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1F0D183A-44F5-4517-9D6C-67913E0AA6F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2" r:id="rId1"/>
    <sheet name="A (old)" sheetId="1" r:id="rId2"/>
    <sheet name="BAV" sheetId="3" r:id="rId3"/>
  </sheets>
  <calcPr calcId="181029"/>
</workbook>
</file>

<file path=xl/calcChain.xml><?xml version="1.0" encoding="utf-8"?>
<calcChain xmlns="http://schemas.openxmlformats.org/spreadsheetml/2006/main">
  <c r="E21" i="2" l="1"/>
  <c r="F21" i="2" s="1"/>
  <c r="G21" i="2" s="1"/>
  <c r="K21" i="2" s="1"/>
  <c r="Q21" i="2"/>
  <c r="E22" i="2"/>
  <c r="F22" i="2" s="1"/>
  <c r="G22" i="2" s="1"/>
  <c r="K22" i="2" s="1"/>
  <c r="Q22" i="2"/>
  <c r="E23" i="2"/>
  <c r="F23" i="2" s="1"/>
  <c r="G23" i="2" s="1"/>
  <c r="K23" i="2" s="1"/>
  <c r="Q23" i="2"/>
  <c r="E24" i="2"/>
  <c r="F24" i="2" s="1"/>
  <c r="G24" i="2" s="1"/>
  <c r="K24" i="2" s="1"/>
  <c r="Q24" i="2"/>
  <c r="E25" i="2"/>
  <c r="F25" i="2" s="1"/>
  <c r="G25" i="2" s="1"/>
  <c r="K25" i="2" s="1"/>
  <c r="Q25" i="2"/>
  <c r="E26" i="2"/>
  <c r="F26" i="2" s="1"/>
  <c r="G26" i="2" s="1"/>
  <c r="K26" i="2" s="1"/>
  <c r="Q26" i="2"/>
  <c r="E27" i="2"/>
  <c r="F27" i="2" s="1"/>
  <c r="G27" i="2" s="1"/>
  <c r="K27" i="2" s="1"/>
  <c r="Q27" i="2"/>
  <c r="E28" i="2"/>
  <c r="F28" i="2"/>
  <c r="G28" i="2" s="1"/>
  <c r="K28" i="2" s="1"/>
  <c r="Q28" i="2"/>
  <c r="E29" i="2"/>
  <c r="F29" i="2" s="1"/>
  <c r="G29" i="2" s="1"/>
  <c r="K29" i="2" s="1"/>
  <c r="Q29" i="2"/>
  <c r="E30" i="2"/>
  <c r="F30" i="2" s="1"/>
  <c r="G30" i="2" s="1"/>
  <c r="K30" i="2" s="1"/>
  <c r="Q30" i="2"/>
  <c r="E31" i="2"/>
  <c r="F31" i="2" s="1"/>
  <c r="G31" i="2" s="1"/>
  <c r="K31" i="2" s="1"/>
  <c r="Q31" i="2"/>
  <c r="E32" i="2"/>
  <c r="F32" i="2" s="1"/>
  <c r="G32" i="2" s="1"/>
  <c r="K32" i="2" s="1"/>
  <c r="Q32" i="2"/>
  <c r="E33" i="2"/>
  <c r="F33" i="2" s="1"/>
  <c r="G33" i="2" s="1"/>
  <c r="K33" i="2" s="1"/>
  <c r="Q33" i="2"/>
  <c r="E34" i="2"/>
  <c r="F34" i="2" s="1"/>
  <c r="G34" i="2" s="1"/>
  <c r="K34" i="2" s="1"/>
  <c r="Q34" i="2"/>
  <c r="E35" i="2"/>
  <c r="F35" i="2" s="1"/>
  <c r="G35" i="2" s="1"/>
  <c r="K35" i="2" s="1"/>
  <c r="Q35" i="2"/>
  <c r="E36" i="2"/>
  <c r="F36" i="2" s="1"/>
  <c r="G36" i="2" s="1"/>
  <c r="K36" i="2" s="1"/>
  <c r="Q36" i="2"/>
  <c r="E53" i="2"/>
  <c r="F53" i="2" s="1"/>
  <c r="G53" i="2" s="1"/>
  <c r="K53" i="2" s="1"/>
  <c r="Q53" i="2"/>
  <c r="E55" i="2"/>
  <c r="F55" i="2" s="1"/>
  <c r="G55" i="2" s="1"/>
  <c r="K55" i="2" s="1"/>
  <c r="Q55" i="2"/>
  <c r="E57" i="2"/>
  <c r="F57" i="2" s="1"/>
  <c r="G57" i="2" s="1"/>
  <c r="K57" i="2" s="1"/>
  <c r="Q57" i="2"/>
  <c r="E59" i="2"/>
  <c r="F59" i="2" s="1"/>
  <c r="G59" i="2" s="1"/>
  <c r="K59" i="2" s="1"/>
  <c r="Q59" i="2"/>
  <c r="E61" i="2"/>
  <c r="F61" i="2" s="1"/>
  <c r="G61" i="2" s="1"/>
  <c r="K61" i="2" s="1"/>
  <c r="Q61" i="2"/>
  <c r="E64" i="2"/>
  <c r="F64" i="2" s="1"/>
  <c r="G64" i="2" s="1"/>
  <c r="K64" i="2" s="1"/>
  <c r="Q64" i="2"/>
  <c r="E65" i="2"/>
  <c r="F65" i="2" s="1"/>
  <c r="G65" i="2" s="1"/>
  <c r="K65" i="2" s="1"/>
  <c r="Q65" i="2"/>
  <c r="E67" i="2"/>
  <c r="F67" i="2" s="1"/>
  <c r="G67" i="2" s="1"/>
  <c r="K67" i="2" s="1"/>
  <c r="Q67" i="2"/>
  <c r="E69" i="2"/>
  <c r="F69" i="2" s="1"/>
  <c r="G69" i="2" s="1"/>
  <c r="K69" i="2" s="1"/>
  <c r="Q69" i="2"/>
  <c r="E71" i="2"/>
  <c r="F71" i="2" s="1"/>
  <c r="G71" i="2" s="1"/>
  <c r="K71" i="2" s="1"/>
  <c r="Q71" i="2"/>
  <c r="E74" i="2"/>
  <c r="F74" i="2"/>
  <c r="G74" i="2" s="1"/>
  <c r="K74" i="2" s="1"/>
  <c r="Q74" i="2"/>
  <c r="E77" i="2"/>
  <c r="F77" i="2" s="1"/>
  <c r="G77" i="2" s="1"/>
  <c r="K77" i="2" s="1"/>
  <c r="Q77" i="2"/>
  <c r="E79" i="2"/>
  <c r="F79" i="2" s="1"/>
  <c r="G79" i="2" s="1"/>
  <c r="K79" i="2" s="1"/>
  <c r="Q79" i="2"/>
  <c r="E80" i="2"/>
  <c r="F80" i="2" s="1"/>
  <c r="G80" i="2" s="1"/>
  <c r="K80" i="2" s="1"/>
  <c r="Q80" i="2"/>
  <c r="E82" i="2"/>
  <c r="F82" i="2" s="1"/>
  <c r="G82" i="2" s="1"/>
  <c r="K82" i="2" s="1"/>
  <c r="Q82" i="2"/>
  <c r="E85" i="2"/>
  <c r="F85" i="2" s="1"/>
  <c r="G85" i="2" s="1"/>
  <c r="K85" i="2" s="1"/>
  <c r="Q85" i="2"/>
  <c r="E86" i="2"/>
  <c r="F86" i="2" s="1"/>
  <c r="G86" i="2" s="1"/>
  <c r="K86" i="2" s="1"/>
  <c r="Q86" i="2"/>
  <c r="E88" i="2"/>
  <c r="F88" i="2" s="1"/>
  <c r="G88" i="2" s="1"/>
  <c r="K88" i="2" s="1"/>
  <c r="Q88" i="2"/>
  <c r="E91" i="2"/>
  <c r="F91" i="2" s="1"/>
  <c r="G91" i="2" s="1"/>
  <c r="K91" i="2" s="1"/>
  <c r="Q91" i="2"/>
  <c r="E92" i="2"/>
  <c r="F92" i="2" s="1"/>
  <c r="G92" i="2" s="1"/>
  <c r="K92" i="2" s="1"/>
  <c r="Q92" i="2"/>
  <c r="E95" i="2"/>
  <c r="F95" i="2" s="1"/>
  <c r="G95" i="2" s="1"/>
  <c r="K95" i="2" s="1"/>
  <c r="Q95" i="2"/>
  <c r="E96" i="2"/>
  <c r="F96" i="2" s="1"/>
  <c r="G96" i="2" s="1"/>
  <c r="K96" i="2" s="1"/>
  <c r="Q96" i="2"/>
  <c r="E99" i="2"/>
  <c r="F99" i="2"/>
  <c r="G99" i="2" s="1"/>
  <c r="K99" i="2" s="1"/>
  <c r="Q99" i="2"/>
  <c r="E100" i="2"/>
  <c r="F100" i="2" s="1"/>
  <c r="G100" i="2" s="1"/>
  <c r="K100" i="2" s="1"/>
  <c r="Q100" i="2"/>
  <c r="E102" i="2"/>
  <c r="F102" i="2" s="1"/>
  <c r="G102" i="2" s="1"/>
  <c r="K102" i="2" s="1"/>
  <c r="Q102" i="2"/>
  <c r="E104" i="2"/>
  <c r="F104" i="2" s="1"/>
  <c r="G104" i="2" s="1"/>
  <c r="K104" i="2" s="1"/>
  <c r="Q104" i="2"/>
  <c r="E106" i="2"/>
  <c r="F106" i="2" s="1"/>
  <c r="G106" i="2" s="1"/>
  <c r="K106" i="2" s="1"/>
  <c r="Q106" i="2"/>
  <c r="E109" i="2"/>
  <c r="F109" i="2"/>
  <c r="G109" i="2" s="1"/>
  <c r="K109" i="2" s="1"/>
  <c r="Q109" i="2"/>
  <c r="E111" i="2"/>
  <c r="F111" i="2" s="1"/>
  <c r="G111" i="2" s="1"/>
  <c r="K111" i="2" s="1"/>
  <c r="Q111" i="2"/>
  <c r="E112" i="2"/>
  <c r="F112" i="2" s="1"/>
  <c r="G112" i="2" s="1"/>
  <c r="K112" i="2" s="1"/>
  <c r="Q112" i="2"/>
  <c r="E115" i="2"/>
  <c r="F115" i="2" s="1"/>
  <c r="G115" i="2" s="1"/>
  <c r="K115" i="2" s="1"/>
  <c r="Q115" i="2"/>
  <c r="E117" i="2"/>
  <c r="F117" i="2" s="1"/>
  <c r="G117" i="2" s="1"/>
  <c r="K117" i="2" s="1"/>
  <c r="Q117" i="2"/>
  <c r="E119" i="2"/>
  <c r="F119" i="2" s="1"/>
  <c r="G119" i="2" s="1"/>
  <c r="K119" i="2" s="1"/>
  <c r="Q119" i="2"/>
  <c r="E141" i="2"/>
  <c r="F141" i="2" s="1"/>
  <c r="G141" i="2" s="1"/>
  <c r="K141" i="2" s="1"/>
  <c r="Q141" i="2"/>
  <c r="E142" i="2"/>
  <c r="F142" i="2" s="1"/>
  <c r="G142" i="2" s="1"/>
  <c r="K142" i="2" s="1"/>
  <c r="Q142" i="2"/>
  <c r="E143" i="2"/>
  <c r="F143" i="2" s="1"/>
  <c r="G143" i="2" s="1"/>
  <c r="K143" i="2" s="1"/>
  <c r="Q143" i="2"/>
  <c r="E144" i="2"/>
  <c r="F144" i="2" s="1"/>
  <c r="G144" i="2" s="1"/>
  <c r="K144" i="2" s="1"/>
  <c r="Q144" i="2"/>
  <c r="E145" i="2"/>
  <c r="F145" i="2" s="1"/>
  <c r="G145" i="2" s="1"/>
  <c r="K145" i="2" s="1"/>
  <c r="Q145" i="2"/>
  <c r="E146" i="2"/>
  <c r="F146" i="2" s="1"/>
  <c r="G146" i="2" s="1"/>
  <c r="K146" i="2" s="1"/>
  <c r="Q146" i="2"/>
  <c r="E135" i="2"/>
  <c r="F135" i="2" s="1"/>
  <c r="G135" i="2" s="1"/>
  <c r="K135" i="2" s="1"/>
  <c r="E136" i="2"/>
  <c r="F136" i="2" s="1"/>
  <c r="G136" i="2" s="1"/>
  <c r="K136" i="2" s="1"/>
  <c r="E137" i="2"/>
  <c r="F137" i="2"/>
  <c r="G137" i="2" s="1"/>
  <c r="K137" i="2" s="1"/>
  <c r="E138" i="2"/>
  <c r="F138" i="2" s="1"/>
  <c r="G138" i="2" s="1"/>
  <c r="K138" i="2" s="1"/>
  <c r="E139" i="2"/>
  <c r="F139" i="2" s="1"/>
  <c r="G139" i="2" s="1"/>
  <c r="K139" i="2" s="1"/>
  <c r="E140" i="2"/>
  <c r="F140" i="2" s="1"/>
  <c r="G140" i="2" s="1"/>
  <c r="K140" i="2" s="1"/>
  <c r="E101" i="2"/>
  <c r="F101" i="2" s="1"/>
  <c r="G101" i="2" s="1"/>
  <c r="K101" i="2" s="1"/>
  <c r="E103" i="2"/>
  <c r="F103" i="2" s="1"/>
  <c r="G103" i="2" s="1"/>
  <c r="K103" i="2" s="1"/>
  <c r="E105" i="2"/>
  <c r="F105" i="2" s="1"/>
  <c r="G105" i="2" s="1"/>
  <c r="K105" i="2" s="1"/>
  <c r="E107" i="2"/>
  <c r="F107" i="2" s="1"/>
  <c r="G107" i="2" s="1"/>
  <c r="K107" i="2" s="1"/>
  <c r="E108" i="2"/>
  <c r="F108" i="2" s="1"/>
  <c r="G108" i="2" s="1"/>
  <c r="K108" i="2" s="1"/>
  <c r="E110" i="2"/>
  <c r="F110" i="2" s="1"/>
  <c r="G110" i="2" s="1"/>
  <c r="K110" i="2" s="1"/>
  <c r="E113" i="2"/>
  <c r="F113" i="2" s="1"/>
  <c r="G113" i="2" s="1"/>
  <c r="K113" i="2" s="1"/>
  <c r="E114" i="2"/>
  <c r="F114" i="2" s="1"/>
  <c r="G114" i="2" s="1"/>
  <c r="K114" i="2" s="1"/>
  <c r="E116" i="2"/>
  <c r="F116" i="2" s="1"/>
  <c r="G116" i="2" s="1"/>
  <c r="K116" i="2" s="1"/>
  <c r="E118" i="2"/>
  <c r="F118" i="2" s="1"/>
  <c r="G118" i="2" s="1"/>
  <c r="K118" i="2" s="1"/>
  <c r="E120" i="2"/>
  <c r="F120" i="2" s="1"/>
  <c r="G120" i="2" s="1"/>
  <c r="K120" i="2" s="1"/>
  <c r="E121" i="2"/>
  <c r="F121" i="2" s="1"/>
  <c r="G121" i="2" s="1"/>
  <c r="K121" i="2" s="1"/>
  <c r="E122" i="2"/>
  <c r="F122" i="2" s="1"/>
  <c r="G122" i="2" s="1"/>
  <c r="K122" i="2" s="1"/>
  <c r="E123" i="2"/>
  <c r="F123" i="2" s="1"/>
  <c r="G123" i="2" s="1"/>
  <c r="K123" i="2" s="1"/>
  <c r="E124" i="2"/>
  <c r="F124" i="2" s="1"/>
  <c r="G124" i="2" s="1"/>
  <c r="K124" i="2" s="1"/>
  <c r="E125" i="2"/>
  <c r="F125" i="2" s="1"/>
  <c r="G125" i="2" s="1"/>
  <c r="K125" i="2" s="1"/>
  <c r="E126" i="2"/>
  <c r="F126" i="2" s="1"/>
  <c r="G126" i="2" s="1"/>
  <c r="K126" i="2" s="1"/>
  <c r="E127" i="2"/>
  <c r="F127" i="2"/>
  <c r="G127" i="2" s="1"/>
  <c r="K127" i="2" s="1"/>
  <c r="E128" i="2"/>
  <c r="F128" i="2" s="1"/>
  <c r="G128" i="2" s="1"/>
  <c r="K128" i="2" s="1"/>
  <c r="E129" i="2"/>
  <c r="F129" i="2"/>
  <c r="G129" i="2" s="1"/>
  <c r="K129" i="2" s="1"/>
  <c r="E130" i="2"/>
  <c r="F130" i="2" s="1"/>
  <c r="G130" i="2" s="1"/>
  <c r="K130" i="2" s="1"/>
  <c r="E131" i="2"/>
  <c r="F131" i="2" s="1"/>
  <c r="G131" i="2" s="1"/>
  <c r="K131" i="2" s="1"/>
  <c r="E132" i="2"/>
  <c r="F132" i="2" s="1"/>
  <c r="G132" i="2" s="1"/>
  <c r="K132" i="2" s="1"/>
  <c r="E133" i="2"/>
  <c r="F133" i="2"/>
  <c r="G133" i="2" s="1"/>
  <c r="K133" i="2" s="1"/>
  <c r="E134" i="2"/>
  <c r="F134" i="2" s="1"/>
  <c r="G134" i="2" s="1"/>
  <c r="K134" i="2" s="1"/>
  <c r="D9" i="2"/>
  <c r="C9" i="2"/>
  <c r="Q135" i="2"/>
  <c r="Q136" i="2"/>
  <c r="Q137" i="2"/>
  <c r="Q138" i="2"/>
  <c r="Q139" i="2"/>
  <c r="Q140" i="2"/>
  <c r="E93" i="2"/>
  <c r="F93" i="2"/>
  <c r="G93" i="2" s="1"/>
  <c r="K93" i="2" s="1"/>
  <c r="E94" i="2"/>
  <c r="F94" i="2" s="1"/>
  <c r="G94" i="2" s="1"/>
  <c r="K94" i="2" s="1"/>
  <c r="E97" i="2"/>
  <c r="F97" i="2" s="1"/>
  <c r="G97" i="2" s="1"/>
  <c r="K97" i="2" s="1"/>
  <c r="E98" i="2"/>
  <c r="F98" i="2" s="1"/>
  <c r="G98" i="2" s="1"/>
  <c r="K98" i="2" s="1"/>
  <c r="E83" i="2"/>
  <c r="F83" i="2"/>
  <c r="G83" i="2" s="1"/>
  <c r="K83" i="2" s="1"/>
  <c r="E84" i="2"/>
  <c r="F84" i="2" s="1"/>
  <c r="G84" i="2" s="1"/>
  <c r="K84" i="2" s="1"/>
  <c r="E87" i="2"/>
  <c r="F87" i="2" s="1"/>
  <c r="G87" i="2" s="1"/>
  <c r="K87" i="2" s="1"/>
  <c r="E89" i="2"/>
  <c r="F89" i="2" s="1"/>
  <c r="G89" i="2" s="1"/>
  <c r="K89" i="2" s="1"/>
  <c r="E90" i="2"/>
  <c r="F90" i="2"/>
  <c r="G90" i="2" s="1"/>
  <c r="K90" i="2" s="1"/>
  <c r="Q120" i="2"/>
  <c r="Q121" i="2"/>
  <c r="Q122" i="2"/>
  <c r="Q123" i="2"/>
  <c r="Q124" i="2"/>
  <c r="Q125" i="2"/>
  <c r="Q126" i="2"/>
  <c r="Q127" i="2"/>
  <c r="Q128" i="2"/>
  <c r="Q129" i="2"/>
  <c r="Q130" i="2"/>
  <c r="Q131" i="2"/>
  <c r="Q132" i="2"/>
  <c r="Q133" i="2"/>
  <c r="Q134" i="2"/>
  <c r="E51" i="2"/>
  <c r="F51" i="2" s="1"/>
  <c r="G51" i="2" s="1"/>
  <c r="J51" i="2" s="1"/>
  <c r="E52" i="2"/>
  <c r="F52" i="2" s="1"/>
  <c r="G52" i="2" s="1"/>
  <c r="K52" i="2" s="1"/>
  <c r="E54" i="2"/>
  <c r="F54" i="2" s="1"/>
  <c r="G54" i="2" s="1"/>
  <c r="K54" i="2" s="1"/>
  <c r="E56" i="2"/>
  <c r="F56" i="2" s="1"/>
  <c r="G56" i="2" s="1"/>
  <c r="K56" i="2" s="1"/>
  <c r="E58" i="2"/>
  <c r="F58" i="2" s="1"/>
  <c r="G58" i="2" s="1"/>
  <c r="K58" i="2" s="1"/>
  <c r="E60" i="2"/>
  <c r="F60" i="2" s="1"/>
  <c r="G60" i="2" s="1"/>
  <c r="K60" i="2" s="1"/>
  <c r="E62" i="2"/>
  <c r="F62" i="2" s="1"/>
  <c r="G62" i="2" s="1"/>
  <c r="K62" i="2" s="1"/>
  <c r="E63" i="2"/>
  <c r="F63" i="2" s="1"/>
  <c r="G63" i="2" s="1"/>
  <c r="K63" i="2" s="1"/>
  <c r="E66" i="2"/>
  <c r="F66" i="2" s="1"/>
  <c r="G66" i="2" s="1"/>
  <c r="K66" i="2" s="1"/>
  <c r="E68" i="2"/>
  <c r="F68" i="2" s="1"/>
  <c r="G68" i="2" s="1"/>
  <c r="K68" i="2" s="1"/>
  <c r="E70" i="2"/>
  <c r="F70" i="2" s="1"/>
  <c r="G70" i="2" s="1"/>
  <c r="K70" i="2" s="1"/>
  <c r="E72" i="2"/>
  <c r="F72" i="2" s="1"/>
  <c r="G72" i="2" s="1"/>
  <c r="K72" i="2" s="1"/>
  <c r="E73" i="2"/>
  <c r="F73" i="2" s="1"/>
  <c r="G73" i="2" s="1"/>
  <c r="K73" i="2" s="1"/>
  <c r="E75" i="2"/>
  <c r="F75" i="2" s="1"/>
  <c r="G75" i="2" s="1"/>
  <c r="K75" i="2" s="1"/>
  <c r="E76" i="2"/>
  <c r="F76" i="2" s="1"/>
  <c r="G76" i="2" s="1"/>
  <c r="K76" i="2" s="1"/>
  <c r="E78" i="2"/>
  <c r="F78" i="2" s="1"/>
  <c r="G78" i="2" s="1"/>
  <c r="K78" i="2" s="1"/>
  <c r="E81" i="2"/>
  <c r="F81" i="2" s="1"/>
  <c r="G81" i="2" s="1"/>
  <c r="K81" i="2" s="1"/>
  <c r="Q51" i="2"/>
  <c r="G32" i="3"/>
  <c r="C32" i="3"/>
  <c r="G31" i="3"/>
  <c r="C31" i="3"/>
  <c r="E31" i="3"/>
  <c r="G30" i="3"/>
  <c r="C30" i="3"/>
  <c r="G29" i="3"/>
  <c r="C29" i="3"/>
  <c r="E29" i="3"/>
  <c r="G28" i="3"/>
  <c r="C28" i="3"/>
  <c r="G27" i="3"/>
  <c r="C27" i="3"/>
  <c r="E27" i="3"/>
  <c r="G26" i="3"/>
  <c r="C26" i="3"/>
  <c r="G25" i="3"/>
  <c r="C25" i="3"/>
  <c r="E25" i="3"/>
  <c r="G33" i="3"/>
  <c r="C33" i="3"/>
  <c r="E33" i="3"/>
  <c r="G24" i="3"/>
  <c r="C24" i="3"/>
  <c r="E50" i="2"/>
  <c r="E24" i="3" s="1"/>
  <c r="G23" i="3"/>
  <c r="C23" i="3"/>
  <c r="E49" i="2"/>
  <c r="E23" i="3"/>
  <c r="G22" i="3"/>
  <c r="C22" i="3"/>
  <c r="E48" i="2"/>
  <c r="F48" i="2" s="1"/>
  <c r="G48" i="2" s="1"/>
  <c r="J48" i="2" s="1"/>
  <c r="G21" i="3"/>
  <c r="C21" i="3"/>
  <c r="E47" i="2"/>
  <c r="F47" i="2" s="1"/>
  <c r="G47" i="2" s="1"/>
  <c r="J47" i="2" s="1"/>
  <c r="G20" i="3"/>
  <c r="C20" i="3"/>
  <c r="E46" i="2"/>
  <c r="E20" i="3" s="1"/>
  <c r="G19" i="3"/>
  <c r="C19" i="3"/>
  <c r="E45" i="2"/>
  <c r="E19" i="3"/>
  <c r="G18" i="3"/>
  <c r="C18" i="3"/>
  <c r="E44" i="2"/>
  <c r="E18" i="3" s="1"/>
  <c r="G17" i="3"/>
  <c r="C17" i="3"/>
  <c r="E43" i="2"/>
  <c r="E17" i="3" s="1"/>
  <c r="G16" i="3"/>
  <c r="C16" i="3"/>
  <c r="E42" i="2"/>
  <c r="F42" i="2" s="1"/>
  <c r="G42" i="2" s="1"/>
  <c r="J42" i="2" s="1"/>
  <c r="G15" i="3"/>
  <c r="C15" i="3"/>
  <c r="E41" i="2"/>
  <c r="F41" i="2" s="1"/>
  <c r="G41" i="2" s="1"/>
  <c r="J41" i="2" s="1"/>
  <c r="E15" i="3"/>
  <c r="G14" i="3"/>
  <c r="C14" i="3"/>
  <c r="E40" i="2"/>
  <c r="F40" i="2" s="1"/>
  <c r="G40" i="2" s="1"/>
  <c r="J40" i="2" s="1"/>
  <c r="G13" i="3"/>
  <c r="C13" i="3"/>
  <c r="E39" i="2"/>
  <c r="E13" i="3"/>
  <c r="G12" i="3"/>
  <c r="C12" i="3"/>
  <c r="E38" i="2"/>
  <c r="E12" i="3" s="1"/>
  <c r="G11" i="3"/>
  <c r="C11" i="3"/>
  <c r="E37" i="2"/>
  <c r="F37" i="2" s="1"/>
  <c r="G37" i="2" s="1"/>
  <c r="J37" i="2" s="1"/>
  <c r="H32" i="3"/>
  <c r="D32" i="3"/>
  <c r="B32" i="3"/>
  <c r="A32" i="3"/>
  <c r="H31" i="3"/>
  <c r="B31" i="3"/>
  <c r="D31" i="3"/>
  <c r="A31" i="3"/>
  <c r="H30" i="3"/>
  <c r="D30" i="3"/>
  <c r="B30" i="3"/>
  <c r="A30" i="3"/>
  <c r="H29" i="3"/>
  <c r="B29" i="3"/>
  <c r="D29" i="3"/>
  <c r="A29" i="3"/>
  <c r="H28" i="3"/>
  <c r="D28" i="3"/>
  <c r="B28" i="3"/>
  <c r="A28" i="3"/>
  <c r="H27" i="3"/>
  <c r="B27" i="3"/>
  <c r="D27" i="3"/>
  <c r="A27" i="3"/>
  <c r="H26" i="3"/>
  <c r="D26" i="3"/>
  <c r="B26" i="3"/>
  <c r="A26" i="3"/>
  <c r="H25" i="3"/>
  <c r="B25" i="3"/>
  <c r="D25" i="3"/>
  <c r="A25" i="3"/>
  <c r="H33" i="3"/>
  <c r="D33" i="3"/>
  <c r="B33" i="3"/>
  <c r="A33" i="3"/>
  <c r="H24" i="3"/>
  <c r="B24" i="3"/>
  <c r="D24" i="3"/>
  <c r="A24" i="3"/>
  <c r="H23" i="3"/>
  <c r="D23" i="3"/>
  <c r="B23" i="3"/>
  <c r="A23" i="3"/>
  <c r="H22" i="3"/>
  <c r="B22" i="3"/>
  <c r="D22" i="3"/>
  <c r="A22" i="3"/>
  <c r="H21" i="3"/>
  <c r="D21" i="3"/>
  <c r="B21" i="3"/>
  <c r="A21" i="3"/>
  <c r="H20" i="3"/>
  <c r="B20" i="3"/>
  <c r="D20" i="3"/>
  <c r="A20" i="3"/>
  <c r="H19" i="3"/>
  <c r="D19" i="3"/>
  <c r="B19" i="3"/>
  <c r="A19" i="3"/>
  <c r="H18" i="3"/>
  <c r="B18" i="3"/>
  <c r="D18" i="3"/>
  <c r="A18" i="3"/>
  <c r="H17" i="3"/>
  <c r="D17" i="3"/>
  <c r="B17" i="3"/>
  <c r="A17" i="3"/>
  <c r="H16" i="3"/>
  <c r="B16" i="3"/>
  <c r="D16" i="3"/>
  <c r="A16" i="3"/>
  <c r="H15" i="3"/>
  <c r="D15" i="3"/>
  <c r="B15" i="3"/>
  <c r="A15" i="3"/>
  <c r="H14" i="3"/>
  <c r="B14" i="3"/>
  <c r="D14" i="3"/>
  <c r="A14" i="3"/>
  <c r="H13" i="3"/>
  <c r="D13" i="3"/>
  <c r="B13" i="3"/>
  <c r="A13" i="3"/>
  <c r="H12" i="3"/>
  <c r="B12" i="3"/>
  <c r="D12" i="3"/>
  <c r="A12" i="3"/>
  <c r="H11" i="3"/>
  <c r="D11" i="3"/>
  <c r="B11" i="3"/>
  <c r="A11" i="3"/>
  <c r="Q101" i="2"/>
  <c r="F39" i="2"/>
  <c r="G39" i="2" s="1"/>
  <c r="J39" i="2" s="1"/>
  <c r="F44" i="2"/>
  <c r="G44" i="2" s="1"/>
  <c r="J44" i="2" s="1"/>
  <c r="F45" i="2"/>
  <c r="G45" i="2" s="1"/>
  <c r="J45" i="2" s="1"/>
  <c r="F46" i="2"/>
  <c r="G46" i="2" s="1"/>
  <c r="J46" i="2" s="1"/>
  <c r="F49" i="2"/>
  <c r="G49" i="2" s="1"/>
  <c r="J49" i="2" s="1"/>
  <c r="Q116" i="2"/>
  <c r="Q114" i="2"/>
  <c r="Q113" i="2"/>
  <c r="Q110" i="2"/>
  <c r="Q108" i="2"/>
  <c r="Q107" i="2"/>
  <c r="Q105" i="2"/>
  <c r="Q103" i="2"/>
  <c r="Q98" i="2"/>
  <c r="Q97" i="2"/>
  <c r="Q83" i="2"/>
  <c r="Q81" i="2"/>
  <c r="Q78" i="2"/>
  <c r="Q118" i="2"/>
  <c r="Q94" i="2"/>
  <c r="Q93" i="2"/>
  <c r="Q90" i="2"/>
  <c r="Q89" i="2"/>
  <c r="Q87" i="2"/>
  <c r="Q84" i="2"/>
  <c r="Q76" i="2"/>
  <c r="Q75" i="2"/>
  <c r="Q73" i="2"/>
  <c r="Q72" i="2"/>
  <c r="Q70" i="2"/>
  <c r="Q68" i="2"/>
  <c r="F16" i="2"/>
  <c r="F17" i="2" s="1"/>
  <c r="C17" i="2"/>
  <c r="Q37" i="2"/>
  <c r="Q38" i="2"/>
  <c r="Q39" i="2"/>
  <c r="Q40" i="2"/>
  <c r="Q41" i="2"/>
  <c r="Q42" i="2"/>
  <c r="Q43" i="2"/>
  <c r="Q44" i="2"/>
  <c r="Q45" i="2"/>
  <c r="Q46" i="2"/>
  <c r="Q47" i="2"/>
  <c r="Q48" i="2"/>
  <c r="Q49" i="2"/>
  <c r="Q50" i="2"/>
  <c r="Q52" i="2"/>
  <c r="Q54" i="2"/>
  <c r="Q56" i="2"/>
  <c r="Q58" i="2"/>
  <c r="Q60" i="2"/>
  <c r="Q62" i="2"/>
  <c r="Q63" i="2"/>
  <c r="Q66" i="2"/>
  <c r="E41" i="1"/>
  <c r="F41" i="1"/>
  <c r="G41" i="1"/>
  <c r="J41" i="1"/>
  <c r="E42" i="1"/>
  <c r="F42" i="1"/>
  <c r="G42" i="1"/>
  <c r="J42" i="1"/>
  <c r="E40" i="1"/>
  <c r="F40" i="1"/>
  <c r="G40" i="1"/>
  <c r="J40" i="1"/>
  <c r="E36" i="1"/>
  <c r="F36" i="1"/>
  <c r="G36" i="1"/>
  <c r="J36" i="1"/>
  <c r="E37" i="1"/>
  <c r="F37" i="1"/>
  <c r="G37" i="1"/>
  <c r="J37" i="1"/>
  <c r="E38" i="1"/>
  <c r="F38" i="1"/>
  <c r="G38" i="1"/>
  <c r="J38" i="1"/>
  <c r="E39" i="1"/>
  <c r="F39" i="1"/>
  <c r="G39" i="1"/>
  <c r="J39" i="1"/>
  <c r="E35" i="1"/>
  <c r="F35" i="1"/>
  <c r="G35" i="1"/>
  <c r="I35" i="1"/>
  <c r="E21" i="1"/>
  <c r="F21" i="1"/>
  <c r="G21" i="1"/>
  <c r="I21" i="1"/>
  <c r="E22" i="1"/>
  <c r="F22" i="1"/>
  <c r="G22" i="1"/>
  <c r="I22" i="1"/>
  <c r="E23" i="1"/>
  <c r="F23" i="1"/>
  <c r="G23" i="1"/>
  <c r="I23" i="1"/>
  <c r="E24" i="1"/>
  <c r="F24" i="1"/>
  <c r="G24" i="1"/>
  <c r="I24" i="1"/>
  <c r="E25" i="1"/>
  <c r="F25" i="1"/>
  <c r="G25" i="1"/>
  <c r="I25" i="1"/>
  <c r="E26" i="1"/>
  <c r="F26" i="1"/>
  <c r="G26" i="1"/>
  <c r="E27" i="1"/>
  <c r="F27" i="1"/>
  <c r="G27" i="1"/>
  <c r="I27" i="1"/>
  <c r="E28" i="1"/>
  <c r="F28" i="1"/>
  <c r="G28" i="1"/>
  <c r="I28" i="1"/>
  <c r="E29" i="1"/>
  <c r="F29" i="1"/>
  <c r="G29" i="1"/>
  <c r="I29" i="1"/>
  <c r="E30" i="1"/>
  <c r="F30" i="1"/>
  <c r="G30" i="1"/>
  <c r="I30" i="1"/>
  <c r="E31" i="1"/>
  <c r="F31" i="1"/>
  <c r="G31" i="1"/>
  <c r="I31" i="1"/>
  <c r="E32" i="1"/>
  <c r="F32" i="1"/>
  <c r="G32" i="1"/>
  <c r="I32" i="1"/>
  <c r="E33" i="1"/>
  <c r="F33" i="1"/>
  <c r="G33" i="1"/>
  <c r="I33" i="1"/>
  <c r="E34" i="1"/>
  <c r="F34" i="1"/>
  <c r="G34" i="1"/>
  <c r="I34" i="1"/>
  <c r="F11" i="1"/>
  <c r="Q36" i="1"/>
  <c r="Q37" i="1"/>
  <c r="Q38" i="1"/>
  <c r="Q39" i="1"/>
  <c r="Q40" i="1"/>
  <c r="Q41" i="1"/>
  <c r="Q42" i="1"/>
  <c r="G11" i="1"/>
  <c r="E14" i="1"/>
  <c r="E15" i="1" s="1"/>
  <c r="C17" i="1"/>
  <c r="Q35" i="1"/>
  <c r="Q34" i="1"/>
  <c r="Q23" i="1"/>
  <c r="Q30" i="1"/>
  <c r="Q29" i="1"/>
  <c r="Q31" i="1"/>
  <c r="Q32" i="1"/>
  <c r="Q33" i="1"/>
  <c r="Q22" i="1"/>
  <c r="Q24" i="1"/>
  <c r="Q25" i="1"/>
  <c r="I26" i="1"/>
  <c r="Q26" i="1"/>
  <c r="Q27" i="1"/>
  <c r="Q28" i="1"/>
  <c r="Q21" i="1"/>
  <c r="C11" i="1"/>
  <c r="C12" i="1"/>
  <c r="F43" i="2" l="1"/>
  <c r="G43" i="2" s="1"/>
  <c r="J43" i="2" s="1"/>
  <c r="E11" i="3"/>
  <c r="F50" i="2"/>
  <c r="G50" i="2" s="1"/>
  <c r="E21" i="3"/>
  <c r="F38" i="2"/>
  <c r="G38" i="2" s="1"/>
  <c r="J38" i="2" s="1"/>
  <c r="E28" i="3"/>
  <c r="E14" i="3"/>
  <c r="E16" i="3"/>
  <c r="E22" i="3"/>
  <c r="E26" i="3"/>
  <c r="E32" i="3"/>
  <c r="E30" i="3"/>
  <c r="O29" i="1"/>
  <c r="O38" i="1"/>
  <c r="O31" i="1"/>
  <c r="O33" i="1"/>
  <c r="O41" i="1"/>
  <c r="C15" i="1"/>
  <c r="O28" i="1"/>
  <c r="O35" i="1"/>
  <c r="O24" i="1"/>
  <c r="O37" i="1"/>
  <c r="O40" i="1"/>
  <c r="O27" i="1"/>
  <c r="O23" i="1"/>
  <c r="O21" i="1"/>
  <c r="O22" i="1"/>
  <c r="O42" i="1"/>
  <c r="O32" i="1"/>
  <c r="O39" i="1"/>
  <c r="O34" i="1"/>
  <c r="O26" i="1"/>
  <c r="O36" i="1"/>
  <c r="O25" i="1"/>
  <c r="O30" i="1"/>
  <c r="C16" i="1"/>
  <c r="D18" i="1" s="1"/>
  <c r="C12" i="2"/>
  <c r="C11" i="2"/>
  <c r="O57" i="2" l="1"/>
  <c r="O142" i="2"/>
  <c r="O22" i="2"/>
  <c r="O88" i="2"/>
  <c r="O92" i="2"/>
  <c r="O79" i="2"/>
  <c r="O32" i="2"/>
  <c r="O63" i="2"/>
  <c r="O98" i="2"/>
  <c r="O37" i="2"/>
  <c r="O50" i="2"/>
  <c r="O136" i="2"/>
  <c r="O68" i="2"/>
  <c r="O83" i="2"/>
  <c r="C15" i="2"/>
  <c r="C18" i="2" s="1"/>
  <c r="O44" i="2"/>
  <c r="O64" i="2"/>
  <c r="O65" i="2"/>
  <c r="O146" i="2"/>
  <c r="O26" i="2"/>
  <c r="O96" i="2"/>
  <c r="O21" i="2"/>
  <c r="O86" i="2"/>
  <c r="O36" i="2"/>
  <c r="O39" i="2"/>
  <c r="O52" i="2"/>
  <c r="O78" i="2"/>
  <c r="O90" i="2"/>
  <c r="O45" i="2"/>
  <c r="O107" i="2"/>
  <c r="O128" i="2"/>
  <c r="O49" i="2"/>
  <c r="O101" i="2"/>
  <c r="O27" i="2"/>
  <c r="O119" i="2"/>
  <c r="O110" i="2"/>
  <c r="O60" i="2"/>
  <c r="O108" i="2"/>
  <c r="O97" i="2"/>
  <c r="O31" i="2"/>
  <c r="O71" i="2"/>
  <c r="O28" i="2"/>
  <c r="O61" i="2"/>
  <c r="O144" i="2"/>
  <c r="O72" i="2"/>
  <c r="O135" i="2"/>
  <c r="O122" i="2"/>
  <c r="O114" i="2"/>
  <c r="O58" i="2"/>
  <c r="O74" i="2"/>
  <c r="O59" i="2"/>
  <c r="O30" i="2"/>
  <c r="O104" i="2"/>
  <c r="O25" i="2"/>
  <c r="O95" i="2"/>
  <c r="O67" i="2"/>
  <c r="O93" i="2"/>
  <c r="O94" i="2"/>
  <c r="O113" i="2"/>
  <c r="O126" i="2"/>
  <c r="O70" i="2"/>
  <c r="O40" i="2"/>
  <c r="O84" i="2"/>
  <c r="O75" i="2"/>
  <c r="O87" i="2"/>
  <c r="O99" i="2"/>
  <c r="O53" i="2"/>
  <c r="O105" i="2"/>
  <c r="O116" i="2"/>
  <c r="O132" i="2"/>
  <c r="O137" i="2"/>
  <c r="O129" i="2"/>
  <c r="O125" i="2"/>
  <c r="O138" i="2"/>
  <c r="O76" i="2"/>
  <c r="O82" i="2"/>
  <c r="O77" i="2"/>
  <c r="O34" i="2"/>
  <c r="O112" i="2"/>
  <c r="O29" i="2"/>
  <c r="O102" i="2"/>
  <c r="O42" i="2"/>
  <c r="O140" i="2"/>
  <c r="O56" i="2"/>
  <c r="O73" i="2"/>
  <c r="O134" i="2"/>
  <c r="O43" i="2"/>
  <c r="O123" i="2"/>
  <c r="O139" i="2"/>
  <c r="O51" i="2"/>
  <c r="O143" i="2"/>
  <c r="O23" i="2"/>
  <c r="O91" i="2"/>
  <c r="O100" i="2"/>
  <c r="O55" i="2"/>
  <c r="O141" i="2"/>
  <c r="O33" i="2"/>
  <c r="O111" i="2"/>
  <c r="O131" i="2"/>
  <c r="O118" i="2"/>
  <c r="O127" i="2"/>
  <c r="O103" i="2"/>
  <c r="O124" i="2"/>
  <c r="O38" i="2"/>
  <c r="O46" i="2"/>
  <c r="O62" i="2"/>
  <c r="O48" i="2"/>
  <c r="O109" i="2"/>
  <c r="O121" i="2"/>
  <c r="O106" i="2"/>
  <c r="O35" i="2"/>
  <c r="O115" i="2"/>
  <c r="O24" i="2"/>
  <c r="O80" i="2"/>
  <c r="O85" i="2"/>
  <c r="O69" i="2"/>
  <c r="O117" i="2"/>
  <c r="O41" i="2"/>
  <c r="O81" i="2"/>
  <c r="O66" i="2"/>
  <c r="O47" i="2"/>
  <c r="O133" i="2"/>
  <c r="O120" i="2"/>
  <c r="O130" i="2"/>
  <c r="O54" i="2"/>
  <c r="O89" i="2"/>
  <c r="O145" i="2"/>
  <c r="C16" i="2"/>
  <c r="D18" i="2" s="1"/>
  <c r="J50" i="2"/>
  <c r="E16" i="1"/>
  <c r="E17" i="1" s="1"/>
  <c r="C18" i="1"/>
  <c r="F18" i="2" l="1"/>
  <c r="F19" i="2" s="1"/>
</calcChain>
</file>

<file path=xl/sharedStrings.xml><?xml version="1.0" encoding="utf-8"?>
<sst xmlns="http://schemas.openxmlformats.org/spreadsheetml/2006/main" count="580" uniqueCount="171">
  <si>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</si>
  <si>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</si>
  <si>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</si>
  <si>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</si>
  <si>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</si>
  <si>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</si>
  <si>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</si>
  <si>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</si>
  <si>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</si>
  <si>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</si>
  <si>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</si>
  <si>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</si>
  <si>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</si>
  <si>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</si>
  <si>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</si>
  <si>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</si>
  <si>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</si>
  <si>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</si>
  <si>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</si>
  <si>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</si>
  <si>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</si>
  <si>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</si>
  <si>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</si>
  <si>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</si>
  <si>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</si>
  <si>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</si>
  <si>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</si>
  <si>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</si>
  <si>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</si>
  <si>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</si>
  <si>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IBVS 5657</t>
  </si>
  <si>
    <t>not avail.</t>
  </si>
  <si>
    <t>EW</t>
  </si>
  <si>
    <t>IBVS 5731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</si>
  <si>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</si>
  <si>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</si>
  <si>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</si>
  <si>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</si>
  <si>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</si>
  <si>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</si>
  <si>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</si>
  <si>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IBVS 5761</t>
  </si>
  <si>
    <t>I</t>
  </si>
  <si>
    <t>IBVS 5802</t>
  </si>
  <si>
    <t>IBVS 5945</t>
  </si>
  <si>
    <t>Add cycle</t>
  </si>
  <si>
    <t>Old Cycle</t>
  </si>
  <si>
    <t>Start of linear fit &gt;&gt;&gt;&gt;&gt;&gt;&gt;&gt;&gt;&gt;&gt;&gt;&gt;&gt;&gt;&gt;&gt;&gt;&gt;&gt;&gt;</t>
  </si>
  <si>
    <t>OEJV 0160</t>
  </si>
  <si>
    <t>II</t>
  </si>
  <si>
    <t>BAD</t>
  </si>
  <si>
    <t>V0508 Cyg / GSC 3573-1794</t>
  </si>
  <si>
    <t>OEJV</t>
  </si>
  <si>
    <t>OEJV 0168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</si>
  <si>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</si>
  <si>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</si>
  <si>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</si>
  <si>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</si>
  <si>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</si>
  <si>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</si>
  <si>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</si>
  <si>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</si>
  <si>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</si>
  <si>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</si>
  <si>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</si>
  <si>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2452802.4672 </t>
  </si>
  <si>
    <t> 11.06.2003 23:12 </t>
  </si>
  <si>
    <t> 0.0128 </t>
  </si>
  <si>
    <t>E </t>
  </si>
  <si>
    <t>-I</t>
  </si>
  <si>
    <t> F.Agerer </t>
  </si>
  <si>
    <t>BAVM 173 </t>
  </si>
  <si>
    <t>2452834.4374 </t>
  </si>
  <si>
    <t> 13.07.2003 22:29 </t>
  </si>
  <si>
    <t>63610</t>
  </si>
  <si>
    <t> 0.0221 </t>
  </si>
  <si>
    <t>o</t>
  </si>
  <si>
    <t>2452862.5056 </t>
  </si>
  <si>
    <t> 11.08.2003 00:08 </t>
  </si>
  <si>
    <t>63682</t>
  </si>
  <si>
    <t> 0.0272 </t>
  </si>
  <si>
    <t>C </t>
  </si>
  <si>
    <t>BAVM 186 </t>
  </si>
  <si>
    <t>2452864.4531 </t>
  </si>
  <si>
    <t> 12.08.2003 22:52 </t>
  </si>
  <si>
    <t>63687</t>
  </si>
  <si>
    <t> 0.0259 </t>
  </si>
  <si>
    <t>2452867.5747 </t>
  </si>
  <si>
    <t> 16.08.2003 01:47 </t>
  </si>
  <si>
    <t>63695</t>
  </si>
  <si>
    <t> 0.0293 </t>
  </si>
  <si>
    <t>2452946.3186 </t>
  </si>
  <si>
    <t> 02.11.2003 19:38 </t>
  </si>
  <si>
    <t>63897</t>
  </si>
  <si>
    <t> 0.0405 </t>
  </si>
  <si>
    <t>2453216.4645 </t>
  </si>
  <si>
    <t> 29.07.2004 23:08 </t>
  </si>
  <si>
    <t>64590</t>
  </si>
  <si>
    <t> 0.0786 </t>
  </si>
  <si>
    <t>2453221.5264 </t>
  </si>
  <si>
    <t> 04.08.2004 00:38 </t>
  </si>
  <si>
    <t>64603</t>
  </si>
  <si>
    <t> 0.0735 </t>
  </si>
  <si>
    <t>2453579.3945 </t>
  </si>
  <si>
    <t> 27.07.2005 21:28 </t>
  </si>
  <si>
    <t>65521</t>
  </si>
  <si>
    <t> 0.1364 </t>
  </si>
  <si>
    <t> Agerer </t>
  </si>
  <si>
    <t>BAVM 178 </t>
  </si>
  <si>
    <t>2453607.4575 </t>
  </si>
  <si>
    <t> 24.08.2005 22:58 </t>
  </si>
  <si>
    <t>65593</t>
  </si>
  <si>
    <t> 0.1363 </t>
  </si>
  <si>
    <t>2453612.5275 </t>
  </si>
  <si>
    <t> 30.08.2005 00:39 </t>
  </si>
  <si>
    <t>65606</t>
  </si>
  <si>
    <t> 0.1393 </t>
  </si>
  <si>
    <t>2453621.4931 </t>
  </si>
  <si>
    <t> 07.09.2005 23:50 </t>
  </si>
  <si>
    <t>65629</t>
  </si>
  <si>
    <t> 0.1403 </t>
  </si>
  <si>
    <t>2453637.4756 </t>
  </si>
  <si>
    <t> 23.09.2005 23:24 </t>
  </si>
  <si>
    <t>65670</t>
  </si>
  <si>
    <t> 0.1424 </t>
  </si>
  <si>
    <t>2454073.3021 </t>
  </si>
  <si>
    <t> 03.12.2006 19:15 </t>
  </si>
  <si>
    <t>66788</t>
  </si>
  <si>
    <t> 0.2105 </t>
  </si>
  <si>
    <t> F. Agerer </t>
  </si>
  <si>
    <t>BAVM 183 </t>
  </si>
  <si>
    <t>2455075.5525 </t>
  </si>
  <si>
    <t> 01.09.2009 01:15 </t>
  </si>
  <si>
    <t>69359.5</t>
  </si>
  <si>
    <t> 0.1776 </t>
  </si>
  <si>
    <t>BAVM 212 </t>
  </si>
  <si>
    <t>2455366.7537 </t>
  </si>
  <si>
    <t> 19.06.2010 06:05 </t>
  </si>
  <si>
    <t>70106.5</t>
  </si>
  <si>
    <t> 0.2236 </t>
  </si>
  <si>
    <t> R.Diethelm </t>
  </si>
  <si>
    <t>IBVS 5945 </t>
  </si>
  <si>
    <t>2455817.39341 </t>
  </si>
  <si>
    <t> 12.09.2011 21:26 </t>
  </si>
  <si>
    <t>71262.5</t>
  </si>
  <si>
    <t> 0.29384 </t>
  </si>
  <si>
    <t> J.Trnka </t>
  </si>
  <si>
    <t>OEJV 0160 </t>
  </si>
  <si>
    <t>2455838.44192 </t>
  </si>
  <si>
    <t> 03.10.2011 22:36 </t>
  </si>
  <si>
    <t>71316.5</t>
  </si>
  <si>
    <t> 0.29498 </t>
  </si>
  <si>
    <t>R</t>
  </si>
  <si>
    <t> M.Lehky </t>
  </si>
  <si>
    <t>2455838.44241 </t>
  </si>
  <si>
    <t> 03.10.2011 22:37 </t>
  </si>
  <si>
    <t> 0.29547 </t>
  </si>
  <si>
    <t>2455838.44271 </t>
  </si>
  <si>
    <t> 0.29577 </t>
  </si>
  <si>
    <t>2456169.40764 </t>
  </si>
  <si>
    <t> 29.08.2012 21:47 </t>
  </si>
  <si>
    <t>72165.5</t>
  </si>
  <si>
    <t> 0.34937 </t>
  </si>
  <si>
    <t>2456169.40777 </t>
  </si>
  <si>
    <t> 0.34950 </t>
  </si>
  <si>
    <t>2456169.40864 </t>
  </si>
  <si>
    <t> 29.08.2012 21:48 </t>
  </si>
  <si>
    <t> 0.35037 </t>
  </si>
  <si>
    <t>OEJV 0179</t>
  </si>
  <si>
    <t>OEJV 0211</t>
  </si>
  <si>
    <t>JAAVSO, 50, 140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</si>
</sst>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39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0"/>
      <color indexed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8"/>
      <name val="Arial"/>
      <family val="2"/>
    </font>
    <font>
      <sz val="10"/>
      <color indexed="17"/>
      <name val="Arial"/>
      <family val="2"/>
    </font>
    <font>
      <b/>
      <sz val="10"/>
      <color indexed="14"/>
      <name val="Arial"/>
      <family val="2"/>
    </font>
    <font>
      <sz val="10"/>
      <color indexed="12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sz val="10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8"/>
      </patternFill>
    </fill>
    <fill>
      <patternFill patternType="solid">
        <fgColor indexed="42"/>
        <bgColor indexed="8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49">
    <xf numFmtId="0" fontId="0" fillId="0" borderId="0">
      <alignment vertical="top"/>
    </xf>
    <xf numFmtId="0" fontId="22" fillId="2" borderId="0" applyNumberFormat="0" applyBorder="0" applyAlignment="0" applyProtection="0"/>
    <xf numFmtId="0" fontId="22" fillId="3" borderId="0" applyNumberFormat="0" applyBorder="0" applyAlignment="0" applyProtection="0"/>
    <xf numFmtId="0" fontId="22" fillId="4" borderId="0" applyNumberFormat="0" applyBorder="0" applyAlignment="0" applyProtection="0"/>
    <xf numFmtId="0" fontId="22" fillId="5" borderId="0" applyNumberFormat="0" applyBorder="0" applyAlignment="0" applyProtection="0"/>
    <xf numFmtId="0" fontId="22" fillId="6" borderId="0" applyNumberFormat="0" applyBorder="0" applyAlignment="0" applyProtection="0"/>
    <xf numFmtId="0" fontId="22" fillId="7" borderId="0" applyNumberFormat="0" applyBorder="0" applyAlignment="0" applyProtection="0"/>
    <xf numFmtId="0" fontId="22" fillId="8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5" borderId="0" applyNumberFormat="0" applyBorder="0" applyAlignment="0" applyProtection="0"/>
    <xf numFmtId="0" fontId="22" fillId="8" borderId="0" applyNumberFormat="0" applyBorder="0" applyAlignment="0" applyProtection="0"/>
    <xf numFmtId="0" fontId="22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9" borderId="0" applyNumberFormat="0" applyBorder="0" applyAlignment="0" applyProtection="0"/>
    <xf numFmtId="0" fontId="24" fillId="3" borderId="0" applyNumberFormat="0" applyBorder="0" applyAlignment="0" applyProtection="0"/>
    <xf numFmtId="0" fontId="25" fillId="20" borderId="1" applyNumberFormat="0" applyAlignment="0" applyProtection="0"/>
    <xf numFmtId="0" fontId="26" fillId="21" borderId="2" applyNumberFormat="0" applyAlignment="0" applyProtection="0"/>
    <xf numFmtId="3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0" fontId="37" fillId="0" borderId="0" applyFont="0" applyFill="0" applyBorder="0" applyAlignment="0" applyProtection="0"/>
    <xf numFmtId="0" fontId="28" fillId="0" borderId="0" applyNumberFormat="0" applyFill="0" applyBorder="0" applyAlignment="0" applyProtection="0"/>
    <xf numFmtId="2" fontId="37" fillId="0" borderId="0" applyFont="0" applyFill="0" applyBorder="0" applyAlignment="0" applyProtection="0"/>
    <xf numFmtId="0" fontId="29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0" fillId="0" borderId="3" applyNumberFormat="0" applyFill="0" applyAlignment="0" applyProtection="0"/>
    <xf numFmtId="0" fontId="30" fillId="0" borderId="0" applyNumberForma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31" fillId="7" borderId="1" applyNumberFormat="0" applyAlignment="0" applyProtection="0"/>
    <xf numFmtId="0" fontId="32" fillId="0" borderId="4" applyNumberFormat="0" applyFill="0" applyAlignment="0" applyProtection="0"/>
    <xf numFmtId="0" fontId="33" fillId="22" borderId="0" applyNumberFormat="0" applyBorder="0" applyAlignment="0" applyProtection="0"/>
    <xf numFmtId="0" fontId="27" fillId="0" borderId="0"/>
    <xf numFmtId="0" fontId="27" fillId="0" borderId="0"/>
    <xf numFmtId="0" fontId="27" fillId="23" borderId="5" applyNumberFormat="0" applyFont="0" applyAlignment="0" applyProtection="0"/>
    <xf numFmtId="0" fontId="34" fillId="20" borderId="6" applyNumberFormat="0" applyAlignment="0" applyProtection="0"/>
    <xf numFmtId="0" fontId="35" fillId="0" borderId="0" applyNumberFormat="0" applyFill="0" applyBorder="0" applyAlignment="0" applyProtection="0"/>
    <xf numFmtId="0" fontId="37" fillId="0" borderId="7" applyNumberFormat="0" applyFont="0" applyFill="0" applyAlignment="0" applyProtection="0"/>
    <xf numFmtId="0" fontId="36" fillId="0" borderId="0" applyNumberFormat="0" applyFill="0" applyBorder="0" applyAlignment="0" applyProtection="0"/>
  </cellStyleXfs>
  <cellXfs count="86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6" fillId="0" borderId="0" xfId="0" applyFont="1" applyAlignment="1"/>
    <xf numFmtId="0" fontId="6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8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>
      <alignment vertical="top"/>
    </xf>
    <xf numFmtId="0" fontId="0" fillId="0" borderId="0" xfId="0" applyAlignment="1">
      <alignment wrapText="1"/>
    </xf>
    <xf numFmtId="0" fontId="12" fillId="0" borderId="0" xfId="0" applyFont="1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6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9" fillId="0" borderId="0" xfId="0" applyFont="1" applyAlignment="1">
      <alignment horizontal="right"/>
    </xf>
    <xf numFmtId="0" fontId="5" fillId="0" borderId="0" xfId="0" applyFont="1" applyAlignment="1">
      <alignment horizontal="left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0" xfId="0" applyFont="1">
      <alignment vertical="top"/>
    </xf>
    <xf numFmtId="0" fontId="15" fillId="0" borderId="0" xfId="0" applyFont="1" applyAlignment="1">
      <alignment wrapText="1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center" wrapText="1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6" fillId="0" borderId="0" xfId="0" applyFont="1">
      <alignment vertical="top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17" fillId="0" borderId="8" xfId="0" applyFont="1" applyBorder="1" applyAlignment="1">
      <alignment horizontal="center"/>
    </xf>
    <xf numFmtId="0" fontId="9" fillId="24" borderId="0" xfId="0" applyFont="1" applyFill="1" applyAlignment="1"/>
    <xf numFmtId="0" fontId="18" fillId="25" borderId="0" xfId="0" applyFont="1" applyFill="1" applyAlignment="1"/>
    <xf numFmtId="0" fontId="11" fillId="25" borderId="0" xfId="0" applyFont="1" applyFill="1" applyAlignment="1"/>
    <xf numFmtId="0" fontId="18" fillId="0" borderId="0" xfId="0" applyFont="1" applyAlignment="1">
      <alignment horizontal="left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left"/>
    </xf>
    <xf numFmtId="0" fontId="0" fillId="0" borderId="11" xfId="0" applyBorder="1" applyAlignment="1">
      <alignment horizontal="center"/>
    </xf>
    <xf numFmtId="0" fontId="0" fillId="0" borderId="12" xfId="0" applyBorder="1">
      <alignment vertical="top"/>
    </xf>
    <xf numFmtId="0" fontId="0" fillId="0" borderId="13" xfId="0" applyBorder="1" applyAlignment="1">
      <alignment horizontal="center"/>
    </xf>
    <xf numFmtId="0" fontId="0" fillId="0" borderId="14" xfId="0" applyBorder="1">
      <alignment vertical="top"/>
    </xf>
    <xf numFmtId="0" fontId="20" fillId="0" borderId="0" xfId="38" applyAlignment="1" applyProtection="1">
      <alignment horizontal="left"/>
    </xf>
    <xf numFmtId="0" fontId="0" fillId="0" borderId="15" xfId="0" applyBorder="1" applyAlignment="1">
      <alignment horizontal="center"/>
    </xf>
    <xf numFmtId="0" fontId="0" fillId="0" borderId="16" xfId="0" applyBorder="1">
      <alignment vertical="top"/>
    </xf>
    <xf numFmtId="0" fontId="0" fillId="0" borderId="0" xfId="0" quotePrefix="1">
      <alignment vertical="top"/>
    </xf>
    <xf numFmtId="0" fontId="5" fillId="26" borderId="17" xfId="0" applyFont="1" applyFill="1" applyBorder="1" applyAlignment="1">
      <alignment horizontal="left" vertical="top" wrapText="1" indent="1"/>
    </xf>
    <xf numFmtId="0" fontId="5" fillId="26" borderId="17" xfId="0" applyFont="1" applyFill="1" applyBorder="1" applyAlignment="1">
      <alignment horizontal="center" vertical="top" wrapText="1"/>
    </xf>
    <xf numFmtId="0" fontId="5" fillId="26" borderId="17" xfId="0" applyFont="1" applyFill="1" applyBorder="1" applyAlignment="1">
      <alignment horizontal="right" vertical="top" wrapText="1"/>
    </xf>
    <xf numFmtId="0" fontId="20" fillId="26" borderId="17" xfId="38" applyFill="1" applyBorder="1" applyAlignment="1" applyProtection="1">
      <alignment horizontal="right" vertical="top" wrapText="1"/>
    </xf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5" fillId="0" borderId="0" xfId="43" applyFont="1"/>
    <xf numFmtId="0" fontId="5" fillId="0" borderId="0" xfId="43" applyFont="1" applyAlignment="1">
      <alignment horizontal="center"/>
    </xf>
    <xf numFmtId="0" fontId="5" fillId="0" borderId="0" xfId="43" applyFont="1" applyAlignment="1">
      <alignment horizontal="left"/>
    </xf>
    <xf numFmtId="0" fontId="38" fillId="0" borderId="0" xfId="0" applyFont="1" applyAlignment="1">
      <alignment vertical="center" wrapText="1"/>
    </xf>
    <xf numFmtId="0" fontId="38" fillId="0" borderId="0" xfId="0" applyFont="1" applyAlignment="1">
      <alignment horizontal="center" vertical="center" wrapText="1"/>
    </xf>
    <xf numFmtId="0" fontId="27" fillId="0" borderId="0" xfId="0" applyFont="1" applyAlignment="1"/>
    <xf numFmtId="14" fontId="27" fillId="0" borderId="0" xfId="0" applyNumberFormat="1" applyFont="1" applyAlignment="1"/>
    <xf numFmtId="0" fontId="27" fillId="0" borderId="0" xfId="0" applyFont="1" applyAlignment="1">
      <alignment vertical="center"/>
    </xf>
    <xf numFmtId="0" fontId="27" fillId="0" borderId="0" xfId="0" applyFont="1" applyAlignment="1">
      <alignment horizontal="center" wrapText="1"/>
    </xf>
    <xf numFmtId="0" fontId="27" fillId="0" borderId="0" xfId="0" applyFont="1" applyAlignment="1">
      <alignment horizontal="left"/>
    </xf>
    <xf numFmtId="0" fontId="27" fillId="0" borderId="0" xfId="0" applyFont="1">
      <alignment vertical="top"/>
    </xf>
    <xf numFmtId="0" fontId="5" fillId="0" borderId="0" xfId="0" applyFont="1">
      <alignment vertical="top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16" fillId="0" borderId="0" xfId="42" applyFont="1"/>
    <xf numFmtId="0" fontId="16" fillId="0" borderId="0" xfId="42" applyFont="1" applyAlignment="1">
      <alignment horizontal="center"/>
    </xf>
    <xf numFmtId="0" fontId="16" fillId="0" borderId="0" xfId="42" applyFont="1" applyAlignment="1">
      <alignment horizontal="left"/>
    </xf>
    <xf numFmtId="165" fontId="38" fillId="0" borderId="0" xfId="0" applyNumberFormat="1" applyFont="1" applyAlignment="1">
      <alignment horizontal="left" vertical="center" wrapText="1"/>
    </xf>
    <xf numFmtId="0" fontId="38" fillId="0" borderId="0" xfId="0" applyFont="1" applyAlignment="1">
      <alignment horizontal="left" vertical="center" wrapText="1"/>
    </xf>
    <xf numFmtId="0" fontId="27" fillId="0" borderId="0" xfId="0" applyFont="1" applyAlignment="1">
      <alignment horizontal="center"/>
    </xf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Hyperlink" xfId="38" builtinId="8"/>
    <cellStyle name="Input" xfId="39" builtinId="20" customBuiltin="1"/>
    <cellStyle name="Linked Cell" xfId="40" builtinId="24" customBuiltin="1"/>
    <cellStyle name="Neutral" xfId="41" builtinId="28" customBuiltin="1"/>
    <cellStyle name="Normal" xfId="0" builtinId="0"/>
    <cellStyle name="Normal_A" xfId="42" xr:uid="{00000000-0005-0000-0000-00002A000000}"/>
    <cellStyle name="Normal_A_1" xfId="43" xr:uid="{00000000-0005-0000-0000-00002B000000}"/>
    <cellStyle name="Note" xfId="44" builtinId="10" customBuiltin="1"/>
    <cellStyle name="Output" xfId="45" builtinId="21" customBuiltin="1"/>
    <cellStyle name="Title" xfId="46" builtinId="15" customBuiltin="1"/>
    <cellStyle name="Total" xfId="47" builtinId="25" customBuiltin="1"/>
    <cellStyle name="Warning Text" xfId="48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V0508 Cyg - O-C Diagr.</a:t>
            </a:r>
          </a:p>
        </c:rich>
      </c:tx>
      <c:layout>
        <c:manualLayout>
          <c:xMode val="edge"/>
          <c:yMode val="edge"/>
          <c:x val="0.35702780286551417"/>
          <c:y val="3.363914373088684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024244484744551"/>
          <c:y val="0.14678942920199375"/>
          <c:w val="0.79967752902672617"/>
          <c:h val="0.62997130032522319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Active!$F$21:$F$981</c:f>
              <c:numCache>
                <c:formatCode>General</c:formatCode>
                <c:ptCount val="961"/>
                <c:pt idx="0">
                  <c:v>-10178</c:v>
                </c:pt>
                <c:pt idx="1">
                  <c:v>-10178</c:v>
                </c:pt>
                <c:pt idx="2">
                  <c:v>-10050</c:v>
                </c:pt>
                <c:pt idx="3">
                  <c:v>-10050</c:v>
                </c:pt>
                <c:pt idx="4">
                  <c:v>-10042</c:v>
                </c:pt>
                <c:pt idx="5">
                  <c:v>-10042</c:v>
                </c:pt>
                <c:pt idx="6">
                  <c:v>-10040</c:v>
                </c:pt>
                <c:pt idx="7">
                  <c:v>-10040</c:v>
                </c:pt>
                <c:pt idx="8">
                  <c:v>-10037</c:v>
                </c:pt>
                <c:pt idx="9">
                  <c:v>-10037</c:v>
                </c:pt>
                <c:pt idx="10">
                  <c:v>-10014</c:v>
                </c:pt>
                <c:pt idx="11">
                  <c:v>-10014</c:v>
                </c:pt>
                <c:pt idx="12">
                  <c:v>-9968</c:v>
                </c:pt>
                <c:pt idx="13">
                  <c:v>-9968</c:v>
                </c:pt>
                <c:pt idx="14">
                  <c:v>-9909</c:v>
                </c:pt>
                <c:pt idx="15">
                  <c:v>-9909</c:v>
                </c:pt>
                <c:pt idx="16">
                  <c:v>0</c:v>
                </c:pt>
                <c:pt idx="17">
                  <c:v>82</c:v>
                </c:pt>
                <c:pt idx="18">
                  <c:v>154</c:v>
                </c:pt>
                <c:pt idx="19">
                  <c:v>159</c:v>
                </c:pt>
                <c:pt idx="20">
                  <c:v>167</c:v>
                </c:pt>
                <c:pt idx="21">
                  <c:v>369</c:v>
                </c:pt>
                <c:pt idx="22">
                  <c:v>1062</c:v>
                </c:pt>
                <c:pt idx="23">
                  <c:v>1075</c:v>
                </c:pt>
                <c:pt idx="24">
                  <c:v>1993</c:v>
                </c:pt>
                <c:pt idx="25">
                  <c:v>2065</c:v>
                </c:pt>
                <c:pt idx="26">
                  <c:v>2078</c:v>
                </c:pt>
                <c:pt idx="27">
                  <c:v>2101</c:v>
                </c:pt>
                <c:pt idx="28">
                  <c:v>2142</c:v>
                </c:pt>
                <c:pt idx="29">
                  <c:v>3260</c:v>
                </c:pt>
                <c:pt idx="30">
                  <c:v>5831</c:v>
                </c:pt>
                <c:pt idx="31">
                  <c:v>6578</c:v>
                </c:pt>
                <c:pt idx="32">
                  <c:v>7734</c:v>
                </c:pt>
                <c:pt idx="33">
                  <c:v>7734</c:v>
                </c:pt>
                <c:pt idx="34">
                  <c:v>7788</c:v>
                </c:pt>
                <c:pt idx="35">
                  <c:v>7788</c:v>
                </c:pt>
                <c:pt idx="36">
                  <c:v>7788</c:v>
                </c:pt>
                <c:pt idx="37">
                  <c:v>7788</c:v>
                </c:pt>
                <c:pt idx="38">
                  <c:v>7788</c:v>
                </c:pt>
                <c:pt idx="39">
                  <c:v>7788</c:v>
                </c:pt>
                <c:pt idx="40">
                  <c:v>8637</c:v>
                </c:pt>
                <c:pt idx="41">
                  <c:v>8637</c:v>
                </c:pt>
                <c:pt idx="42">
                  <c:v>8637</c:v>
                </c:pt>
                <c:pt idx="43">
                  <c:v>8637</c:v>
                </c:pt>
                <c:pt idx="44">
                  <c:v>8637</c:v>
                </c:pt>
                <c:pt idx="45">
                  <c:v>8637</c:v>
                </c:pt>
                <c:pt idx="46">
                  <c:v>9386</c:v>
                </c:pt>
                <c:pt idx="47">
                  <c:v>9386</c:v>
                </c:pt>
                <c:pt idx="48">
                  <c:v>9386</c:v>
                </c:pt>
                <c:pt idx="49">
                  <c:v>9386</c:v>
                </c:pt>
                <c:pt idx="50">
                  <c:v>9386</c:v>
                </c:pt>
                <c:pt idx="51">
                  <c:v>9386</c:v>
                </c:pt>
                <c:pt idx="52">
                  <c:v>9440</c:v>
                </c:pt>
                <c:pt idx="53">
                  <c:v>9440</c:v>
                </c:pt>
                <c:pt idx="54">
                  <c:v>9440</c:v>
                </c:pt>
                <c:pt idx="55">
                  <c:v>9440</c:v>
                </c:pt>
                <c:pt idx="56">
                  <c:v>9440</c:v>
                </c:pt>
                <c:pt idx="57">
                  <c:v>9463</c:v>
                </c:pt>
                <c:pt idx="58">
                  <c:v>9463</c:v>
                </c:pt>
                <c:pt idx="59">
                  <c:v>9463</c:v>
                </c:pt>
                <c:pt idx="60">
                  <c:v>9463</c:v>
                </c:pt>
                <c:pt idx="61">
                  <c:v>9463</c:v>
                </c:pt>
                <c:pt idx="62">
                  <c:v>9463</c:v>
                </c:pt>
                <c:pt idx="63">
                  <c:v>9476</c:v>
                </c:pt>
                <c:pt idx="64">
                  <c:v>9476</c:v>
                </c:pt>
                <c:pt idx="65">
                  <c:v>9476</c:v>
                </c:pt>
                <c:pt idx="66">
                  <c:v>9476</c:v>
                </c:pt>
                <c:pt idx="67">
                  <c:v>9476</c:v>
                </c:pt>
                <c:pt idx="68">
                  <c:v>9476</c:v>
                </c:pt>
                <c:pt idx="69">
                  <c:v>9486</c:v>
                </c:pt>
                <c:pt idx="70">
                  <c:v>9486</c:v>
                </c:pt>
                <c:pt idx="71">
                  <c:v>9486</c:v>
                </c:pt>
                <c:pt idx="72">
                  <c:v>9486</c:v>
                </c:pt>
                <c:pt idx="73">
                  <c:v>9486</c:v>
                </c:pt>
                <c:pt idx="74">
                  <c:v>9486</c:v>
                </c:pt>
                <c:pt idx="75">
                  <c:v>9489</c:v>
                </c:pt>
                <c:pt idx="76">
                  <c:v>9489</c:v>
                </c:pt>
                <c:pt idx="77">
                  <c:v>9489</c:v>
                </c:pt>
                <c:pt idx="78">
                  <c:v>9489</c:v>
                </c:pt>
                <c:pt idx="79">
                  <c:v>9489</c:v>
                </c:pt>
                <c:pt idx="80">
                  <c:v>9489</c:v>
                </c:pt>
                <c:pt idx="81">
                  <c:v>9594</c:v>
                </c:pt>
                <c:pt idx="82">
                  <c:v>9594</c:v>
                </c:pt>
                <c:pt idx="83">
                  <c:v>9594</c:v>
                </c:pt>
                <c:pt idx="84">
                  <c:v>9594</c:v>
                </c:pt>
                <c:pt idx="85">
                  <c:v>9594</c:v>
                </c:pt>
                <c:pt idx="86">
                  <c:v>9594</c:v>
                </c:pt>
                <c:pt idx="87">
                  <c:v>9663</c:v>
                </c:pt>
                <c:pt idx="88">
                  <c:v>9663</c:v>
                </c:pt>
                <c:pt idx="89">
                  <c:v>9663</c:v>
                </c:pt>
                <c:pt idx="90">
                  <c:v>9663</c:v>
                </c:pt>
                <c:pt idx="91">
                  <c:v>9663</c:v>
                </c:pt>
                <c:pt idx="92">
                  <c:v>9663</c:v>
                </c:pt>
                <c:pt idx="93">
                  <c:v>10456</c:v>
                </c:pt>
                <c:pt idx="94">
                  <c:v>10456</c:v>
                </c:pt>
                <c:pt idx="95">
                  <c:v>10456</c:v>
                </c:pt>
                <c:pt idx="96">
                  <c:v>10456</c:v>
                </c:pt>
                <c:pt idx="97">
                  <c:v>10456</c:v>
                </c:pt>
                <c:pt idx="98">
                  <c:v>10456</c:v>
                </c:pt>
                <c:pt idx="99">
                  <c:v>10525</c:v>
                </c:pt>
                <c:pt idx="100">
                  <c:v>10525</c:v>
                </c:pt>
                <c:pt idx="101">
                  <c:v>10525</c:v>
                </c:pt>
                <c:pt idx="102">
                  <c:v>10528</c:v>
                </c:pt>
                <c:pt idx="103">
                  <c:v>10528</c:v>
                </c:pt>
                <c:pt idx="104">
                  <c:v>10528</c:v>
                </c:pt>
                <c:pt idx="105">
                  <c:v>10558</c:v>
                </c:pt>
                <c:pt idx="106">
                  <c:v>10558</c:v>
                </c:pt>
                <c:pt idx="107">
                  <c:v>10558</c:v>
                </c:pt>
                <c:pt idx="108">
                  <c:v>12372</c:v>
                </c:pt>
                <c:pt idx="109">
                  <c:v>12372</c:v>
                </c:pt>
                <c:pt idx="110">
                  <c:v>12372</c:v>
                </c:pt>
                <c:pt idx="111">
                  <c:v>12377</c:v>
                </c:pt>
                <c:pt idx="112">
                  <c:v>12377</c:v>
                </c:pt>
                <c:pt idx="113">
                  <c:v>12377</c:v>
                </c:pt>
                <c:pt idx="114">
                  <c:v>13265</c:v>
                </c:pt>
                <c:pt idx="115">
                  <c:v>13265</c:v>
                </c:pt>
                <c:pt idx="116">
                  <c:v>13265</c:v>
                </c:pt>
                <c:pt idx="117">
                  <c:v>13306</c:v>
                </c:pt>
                <c:pt idx="118">
                  <c:v>13306</c:v>
                </c:pt>
                <c:pt idx="119">
                  <c:v>13306</c:v>
                </c:pt>
                <c:pt idx="120">
                  <c:v>16276</c:v>
                </c:pt>
                <c:pt idx="121">
                  <c:v>16276</c:v>
                </c:pt>
                <c:pt idx="122">
                  <c:v>16307</c:v>
                </c:pt>
                <c:pt idx="123">
                  <c:v>16307</c:v>
                </c:pt>
                <c:pt idx="124">
                  <c:v>16340</c:v>
                </c:pt>
                <c:pt idx="125">
                  <c:v>16340</c:v>
                </c:pt>
              </c:numCache>
            </c:numRef>
          </c:xVal>
          <c:yVal>
            <c:numRef>
              <c:f>Active!$H$21:$H$981</c:f>
              <c:numCache>
                <c:formatCode>General</c:formatCode>
                <c:ptCount val="96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776-4A11-8CF8-B2518373A740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Active!$D$21:$D$981</c:f>
                <c:numCache>
                  <c:formatCode>General</c:formatCode>
                  <c:ptCount val="961"/>
                  <c:pt idx="0">
                    <c:v>5.0000000000000001E-4</c:v>
                  </c:pt>
                  <c:pt idx="1">
                    <c:v>2.9999999999999997E-4</c:v>
                  </c:pt>
                  <c:pt idx="2">
                    <c:v>4.0000000000000002E-4</c:v>
                  </c:pt>
                  <c:pt idx="3">
                    <c:v>4.0000000000000002E-4</c:v>
                  </c:pt>
                  <c:pt idx="4">
                    <c:v>5.9999999999999995E-4</c:v>
                  </c:pt>
                  <c:pt idx="5">
                    <c:v>1E-4</c:v>
                  </c:pt>
                  <c:pt idx="6">
                    <c:v>6.9999999999999999E-4</c:v>
                  </c:pt>
                  <c:pt idx="7">
                    <c:v>1.6000000000000001E-3</c:v>
                  </c:pt>
                  <c:pt idx="8">
                    <c:v>1E-4</c:v>
                  </c:pt>
                  <c:pt idx="9">
                    <c:v>1.2999999999999999E-3</c:v>
                  </c:pt>
                  <c:pt idx="10">
                    <c:v>5.9999999999999995E-4</c:v>
                  </c:pt>
                  <c:pt idx="11">
                    <c:v>5.9999999999999995E-4</c:v>
                  </c:pt>
                  <c:pt idx="12">
                    <c:v>4.0000000000000002E-4</c:v>
                  </c:pt>
                  <c:pt idx="13">
                    <c:v>5.0000000000000001E-4</c:v>
                  </c:pt>
                  <c:pt idx="14">
                    <c:v>6.9999999999999999E-4</c:v>
                  </c:pt>
                  <c:pt idx="15">
                    <c:v>5.0000000000000001E-4</c:v>
                  </c:pt>
                  <c:pt idx="16">
                    <c:v>2.7000000000000001E-3</c:v>
                  </c:pt>
                  <c:pt idx="17">
                    <c:v>2E-3</c:v>
                  </c:pt>
                  <c:pt idx="18">
                    <c:v>1.6000000000000001E-3</c:v>
                  </c:pt>
                  <c:pt idx="19">
                    <c:v>1.1000000000000001E-3</c:v>
                  </c:pt>
                  <c:pt idx="20">
                    <c:v>3.0000000000000001E-3</c:v>
                  </c:pt>
                  <c:pt idx="21">
                    <c:v>4.0000000000000002E-4</c:v>
                  </c:pt>
                  <c:pt idx="22">
                    <c:v>5.0000000000000001E-4</c:v>
                  </c:pt>
                  <c:pt idx="23">
                    <c:v>1.1000000000000001E-3</c:v>
                  </c:pt>
                  <c:pt idx="24">
                    <c:v>2.9999999999999997E-4</c:v>
                  </c:pt>
                  <c:pt idx="25">
                    <c:v>1.1999999999999999E-3</c:v>
                  </c:pt>
                  <c:pt idx="26">
                    <c:v>8.9999999999999998E-4</c:v>
                  </c:pt>
                  <c:pt idx="27">
                    <c:v>8.0000000000000004E-4</c:v>
                  </c:pt>
                  <c:pt idx="28">
                    <c:v>1.2999999999999999E-3</c:v>
                  </c:pt>
                  <c:pt idx="29">
                    <c:v>2.0000000000000001E-4</c:v>
                  </c:pt>
                  <c:pt idx="30">
                    <c:v>0</c:v>
                  </c:pt>
                  <c:pt idx="31">
                    <c:v>5.0000000000000001E-4</c:v>
                  </c:pt>
                  <c:pt idx="32">
                    <c:v>1E-4</c:v>
                  </c:pt>
                  <c:pt idx="33">
                    <c:v>1E-4</c:v>
                  </c:pt>
                  <c:pt idx="34">
                    <c:v>2.9999999999999997E-4</c:v>
                  </c:pt>
                  <c:pt idx="35">
                    <c:v>2.9999999999999997E-4</c:v>
                  </c:pt>
                  <c:pt idx="36">
                    <c:v>2.0000000000000001E-4</c:v>
                  </c:pt>
                  <c:pt idx="37">
                    <c:v>2.0000000000000001E-4</c:v>
                  </c:pt>
                  <c:pt idx="38">
                    <c:v>5.9999999999999995E-4</c:v>
                  </c:pt>
                  <c:pt idx="39">
                    <c:v>5.9999999999999995E-4</c:v>
                  </c:pt>
                  <c:pt idx="40">
                    <c:v>4.0000000000000002E-4</c:v>
                  </c:pt>
                  <c:pt idx="41">
                    <c:v>4.0000000000000002E-4</c:v>
                  </c:pt>
                  <c:pt idx="42">
                    <c:v>2.0000000000000001E-4</c:v>
                  </c:pt>
                  <c:pt idx="43">
                    <c:v>2.0000000000000001E-4</c:v>
                  </c:pt>
                  <c:pt idx="44">
                    <c:v>4.0000000000000002E-4</c:v>
                  </c:pt>
                  <c:pt idx="45">
                    <c:v>4.0000000000000002E-4</c:v>
                  </c:pt>
                  <c:pt idx="46">
                    <c:v>5.9999999999999995E-4</c:v>
                  </c:pt>
                  <c:pt idx="47">
                    <c:v>5.9999999999999995E-4</c:v>
                  </c:pt>
                  <c:pt idx="48">
                    <c:v>2.9999999999999997E-4</c:v>
                  </c:pt>
                  <c:pt idx="49">
                    <c:v>2.9999999999999997E-4</c:v>
                  </c:pt>
                  <c:pt idx="50">
                    <c:v>2.9999999999999997E-4</c:v>
                  </c:pt>
                  <c:pt idx="51">
                    <c:v>2.9999999999999997E-4</c:v>
                  </c:pt>
                  <c:pt idx="52">
                    <c:v>4.0000000000000002E-4</c:v>
                  </c:pt>
                  <c:pt idx="53">
                    <c:v>4.0000000000000002E-4</c:v>
                  </c:pt>
                  <c:pt idx="54">
                    <c:v>2.9999999999999997E-4</c:v>
                  </c:pt>
                  <c:pt idx="55">
                    <c:v>2.0000000000000001E-4</c:v>
                  </c:pt>
                  <c:pt idx="56">
                    <c:v>2.0000000000000001E-4</c:v>
                  </c:pt>
                  <c:pt idx="57">
                    <c:v>2.0000000000000001E-4</c:v>
                  </c:pt>
                  <c:pt idx="58">
                    <c:v>2.0000000000000001E-4</c:v>
                  </c:pt>
                  <c:pt idx="59">
                    <c:v>2.0000000000000001E-4</c:v>
                  </c:pt>
                  <c:pt idx="60">
                    <c:v>2.0000000000000001E-4</c:v>
                  </c:pt>
                  <c:pt idx="61">
                    <c:v>5.0000000000000001E-4</c:v>
                  </c:pt>
                  <c:pt idx="62">
                    <c:v>5.0000000000000001E-4</c:v>
                  </c:pt>
                  <c:pt idx="63">
                    <c:v>4.0000000000000002E-4</c:v>
                  </c:pt>
                  <c:pt idx="64">
                    <c:v>4.0000000000000002E-4</c:v>
                  </c:pt>
                  <c:pt idx="65">
                    <c:v>2.0000000000000001E-4</c:v>
                  </c:pt>
                  <c:pt idx="66">
                    <c:v>2.0000000000000001E-4</c:v>
                  </c:pt>
                  <c:pt idx="67">
                    <c:v>2.0000000000000001E-4</c:v>
                  </c:pt>
                  <c:pt idx="68">
                    <c:v>2.0000000000000001E-4</c:v>
                  </c:pt>
                  <c:pt idx="69">
                    <c:v>4.0000000000000002E-4</c:v>
                  </c:pt>
                  <c:pt idx="70">
                    <c:v>4.0000000000000002E-4</c:v>
                  </c:pt>
                  <c:pt idx="71">
                    <c:v>5.0000000000000001E-4</c:v>
                  </c:pt>
                  <c:pt idx="72">
                    <c:v>5.0000000000000001E-4</c:v>
                  </c:pt>
                  <c:pt idx="73">
                    <c:v>5.9999999999999995E-4</c:v>
                  </c:pt>
                  <c:pt idx="74">
                    <c:v>5.9999999999999995E-4</c:v>
                  </c:pt>
                  <c:pt idx="75">
                    <c:v>2.9999999999999997E-4</c:v>
                  </c:pt>
                  <c:pt idx="76">
                    <c:v>2.9999999999999997E-4</c:v>
                  </c:pt>
                  <c:pt idx="77">
                    <c:v>2.9999999999999997E-4</c:v>
                  </c:pt>
                  <c:pt idx="78">
                    <c:v>2.9999999999999997E-4</c:v>
                  </c:pt>
                  <c:pt idx="79">
                    <c:v>2.9999999999999997E-4</c:v>
                  </c:pt>
                  <c:pt idx="80">
                    <c:v>2.9999999999999997E-4</c:v>
                  </c:pt>
                  <c:pt idx="81">
                    <c:v>2.0000000000000001E-4</c:v>
                  </c:pt>
                  <c:pt idx="82">
                    <c:v>2.0000000000000001E-4</c:v>
                  </c:pt>
                  <c:pt idx="83">
                    <c:v>4.0000000000000002E-4</c:v>
                  </c:pt>
                  <c:pt idx="84">
                    <c:v>4.0000000000000002E-4</c:v>
                  </c:pt>
                  <c:pt idx="85">
                    <c:v>2.0000000000000001E-4</c:v>
                  </c:pt>
                  <c:pt idx="86">
                    <c:v>2.0000000000000001E-4</c:v>
                  </c:pt>
                  <c:pt idx="87">
                    <c:v>2.0000000000000001E-4</c:v>
                  </c:pt>
                  <c:pt idx="88">
                    <c:v>2.0000000000000001E-4</c:v>
                  </c:pt>
                  <c:pt idx="89">
                    <c:v>2.0000000000000001E-4</c:v>
                  </c:pt>
                  <c:pt idx="90">
                    <c:v>2.0000000000000001E-4</c:v>
                  </c:pt>
                  <c:pt idx="91">
                    <c:v>2.9999999999999997E-4</c:v>
                  </c:pt>
                  <c:pt idx="92">
                    <c:v>2.9999999999999997E-4</c:v>
                  </c:pt>
                  <c:pt idx="93">
                    <c:v>2.0000000000000001E-4</c:v>
                  </c:pt>
                  <c:pt idx="94">
                    <c:v>2.0000000000000001E-4</c:v>
                  </c:pt>
                  <c:pt idx="95">
                    <c:v>2.0000000000000001E-4</c:v>
                  </c:pt>
                  <c:pt idx="96">
                    <c:v>2.0000000000000001E-4</c:v>
                  </c:pt>
                  <c:pt idx="97">
                    <c:v>4.0000000000000002E-4</c:v>
                  </c:pt>
                  <c:pt idx="98">
                    <c:v>4.0000000000000002E-4</c:v>
                  </c:pt>
                  <c:pt idx="99">
                    <c:v>2.0000000000000001E-4</c:v>
                  </c:pt>
                  <c:pt idx="100">
                    <c:v>4.0000000000000002E-4</c:v>
                  </c:pt>
                  <c:pt idx="101">
                    <c:v>2.9999999999999997E-4</c:v>
                  </c:pt>
                  <c:pt idx="102">
                    <c:v>1.1000000000000001E-3</c:v>
                  </c:pt>
                  <c:pt idx="103">
                    <c:v>4.0000000000000002E-4</c:v>
                  </c:pt>
                  <c:pt idx="104">
                    <c:v>5.0000000000000001E-4</c:v>
                  </c:pt>
                  <c:pt idx="105">
                    <c:v>8.9999999999999998E-4</c:v>
                  </c:pt>
                  <c:pt idx="106">
                    <c:v>6.9999999999999999E-4</c:v>
                  </c:pt>
                  <c:pt idx="107">
                    <c:v>1E-3</c:v>
                  </c:pt>
                  <c:pt idx="108">
                    <c:v>2.9999999999999997E-4</c:v>
                  </c:pt>
                  <c:pt idx="109">
                    <c:v>4.0000000000000002E-4</c:v>
                  </c:pt>
                  <c:pt idx="110">
                    <c:v>2.9999999999999997E-4</c:v>
                  </c:pt>
                  <c:pt idx="111">
                    <c:v>1E-4</c:v>
                  </c:pt>
                  <c:pt idx="112">
                    <c:v>1E-4</c:v>
                  </c:pt>
                  <c:pt idx="113">
                    <c:v>2.0000000000000001E-4</c:v>
                  </c:pt>
                  <c:pt idx="114">
                    <c:v>2.0000000000000001E-4</c:v>
                  </c:pt>
                  <c:pt idx="115">
                    <c:v>2.9999999999999997E-4</c:v>
                  </c:pt>
                  <c:pt idx="116">
                    <c:v>2.0000000000000001E-4</c:v>
                  </c:pt>
                  <c:pt idx="117">
                    <c:v>2.9999999999999997E-4</c:v>
                  </c:pt>
                  <c:pt idx="118">
                    <c:v>2.0000000000000001E-4</c:v>
                  </c:pt>
                  <c:pt idx="119">
                    <c:v>2.9999999999999997E-4</c:v>
                  </c:pt>
                  <c:pt idx="120">
                    <c:v>4.0000000000000002E-4</c:v>
                  </c:pt>
                  <c:pt idx="121">
                    <c:v>5.9999999999999995E-4</c:v>
                  </c:pt>
                  <c:pt idx="122">
                    <c:v>5.0000000000000001E-4</c:v>
                  </c:pt>
                  <c:pt idx="123">
                    <c:v>8.0000000000000004E-4</c:v>
                  </c:pt>
                  <c:pt idx="124">
                    <c:v>8.0000000000000004E-4</c:v>
                  </c:pt>
                  <c:pt idx="125">
                    <c:v>5.9999999999999995E-4</c:v>
                  </c:pt>
                </c:numCache>
              </c:numRef>
            </c:plus>
            <c:minus>
              <c:numRef>
                <c:f>Active!$D$21:$D$981</c:f>
                <c:numCache>
                  <c:formatCode>General</c:formatCode>
                  <c:ptCount val="961"/>
                  <c:pt idx="0">
                    <c:v>5.0000000000000001E-4</c:v>
                  </c:pt>
                  <c:pt idx="1">
                    <c:v>2.9999999999999997E-4</c:v>
                  </c:pt>
                  <c:pt idx="2">
                    <c:v>4.0000000000000002E-4</c:v>
                  </c:pt>
                  <c:pt idx="3">
                    <c:v>4.0000000000000002E-4</c:v>
                  </c:pt>
                  <c:pt idx="4">
                    <c:v>5.9999999999999995E-4</c:v>
                  </c:pt>
                  <c:pt idx="5">
                    <c:v>1E-4</c:v>
                  </c:pt>
                  <c:pt idx="6">
                    <c:v>6.9999999999999999E-4</c:v>
                  </c:pt>
                  <c:pt idx="7">
                    <c:v>1.6000000000000001E-3</c:v>
                  </c:pt>
                  <c:pt idx="8">
                    <c:v>1E-4</c:v>
                  </c:pt>
                  <c:pt idx="9">
                    <c:v>1.2999999999999999E-3</c:v>
                  </c:pt>
                  <c:pt idx="10">
                    <c:v>5.9999999999999995E-4</c:v>
                  </c:pt>
                  <c:pt idx="11">
                    <c:v>5.9999999999999995E-4</c:v>
                  </c:pt>
                  <c:pt idx="12">
                    <c:v>4.0000000000000002E-4</c:v>
                  </c:pt>
                  <c:pt idx="13">
                    <c:v>5.0000000000000001E-4</c:v>
                  </c:pt>
                  <c:pt idx="14">
                    <c:v>6.9999999999999999E-4</c:v>
                  </c:pt>
                  <c:pt idx="15">
                    <c:v>5.0000000000000001E-4</c:v>
                  </c:pt>
                  <c:pt idx="16">
                    <c:v>2.7000000000000001E-3</c:v>
                  </c:pt>
                  <c:pt idx="17">
                    <c:v>2E-3</c:v>
                  </c:pt>
                  <c:pt idx="18">
                    <c:v>1.6000000000000001E-3</c:v>
                  </c:pt>
                  <c:pt idx="19">
                    <c:v>1.1000000000000001E-3</c:v>
                  </c:pt>
                  <c:pt idx="20">
                    <c:v>3.0000000000000001E-3</c:v>
                  </c:pt>
                  <c:pt idx="21">
                    <c:v>4.0000000000000002E-4</c:v>
                  </c:pt>
                  <c:pt idx="22">
                    <c:v>5.0000000000000001E-4</c:v>
                  </c:pt>
                  <c:pt idx="23">
                    <c:v>1.1000000000000001E-3</c:v>
                  </c:pt>
                  <c:pt idx="24">
                    <c:v>2.9999999999999997E-4</c:v>
                  </c:pt>
                  <c:pt idx="25">
                    <c:v>1.1999999999999999E-3</c:v>
                  </c:pt>
                  <c:pt idx="26">
                    <c:v>8.9999999999999998E-4</c:v>
                  </c:pt>
                  <c:pt idx="27">
                    <c:v>8.0000000000000004E-4</c:v>
                  </c:pt>
                  <c:pt idx="28">
                    <c:v>1.2999999999999999E-3</c:v>
                  </c:pt>
                  <c:pt idx="29">
                    <c:v>2.0000000000000001E-4</c:v>
                  </c:pt>
                  <c:pt idx="30">
                    <c:v>0</c:v>
                  </c:pt>
                  <c:pt idx="31">
                    <c:v>5.0000000000000001E-4</c:v>
                  </c:pt>
                  <c:pt idx="32">
                    <c:v>1E-4</c:v>
                  </c:pt>
                  <c:pt idx="33">
                    <c:v>1E-4</c:v>
                  </c:pt>
                  <c:pt idx="34">
                    <c:v>2.9999999999999997E-4</c:v>
                  </c:pt>
                  <c:pt idx="35">
                    <c:v>2.9999999999999997E-4</c:v>
                  </c:pt>
                  <c:pt idx="36">
                    <c:v>2.0000000000000001E-4</c:v>
                  </c:pt>
                  <c:pt idx="37">
                    <c:v>2.0000000000000001E-4</c:v>
                  </c:pt>
                  <c:pt idx="38">
                    <c:v>5.9999999999999995E-4</c:v>
                  </c:pt>
                  <c:pt idx="39">
                    <c:v>5.9999999999999995E-4</c:v>
                  </c:pt>
                  <c:pt idx="40">
                    <c:v>4.0000000000000002E-4</c:v>
                  </c:pt>
                  <c:pt idx="41">
                    <c:v>4.0000000000000002E-4</c:v>
                  </c:pt>
                  <c:pt idx="42">
                    <c:v>2.0000000000000001E-4</c:v>
                  </c:pt>
                  <c:pt idx="43">
                    <c:v>2.0000000000000001E-4</c:v>
                  </c:pt>
                  <c:pt idx="44">
                    <c:v>4.0000000000000002E-4</c:v>
                  </c:pt>
                  <c:pt idx="45">
                    <c:v>4.0000000000000002E-4</c:v>
                  </c:pt>
                  <c:pt idx="46">
                    <c:v>5.9999999999999995E-4</c:v>
                  </c:pt>
                  <c:pt idx="47">
                    <c:v>5.9999999999999995E-4</c:v>
                  </c:pt>
                  <c:pt idx="48">
                    <c:v>2.9999999999999997E-4</c:v>
                  </c:pt>
                  <c:pt idx="49">
                    <c:v>2.9999999999999997E-4</c:v>
                  </c:pt>
                  <c:pt idx="50">
                    <c:v>2.9999999999999997E-4</c:v>
                  </c:pt>
                  <c:pt idx="51">
                    <c:v>2.9999999999999997E-4</c:v>
                  </c:pt>
                  <c:pt idx="52">
                    <c:v>4.0000000000000002E-4</c:v>
                  </c:pt>
                  <c:pt idx="53">
                    <c:v>4.0000000000000002E-4</c:v>
                  </c:pt>
                  <c:pt idx="54">
                    <c:v>2.9999999999999997E-4</c:v>
                  </c:pt>
                  <c:pt idx="55">
                    <c:v>2.0000000000000001E-4</c:v>
                  </c:pt>
                  <c:pt idx="56">
                    <c:v>2.0000000000000001E-4</c:v>
                  </c:pt>
                  <c:pt idx="57">
                    <c:v>2.0000000000000001E-4</c:v>
                  </c:pt>
                  <c:pt idx="58">
                    <c:v>2.0000000000000001E-4</c:v>
                  </c:pt>
                  <c:pt idx="59">
                    <c:v>2.0000000000000001E-4</c:v>
                  </c:pt>
                  <c:pt idx="60">
                    <c:v>2.0000000000000001E-4</c:v>
                  </c:pt>
                  <c:pt idx="61">
                    <c:v>5.0000000000000001E-4</c:v>
                  </c:pt>
                  <c:pt idx="62">
                    <c:v>5.0000000000000001E-4</c:v>
                  </c:pt>
                  <c:pt idx="63">
                    <c:v>4.0000000000000002E-4</c:v>
                  </c:pt>
                  <c:pt idx="64">
                    <c:v>4.0000000000000002E-4</c:v>
                  </c:pt>
                  <c:pt idx="65">
                    <c:v>2.0000000000000001E-4</c:v>
                  </c:pt>
                  <c:pt idx="66">
                    <c:v>2.0000000000000001E-4</c:v>
                  </c:pt>
                  <c:pt idx="67">
                    <c:v>2.0000000000000001E-4</c:v>
                  </c:pt>
                  <c:pt idx="68">
                    <c:v>2.0000000000000001E-4</c:v>
                  </c:pt>
                  <c:pt idx="69">
                    <c:v>4.0000000000000002E-4</c:v>
                  </c:pt>
                  <c:pt idx="70">
                    <c:v>4.0000000000000002E-4</c:v>
                  </c:pt>
                  <c:pt idx="71">
                    <c:v>5.0000000000000001E-4</c:v>
                  </c:pt>
                  <c:pt idx="72">
                    <c:v>5.0000000000000001E-4</c:v>
                  </c:pt>
                  <c:pt idx="73">
                    <c:v>5.9999999999999995E-4</c:v>
                  </c:pt>
                  <c:pt idx="74">
                    <c:v>5.9999999999999995E-4</c:v>
                  </c:pt>
                  <c:pt idx="75">
                    <c:v>2.9999999999999997E-4</c:v>
                  </c:pt>
                  <c:pt idx="76">
                    <c:v>2.9999999999999997E-4</c:v>
                  </c:pt>
                  <c:pt idx="77">
                    <c:v>2.9999999999999997E-4</c:v>
                  </c:pt>
                  <c:pt idx="78">
                    <c:v>2.9999999999999997E-4</c:v>
                  </c:pt>
                  <c:pt idx="79">
                    <c:v>2.9999999999999997E-4</c:v>
                  </c:pt>
                  <c:pt idx="80">
                    <c:v>2.9999999999999997E-4</c:v>
                  </c:pt>
                  <c:pt idx="81">
                    <c:v>2.0000000000000001E-4</c:v>
                  </c:pt>
                  <c:pt idx="82">
                    <c:v>2.0000000000000001E-4</c:v>
                  </c:pt>
                  <c:pt idx="83">
                    <c:v>4.0000000000000002E-4</c:v>
                  </c:pt>
                  <c:pt idx="84">
                    <c:v>4.0000000000000002E-4</c:v>
                  </c:pt>
                  <c:pt idx="85">
                    <c:v>2.0000000000000001E-4</c:v>
                  </c:pt>
                  <c:pt idx="86">
                    <c:v>2.0000000000000001E-4</c:v>
                  </c:pt>
                  <c:pt idx="87">
                    <c:v>2.0000000000000001E-4</c:v>
                  </c:pt>
                  <c:pt idx="88">
                    <c:v>2.0000000000000001E-4</c:v>
                  </c:pt>
                  <c:pt idx="89">
                    <c:v>2.0000000000000001E-4</c:v>
                  </c:pt>
                  <c:pt idx="90">
                    <c:v>2.0000000000000001E-4</c:v>
                  </c:pt>
                  <c:pt idx="91">
                    <c:v>2.9999999999999997E-4</c:v>
                  </c:pt>
                  <c:pt idx="92">
                    <c:v>2.9999999999999997E-4</c:v>
                  </c:pt>
                  <c:pt idx="93">
                    <c:v>2.0000000000000001E-4</c:v>
                  </c:pt>
                  <c:pt idx="94">
                    <c:v>2.0000000000000001E-4</c:v>
                  </c:pt>
                  <c:pt idx="95">
                    <c:v>2.0000000000000001E-4</c:v>
                  </c:pt>
                  <c:pt idx="96">
                    <c:v>2.0000000000000001E-4</c:v>
                  </c:pt>
                  <c:pt idx="97">
                    <c:v>4.0000000000000002E-4</c:v>
                  </c:pt>
                  <c:pt idx="98">
                    <c:v>4.0000000000000002E-4</c:v>
                  </c:pt>
                  <c:pt idx="99">
                    <c:v>2.0000000000000001E-4</c:v>
                  </c:pt>
                  <c:pt idx="100">
                    <c:v>4.0000000000000002E-4</c:v>
                  </c:pt>
                  <c:pt idx="101">
                    <c:v>2.9999999999999997E-4</c:v>
                  </c:pt>
                  <c:pt idx="102">
                    <c:v>1.1000000000000001E-3</c:v>
                  </c:pt>
                  <c:pt idx="103">
                    <c:v>4.0000000000000002E-4</c:v>
                  </c:pt>
                  <c:pt idx="104">
                    <c:v>5.0000000000000001E-4</c:v>
                  </c:pt>
                  <c:pt idx="105">
                    <c:v>8.9999999999999998E-4</c:v>
                  </c:pt>
                  <c:pt idx="106">
                    <c:v>6.9999999999999999E-4</c:v>
                  </c:pt>
                  <c:pt idx="107">
                    <c:v>1E-3</c:v>
                  </c:pt>
                  <c:pt idx="108">
                    <c:v>2.9999999999999997E-4</c:v>
                  </c:pt>
                  <c:pt idx="109">
                    <c:v>4.0000000000000002E-4</c:v>
                  </c:pt>
                  <c:pt idx="110">
                    <c:v>2.9999999999999997E-4</c:v>
                  </c:pt>
                  <c:pt idx="111">
                    <c:v>1E-4</c:v>
                  </c:pt>
                  <c:pt idx="112">
                    <c:v>1E-4</c:v>
                  </c:pt>
                  <c:pt idx="113">
                    <c:v>2.0000000000000001E-4</c:v>
                  </c:pt>
                  <c:pt idx="114">
                    <c:v>2.0000000000000001E-4</c:v>
                  </c:pt>
                  <c:pt idx="115">
                    <c:v>2.9999999999999997E-4</c:v>
                  </c:pt>
                  <c:pt idx="116">
                    <c:v>2.0000000000000001E-4</c:v>
                  </c:pt>
                  <c:pt idx="117">
                    <c:v>2.9999999999999997E-4</c:v>
                  </c:pt>
                  <c:pt idx="118">
                    <c:v>2.0000000000000001E-4</c:v>
                  </c:pt>
                  <c:pt idx="119">
                    <c:v>2.9999999999999997E-4</c:v>
                  </c:pt>
                  <c:pt idx="120">
                    <c:v>4.0000000000000002E-4</c:v>
                  </c:pt>
                  <c:pt idx="121">
                    <c:v>5.9999999999999995E-4</c:v>
                  </c:pt>
                  <c:pt idx="122">
                    <c:v>5.0000000000000001E-4</c:v>
                  </c:pt>
                  <c:pt idx="123">
                    <c:v>8.0000000000000004E-4</c:v>
                  </c:pt>
                  <c:pt idx="124">
                    <c:v>8.0000000000000004E-4</c:v>
                  </c:pt>
                  <c:pt idx="125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Active!$F$21:$F$981</c:f>
              <c:numCache>
                <c:formatCode>General</c:formatCode>
                <c:ptCount val="961"/>
                <c:pt idx="0">
                  <c:v>-10178</c:v>
                </c:pt>
                <c:pt idx="1">
                  <c:v>-10178</c:v>
                </c:pt>
                <c:pt idx="2">
                  <c:v>-10050</c:v>
                </c:pt>
                <c:pt idx="3">
                  <c:v>-10050</c:v>
                </c:pt>
                <c:pt idx="4">
                  <c:v>-10042</c:v>
                </c:pt>
                <c:pt idx="5">
                  <c:v>-10042</c:v>
                </c:pt>
                <c:pt idx="6">
                  <c:v>-10040</c:v>
                </c:pt>
                <c:pt idx="7">
                  <c:v>-10040</c:v>
                </c:pt>
                <c:pt idx="8">
                  <c:v>-10037</c:v>
                </c:pt>
                <c:pt idx="9">
                  <c:v>-10037</c:v>
                </c:pt>
                <c:pt idx="10">
                  <c:v>-10014</c:v>
                </c:pt>
                <c:pt idx="11">
                  <c:v>-10014</c:v>
                </c:pt>
                <c:pt idx="12">
                  <c:v>-9968</c:v>
                </c:pt>
                <c:pt idx="13">
                  <c:v>-9968</c:v>
                </c:pt>
                <c:pt idx="14">
                  <c:v>-9909</c:v>
                </c:pt>
                <c:pt idx="15">
                  <c:v>-9909</c:v>
                </c:pt>
                <c:pt idx="16">
                  <c:v>0</c:v>
                </c:pt>
                <c:pt idx="17">
                  <c:v>82</c:v>
                </c:pt>
                <c:pt idx="18">
                  <c:v>154</c:v>
                </c:pt>
                <c:pt idx="19">
                  <c:v>159</c:v>
                </c:pt>
                <c:pt idx="20">
                  <c:v>167</c:v>
                </c:pt>
                <c:pt idx="21">
                  <c:v>369</c:v>
                </c:pt>
                <c:pt idx="22">
                  <c:v>1062</c:v>
                </c:pt>
                <c:pt idx="23">
                  <c:v>1075</c:v>
                </c:pt>
                <c:pt idx="24">
                  <c:v>1993</c:v>
                </c:pt>
                <c:pt idx="25">
                  <c:v>2065</c:v>
                </c:pt>
                <c:pt idx="26">
                  <c:v>2078</c:v>
                </c:pt>
                <c:pt idx="27">
                  <c:v>2101</c:v>
                </c:pt>
                <c:pt idx="28">
                  <c:v>2142</c:v>
                </c:pt>
                <c:pt idx="29">
                  <c:v>3260</c:v>
                </c:pt>
                <c:pt idx="30">
                  <c:v>5831</c:v>
                </c:pt>
                <c:pt idx="31">
                  <c:v>6578</c:v>
                </c:pt>
                <c:pt idx="32">
                  <c:v>7734</c:v>
                </c:pt>
                <c:pt idx="33">
                  <c:v>7734</c:v>
                </c:pt>
                <c:pt idx="34">
                  <c:v>7788</c:v>
                </c:pt>
                <c:pt idx="35">
                  <c:v>7788</c:v>
                </c:pt>
                <c:pt idx="36">
                  <c:v>7788</c:v>
                </c:pt>
                <c:pt idx="37">
                  <c:v>7788</c:v>
                </c:pt>
                <c:pt idx="38">
                  <c:v>7788</c:v>
                </c:pt>
                <c:pt idx="39">
                  <c:v>7788</c:v>
                </c:pt>
                <c:pt idx="40">
                  <c:v>8637</c:v>
                </c:pt>
                <c:pt idx="41">
                  <c:v>8637</c:v>
                </c:pt>
                <c:pt idx="42">
                  <c:v>8637</c:v>
                </c:pt>
                <c:pt idx="43">
                  <c:v>8637</c:v>
                </c:pt>
                <c:pt idx="44">
                  <c:v>8637</c:v>
                </c:pt>
                <c:pt idx="45">
                  <c:v>8637</c:v>
                </c:pt>
                <c:pt idx="46">
                  <c:v>9386</c:v>
                </c:pt>
                <c:pt idx="47">
                  <c:v>9386</c:v>
                </c:pt>
                <c:pt idx="48">
                  <c:v>9386</c:v>
                </c:pt>
                <c:pt idx="49">
                  <c:v>9386</c:v>
                </c:pt>
                <c:pt idx="50">
                  <c:v>9386</c:v>
                </c:pt>
                <c:pt idx="51">
                  <c:v>9386</c:v>
                </c:pt>
                <c:pt idx="52">
                  <c:v>9440</c:v>
                </c:pt>
                <c:pt idx="53">
                  <c:v>9440</c:v>
                </c:pt>
                <c:pt idx="54">
                  <c:v>9440</c:v>
                </c:pt>
                <c:pt idx="55">
                  <c:v>9440</c:v>
                </c:pt>
                <c:pt idx="56">
                  <c:v>9440</c:v>
                </c:pt>
                <c:pt idx="57">
                  <c:v>9463</c:v>
                </c:pt>
                <c:pt idx="58">
                  <c:v>9463</c:v>
                </c:pt>
                <c:pt idx="59">
                  <c:v>9463</c:v>
                </c:pt>
                <c:pt idx="60">
                  <c:v>9463</c:v>
                </c:pt>
                <c:pt idx="61">
                  <c:v>9463</c:v>
                </c:pt>
                <c:pt idx="62">
                  <c:v>9463</c:v>
                </c:pt>
                <c:pt idx="63">
                  <c:v>9476</c:v>
                </c:pt>
                <c:pt idx="64">
                  <c:v>9476</c:v>
                </c:pt>
                <c:pt idx="65">
                  <c:v>9476</c:v>
                </c:pt>
                <c:pt idx="66">
                  <c:v>9476</c:v>
                </c:pt>
                <c:pt idx="67">
                  <c:v>9476</c:v>
                </c:pt>
                <c:pt idx="68">
                  <c:v>9476</c:v>
                </c:pt>
                <c:pt idx="69">
                  <c:v>9486</c:v>
                </c:pt>
                <c:pt idx="70">
                  <c:v>9486</c:v>
                </c:pt>
                <c:pt idx="71">
                  <c:v>9486</c:v>
                </c:pt>
                <c:pt idx="72">
                  <c:v>9486</c:v>
                </c:pt>
                <c:pt idx="73">
                  <c:v>9486</c:v>
                </c:pt>
                <c:pt idx="74">
                  <c:v>9486</c:v>
                </c:pt>
                <c:pt idx="75">
                  <c:v>9489</c:v>
                </c:pt>
                <c:pt idx="76">
                  <c:v>9489</c:v>
                </c:pt>
                <c:pt idx="77">
                  <c:v>9489</c:v>
                </c:pt>
                <c:pt idx="78">
                  <c:v>9489</c:v>
                </c:pt>
                <c:pt idx="79">
                  <c:v>9489</c:v>
                </c:pt>
                <c:pt idx="80">
                  <c:v>9489</c:v>
                </c:pt>
                <c:pt idx="81">
                  <c:v>9594</c:v>
                </c:pt>
                <c:pt idx="82">
                  <c:v>9594</c:v>
                </c:pt>
                <c:pt idx="83">
                  <c:v>9594</c:v>
                </c:pt>
                <c:pt idx="84">
                  <c:v>9594</c:v>
                </c:pt>
                <c:pt idx="85">
                  <c:v>9594</c:v>
                </c:pt>
                <c:pt idx="86">
                  <c:v>9594</c:v>
                </c:pt>
                <c:pt idx="87">
                  <c:v>9663</c:v>
                </c:pt>
                <c:pt idx="88">
                  <c:v>9663</c:v>
                </c:pt>
                <c:pt idx="89">
                  <c:v>9663</c:v>
                </c:pt>
                <c:pt idx="90">
                  <c:v>9663</c:v>
                </c:pt>
                <c:pt idx="91">
                  <c:v>9663</c:v>
                </c:pt>
                <c:pt idx="92">
                  <c:v>9663</c:v>
                </c:pt>
                <c:pt idx="93">
                  <c:v>10456</c:v>
                </c:pt>
                <c:pt idx="94">
                  <c:v>10456</c:v>
                </c:pt>
                <c:pt idx="95">
                  <c:v>10456</c:v>
                </c:pt>
                <c:pt idx="96">
                  <c:v>10456</c:v>
                </c:pt>
                <c:pt idx="97">
                  <c:v>10456</c:v>
                </c:pt>
                <c:pt idx="98">
                  <c:v>10456</c:v>
                </c:pt>
                <c:pt idx="99">
                  <c:v>10525</c:v>
                </c:pt>
                <c:pt idx="100">
                  <c:v>10525</c:v>
                </c:pt>
                <c:pt idx="101">
                  <c:v>10525</c:v>
                </c:pt>
                <c:pt idx="102">
                  <c:v>10528</c:v>
                </c:pt>
                <c:pt idx="103">
                  <c:v>10528</c:v>
                </c:pt>
                <c:pt idx="104">
                  <c:v>10528</c:v>
                </c:pt>
                <c:pt idx="105">
                  <c:v>10558</c:v>
                </c:pt>
                <c:pt idx="106">
                  <c:v>10558</c:v>
                </c:pt>
                <c:pt idx="107">
                  <c:v>10558</c:v>
                </c:pt>
                <c:pt idx="108">
                  <c:v>12372</c:v>
                </c:pt>
                <c:pt idx="109">
                  <c:v>12372</c:v>
                </c:pt>
                <c:pt idx="110">
                  <c:v>12372</c:v>
                </c:pt>
                <c:pt idx="111">
                  <c:v>12377</c:v>
                </c:pt>
                <c:pt idx="112">
                  <c:v>12377</c:v>
                </c:pt>
                <c:pt idx="113">
                  <c:v>12377</c:v>
                </c:pt>
                <c:pt idx="114">
                  <c:v>13265</c:v>
                </c:pt>
                <c:pt idx="115">
                  <c:v>13265</c:v>
                </c:pt>
                <c:pt idx="116">
                  <c:v>13265</c:v>
                </c:pt>
                <c:pt idx="117">
                  <c:v>13306</c:v>
                </c:pt>
                <c:pt idx="118">
                  <c:v>13306</c:v>
                </c:pt>
                <c:pt idx="119">
                  <c:v>13306</c:v>
                </c:pt>
                <c:pt idx="120">
                  <c:v>16276</c:v>
                </c:pt>
                <c:pt idx="121">
                  <c:v>16276</c:v>
                </c:pt>
                <c:pt idx="122">
                  <c:v>16307</c:v>
                </c:pt>
                <c:pt idx="123">
                  <c:v>16307</c:v>
                </c:pt>
                <c:pt idx="124">
                  <c:v>16340</c:v>
                </c:pt>
                <c:pt idx="125">
                  <c:v>16340</c:v>
                </c:pt>
              </c:numCache>
            </c:numRef>
          </c:xVal>
          <c:yVal>
            <c:numRef>
              <c:f>Active!$I$21:$I$981</c:f>
              <c:numCache>
                <c:formatCode>General</c:formatCode>
                <c:ptCount val="96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776-4A11-8CF8-B2518373A740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Active!$D$21:$D$981</c:f>
                <c:numCache>
                  <c:formatCode>General</c:formatCode>
                  <c:ptCount val="961"/>
                  <c:pt idx="0">
                    <c:v>5.0000000000000001E-4</c:v>
                  </c:pt>
                  <c:pt idx="1">
                    <c:v>2.9999999999999997E-4</c:v>
                  </c:pt>
                  <c:pt idx="2">
                    <c:v>4.0000000000000002E-4</c:v>
                  </c:pt>
                  <c:pt idx="3">
                    <c:v>4.0000000000000002E-4</c:v>
                  </c:pt>
                  <c:pt idx="4">
                    <c:v>5.9999999999999995E-4</c:v>
                  </c:pt>
                  <c:pt idx="5">
                    <c:v>1E-4</c:v>
                  </c:pt>
                  <c:pt idx="6">
                    <c:v>6.9999999999999999E-4</c:v>
                  </c:pt>
                  <c:pt idx="7">
                    <c:v>1.6000000000000001E-3</c:v>
                  </c:pt>
                  <c:pt idx="8">
                    <c:v>1E-4</c:v>
                  </c:pt>
                  <c:pt idx="9">
                    <c:v>1.2999999999999999E-3</c:v>
                  </c:pt>
                  <c:pt idx="10">
                    <c:v>5.9999999999999995E-4</c:v>
                  </c:pt>
                  <c:pt idx="11">
                    <c:v>5.9999999999999995E-4</c:v>
                  </c:pt>
                  <c:pt idx="12">
                    <c:v>4.0000000000000002E-4</c:v>
                  </c:pt>
                  <c:pt idx="13">
                    <c:v>5.0000000000000001E-4</c:v>
                  </c:pt>
                  <c:pt idx="14">
                    <c:v>6.9999999999999999E-4</c:v>
                  </c:pt>
                  <c:pt idx="15">
                    <c:v>5.0000000000000001E-4</c:v>
                  </c:pt>
                  <c:pt idx="16">
                    <c:v>2.7000000000000001E-3</c:v>
                  </c:pt>
                  <c:pt idx="17">
                    <c:v>2E-3</c:v>
                  </c:pt>
                  <c:pt idx="18">
                    <c:v>1.6000000000000001E-3</c:v>
                  </c:pt>
                  <c:pt idx="19">
                    <c:v>1.1000000000000001E-3</c:v>
                  </c:pt>
                  <c:pt idx="20">
                    <c:v>3.0000000000000001E-3</c:v>
                  </c:pt>
                  <c:pt idx="21">
                    <c:v>4.0000000000000002E-4</c:v>
                  </c:pt>
                  <c:pt idx="22">
                    <c:v>5.0000000000000001E-4</c:v>
                  </c:pt>
                  <c:pt idx="23">
                    <c:v>1.1000000000000001E-3</c:v>
                  </c:pt>
                  <c:pt idx="24">
                    <c:v>2.9999999999999997E-4</c:v>
                  </c:pt>
                  <c:pt idx="25">
                    <c:v>1.1999999999999999E-3</c:v>
                  </c:pt>
                  <c:pt idx="26">
                    <c:v>8.9999999999999998E-4</c:v>
                  </c:pt>
                  <c:pt idx="27">
                    <c:v>8.0000000000000004E-4</c:v>
                  </c:pt>
                  <c:pt idx="28">
                    <c:v>1.2999999999999999E-3</c:v>
                  </c:pt>
                  <c:pt idx="29">
                    <c:v>2.0000000000000001E-4</c:v>
                  </c:pt>
                  <c:pt idx="30">
                    <c:v>0</c:v>
                  </c:pt>
                  <c:pt idx="31">
                    <c:v>5.0000000000000001E-4</c:v>
                  </c:pt>
                  <c:pt idx="32">
                    <c:v>1E-4</c:v>
                  </c:pt>
                  <c:pt idx="33">
                    <c:v>1E-4</c:v>
                  </c:pt>
                  <c:pt idx="34">
                    <c:v>2.9999999999999997E-4</c:v>
                  </c:pt>
                  <c:pt idx="35">
                    <c:v>2.9999999999999997E-4</c:v>
                  </c:pt>
                  <c:pt idx="36">
                    <c:v>2.0000000000000001E-4</c:v>
                  </c:pt>
                  <c:pt idx="37">
                    <c:v>2.0000000000000001E-4</c:v>
                  </c:pt>
                  <c:pt idx="38">
                    <c:v>5.9999999999999995E-4</c:v>
                  </c:pt>
                  <c:pt idx="39">
                    <c:v>5.9999999999999995E-4</c:v>
                  </c:pt>
                  <c:pt idx="40">
                    <c:v>4.0000000000000002E-4</c:v>
                  </c:pt>
                  <c:pt idx="41">
                    <c:v>4.0000000000000002E-4</c:v>
                  </c:pt>
                  <c:pt idx="42">
                    <c:v>2.0000000000000001E-4</c:v>
                  </c:pt>
                  <c:pt idx="43">
                    <c:v>2.0000000000000001E-4</c:v>
                  </c:pt>
                  <c:pt idx="44">
                    <c:v>4.0000000000000002E-4</c:v>
                  </c:pt>
                  <c:pt idx="45">
                    <c:v>4.0000000000000002E-4</c:v>
                  </c:pt>
                  <c:pt idx="46">
                    <c:v>5.9999999999999995E-4</c:v>
                  </c:pt>
                  <c:pt idx="47">
                    <c:v>5.9999999999999995E-4</c:v>
                  </c:pt>
                  <c:pt idx="48">
                    <c:v>2.9999999999999997E-4</c:v>
                  </c:pt>
                  <c:pt idx="49">
                    <c:v>2.9999999999999997E-4</c:v>
                  </c:pt>
                  <c:pt idx="50">
                    <c:v>2.9999999999999997E-4</c:v>
                  </c:pt>
                  <c:pt idx="51">
                    <c:v>2.9999999999999997E-4</c:v>
                  </c:pt>
                  <c:pt idx="52">
                    <c:v>4.0000000000000002E-4</c:v>
                  </c:pt>
                  <c:pt idx="53">
                    <c:v>4.0000000000000002E-4</c:v>
                  </c:pt>
                  <c:pt idx="54">
                    <c:v>2.9999999999999997E-4</c:v>
                  </c:pt>
                  <c:pt idx="55">
                    <c:v>2.0000000000000001E-4</c:v>
                  </c:pt>
                  <c:pt idx="56">
                    <c:v>2.0000000000000001E-4</c:v>
                  </c:pt>
                  <c:pt idx="57">
                    <c:v>2.0000000000000001E-4</c:v>
                  </c:pt>
                  <c:pt idx="58">
                    <c:v>2.0000000000000001E-4</c:v>
                  </c:pt>
                  <c:pt idx="59">
                    <c:v>2.0000000000000001E-4</c:v>
                  </c:pt>
                  <c:pt idx="60">
                    <c:v>2.0000000000000001E-4</c:v>
                  </c:pt>
                  <c:pt idx="61">
                    <c:v>5.0000000000000001E-4</c:v>
                  </c:pt>
                  <c:pt idx="62">
                    <c:v>5.0000000000000001E-4</c:v>
                  </c:pt>
                  <c:pt idx="63">
                    <c:v>4.0000000000000002E-4</c:v>
                  </c:pt>
                  <c:pt idx="64">
                    <c:v>4.0000000000000002E-4</c:v>
                  </c:pt>
                  <c:pt idx="65">
                    <c:v>2.0000000000000001E-4</c:v>
                  </c:pt>
                  <c:pt idx="66">
                    <c:v>2.0000000000000001E-4</c:v>
                  </c:pt>
                  <c:pt idx="67">
                    <c:v>2.0000000000000001E-4</c:v>
                  </c:pt>
                  <c:pt idx="68">
                    <c:v>2.0000000000000001E-4</c:v>
                  </c:pt>
                  <c:pt idx="69">
                    <c:v>4.0000000000000002E-4</c:v>
                  </c:pt>
                  <c:pt idx="70">
                    <c:v>4.0000000000000002E-4</c:v>
                  </c:pt>
                  <c:pt idx="71">
                    <c:v>5.0000000000000001E-4</c:v>
                  </c:pt>
                  <c:pt idx="72">
                    <c:v>5.0000000000000001E-4</c:v>
                  </c:pt>
                  <c:pt idx="73">
                    <c:v>5.9999999999999995E-4</c:v>
                  </c:pt>
                  <c:pt idx="74">
                    <c:v>5.9999999999999995E-4</c:v>
                  </c:pt>
                  <c:pt idx="75">
                    <c:v>2.9999999999999997E-4</c:v>
                  </c:pt>
                  <c:pt idx="76">
                    <c:v>2.9999999999999997E-4</c:v>
                  </c:pt>
                  <c:pt idx="77">
                    <c:v>2.9999999999999997E-4</c:v>
                  </c:pt>
                  <c:pt idx="78">
                    <c:v>2.9999999999999997E-4</c:v>
                  </c:pt>
                  <c:pt idx="79">
                    <c:v>2.9999999999999997E-4</c:v>
                  </c:pt>
                  <c:pt idx="80">
                    <c:v>2.9999999999999997E-4</c:v>
                  </c:pt>
                  <c:pt idx="81">
                    <c:v>2.0000000000000001E-4</c:v>
                  </c:pt>
                  <c:pt idx="82">
                    <c:v>2.0000000000000001E-4</c:v>
                  </c:pt>
                  <c:pt idx="83">
                    <c:v>4.0000000000000002E-4</c:v>
                  </c:pt>
                  <c:pt idx="84">
                    <c:v>4.0000000000000002E-4</c:v>
                  </c:pt>
                  <c:pt idx="85">
                    <c:v>2.0000000000000001E-4</c:v>
                  </c:pt>
                  <c:pt idx="86">
                    <c:v>2.0000000000000001E-4</c:v>
                  </c:pt>
                  <c:pt idx="87">
                    <c:v>2.0000000000000001E-4</c:v>
                  </c:pt>
                  <c:pt idx="88">
                    <c:v>2.0000000000000001E-4</c:v>
                  </c:pt>
                  <c:pt idx="89">
                    <c:v>2.0000000000000001E-4</c:v>
                  </c:pt>
                  <c:pt idx="90">
                    <c:v>2.0000000000000001E-4</c:v>
                  </c:pt>
                  <c:pt idx="91">
                    <c:v>2.9999999999999997E-4</c:v>
                  </c:pt>
                  <c:pt idx="92">
                    <c:v>2.9999999999999997E-4</c:v>
                  </c:pt>
                  <c:pt idx="93">
                    <c:v>2.0000000000000001E-4</c:v>
                  </c:pt>
                  <c:pt idx="94">
                    <c:v>2.0000000000000001E-4</c:v>
                  </c:pt>
                  <c:pt idx="95">
                    <c:v>2.0000000000000001E-4</c:v>
                  </c:pt>
                  <c:pt idx="96">
                    <c:v>2.0000000000000001E-4</c:v>
                  </c:pt>
                  <c:pt idx="97">
                    <c:v>4.0000000000000002E-4</c:v>
                  </c:pt>
                  <c:pt idx="98">
                    <c:v>4.0000000000000002E-4</c:v>
                  </c:pt>
                  <c:pt idx="99">
                    <c:v>2.0000000000000001E-4</c:v>
                  </c:pt>
                  <c:pt idx="100">
                    <c:v>4.0000000000000002E-4</c:v>
                  </c:pt>
                  <c:pt idx="101">
                    <c:v>2.9999999999999997E-4</c:v>
                  </c:pt>
                  <c:pt idx="102">
                    <c:v>1.1000000000000001E-3</c:v>
                  </c:pt>
                  <c:pt idx="103">
                    <c:v>4.0000000000000002E-4</c:v>
                  </c:pt>
                  <c:pt idx="104">
                    <c:v>5.0000000000000001E-4</c:v>
                  </c:pt>
                  <c:pt idx="105">
                    <c:v>8.9999999999999998E-4</c:v>
                  </c:pt>
                  <c:pt idx="106">
                    <c:v>6.9999999999999999E-4</c:v>
                  </c:pt>
                  <c:pt idx="107">
                    <c:v>1E-3</c:v>
                  </c:pt>
                  <c:pt idx="108">
                    <c:v>2.9999999999999997E-4</c:v>
                  </c:pt>
                  <c:pt idx="109">
                    <c:v>4.0000000000000002E-4</c:v>
                  </c:pt>
                  <c:pt idx="110">
                    <c:v>2.9999999999999997E-4</c:v>
                  </c:pt>
                  <c:pt idx="111">
                    <c:v>1E-4</c:v>
                  </c:pt>
                  <c:pt idx="112">
                    <c:v>1E-4</c:v>
                  </c:pt>
                  <c:pt idx="113">
                    <c:v>2.0000000000000001E-4</c:v>
                  </c:pt>
                  <c:pt idx="114">
                    <c:v>2.0000000000000001E-4</c:v>
                  </c:pt>
                  <c:pt idx="115">
                    <c:v>2.9999999999999997E-4</c:v>
                  </c:pt>
                  <c:pt idx="116">
                    <c:v>2.0000000000000001E-4</c:v>
                  </c:pt>
                  <c:pt idx="117">
                    <c:v>2.9999999999999997E-4</c:v>
                  </c:pt>
                  <c:pt idx="118">
                    <c:v>2.0000000000000001E-4</c:v>
                  </c:pt>
                  <c:pt idx="119">
                    <c:v>2.9999999999999997E-4</c:v>
                  </c:pt>
                  <c:pt idx="120">
                    <c:v>4.0000000000000002E-4</c:v>
                  </c:pt>
                  <c:pt idx="121">
                    <c:v>5.9999999999999995E-4</c:v>
                  </c:pt>
                  <c:pt idx="122">
                    <c:v>5.0000000000000001E-4</c:v>
                  </c:pt>
                  <c:pt idx="123">
                    <c:v>8.0000000000000004E-4</c:v>
                  </c:pt>
                  <c:pt idx="124">
                    <c:v>8.0000000000000004E-4</c:v>
                  </c:pt>
                  <c:pt idx="125">
                    <c:v>5.9999999999999995E-4</c:v>
                  </c:pt>
                </c:numCache>
              </c:numRef>
            </c:plus>
            <c:minus>
              <c:numRef>
                <c:f>Active!$D$21:$D$981</c:f>
                <c:numCache>
                  <c:formatCode>General</c:formatCode>
                  <c:ptCount val="961"/>
                  <c:pt idx="0">
                    <c:v>5.0000000000000001E-4</c:v>
                  </c:pt>
                  <c:pt idx="1">
                    <c:v>2.9999999999999997E-4</c:v>
                  </c:pt>
                  <c:pt idx="2">
                    <c:v>4.0000000000000002E-4</c:v>
                  </c:pt>
                  <c:pt idx="3">
                    <c:v>4.0000000000000002E-4</c:v>
                  </c:pt>
                  <c:pt idx="4">
                    <c:v>5.9999999999999995E-4</c:v>
                  </c:pt>
                  <c:pt idx="5">
                    <c:v>1E-4</c:v>
                  </c:pt>
                  <c:pt idx="6">
                    <c:v>6.9999999999999999E-4</c:v>
                  </c:pt>
                  <c:pt idx="7">
                    <c:v>1.6000000000000001E-3</c:v>
                  </c:pt>
                  <c:pt idx="8">
                    <c:v>1E-4</c:v>
                  </c:pt>
                  <c:pt idx="9">
                    <c:v>1.2999999999999999E-3</c:v>
                  </c:pt>
                  <c:pt idx="10">
                    <c:v>5.9999999999999995E-4</c:v>
                  </c:pt>
                  <c:pt idx="11">
                    <c:v>5.9999999999999995E-4</c:v>
                  </c:pt>
                  <c:pt idx="12">
                    <c:v>4.0000000000000002E-4</c:v>
                  </c:pt>
                  <c:pt idx="13">
                    <c:v>5.0000000000000001E-4</c:v>
                  </c:pt>
                  <c:pt idx="14">
                    <c:v>6.9999999999999999E-4</c:v>
                  </c:pt>
                  <c:pt idx="15">
                    <c:v>5.0000000000000001E-4</c:v>
                  </c:pt>
                  <c:pt idx="16">
                    <c:v>2.7000000000000001E-3</c:v>
                  </c:pt>
                  <c:pt idx="17">
                    <c:v>2E-3</c:v>
                  </c:pt>
                  <c:pt idx="18">
                    <c:v>1.6000000000000001E-3</c:v>
                  </c:pt>
                  <c:pt idx="19">
                    <c:v>1.1000000000000001E-3</c:v>
                  </c:pt>
                  <c:pt idx="20">
                    <c:v>3.0000000000000001E-3</c:v>
                  </c:pt>
                  <c:pt idx="21">
                    <c:v>4.0000000000000002E-4</c:v>
                  </c:pt>
                  <c:pt idx="22">
                    <c:v>5.0000000000000001E-4</c:v>
                  </c:pt>
                  <c:pt idx="23">
                    <c:v>1.1000000000000001E-3</c:v>
                  </c:pt>
                  <c:pt idx="24">
                    <c:v>2.9999999999999997E-4</c:v>
                  </c:pt>
                  <c:pt idx="25">
                    <c:v>1.1999999999999999E-3</c:v>
                  </c:pt>
                  <c:pt idx="26">
                    <c:v>8.9999999999999998E-4</c:v>
                  </c:pt>
                  <c:pt idx="27">
                    <c:v>8.0000000000000004E-4</c:v>
                  </c:pt>
                  <c:pt idx="28">
                    <c:v>1.2999999999999999E-3</c:v>
                  </c:pt>
                  <c:pt idx="29">
                    <c:v>2.0000000000000001E-4</c:v>
                  </c:pt>
                  <c:pt idx="30">
                    <c:v>0</c:v>
                  </c:pt>
                  <c:pt idx="31">
                    <c:v>5.0000000000000001E-4</c:v>
                  </c:pt>
                  <c:pt idx="32">
                    <c:v>1E-4</c:v>
                  </c:pt>
                  <c:pt idx="33">
                    <c:v>1E-4</c:v>
                  </c:pt>
                  <c:pt idx="34">
                    <c:v>2.9999999999999997E-4</c:v>
                  </c:pt>
                  <c:pt idx="35">
                    <c:v>2.9999999999999997E-4</c:v>
                  </c:pt>
                  <c:pt idx="36">
                    <c:v>2.0000000000000001E-4</c:v>
                  </c:pt>
                  <c:pt idx="37">
                    <c:v>2.0000000000000001E-4</c:v>
                  </c:pt>
                  <c:pt idx="38">
                    <c:v>5.9999999999999995E-4</c:v>
                  </c:pt>
                  <c:pt idx="39">
                    <c:v>5.9999999999999995E-4</c:v>
                  </c:pt>
                  <c:pt idx="40">
                    <c:v>4.0000000000000002E-4</c:v>
                  </c:pt>
                  <c:pt idx="41">
                    <c:v>4.0000000000000002E-4</c:v>
                  </c:pt>
                  <c:pt idx="42">
                    <c:v>2.0000000000000001E-4</c:v>
                  </c:pt>
                  <c:pt idx="43">
                    <c:v>2.0000000000000001E-4</c:v>
                  </c:pt>
                  <c:pt idx="44">
                    <c:v>4.0000000000000002E-4</c:v>
                  </c:pt>
                  <c:pt idx="45">
                    <c:v>4.0000000000000002E-4</c:v>
                  </c:pt>
                  <c:pt idx="46">
                    <c:v>5.9999999999999995E-4</c:v>
                  </c:pt>
                  <c:pt idx="47">
                    <c:v>5.9999999999999995E-4</c:v>
                  </c:pt>
                  <c:pt idx="48">
                    <c:v>2.9999999999999997E-4</c:v>
                  </c:pt>
                  <c:pt idx="49">
                    <c:v>2.9999999999999997E-4</c:v>
                  </c:pt>
                  <c:pt idx="50">
                    <c:v>2.9999999999999997E-4</c:v>
                  </c:pt>
                  <c:pt idx="51">
                    <c:v>2.9999999999999997E-4</c:v>
                  </c:pt>
                  <c:pt idx="52">
                    <c:v>4.0000000000000002E-4</c:v>
                  </c:pt>
                  <c:pt idx="53">
                    <c:v>4.0000000000000002E-4</c:v>
                  </c:pt>
                  <c:pt idx="54">
                    <c:v>2.9999999999999997E-4</c:v>
                  </c:pt>
                  <c:pt idx="55">
                    <c:v>2.0000000000000001E-4</c:v>
                  </c:pt>
                  <c:pt idx="56">
                    <c:v>2.0000000000000001E-4</c:v>
                  </c:pt>
                  <c:pt idx="57">
                    <c:v>2.0000000000000001E-4</c:v>
                  </c:pt>
                  <c:pt idx="58">
                    <c:v>2.0000000000000001E-4</c:v>
                  </c:pt>
                  <c:pt idx="59">
                    <c:v>2.0000000000000001E-4</c:v>
                  </c:pt>
                  <c:pt idx="60">
                    <c:v>2.0000000000000001E-4</c:v>
                  </c:pt>
                  <c:pt idx="61">
                    <c:v>5.0000000000000001E-4</c:v>
                  </c:pt>
                  <c:pt idx="62">
                    <c:v>5.0000000000000001E-4</c:v>
                  </c:pt>
                  <c:pt idx="63">
                    <c:v>4.0000000000000002E-4</c:v>
                  </c:pt>
                  <c:pt idx="64">
                    <c:v>4.0000000000000002E-4</c:v>
                  </c:pt>
                  <c:pt idx="65">
                    <c:v>2.0000000000000001E-4</c:v>
                  </c:pt>
                  <c:pt idx="66">
                    <c:v>2.0000000000000001E-4</c:v>
                  </c:pt>
                  <c:pt idx="67">
                    <c:v>2.0000000000000001E-4</c:v>
                  </c:pt>
                  <c:pt idx="68">
                    <c:v>2.0000000000000001E-4</c:v>
                  </c:pt>
                  <c:pt idx="69">
                    <c:v>4.0000000000000002E-4</c:v>
                  </c:pt>
                  <c:pt idx="70">
                    <c:v>4.0000000000000002E-4</c:v>
                  </c:pt>
                  <c:pt idx="71">
                    <c:v>5.0000000000000001E-4</c:v>
                  </c:pt>
                  <c:pt idx="72">
                    <c:v>5.0000000000000001E-4</c:v>
                  </c:pt>
                  <c:pt idx="73">
                    <c:v>5.9999999999999995E-4</c:v>
                  </c:pt>
                  <c:pt idx="74">
                    <c:v>5.9999999999999995E-4</c:v>
                  </c:pt>
                  <c:pt idx="75">
                    <c:v>2.9999999999999997E-4</c:v>
                  </c:pt>
                  <c:pt idx="76">
                    <c:v>2.9999999999999997E-4</c:v>
                  </c:pt>
                  <c:pt idx="77">
                    <c:v>2.9999999999999997E-4</c:v>
                  </c:pt>
                  <c:pt idx="78">
                    <c:v>2.9999999999999997E-4</c:v>
                  </c:pt>
                  <c:pt idx="79">
                    <c:v>2.9999999999999997E-4</c:v>
                  </c:pt>
                  <c:pt idx="80">
                    <c:v>2.9999999999999997E-4</c:v>
                  </c:pt>
                  <c:pt idx="81">
                    <c:v>2.0000000000000001E-4</c:v>
                  </c:pt>
                  <c:pt idx="82">
                    <c:v>2.0000000000000001E-4</c:v>
                  </c:pt>
                  <c:pt idx="83">
                    <c:v>4.0000000000000002E-4</c:v>
                  </c:pt>
                  <c:pt idx="84">
                    <c:v>4.0000000000000002E-4</c:v>
                  </c:pt>
                  <c:pt idx="85">
                    <c:v>2.0000000000000001E-4</c:v>
                  </c:pt>
                  <c:pt idx="86">
                    <c:v>2.0000000000000001E-4</c:v>
                  </c:pt>
                  <c:pt idx="87">
                    <c:v>2.0000000000000001E-4</c:v>
                  </c:pt>
                  <c:pt idx="88">
                    <c:v>2.0000000000000001E-4</c:v>
                  </c:pt>
                  <c:pt idx="89">
                    <c:v>2.0000000000000001E-4</c:v>
                  </c:pt>
                  <c:pt idx="90">
                    <c:v>2.0000000000000001E-4</c:v>
                  </c:pt>
                  <c:pt idx="91">
                    <c:v>2.9999999999999997E-4</c:v>
                  </c:pt>
                  <c:pt idx="92">
                    <c:v>2.9999999999999997E-4</c:v>
                  </c:pt>
                  <c:pt idx="93">
                    <c:v>2.0000000000000001E-4</c:v>
                  </c:pt>
                  <c:pt idx="94">
                    <c:v>2.0000000000000001E-4</c:v>
                  </c:pt>
                  <c:pt idx="95">
                    <c:v>2.0000000000000001E-4</c:v>
                  </c:pt>
                  <c:pt idx="96">
                    <c:v>2.0000000000000001E-4</c:v>
                  </c:pt>
                  <c:pt idx="97">
                    <c:v>4.0000000000000002E-4</c:v>
                  </c:pt>
                  <c:pt idx="98">
                    <c:v>4.0000000000000002E-4</c:v>
                  </c:pt>
                  <c:pt idx="99">
                    <c:v>2.0000000000000001E-4</c:v>
                  </c:pt>
                  <c:pt idx="100">
                    <c:v>4.0000000000000002E-4</c:v>
                  </c:pt>
                  <c:pt idx="101">
                    <c:v>2.9999999999999997E-4</c:v>
                  </c:pt>
                  <c:pt idx="102">
                    <c:v>1.1000000000000001E-3</c:v>
                  </c:pt>
                  <c:pt idx="103">
                    <c:v>4.0000000000000002E-4</c:v>
                  </c:pt>
                  <c:pt idx="104">
                    <c:v>5.0000000000000001E-4</c:v>
                  </c:pt>
                  <c:pt idx="105">
                    <c:v>8.9999999999999998E-4</c:v>
                  </c:pt>
                  <c:pt idx="106">
                    <c:v>6.9999999999999999E-4</c:v>
                  </c:pt>
                  <c:pt idx="107">
                    <c:v>1E-3</c:v>
                  </c:pt>
                  <c:pt idx="108">
                    <c:v>2.9999999999999997E-4</c:v>
                  </c:pt>
                  <c:pt idx="109">
                    <c:v>4.0000000000000002E-4</c:v>
                  </c:pt>
                  <c:pt idx="110">
                    <c:v>2.9999999999999997E-4</c:v>
                  </c:pt>
                  <c:pt idx="111">
                    <c:v>1E-4</c:v>
                  </c:pt>
                  <c:pt idx="112">
                    <c:v>1E-4</c:v>
                  </c:pt>
                  <c:pt idx="113">
                    <c:v>2.0000000000000001E-4</c:v>
                  </c:pt>
                  <c:pt idx="114">
                    <c:v>2.0000000000000001E-4</c:v>
                  </c:pt>
                  <c:pt idx="115">
                    <c:v>2.9999999999999997E-4</c:v>
                  </c:pt>
                  <c:pt idx="116">
                    <c:v>2.0000000000000001E-4</c:v>
                  </c:pt>
                  <c:pt idx="117">
                    <c:v>2.9999999999999997E-4</c:v>
                  </c:pt>
                  <c:pt idx="118">
                    <c:v>2.0000000000000001E-4</c:v>
                  </c:pt>
                  <c:pt idx="119">
                    <c:v>2.9999999999999997E-4</c:v>
                  </c:pt>
                  <c:pt idx="120">
                    <c:v>4.0000000000000002E-4</c:v>
                  </c:pt>
                  <c:pt idx="121">
                    <c:v>5.9999999999999995E-4</c:v>
                  </c:pt>
                  <c:pt idx="122">
                    <c:v>5.0000000000000001E-4</c:v>
                  </c:pt>
                  <c:pt idx="123">
                    <c:v>8.0000000000000004E-4</c:v>
                  </c:pt>
                  <c:pt idx="124">
                    <c:v>8.0000000000000004E-4</c:v>
                  </c:pt>
                  <c:pt idx="125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Active!$F$21:$F$981</c:f>
              <c:numCache>
                <c:formatCode>General</c:formatCode>
                <c:ptCount val="961"/>
                <c:pt idx="0">
                  <c:v>-10178</c:v>
                </c:pt>
                <c:pt idx="1">
                  <c:v>-10178</c:v>
                </c:pt>
                <c:pt idx="2">
                  <c:v>-10050</c:v>
                </c:pt>
                <c:pt idx="3">
                  <c:v>-10050</c:v>
                </c:pt>
                <c:pt idx="4">
                  <c:v>-10042</c:v>
                </c:pt>
                <c:pt idx="5">
                  <c:v>-10042</c:v>
                </c:pt>
                <c:pt idx="6">
                  <c:v>-10040</c:v>
                </c:pt>
                <c:pt idx="7">
                  <c:v>-10040</c:v>
                </c:pt>
                <c:pt idx="8">
                  <c:v>-10037</c:v>
                </c:pt>
                <c:pt idx="9">
                  <c:v>-10037</c:v>
                </c:pt>
                <c:pt idx="10">
                  <c:v>-10014</c:v>
                </c:pt>
                <c:pt idx="11">
                  <c:v>-10014</c:v>
                </c:pt>
                <c:pt idx="12">
                  <c:v>-9968</c:v>
                </c:pt>
                <c:pt idx="13">
                  <c:v>-9968</c:v>
                </c:pt>
                <c:pt idx="14">
                  <c:v>-9909</c:v>
                </c:pt>
                <c:pt idx="15">
                  <c:v>-9909</c:v>
                </c:pt>
                <c:pt idx="16">
                  <c:v>0</c:v>
                </c:pt>
                <c:pt idx="17">
                  <c:v>82</c:v>
                </c:pt>
                <c:pt idx="18">
                  <c:v>154</c:v>
                </c:pt>
                <c:pt idx="19">
                  <c:v>159</c:v>
                </c:pt>
                <c:pt idx="20">
                  <c:v>167</c:v>
                </c:pt>
                <c:pt idx="21">
                  <c:v>369</c:v>
                </c:pt>
                <c:pt idx="22">
                  <c:v>1062</c:v>
                </c:pt>
                <c:pt idx="23">
                  <c:v>1075</c:v>
                </c:pt>
                <c:pt idx="24">
                  <c:v>1993</c:v>
                </c:pt>
                <c:pt idx="25">
                  <c:v>2065</c:v>
                </c:pt>
                <c:pt idx="26">
                  <c:v>2078</c:v>
                </c:pt>
                <c:pt idx="27">
                  <c:v>2101</c:v>
                </c:pt>
                <c:pt idx="28">
                  <c:v>2142</c:v>
                </c:pt>
                <c:pt idx="29">
                  <c:v>3260</c:v>
                </c:pt>
                <c:pt idx="30">
                  <c:v>5831</c:v>
                </c:pt>
                <c:pt idx="31">
                  <c:v>6578</c:v>
                </c:pt>
                <c:pt idx="32">
                  <c:v>7734</c:v>
                </c:pt>
                <c:pt idx="33">
                  <c:v>7734</c:v>
                </c:pt>
                <c:pt idx="34">
                  <c:v>7788</c:v>
                </c:pt>
                <c:pt idx="35">
                  <c:v>7788</c:v>
                </c:pt>
                <c:pt idx="36">
                  <c:v>7788</c:v>
                </c:pt>
                <c:pt idx="37">
                  <c:v>7788</c:v>
                </c:pt>
                <c:pt idx="38">
                  <c:v>7788</c:v>
                </c:pt>
                <c:pt idx="39">
                  <c:v>7788</c:v>
                </c:pt>
                <c:pt idx="40">
                  <c:v>8637</c:v>
                </c:pt>
                <c:pt idx="41">
                  <c:v>8637</c:v>
                </c:pt>
                <c:pt idx="42">
                  <c:v>8637</c:v>
                </c:pt>
                <c:pt idx="43">
                  <c:v>8637</c:v>
                </c:pt>
                <c:pt idx="44">
                  <c:v>8637</c:v>
                </c:pt>
                <c:pt idx="45">
                  <c:v>8637</c:v>
                </c:pt>
                <c:pt idx="46">
                  <c:v>9386</c:v>
                </c:pt>
                <c:pt idx="47">
                  <c:v>9386</c:v>
                </c:pt>
                <c:pt idx="48">
                  <c:v>9386</c:v>
                </c:pt>
                <c:pt idx="49">
                  <c:v>9386</c:v>
                </c:pt>
                <c:pt idx="50">
                  <c:v>9386</c:v>
                </c:pt>
                <c:pt idx="51">
                  <c:v>9386</c:v>
                </c:pt>
                <c:pt idx="52">
                  <c:v>9440</c:v>
                </c:pt>
                <c:pt idx="53">
                  <c:v>9440</c:v>
                </c:pt>
                <c:pt idx="54">
                  <c:v>9440</c:v>
                </c:pt>
                <c:pt idx="55">
                  <c:v>9440</c:v>
                </c:pt>
                <c:pt idx="56">
                  <c:v>9440</c:v>
                </c:pt>
                <c:pt idx="57">
                  <c:v>9463</c:v>
                </c:pt>
                <c:pt idx="58">
                  <c:v>9463</c:v>
                </c:pt>
                <c:pt idx="59">
                  <c:v>9463</c:v>
                </c:pt>
                <c:pt idx="60">
                  <c:v>9463</c:v>
                </c:pt>
                <c:pt idx="61">
                  <c:v>9463</c:v>
                </c:pt>
                <c:pt idx="62">
                  <c:v>9463</c:v>
                </c:pt>
                <c:pt idx="63">
                  <c:v>9476</c:v>
                </c:pt>
                <c:pt idx="64">
                  <c:v>9476</c:v>
                </c:pt>
                <c:pt idx="65">
                  <c:v>9476</c:v>
                </c:pt>
                <c:pt idx="66">
                  <c:v>9476</c:v>
                </c:pt>
                <c:pt idx="67">
                  <c:v>9476</c:v>
                </c:pt>
                <c:pt idx="68">
                  <c:v>9476</c:v>
                </c:pt>
                <c:pt idx="69">
                  <c:v>9486</c:v>
                </c:pt>
                <c:pt idx="70">
                  <c:v>9486</c:v>
                </c:pt>
                <c:pt idx="71">
                  <c:v>9486</c:v>
                </c:pt>
                <c:pt idx="72">
                  <c:v>9486</c:v>
                </c:pt>
                <c:pt idx="73">
                  <c:v>9486</c:v>
                </c:pt>
                <c:pt idx="74">
                  <c:v>9486</c:v>
                </c:pt>
                <c:pt idx="75">
                  <c:v>9489</c:v>
                </c:pt>
                <c:pt idx="76">
                  <c:v>9489</c:v>
                </c:pt>
                <c:pt idx="77">
                  <c:v>9489</c:v>
                </c:pt>
                <c:pt idx="78">
                  <c:v>9489</c:v>
                </c:pt>
                <c:pt idx="79">
                  <c:v>9489</c:v>
                </c:pt>
                <c:pt idx="80">
                  <c:v>9489</c:v>
                </c:pt>
                <c:pt idx="81">
                  <c:v>9594</c:v>
                </c:pt>
                <c:pt idx="82">
                  <c:v>9594</c:v>
                </c:pt>
                <c:pt idx="83">
                  <c:v>9594</c:v>
                </c:pt>
                <c:pt idx="84">
                  <c:v>9594</c:v>
                </c:pt>
                <c:pt idx="85">
                  <c:v>9594</c:v>
                </c:pt>
                <c:pt idx="86">
                  <c:v>9594</c:v>
                </c:pt>
                <c:pt idx="87">
                  <c:v>9663</c:v>
                </c:pt>
                <c:pt idx="88">
                  <c:v>9663</c:v>
                </c:pt>
                <c:pt idx="89">
                  <c:v>9663</c:v>
                </c:pt>
                <c:pt idx="90">
                  <c:v>9663</c:v>
                </c:pt>
                <c:pt idx="91">
                  <c:v>9663</c:v>
                </c:pt>
                <c:pt idx="92">
                  <c:v>9663</c:v>
                </c:pt>
                <c:pt idx="93">
                  <c:v>10456</c:v>
                </c:pt>
                <c:pt idx="94">
                  <c:v>10456</c:v>
                </c:pt>
                <c:pt idx="95">
                  <c:v>10456</c:v>
                </c:pt>
                <c:pt idx="96">
                  <c:v>10456</c:v>
                </c:pt>
                <c:pt idx="97">
                  <c:v>10456</c:v>
                </c:pt>
                <c:pt idx="98">
                  <c:v>10456</c:v>
                </c:pt>
                <c:pt idx="99">
                  <c:v>10525</c:v>
                </c:pt>
                <c:pt idx="100">
                  <c:v>10525</c:v>
                </c:pt>
                <c:pt idx="101">
                  <c:v>10525</c:v>
                </c:pt>
                <c:pt idx="102">
                  <c:v>10528</c:v>
                </c:pt>
                <c:pt idx="103">
                  <c:v>10528</c:v>
                </c:pt>
                <c:pt idx="104">
                  <c:v>10528</c:v>
                </c:pt>
                <c:pt idx="105">
                  <c:v>10558</c:v>
                </c:pt>
                <c:pt idx="106">
                  <c:v>10558</c:v>
                </c:pt>
                <c:pt idx="107">
                  <c:v>10558</c:v>
                </c:pt>
                <c:pt idx="108">
                  <c:v>12372</c:v>
                </c:pt>
                <c:pt idx="109">
                  <c:v>12372</c:v>
                </c:pt>
                <c:pt idx="110">
                  <c:v>12372</c:v>
                </c:pt>
                <c:pt idx="111">
                  <c:v>12377</c:v>
                </c:pt>
                <c:pt idx="112">
                  <c:v>12377</c:v>
                </c:pt>
                <c:pt idx="113">
                  <c:v>12377</c:v>
                </c:pt>
                <c:pt idx="114">
                  <c:v>13265</c:v>
                </c:pt>
                <c:pt idx="115">
                  <c:v>13265</c:v>
                </c:pt>
                <c:pt idx="116">
                  <c:v>13265</c:v>
                </c:pt>
                <c:pt idx="117">
                  <c:v>13306</c:v>
                </c:pt>
                <c:pt idx="118">
                  <c:v>13306</c:v>
                </c:pt>
                <c:pt idx="119">
                  <c:v>13306</c:v>
                </c:pt>
                <c:pt idx="120">
                  <c:v>16276</c:v>
                </c:pt>
                <c:pt idx="121">
                  <c:v>16276</c:v>
                </c:pt>
                <c:pt idx="122">
                  <c:v>16307</c:v>
                </c:pt>
                <c:pt idx="123">
                  <c:v>16307</c:v>
                </c:pt>
                <c:pt idx="124">
                  <c:v>16340</c:v>
                </c:pt>
                <c:pt idx="125">
                  <c:v>16340</c:v>
                </c:pt>
              </c:numCache>
            </c:numRef>
          </c:xVal>
          <c:yVal>
            <c:numRef>
              <c:f>Active!$J$21:$J$981</c:f>
              <c:numCache>
                <c:formatCode>General</c:formatCode>
                <c:ptCount val="961"/>
                <c:pt idx="16">
                  <c:v>0</c:v>
                </c:pt>
                <c:pt idx="17">
                  <c:v>4.3647499260259792E-3</c:v>
                </c:pt>
                <c:pt idx="18">
                  <c:v>5.0020913113257848E-3</c:v>
                </c:pt>
                <c:pt idx="19">
                  <c:v>3.3657955791568384E-3</c:v>
                </c:pt>
                <c:pt idx="20">
                  <c:v>6.3477223957306705E-3</c:v>
                </c:pt>
                <c:pt idx="21">
                  <c:v>5.1413746405160055E-3</c:v>
                </c:pt>
                <c:pt idx="22">
                  <c:v>7.5078555528307334E-4</c:v>
                </c:pt>
                <c:pt idx="23">
                  <c:v>-5.1035833603236824E-3</c:v>
                </c:pt>
                <c:pt idx="24">
                  <c:v>1.5725194098195061E-3</c:v>
                </c:pt>
                <c:pt idx="25">
                  <c:v>-2.9901392044848762E-3</c:v>
                </c:pt>
                <c:pt idx="26">
                  <c:v>-7.4450811371207237E-4</c:v>
                </c:pt>
                <c:pt idx="27">
                  <c:v>-1.1714685024344362E-3</c:v>
                </c:pt>
                <c:pt idx="28">
                  <c:v>-1.5890935464994982E-3</c:v>
                </c:pt>
                <c:pt idx="29">
                  <c:v>-1.9648202360258438E-3</c:v>
                </c:pt>
                <c:pt idx="30">
                  <c:v>2.5519120245007798E-3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776-4A11-8CF8-B2518373A740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Active!$D$21:$D$981</c:f>
                <c:numCache>
                  <c:formatCode>General</c:formatCode>
                  <c:ptCount val="961"/>
                  <c:pt idx="0">
                    <c:v>5.0000000000000001E-4</c:v>
                  </c:pt>
                  <c:pt idx="1">
                    <c:v>2.9999999999999997E-4</c:v>
                  </c:pt>
                  <c:pt idx="2">
                    <c:v>4.0000000000000002E-4</c:v>
                  </c:pt>
                  <c:pt idx="3">
                    <c:v>4.0000000000000002E-4</c:v>
                  </c:pt>
                  <c:pt idx="4">
                    <c:v>5.9999999999999995E-4</c:v>
                  </c:pt>
                  <c:pt idx="5">
                    <c:v>1E-4</c:v>
                  </c:pt>
                  <c:pt idx="6">
                    <c:v>6.9999999999999999E-4</c:v>
                  </c:pt>
                  <c:pt idx="7">
                    <c:v>1.6000000000000001E-3</c:v>
                  </c:pt>
                  <c:pt idx="8">
                    <c:v>1E-4</c:v>
                  </c:pt>
                  <c:pt idx="9">
                    <c:v>1.2999999999999999E-3</c:v>
                  </c:pt>
                  <c:pt idx="10">
                    <c:v>5.9999999999999995E-4</c:v>
                  </c:pt>
                  <c:pt idx="11">
                    <c:v>5.9999999999999995E-4</c:v>
                  </c:pt>
                  <c:pt idx="12">
                    <c:v>4.0000000000000002E-4</c:v>
                  </c:pt>
                  <c:pt idx="13">
                    <c:v>5.0000000000000001E-4</c:v>
                  </c:pt>
                  <c:pt idx="14">
                    <c:v>6.9999999999999999E-4</c:v>
                  </c:pt>
                  <c:pt idx="15">
                    <c:v>5.0000000000000001E-4</c:v>
                  </c:pt>
                  <c:pt idx="16">
                    <c:v>2.7000000000000001E-3</c:v>
                  </c:pt>
                  <c:pt idx="17">
                    <c:v>2E-3</c:v>
                  </c:pt>
                  <c:pt idx="18">
                    <c:v>1.6000000000000001E-3</c:v>
                  </c:pt>
                  <c:pt idx="19">
                    <c:v>1.1000000000000001E-3</c:v>
                  </c:pt>
                  <c:pt idx="20">
                    <c:v>3.0000000000000001E-3</c:v>
                  </c:pt>
                  <c:pt idx="21">
                    <c:v>4.0000000000000002E-4</c:v>
                  </c:pt>
                  <c:pt idx="22">
                    <c:v>5.0000000000000001E-4</c:v>
                  </c:pt>
                  <c:pt idx="23">
                    <c:v>1.1000000000000001E-3</c:v>
                  </c:pt>
                  <c:pt idx="24">
                    <c:v>2.9999999999999997E-4</c:v>
                  </c:pt>
                  <c:pt idx="25">
                    <c:v>1.1999999999999999E-3</c:v>
                  </c:pt>
                  <c:pt idx="26">
                    <c:v>8.9999999999999998E-4</c:v>
                  </c:pt>
                  <c:pt idx="27">
                    <c:v>8.0000000000000004E-4</c:v>
                  </c:pt>
                  <c:pt idx="28">
                    <c:v>1.2999999999999999E-3</c:v>
                  </c:pt>
                  <c:pt idx="29">
                    <c:v>2.0000000000000001E-4</c:v>
                  </c:pt>
                  <c:pt idx="30">
                    <c:v>0</c:v>
                  </c:pt>
                  <c:pt idx="31">
                    <c:v>5.0000000000000001E-4</c:v>
                  </c:pt>
                  <c:pt idx="32">
                    <c:v>1E-4</c:v>
                  </c:pt>
                  <c:pt idx="33">
                    <c:v>1E-4</c:v>
                  </c:pt>
                  <c:pt idx="34">
                    <c:v>2.9999999999999997E-4</c:v>
                  </c:pt>
                  <c:pt idx="35">
                    <c:v>2.9999999999999997E-4</c:v>
                  </c:pt>
                  <c:pt idx="36">
                    <c:v>2.0000000000000001E-4</c:v>
                  </c:pt>
                  <c:pt idx="37">
                    <c:v>2.0000000000000001E-4</c:v>
                  </c:pt>
                  <c:pt idx="38">
                    <c:v>5.9999999999999995E-4</c:v>
                  </c:pt>
                  <c:pt idx="39">
                    <c:v>5.9999999999999995E-4</c:v>
                  </c:pt>
                  <c:pt idx="40">
                    <c:v>4.0000000000000002E-4</c:v>
                  </c:pt>
                  <c:pt idx="41">
                    <c:v>4.0000000000000002E-4</c:v>
                  </c:pt>
                  <c:pt idx="42">
                    <c:v>2.0000000000000001E-4</c:v>
                  </c:pt>
                  <c:pt idx="43">
                    <c:v>2.0000000000000001E-4</c:v>
                  </c:pt>
                  <c:pt idx="44">
                    <c:v>4.0000000000000002E-4</c:v>
                  </c:pt>
                  <c:pt idx="45">
                    <c:v>4.0000000000000002E-4</c:v>
                  </c:pt>
                  <c:pt idx="46">
                    <c:v>5.9999999999999995E-4</c:v>
                  </c:pt>
                  <c:pt idx="47">
                    <c:v>5.9999999999999995E-4</c:v>
                  </c:pt>
                  <c:pt idx="48">
                    <c:v>2.9999999999999997E-4</c:v>
                  </c:pt>
                  <c:pt idx="49">
                    <c:v>2.9999999999999997E-4</c:v>
                  </c:pt>
                  <c:pt idx="50">
                    <c:v>2.9999999999999997E-4</c:v>
                  </c:pt>
                  <c:pt idx="51">
                    <c:v>2.9999999999999997E-4</c:v>
                  </c:pt>
                  <c:pt idx="52">
                    <c:v>4.0000000000000002E-4</c:v>
                  </c:pt>
                  <c:pt idx="53">
                    <c:v>4.0000000000000002E-4</c:v>
                  </c:pt>
                  <c:pt idx="54">
                    <c:v>2.9999999999999997E-4</c:v>
                  </c:pt>
                  <c:pt idx="55">
                    <c:v>2.0000000000000001E-4</c:v>
                  </c:pt>
                  <c:pt idx="56">
                    <c:v>2.0000000000000001E-4</c:v>
                  </c:pt>
                  <c:pt idx="57">
                    <c:v>2.0000000000000001E-4</c:v>
                  </c:pt>
                  <c:pt idx="58">
                    <c:v>2.0000000000000001E-4</c:v>
                  </c:pt>
                  <c:pt idx="59">
                    <c:v>2.0000000000000001E-4</c:v>
                  </c:pt>
                  <c:pt idx="60">
                    <c:v>2.0000000000000001E-4</c:v>
                  </c:pt>
                  <c:pt idx="61">
                    <c:v>5.0000000000000001E-4</c:v>
                  </c:pt>
                  <c:pt idx="62">
                    <c:v>5.0000000000000001E-4</c:v>
                  </c:pt>
                  <c:pt idx="63">
                    <c:v>4.0000000000000002E-4</c:v>
                  </c:pt>
                  <c:pt idx="64">
                    <c:v>4.0000000000000002E-4</c:v>
                  </c:pt>
                  <c:pt idx="65">
                    <c:v>2.0000000000000001E-4</c:v>
                  </c:pt>
                  <c:pt idx="66">
                    <c:v>2.0000000000000001E-4</c:v>
                  </c:pt>
                  <c:pt idx="67">
                    <c:v>2.0000000000000001E-4</c:v>
                  </c:pt>
                  <c:pt idx="68">
                    <c:v>2.0000000000000001E-4</c:v>
                  </c:pt>
                  <c:pt idx="69">
                    <c:v>4.0000000000000002E-4</c:v>
                  </c:pt>
                  <c:pt idx="70">
                    <c:v>4.0000000000000002E-4</c:v>
                  </c:pt>
                  <c:pt idx="71">
                    <c:v>5.0000000000000001E-4</c:v>
                  </c:pt>
                  <c:pt idx="72">
                    <c:v>5.0000000000000001E-4</c:v>
                  </c:pt>
                  <c:pt idx="73">
                    <c:v>5.9999999999999995E-4</c:v>
                  </c:pt>
                  <c:pt idx="74">
                    <c:v>5.9999999999999995E-4</c:v>
                  </c:pt>
                  <c:pt idx="75">
                    <c:v>2.9999999999999997E-4</c:v>
                  </c:pt>
                  <c:pt idx="76">
                    <c:v>2.9999999999999997E-4</c:v>
                  </c:pt>
                  <c:pt idx="77">
                    <c:v>2.9999999999999997E-4</c:v>
                  </c:pt>
                  <c:pt idx="78">
                    <c:v>2.9999999999999997E-4</c:v>
                  </c:pt>
                  <c:pt idx="79">
                    <c:v>2.9999999999999997E-4</c:v>
                  </c:pt>
                  <c:pt idx="80">
                    <c:v>2.9999999999999997E-4</c:v>
                  </c:pt>
                  <c:pt idx="81">
                    <c:v>2.0000000000000001E-4</c:v>
                  </c:pt>
                  <c:pt idx="82">
                    <c:v>2.0000000000000001E-4</c:v>
                  </c:pt>
                  <c:pt idx="83">
                    <c:v>4.0000000000000002E-4</c:v>
                  </c:pt>
                  <c:pt idx="84">
                    <c:v>4.0000000000000002E-4</c:v>
                  </c:pt>
                  <c:pt idx="85">
                    <c:v>2.0000000000000001E-4</c:v>
                  </c:pt>
                  <c:pt idx="86">
                    <c:v>2.0000000000000001E-4</c:v>
                  </c:pt>
                  <c:pt idx="87">
                    <c:v>2.0000000000000001E-4</c:v>
                  </c:pt>
                  <c:pt idx="88">
                    <c:v>2.0000000000000001E-4</c:v>
                  </c:pt>
                  <c:pt idx="89">
                    <c:v>2.0000000000000001E-4</c:v>
                  </c:pt>
                  <c:pt idx="90">
                    <c:v>2.0000000000000001E-4</c:v>
                  </c:pt>
                  <c:pt idx="91">
                    <c:v>2.9999999999999997E-4</c:v>
                  </c:pt>
                  <c:pt idx="92">
                    <c:v>2.9999999999999997E-4</c:v>
                  </c:pt>
                  <c:pt idx="93">
                    <c:v>2.0000000000000001E-4</c:v>
                  </c:pt>
                  <c:pt idx="94">
                    <c:v>2.0000000000000001E-4</c:v>
                  </c:pt>
                  <c:pt idx="95">
                    <c:v>2.0000000000000001E-4</c:v>
                  </c:pt>
                  <c:pt idx="96">
                    <c:v>2.0000000000000001E-4</c:v>
                  </c:pt>
                  <c:pt idx="97">
                    <c:v>4.0000000000000002E-4</c:v>
                  </c:pt>
                  <c:pt idx="98">
                    <c:v>4.0000000000000002E-4</c:v>
                  </c:pt>
                  <c:pt idx="99">
                    <c:v>2.0000000000000001E-4</c:v>
                  </c:pt>
                  <c:pt idx="100">
                    <c:v>4.0000000000000002E-4</c:v>
                  </c:pt>
                  <c:pt idx="101">
                    <c:v>2.9999999999999997E-4</c:v>
                  </c:pt>
                  <c:pt idx="102">
                    <c:v>1.1000000000000001E-3</c:v>
                  </c:pt>
                  <c:pt idx="103">
                    <c:v>4.0000000000000002E-4</c:v>
                  </c:pt>
                  <c:pt idx="104">
                    <c:v>5.0000000000000001E-4</c:v>
                  </c:pt>
                  <c:pt idx="105">
                    <c:v>8.9999999999999998E-4</c:v>
                  </c:pt>
                  <c:pt idx="106">
                    <c:v>6.9999999999999999E-4</c:v>
                  </c:pt>
                  <c:pt idx="107">
                    <c:v>1E-3</c:v>
                  </c:pt>
                  <c:pt idx="108">
                    <c:v>2.9999999999999997E-4</c:v>
                  </c:pt>
                  <c:pt idx="109">
                    <c:v>4.0000000000000002E-4</c:v>
                  </c:pt>
                  <c:pt idx="110">
                    <c:v>2.9999999999999997E-4</c:v>
                  </c:pt>
                  <c:pt idx="111">
                    <c:v>1E-4</c:v>
                  </c:pt>
                  <c:pt idx="112">
                    <c:v>1E-4</c:v>
                  </c:pt>
                  <c:pt idx="113">
                    <c:v>2.0000000000000001E-4</c:v>
                  </c:pt>
                  <c:pt idx="114">
                    <c:v>2.0000000000000001E-4</c:v>
                  </c:pt>
                  <c:pt idx="115">
                    <c:v>2.9999999999999997E-4</c:v>
                  </c:pt>
                  <c:pt idx="116">
                    <c:v>2.0000000000000001E-4</c:v>
                  </c:pt>
                  <c:pt idx="117">
                    <c:v>2.9999999999999997E-4</c:v>
                  </c:pt>
                  <c:pt idx="118">
                    <c:v>2.0000000000000001E-4</c:v>
                  </c:pt>
                  <c:pt idx="119">
                    <c:v>2.9999999999999997E-4</c:v>
                  </c:pt>
                  <c:pt idx="120">
                    <c:v>4.0000000000000002E-4</c:v>
                  </c:pt>
                  <c:pt idx="121">
                    <c:v>5.9999999999999995E-4</c:v>
                  </c:pt>
                  <c:pt idx="122">
                    <c:v>5.0000000000000001E-4</c:v>
                  </c:pt>
                  <c:pt idx="123">
                    <c:v>8.0000000000000004E-4</c:v>
                  </c:pt>
                  <c:pt idx="124">
                    <c:v>8.0000000000000004E-4</c:v>
                  </c:pt>
                  <c:pt idx="125">
                    <c:v>5.9999999999999995E-4</c:v>
                  </c:pt>
                </c:numCache>
              </c:numRef>
            </c:plus>
            <c:minus>
              <c:numRef>
                <c:f>Active!$D$21:$D$981</c:f>
                <c:numCache>
                  <c:formatCode>General</c:formatCode>
                  <c:ptCount val="961"/>
                  <c:pt idx="0">
                    <c:v>5.0000000000000001E-4</c:v>
                  </c:pt>
                  <c:pt idx="1">
                    <c:v>2.9999999999999997E-4</c:v>
                  </c:pt>
                  <c:pt idx="2">
                    <c:v>4.0000000000000002E-4</c:v>
                  </c:pt>
                  <c:pt idx="3">
                    <c:v>4.0000000000000002E-4</c:v>
                  </c:pt>
                  <c:pt idx="4">
                    <c:v>5.9999999999999995E-4</c:v>
                  </c:pt>
                  <c:pt idx="5">
                    <c:v>1E-4</c:v>
                  </c:pt>
                  <c:pt idx="6">
                    <c:v>6.9999999999999999E-4</c:v>
                  </c:pt>
                  <c:pt idx="7">
                    <c:v>1.6000000000000001E-3</c:v>
                  </c:pt>
                  <c:pt idx="8">
                    <c:v>1E-4</c:v>
                  </c:pt>
                  <c:pt idx="9">
                    <c:v>1.2999999999999999E-3</c:v>
                  </c:pt>
                  <c:pt idx="10">
                    <c:v>5.9999999999999995E-4</c:v>
                  </c:pt>
                  <c:pt idx="11">
                    <c:v>5.9999999999999995E-4</c:v>
                  </c:pt>
                  <c:pt idx="12">
                    <c:v>4.0000000000000002E-4</c:v>
                  </c:pt>
                  <c:pt idx="13">
                    <c:v>5.0000000000000001E-4</c:v>
                  </c:pt>
                  <c:pt idx="14">
                    <c:v>6.9999999999999999E-4</c:v>
                  </c:pt>
                  <c:pt idx="15">
                    <c:v>5.0000000000000001E-4</c:v>
                  </c:pt>
                  <c:pt idx="16">
                    <c:v>2.7000000000000001E-3</c:v>
                  </c:pt>
                  <c:pt idx="17">
                    <c:v>2E-3</c:v>
                  </c:pt>
                  <c:pt idx="18">
                    <c:v>1.6000000000000001E-3</c:v>
                  </c:pt>
                  <c:pt idx="19">
                    <c:v>1.1000000000000001E-3</c:v>
                  </c:pt>
                  <c:pt idx="20">
                    <c:v>3.0000000000000001E-3</c:v>
                  </c:pt>
                  <c:pt idx="21">
                    <c:v>4.0000000000000002E-4</c:v>
                  </c:pt>
                  <c:pt idx="22">
                    <c:v>5.0000000000000001E-4</c:v>
                  </c:pt>
                  <c:pt idx="23">
                    <c:v>1.1000000000000001E-3</c:v>
                  </c:pt>
                  <c:pt idx="24">
                    <c:v>2.9999999999999997E-4</c:v>
                  </c:pt>
                  <c:pt idx="25">
                    <c:v>1.1999999999999999E-3</c:v>
                  </c:pt>
                  <c:pt idx="26">
                    <c:v>8.9999999999999998E-4</c:v>
                  </c:pt>
                  <c:pt idx="27">
                    <c:v>8.0000000000000004E-4</c:v>
                  </c:pt>
                  <c:pt idx="28">
                    <c:v>1.2999999999999999E-3</c:v>
                  </c:pt>
                  <c:pt idx="29">
                    <c:v>2.0000000000000001E-4</c:v>
                  </c:pt>
                  <c:pt idx="30">
                    <c:v>0</c:v>
                  </c:pt>
                  <c:pt idx="31">
                    <c:v>5.0000000000000001E-4</c:v>
                  </c:pt>
                  <c:pt idx="32">
                    <c:v>1E-4</c:v>
                  </c:pt>
                  <c:pt idx="33">
                    <c:v>1E-4</c:v>
                  </c:pt>
                  <c:pt idx="34">
                    <c:v>2.9999999999999997E-4</c:v>
                  </c:pt>
                  <c:pt idx="35">
                    <c:v>2.9999999999999997E-4</c:v>
                  </c:pt>
                  <c:pt idx="36">
                    <c:v>2.0000000000000001E-4</c:v>
                  </c:pt>
                  <c:pt idx="37">
                    <c:v>2.0000000000000001E-4</c:v>
                  </c:pt>
                  <c:pt idx="38">
                    <c:v>5.9999999999999995E-4</c:v>
                  </c:pt>
                  <c:pt idx="39">
                    <c:v>5.9999999999999995E-4</c:v>
                  </c:pt>
                  <c:pt idx="40">
                    <c:v>4.0000000000000002E-4</c:v>
                  </c:pt>
                  <c:pt idx="41">
                    <c:v>4.0000000000000002E-4</c:v>
                  </c:pt>
                  <c:pt idx="42">
                    <c:v>2.0000000000000001E-4</c:v>
                  </c:pt>
                  <c:pt idx="43">
                    <c:v>2.0000000000000001E-4</c:v>
                  </c:pt>
                  <c:pt idx="44">
                    <c:v>4.0000000000000002E-4</c:v>
                  </c:pt>
                  <c:pt idx="45">
                    <c:v>4.0000000000000002E-4</c:v>
                  </c:pt>
                  <c:pt idx="46">
                    <c:v>5.9999999999999995E-4</c:v>
                  </c:pt>
                  <c:pt idx="47">
                    <c:v>5.9999999999999995E-4</c:v>
                  </c:pt>
                  <c:pt idx="48">
                    <c:v>2.9999999999999997E-4</c:v>
                  </c:pt>
                  <c:pt idx="49">
                    <c:v>2.9999999999999997E-4</c:v>
                  </c:pt>
                  <c:pt idx="50">
                    <c:v>2.9999999999999997E-4</c:v>
                  </c:pt>
                  <c:pt idx="51">
                    <c:v>2.9999999999999997E-4</c:v>
                  </c:pt>
                  <c:pt idx="52">
                    <c:v>4.0000000000000002E-4</c:v>
                  </c:pt>
                  <c:pt idx="53">
                    <c:v>4.0000000000000002E-4</c:v>
                  </c:pt>
                  <c:pt idx="54">
                    <c:v>2.9999999999999997E-4</c:v>
                  </c:pt>
                  <c:pt idx="55">
                    <c:v>2.0000000000000001E-4</c:v>
                  </c:pt>
                  <c:pt idx="56">
                    <c:v>2.0000000000000001E-4</c:v>
                  </c:pt>
                  <c:pt idx="57">
                    <c:v>2.0000000000000001E-4</c:v>
                  </c:pt>
                  <c:pt idx="58">
                    <c:v>2.0000000000000001E-4</c:v>
                  </c:pt>
                  <c:pt idx="59">
                    <c:v>2.0000000000000001E-4</c:v>
                  </c:pt>
                  <c:pt idx="60">
                    <c:v>2.0000000000000001E-4</c:v>
                  </c:pt>
                  <c:pt idx="61">
                    <c:v>5.0000000000000001E-4</c:v>
                  </c:pt>
                  <c:pt idx="62">
                    <c:v>5.0000000000000001E-4</c:v>
                  </c:pt>
                  <c:pt idx="63">
                    <c:v>4.0000000000000002E-4</c:v>
                  </c:pt>
                  <c:pt idx="64">
                    <c:v>4.0000000000000002E-4</c:v>
                  </c:pt>
                  <c:pt idx="65">
                    <c:v>2.0000000000000001E-4</c:v>
                  </c:pt>
                  <c:pt idx="66">
                    <c:v>2.0000000000000001E-4</c:v>
                  </c:pt>
                  <c:pt idx="67">
                    <c:v>2.0000000000000001E-4</c:v>
                  </c:pt>
                  <c:pt idx="68">
                    <c:v>2.0000000000000001E-4</c:v>
                  </c:pt>
                  <c:pt idx="69">
                    <c:v>4.0000000000000002E-4</c:v>
                  </c:pt>
                  <c:pt idx="70">
                    <c:v>4.0000000000000002E-4</c:v>
                  </c:pt>
                  <c:pt idx="71">
                    <c:v>5.0000000000000001E-4</c:v>
                  </c:pt>
                  <c:pt idx="72">
                    <c:v>5.0000000000000001E-4</c:v>
                  </c:pt>
                  <c:pt idx="73">
                    <c:v>5.9999999999999995E-4</c:v>
                  </c:pt>
                  <c:pt idx="74">
                    <c:v>5.9999999999999995E-4</c:v>
                  </c:pt>
                  <c:pt idx="75">
                    <c:v>2.9999999999999997E-4</c:v>
                  </c:pt>
                  <c:pt idx="76">
                    <c:v>2.9999999999999997E-4</c:v>
                  </c:pt>
                  <c:pt idx="77">
                    <c:v>2.9999999999999997E-4</c:v>
                  </c:pt>
                  <c:pt idx="78">
                    <c:v>2.9999999999999997E-4</c:v>
                  </c:pt>
                  <c:pt idx="79">
                    <c:v>2.9999999999999997E-4</c:v>
                  </c:pt>
                  <c:pt idx="80">
                    <c:v>2.9999999999999997E-4</c:v>
                  </c:pt>
                  <c:pt idx="81">
                    <c:v>2.0000000000000001E-4</c:v>
                  </c:pt>
                  <c:pt idx="82">
                    <c:v>2.0000000000000001E-4</c:v>
                  </c:pt>
                  <c:pt idx="83">
                    <c:v>4.0000000000000002E-4</c:v>
                  </c:pt>
                  <c:pt idx="84">
                    <c:v>4.0000000000000002E-4</c:v>
                  </c:pt>
                  <c:pt idx="85">
                    <c:v>2.0000000000000001E-4</c:v>
                  </c:pt>
                  <c:pt idx="86">
                    <c:v>2.0000000000000001E-4</c:v>
                  </c:pt>
                  <c:pt idx="87">
                    <c:v>2.0000000000000001E-4</c:v>
                  </c:pt>
                  <c:pt idx="88">
                    <c:v>2.0000000000000001E-4</c:v>
                  </c:pt>
                  <c:pt idx="89">
                    <c:v>2.0000000000000001E-4</c:v>
                  </c:pt>
                  <c:pt idx="90">
                    <c:v>2.0000000000000001E-4</c:v>
                  </c:pt>
                  <c:pt idx="91">
                    <c:v>2.9999999999999997E-4</c:v>
                  </c:pt>
                  <c:pt idx="92">
                    <c:v>2.9999999999999997E-4</c:v>
                  </c:pt>
                  <c:pt idx="93">
                    <c:v>2.0000000000000001E-4</c:v>
                  </c:pt>
                  <c:pt idx="94">
                    <c:v>2.0000000000000001E-4</c:v>
                  </c:pt>
                  <c:pt idx="95">
                    <c:v>2.0000000000000001E-4</c:v>
                  </c:pt>
                  <c:pt idx="96">
                    <c:v>2.0000000000000001E-4</c:v>
                  </c:pt>
                  <c:pt idx="97">
                    <c:v>4.0000000000000002E-4</c:v>
                  </c:pt>
                  <c:pt idx="98">
                    <c:v>4.0000000000000002E-4</c:v>
                  </c:pt>
                  <c:pt idx="99">
                    <c:v>2.0000000000000001E-4</c:v>
                  </c:pt>
                  <c:pt idx="100">
                    <c:v>4.0000000000000002E-4</c:v>
                  </c:pt>
                  <c:pt idx="101">
                    <c:v>2.9999999999999997E-4</c:v>
                  </c:pt>
                  <c:pt idx="102">
                    <c:v>1.1000000000000001E-3</c:v>
                  </c:pt>
                  <c:pt idx="103">
                    <c:v>4.0000000000000002E-4</c:v>
                  </c:pt>
                  <c:pt idx="104">
                    <c:v>5.0000000000000001E-4</c:v>
                  </c:pt>
                  <c:pt idx="105">
                    <c:v>8.9999999999999998E-4</c:v>
                  </c:pt>
                  <c:pt idx="106">
                    <c:v>6.9999999999999999E-4</c:v>
                  </c:pt>
                  <c:pt idx="107">
                    <c:v>1E-3</c:v>
                  </c:pt>
                  <c:pt idx="108">
                    <c:v>2.9999999999999997E-4</c:v>
                  </c:pt>
                  <c:pt idx="109">
                    <c:v>4.0000000000000002E-4</c:v>
                  </c:pt>
                  <c:pt idx="110">
                    <c:v>2.9999999999999997E-4</c:v>
                  </c:pt>
                  <c:pt idx="111">
                    <c:v>1E-4</c:v>
                  </c:pt>
                  <c:pt idx="112">
                    <c:v>1E-4</c:v>
                  </c:pt>
                  <c:pt idx="113">
                    <c:v>2.0000000000000001E-4</c:v>
                  </c:pt>
                  <c:pt idx="114">
                    <c:v>2.0000000000000001E-4</c:v>
                  </c:pt>
                  <c:pt idx="115">
                    <c:v>2.9999999999999997E-4</c:v>
                  </c:pt>
                  <c:pt idx="116">
                    <c:v>2.0000000000000001E-4</c:v>
                  </c:pt>
                  <c:pt idx="117">
                    <c:v>2.9999999999999997E-4</c:v>
                  </c:pt>
                  <c:pt idx="118">
                    <c:v>2.0000000000000001E-4</c:v>
                  </c:pt>
                  <c:pt idx="119">
                    <c:v>2.9999999999999997E-4</c:v>
                  </c:pt>
                  <c:pt idx="120">
                    <c:v>4.0000000000000002E-4</c:v>
                  </c:pt>
                  <c:pt idx="121">
                    <c:v>5.9999999999999995E-4</c:v>
                  </c:pt>
                  <c:pt idx="122">
                    <c:v>5.0000000000000001E-4</c:v>
                  </c:pt>
                  <c:pt idx="123">
                    <c:v>8.0000000000000004E-4</c:v>
                  </c:pt>
                  <c:pt idx="124">
                    <c:v>8.0000000000000004E-4</c:v>
                  </c:pt>
                  <c:pt idx="125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Active!$F$21:$F$981</c:f>
              <c:numCache>
                <c:formatCode>General</c:formatCode>
                <c:ptCount val="961"/>
                <c:pt idx="0">
                  <c:v>-10178</c:v>
                </c:pt>
                <c:pt idx="1">
                  <c:v>-10178</c:v>
                </c:pt>
                <c:pt idx="2">
                  <c:v>-10050</c:v>
                </c:pt>
                <c:pt idx="3">
                  <c:v>-10050</c:v>
                </c:pt>
                <c:pt idx="4">
                  <c:v>-10042</c:v>
                </c:pt>
                <c:pt idx="5">
                  <c:v>-10042</c:v>
                </c:pt>
                <c:pt idx="6">
                  <c:v>-10040</c:v>
                </c:pt>
                <c:pt idx="7">
                  <c:v>-10040</c:v>
                </c:pt>
                <c:pt idx="8">
                  <c:v>-10037</c:v>
                </c:pt>
                <c:pt idx="9">
                  <c:v>-10037</c:v>
                </c:pt>
                <c:pt idx="10">
                  <c:v>-10014</c:v>
                </c:pt>
                <c:pt idx="11">
                  <c:v>-10014</c:v>
                </c:pt>
                <c:pt idx="12">
                  <c:v>-9968</c:v>
                </c:pt>
                <c:pt idx="13">
                  <c:v>-9968</c:v>
                </c:pt>
                <c:pt idx="14">
                  <c:v>-9909</c:v>
                </c:pt>
                <c:pt idx="15">
                  <c:v>-9909</c:v>
                </c:pt>
                <c:pt idx="16">
                  <c:v>0</c:v>
                </c:pt>
                <c:pt idx="17">
                  <c:v>82</c:v>
                </c:pt>
                <c:pt idx="18">
                  <c:v>154</c:v>
                </c:pt>
                <c:pt idx="19">
                  <c:v>159</c:v>
                </c:pt>
                <c:pt idx="20">
                  <c:v>167</c:v>
                </c:pt>
                <c:pt idx="21">
                  <c:v>369</c:v>
                </c:pt>
                <c:pt idx="22">
                  <c:v>1062</c:v>
                </c:pt>
                <c:pt idx="23">
                  <c:v>1075</c:v>
                </c:pt>
                <c:pt idx="24">
                  <c:v>1993</c:v>
                </c:pt>
                <c:pt idx="25">
                  <c:v>2065</c:v>
                </c:pt>
                <c:pt idx="26">
                  <c:v>2078</c:v>
                </c:pt>
                <c:pt idx="27">
                  <c:v>2101</c:v>
                </c:pt>
                <c:pt idx="28">
                  <c:v>2142</c:v>
                </c:pt>
                <c:pt idx="29">
                  <c:v>3260</c:v>
                </c:pt>
                <c:pt idx="30">
                  <c:v>5831</c:v>
                </c:pt>
                <c:pt idx="31">
                  <c:v>6578</c:v>
                </c:pt>
                <c:pt idx="32">
                  <c:v>7734</c:v>
                </c:pt>
                <c:pt idx="33">
                  <c:v>7734</c:v>
                </c:pt>
                <c:pt idx="34">
                  <c:v>7788</c:v>
                </c:pt>
                <c:pt idx="35">
                  <c:v>7788</c:v>
                </c:pt>
                <c:pt idx="36">
                  <c:v>7788</c:v>
                </c:pt>
                <c:pt idx="37">
                  <c:v>7788</c:v>
                </c:pt>
                <c:pt idx="38">
                  <c:v>7788</c:v>
                </c:pt>
                <c:pt idx="39">
                  <c:v>7788</c:v>
                </c:pt>
                <c:pt idx="40">
                  <c:v>8637</c:v>
                </c:pt>
                <c:pt idx="41">
                  <c:v>8637</c:v>
                </c:pt>
                <c:pt idx="42">
                  <c:v>8637</c:v>
                </c:pt>
                <c:pt idx="43">
                  <c:v>8637</c:v>
                </c:pt>
                <c:pt idx="44">
                  <c:v>8637</c:v>
                </c:pt>
                <c:pt idx="45">
                  <c:v>8637</c:v>
                </c:pt>
                <c:pt idx="46">
                  <c:v>9386</c:v>
                </c:pt>
                <c:pt idx="47">
                  <c:v>9386</c:v>
                </c:pt>
                <c:pt idx="48">
                  <c:v>9386</c:v>
                </c:pt>
                <c:pt idx="49">
                  <c:v>9386</c:v>
                </c:pt>
                <c:pt idx="50">
                  <c:v>9386</c:v>
                </c:pt>
                <c:pt idx="51">
                  <c:v>9386</c:v>
                </c:pt>
                <c:pt idx="52">
                  <c:v>9440</c:v>
                </c:pt>
                <c:pt idx="53">
                  <c:v>9440</c:v>
                </c:pt>
                <c:pt idx="54">
                  <c:v>9440</c:v>
                </c:pt>
                <c:pt idx="55">
                  <c:v>9440</c:v>
                </c:pt>
                <c:pt idx="56">
                  <c:v>9440</c:v>
                </c:pt>
                <c:pt idx="57">
                  <c:v>9463</c:v>
                </c:pt>
                <c:pt idx="58">
                  <c:v>9463</c:v>
                </c:pt>
                <c:pt idx="59">
                  <c:v>9463</c:v>
                </c:pt>
                <c:pt idx="60">
                  <c:v>9463</c:v>
                </c:pt>
                <c:pt idx="61">
                  <c:v>9463</c:v>
                </c:pt>
                <c:pt idx="62">
                  <c:v>9463</c:v>
                </c:pt>
                <c:pt idx="63">
                  <c:v>9476</c:v>
                </c:pt>
                <c:pt idx="64">
                  <c:v>9476</c:v>
                </c:pt>
                <c:pt idx="65">
                  <c:v>9476</c:v>
                </c:pt>
                <c:pt idx="66">
                  <c:v>9476</c:v>
                </c:pt>
                <c:pt idx="67">
                  <c:v>9476</c:v>
                </c:pt>
                <c:pt idx="68">
                  <c:v>9476</c:v>
                </c:pt>
                <c:pt idx="69">
                  <c:v>9486</c:v>
                </c:pt>
                <c:pt idx="70">
                  <c:v>9486</c:v>
                </c:pt>
                <c:pt idx="71">
                  <c:v>9486</c:v>
                </c:pt>
                <c:pt idx="72">
                  <c:v>9486</c:v>
                </c:pt>
                <c:pt idx="73">
                  <c:v>9486</c:v>
                </c:pt>
                <c:pt idx="74">
                  <c:v>9486</c:v>
                </c:pt>
                <c:pt idx="75">
                  <c:v>9489</c:v>
                </c:pt>
                <c:pt idx="76">
                  <c:v>9489</c:v>
                </c:pt>
                <c:pt idx="77">
                  <c:v>9489</c:v>
                </c:pt>
                <c:pt idx="78">
                  <c:v>9489</c:v>
                </c:pt>
                <c:pt idx="79">
                  <c:v>9489</c:v>
                </c:pt>
                <c:pt idx="80">
                  <c:v>9489</c:v>
                </c:pt>
                <c:pt idx="81">
                  <c:v>9594</c:v>
                </c:pt>
                <c:pt idx="82">
                  <c:v>9594</c:v>
                </c:pt>
                <c:pt idx="83">
                  <c:v>9594</c:v>
                </c:pt>
                <c:pt idx="84">
                  <c:v>9594</c:v>
                </c:pt>
                <c:pt idx="85">
                  <c:v>9594</c:v>
                </c:pt>
                <c:pt idx="86">
                  <c:v>9594</c:v>
                </c:pt>
                <c:pt idx="87">
                  <c:v>9663</c:v>
                </c:pt>
                <c:pt idx="88">
                  <c:v>9663</c:v>
                </c:pt>
                <c:pt idx="89">
                  <c:v>9663</c:v>
                </c:pt>
                <c:pt idx="90">
                  <c:v>9663</c:v>
                </c:pt>
                <c:pt idx="91">
                  <c:v>9663</c:v>
                </c:pt>
                <c:pt idx="92">
                  <c:v>9663</c:v>
                </c:pt>
                <c:pt idx="93">
                  <c:v>10456</c:v>
                </c:pt>
                <c:pt idx="94">
                  <c:v>10456</c:v>
                </c:pt>
                <c:pt idx="95">
                  <c:v>10456</c:v>
                </c:pt>
                <c:pt idx="96">
                  <c:v>10456</c:v>
                </c:pt>
                <c:pt idx="97">
                  <c:v>10456</c:v>
                </c:pt>
                <c:pt idx="98">
                  <c:v>10456</c:v>
                </c:pt>
                <c:pt idx="99">
                  <c:v>10525</c:v>
                </c:pt>
                <c:pt idx="100">
                  <c:v>10525</c:v>
                </c:pt>
                <c:pt idx="101">
                  <c:v>10525</c:v>
                </c:pt>
                <c:pt idx="102">
                  <c:v>10528</c:v>
                </c:pt>
                <c:pt idx="103">
                  <c:v>10528</c:v>
                </c:pt>
                <c:pt idx="104">
                  <c:v>10528</c:v>
                </c:pt>
                <c:pt idx="105">
                  <c:v>10558</c:v>
                </c:pt>
                <c:pt idx="106">
                  <c:v>10558</c:v>
                </c:pt>
                <c:pt idx="107">
                  <c:v>10558</c:v>
                </c:pt>
                <c:pt idx="108">
                  <c:v>12372</c:v>
                </c:pt>
                <c:pt idx="109">
                  <c:v>12372</c:v>
                </c:pt>
                <c:pt idx="110">
                  <c:v>12372</c:v>
                </c:pt>
                <c:pt idx="111">
                  <c:v>12377</c:v>
                </c:pt>
                <c:pt idx="112">
                  <c:v>12377</c:v>
                </c:pt>
                <c:pt idx="113">
                  <c:v>12377</c:v>
                </c:pt>
                <c:pt idx="114">
                  <c:v>13265</c:v>
                </c:pt>
                <c:pt idx="115">
                  <c:v>13265</c:v>
                </c:pt>
                <c:pt idx="116">
                  <c:v>13265</c:v>
                </c:pt>
                <c:pt idx="117">
                  <c:v>13306</c:v>
                </c:pt>
                <c:pt idx="118">
                  <c:v>13306</c:v>
                </c:pt>
                <c:pt idx="119">
                  <c:v>13306</c:v>
                </c:pt>
                <c:pt idx="120">
                  <c:v>16276</c:v>
                </c:pt>
                <c:pt idx="121">
                  <c:v>16276</c:v>
                </c:pt>
                <c:pt idx="122">
                  <c:v>16307</c:v>
                </c:pt>
                <c:pt idx="123">
                  <c:v>16307</c:v>
                </c:pt>
                <c:pt idx="124">
                  <c:v>16340</c:v>
                </c:pt>
                <c:pt idx="125">
                  <c:v>16340</c:v>
                </c:pt>
              </c:numCache>
            </c:numRef>
          </c:xVal>
          <c:yVal>
            <c:numRef>
              <c:f>Active!$K$21:$K$981</c:f>
              <c:numCache>
                <c:formatCode>General</c:formatCode>
                <c:ptCount val="961"/>
                <c:pt idx="0">
                  <c:v>-1.0856398650503252E-2</c:v>
                </c:pt>
                <c:pt idx="1">
                  <c:v>-1.0756398653029464E-2</c:v>
                </c:pt>
                <c:pt idx="2">
                  <c:v>-1.0945569512841757E-2</c:v>
                </c:pt>
                <c:pt idx="3">
                  <c:v>-1.084556951536797E-2</c:v>
                </c:pt>
                <c:pt idx="4">
                  <c:v>-8.4636426909128204E-3</c:v>
                </c:pt>
                <c:pt idx="5">
                  <c:v>-7.8636426915181801E-3</c:v>
                </c:pt>
                <c:pt idx="6">
                  <c:v>-1.0318160981114488E-2</c:v>
                </c:pt>
                <c:pt idx="7">
                  <c:v>-1.6181609826162457E-3</c:v>
                </c:pt>
                <c:pt idx="8">
                  <c:v>-8.599938424595166E-3</c:v>
                </c:pt>
                <c:pt idx="9">
                  <c:v>-7.6999384255032055E-3</c:v>
                </c:pt>
                <c:pt idx="10">
                  <c:v>-9.126898818067275E-3</c:v>
                </c:pt>
                <c:pt idx="11">
                  <c:v>-8.9268988158437423E-3</c:v>
                </c:pt>
                <c:pt idx="12">
                  <c:v>-7.2808195909601636E-3</c:v>
                </c:pt>
                <c:pt idx="13">
                  <c:v>-6.8808195937890559E-3</c:v>
                </c:pt>
                <c:pt idx="14">
                  <c:v>-9.9891092831967399E-3</c:v>
                </c:pt>
                <c:pt idx="15">
                  <c:v>-9.7891092882491648E-3</c:v>
                </c:pt>
                <c:pt idx="31">
                  <c:v>2.7893289807252586E-3</c:v>
                </c:pt>
                <c:pt idx="32">
                  <c:v>2.1777546862722374E-3</c:v>
                </c:pt>
                <c:pt idx="33">
                  <c:v>2.1877546823816374E-3</c:v>
                </c:pt>
                <c:pt idx="34">
                  <c:v>5.7607321650721133E-6</c:v>
                </c:pt>
                <c:pt idx="35">
                  <c:v>2.5760731659829617E-5</c:v>
                </c:pt>
                <c:pt idx="36">
                  <c:v>5.0576073408592492E-4</c:v>
                </c:pt>
                <c:pt idx="37">
                  <c:v>5.1576073747128248E-4</c:v>
                </c:pt>
                <c:pt idx="38">
                  <c:v>8.0576073378324509E-4</c:v>
                </c:pt>
                <c:pt idx="39">
                  <c:v>8.1576073716860265E-4</c:v>
                </c:pt>
                <c:pt idx="40">
                  <c:v>2.362744664424099E-3</c:v>
                </c:pt>
                <c:pt idx="41">
                  <c:v>2.402744663413614E-3</c:v>
                </c:pt>
                <c:pt idx="42">
                  <c:v>2.5327446637675166E-3</c:v>
                </c:pt>
                <c:pt idx="43">
                  <c:v>2.5627446666476317E-3</c:v>
                </c:pt>
                <c:pt idx="44">
                  <c:v>3.3627446682658046E-3</c:v>
                </c:pt>
                <c:pt idx="45">
                  <c:v>3.4027446672553197E-3</c:v>
                </c:pt>
                <c:pt idx="46">
                  <c:v>1.6456433295388706E-3</c:v>
                </c:pt>
                <c:pt idx="47">
                  <c:v>1.6856433358043432E-3</c:v>
                </c:pt>
                <c:pt idx="48">
                  <c:v>3.8456433321698569E-3</c:v>
                </c:pt>
                <c:pt idx="49">
                  <c:v>3.8556433355552144E-3</c:v>
                </c:pt>
                <c:pt idx="50">
                  <c:v>4.3456433340907097E-3</c:v>
                </c:pt>
                <c:pt idx="51">
                  <c:v>4.3956433291896246E-3</c:v>
                </c:pt>
                <c:pt idx="52">
                  <c:v>4.0636493722558953E-3</c:v>
                </c:pt>
                <c:pt idx="53">
                  <c:v>4.0736493756412528E-3</c:v>
                </c:pt>
                <c:pt idx="54">
                  <c:v>4.1136493746307679E-3</c:v>
                </c:pt>
                <c:pt idx="55">
                  <c:v>4.1536493736202829E-3</c:v>
                </c:pt>
                <c:pt idx="56">
                  <c:v>4.1736493731150404E-3</c:v>
                </c:pt>
                <c:pt idx="57">
                  <c:v>3.8366889857570641E-3</c:v>
                </c:pt>
                <c:pt idx="58">
                  <c:v>3.8466889891424216E-3</c:v>
                </c:pt>
                <c:pt idx="59">
                  <c:v>4.446688988537062E-3</c:v>
                </c:pt>
                <c:pt idx="60">
                  <c:v>4.4966889909119345E-3</c:v>
                </c:pt>
                <c:pt idx="61">
                  <c:v>4.6466889907605946E-3</c:v>
                </c:pt>
                <c:pt idx="62">
                  <c:v>4.6566889868699946E-3</c:v>
                </c:pt>
                <c:pt idx="63">
                  <c:v>2.1523200703086331E-3</c:v>
                </c:pt>
                <c:pt idx="64">
                  <c:v>2.1923200765741058E-3</c:v>
                </c:pt>
                <c:pt idx="65">
                  <c:v>2.5923200737452134E-3</c:v>
                </c:pt>
                <c:pt idx="66">
                  <c:v>2.612320073239971E-3</c:v>
                </c:pt>
                <c:pt idx="67">
                  <c:v>3.0923200756660663E-3</c:v>
                </c:pt>
                <c:pt idx="68">
                  <c:v>3.1123200751608238E-3</c:v>
                </c:pt>
                <c:pt idx="69">
                  <c:v>4.0997285977937281E-3</c:v>
                </c:pt>
                <c:pt idx="70">
                  <c:v>4.1197285972884856E-3</c:v>
                </c:pt>
                <c:pt idx="71">
                  <c:v>4.2197285947622731E-3</c:v>
                </c:pt>
                <c:pt idx="72">
                  <c:v>4.2397285942570306E-3</c:v>
                </c:pt>
                <c:pt idx="73">
                  <c:v>4.5097285983501934E-3</c:v>
                </c:pt>
                <c:pt idx="74">
                  <c:v>4.5197285944595933E-3</c:v>
                </c:pt>
                <c:pt idx="75">
                  <c:v>3.0379511590581387E-3</c:v>
                </c:pt>
                <c:pt idx="76">
                  <c:v>3.0579511585528962E-3</c:v>
                </c:pt>
                <c:pt idx="77">
                  <c:v>3.3979511572397314E-3</c:v>
                </c:pt>
                <c:pt idx="78">
                  <c:v>3.4379511562292464E-3</c:v>
                </c:pt>
                <c:pt idx="79">
                  <c:v>3.8379511534003541E-3</c:v>
                </c:pt>
                <c:pt idx="80">
                  <c:v>3.8479511567857116E-3</c:v>
                </c:pt>
                <c:pt idx="81">
                  <c:v>3.475740690191742E-3</c:v>
                </c:pt>
                <c:pt idx="82">
                  <c:v>3.4957406896864995E-3</c:v>
                </c:pt>
                <c:pt idx="83">
                  <c:v>3.5757406876655295E-3</c:v>
                </c:pt>
                <c:pt idx="84">
                  <c:v>3.6157406866550446E-3</c:v>
                </c:pt>
                <c:pt idx="85">
                  <c:v>3.9757406848366372E-3</c:v>
                </c:pt>
                <c:pt idx="86">
                  <c:v>3.9957406843313947E-3</c:v>
                </c:pt>
                <c:pt idx="87">
                  <c:v>3.6548595235217363E-3</c:v>
                </c:pt>
                <c:pt idx="88">
                  <c:v>3.6948595297872089E-3</c:v>
                </c:pt>
                <c:pt idx="89">
                  <c:v>3.9848595260991715E-3</c:v>
                </c:pt>
                <c:pt idx="90">
                  <c:v>3.994859529484529E-3</c:v>
                </c:pt>
                <c:pt idx="91">
                  <c:v>4.0948595269583166E-3</c:v>
                </c:pt>
                <c:pt idx="92">
                  <c:v>4.1248595298384316E-3</c:v>
                </c:pt>
                <c:pt idx="93">
                  <c:v>6.3783557052374817E-3</c:v>
                </c:pt>
                <c:pt idx="94">
                  <c:v>6.3783557052374817E-3</c:v>
                </c:pt>
                <c:pt idx="95">
                  <c:v>6.5283557050861418E-3</c:v>
                </c:pt>
                <c:pt idx="96">
                  <c:v>6.5783557001850568E-3</c:v>
                </c:pt>
                <c:pt idx="97">
                  <c:v>6.7683557062991895E-3</c:v>
                </c:pt>
                <c:pt idx="98">
                  <c:v>6.7783557024085894E-3</c:v>
                </c:pt>
                <c:pt idx="99">
                  <c:v>6.4174745421041735E-3</c:v>
                </c:pt>
                <c:pt idx="100">
                  <c:v>6.6074745409423485E-3</c:v>
                </c:pt>
                <c:pt idx="101">
                  <c:v>6.9974745420040563E-3</c:v>
                </c:pt>
                <c:pt idx="102">
                  <c:v>4.9556970989215188E-3</c:v>
                </c:pt>
                <c:pt idx="103">
                  <c:v>5.8856971008935943E-3</c:v>
                </c:pt>
                <c:pt idx="104">
                  <c:v>7.3756971032707952E-3</c:v>
                </c:pt>
                <c:pt idx="105">
                  <c:v>7.0479226851603016E-3</c:v>
                </c:pt>
                <c:pt idx="106">
                  <c:v>7.4379226789460517E-3</c:v>
                </c:pt>
                <c:pt idx="107">
                  <c:v>8.6579226845060475E-3</c:v>
                </c:pt>
                <c:pt idx="108">
                  <c:v>1.2409829454554711E-2</c:v>
                </c:pt>
                <c:pt idx="109">
                  <c:v>1.2829829451220576E-2</c:v>
                </c:pt>
                <c:pt idx="110">
                  <c:v>1.2999829450563993E-2</c:v>
                </c:pt>
                <c:pt idx="111">
                  <c:v>1.201353372016456E-2</c:v>
                </c:pt>
                <c:pt idx="112">
                  <c:v>1.238353372173151E-2</c:v>
                </c:pt>
                <c:pt idx="113">
                  <c:v>1.2513533722085413E-2</c:v>
                </c:pt>
                <c:pt idx="114">
                  <c:v>1.3907410990213975E-2</c:v>
                </c:pt>
                <c:pt idx="115">
                  <c:v>1.420741094625555E-2</c:v>
                </c:pt>
                <c:pt idx="116">
                  <c:v>1.4297410700237378E-2</c:v>
                </c:pt>
                <c:pt idx="117">
                  <c:v>1.4309786063677166E-2</c:v>
                </c:pt>
                <c:pt idx="118">
                  <c:v>1.4479785961157177E-2</c:v>
                </c:pt>
                <c:pt idx="119">
                  <c:v>1.5229786084091756E-2</c:v>
                </c:pt>
                <c:pt idx="120">
                  <c:v>2.263011835020734E-2</c:v>
                </c:pt>
                <c:pt idx="121">
                  <c:v>2.4330118350917473E-2</c:v>
                </c:pt>
                <c:pt idx="122">
                  <c:v>2.2885084785229992E-2</c:v>
                </c:pt>
                <c:pt idx="123">
                  <c:v>2.3985084786545485E-2</c:v>
                </c:pt>
                <c:pt idx="124">
                  <c:v>2.2985532916209195E-2</c:v>
                </c:pt>
                <c:pt idx="125">
                  <c:v>2.3885532915301155E-2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776-4A11-8CF8-B2518373A740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Active!$D$21:$D$981</c:f>
                <c:numCache>
                  <c:formatCode>General</c:formatCode>
                  <c:ptCount val="961"/>
                  <c:pt idx="0">
                    <c:v>5.0000000000000001E-4</c:v>
                  </c:pt>
                  <c:pt idx="1">
                    <c:v>2.9999999999999997E-4</c:v>
                  </c:pt>
                  <c:pt idx="2">
                    <c:v>4.0000000000000002E-4</c:v>
                  </c:pt>
                  <c:pt idx="3">
                    <c:v>4.0000000000000002E-4</c:v>
                  </c:pt>
                  <c:pt idx="4">
                    <c:v>5.9999999999999995E-4</c:v>
                  </c:pt>
                  <c:pt idx="5">
                    <c:v>1E-4</c:v>
                  </c:pt>
                  <c:pt idx="6">
                    <c:v>6.9999999999999999E-4</c:v>
                  </c:pt>
                  <c:pt idx="7">
                    <c:v>1.6000000000000001E-3</c:v>
                  </c:pt>
                  <c:pt idx="8">
                    <c:v>1E-4</c:v>
                  </c:pt>
                  <c:pt idx="9">
                    <c:v>1.2999999999999999E-3</c:v>
                  </c:pt>
                  <c:pt idx="10">
                    <c:v>5.9999999999999995E-4</c:v>
                  </c:pt>
                  <c:pt idx="11">
                    <c:v>5.9999999999999995E-4</c:v>
                  </c:pt>
                  <c:pt idx="12">
                    <c:v>4.0000000000000002E-4</c:v>
                  </c:pt>
                  <c:pt idx="13">
                    <c:v>5.0000000000000001E-4</c:v>
                  </c:pt>
                  <c:pt idx="14">
                    <c:v>6.9999999999999999E-4</c:v>
                  </c:pt>
                  <c:pt idx="15">
                    <c:v>5.0000000000000001E-4</c:v>
                  </c:pt>
                  <c:pt idx="16">
                    <c:v>2.7000000000000001E-3</c:v>
                  </c:pt>
                  <c:pt idx="17">
                    <c:v>2E-3</c:v>
                  </c:pt>
                  <c:pt idx="18">
                    <c:v>1.6000000000000001E-3</c:v>
                  </c:pt>
                  <c:pt idx="19">
                    <c:v>1.1000000000000001E-3</c:v>
                  </c:pt>
                  <c:pt idx="20">
                    <c:v>3.0000000000000001E-3</c:v>
                  </c:pt>
                  <c:pt idx="21">
                    <c:v>4.0000000000000002E-4</c:v>
                  </c:pt>
                  <c:pt idx="22">
                    <c:v>5.0000000000000001E-4</c:v>
                  </c:pt>
                  <c:pt idx="23">
                    <c:v>1.1000000000000001E-3</c:v>
                  </c:pt>
                  <c:pt idx="24">
                    <c:v>2.9999999999999997E-4</c:v>
                  </c:pt>
                  <c:pt idx="25">
                    <c:v>1.1999999999999999E-3</c:v>
                  </c:pt>
                  <c:pt idx="26">
                    <c:v>8.9999999999999998E-4</c:v>
                  </c:pt>
                  <c:pt idx="27">
                    <c:v>8.0000000000000004E-4</c:v>
                  </c:pt>
                  <c:pt idx="28">
                    <c:v>1.2999999999999999E-3</c:v>
                  </c:pt>
                  <c:pt idx="29">
                    <c:v>2.0000000000000001E-4</c:v>
                  </c:pt>
                  <c:pt idx="30">
                    <c:v>0</c:v>
                  </c:pt>
                  <c:pt idx="31">
                    <c:v>5.0000000000000001E-4</c:v>
                  </c:pt>
                  <c:pt idx="32">
                    <c:v>1E-4</c:v>
                  </c:pt>
                  <c:pt idx="33">
                    <c:v>1E-4</c:v>
                  </c:pt>
                  <c:pt idx="34">
                    <c:v>2.9999999999999997E-4</c:v>
                  </c:pt>
                  <c:pt idx="35">
                    <c:v>2.9999999999999997E-4</c:v>
                  </c:pt>
                  <c:pt idx="36">
                    <c:v>2.0000000000000001E-4</c:v>
                  </c:pt>
                  <c:pt idx="37">
                    <c:v>2.0000000000000001E-4</c:v>
                  </c:pt>
                  <c:pt idx="38">
                    <c:v>5.9999999999999995E-4</c:v>
                  </c:pt>
                  <c:pt idx="39">
                    <c:v>5.9999999999999995E-4</c:v>
                  </c:pt>
                  <c:pt idx="40">
                    <c:v>4.0000000000000002E-4</c:v>
                  </c:pt>
                  <c:pt idx="41">
                    <c:v>4.0000000000000002E-4</c:v>
                  </c:pt>
                  <c:pt idx="42">
                    <c:v>2.0000000000000001E-4</c:v>
                  </c:pt>
                  <c:pt idx="43">
                    <c:v>2.0000000000000001E-4</c:v>
                  </c:pt>
                  <c:pt idx="44">
                    <c:v>4.0000000000000002E-4</c:v>
                  </c:pt>
                  <c:pt idx="45">
                    <c:v>4.0000000000000002E-4</c:v>
                  </c:pt>
                  <c:pt idx="46">
                    <c:v>5.9999999999999995E-4</c:v>
                  </c:pt>
                  <c:pt idx="47">
                    <c:v>5.9999999999999995E-4</c:v>
                  </c:pt>
                  <c:pt idx="48">
                    <c:v>2.9999999999999997E-4</c:v>
                  </c:pt>
                  <c:pt idx="49">
                    <c:v>2.9999999999999997E-4</c:v>
                  </c:pt>
                  <c:pt idx="50">
                    <c:v>2.9999999999999997E-4</c:v>
                  </c:pt>
                  <c:pt idx="51">
                    <c:v>2.9999999999999997E-4</c:v>
                  </c:pt>
                  <c:pt idx="52">
                    <c:v>4.0000000000000002E-4</c:v>
                  </c:pt>
                  <c:pt idx="53">
                    <c:v>4.0000000000000002E-4</c:v>
                  </c:pt>
                  <c:pt idx="54">
                    <c:v>2.9999999999999997E-4</c:v>
                  </c:pt>
                  <c:pt idx="55">
                    <c:v>2.0000000000000001E-4</c:v>
                  </c:pt>
                  <c:pt idx="56">
                    <c:v>2.0000000000000001E-4</c:v>
                  </c:pt>
                  <c:pt idx="57">
                    <c:v>2.0000000000000001E-4</c:v>
                  </c:pt>
                  <c:pt idx="58">
                    <c:v>2.0000000000000001E-4</c:v>
                  </c:pt>
                  <c:pt idx="59">
                    <c:v>2.0000000000000001E-4</c:v>
                  </c:pt>
                  <c:pt idx="60">
                    <c:v>2.0000000000000001E-4</c:v>
                  </c:pt>
                  <c:pt idx="61">
                    <c:v>5.0000000000000001E-4</c:v>
                  </c:pt>
                  <c:pt idx="62">
                    <c:v>5.0000000000000001E-4</c:v>
                  </c:pt>
                  <c:pt idx="63">
                    <c:v>4.0000000000000002E-4</c:v>
                  </c:pt>
                  <c:pt idx="64">
                    <c:v>4.0000000000000002E-4</c:v>
                  </c:pt>
                  <c:pt idx="65">
                    <c:v>2.0000000000000001E-4</c:v>
                  </c:pt>
                  <c:pt idx="66">
                    <c:v>2.0000000000000001E-4</c:v>
                  </c:pt>
                  <c:pt idx="67">
                    <c:v>2.0000000000000001E-4</c:v>
                  </c:pt>
                  <c:pt idx="68">
                    <c:v>2.0000000000000001E-4</c:v>
                  </c:pt>
                  <c:pt idx="69">
                    <c:v>4.0000000000000002E-4</c:v>
                  </c:pt>
                  <c:pt idx="70">
                    <c:v>4.0000000000000002E-4</c:v>
                  </c:pt>
                  <c:pt idx="71">
                    <c:v>5.0000000000000001E-4</c:v>
                  </c:pt>
                  <c:pt idx="72">
                    <c:v>5.0000000000000001E-4</c:v>
                  </c:pt>
                  <c:pt idx="73">
                    <c:v>5.9999999999999995E-4</c:v>
                  </c:pt>
                  <c:pt idx="74">
                    <c:v>5.9999999999999995E-4</c:v>
                  </c:pt>
                  <c:pt idx="75">
                    <c:v>2.9999999999999997E-4</c:v>
                  </c:pt>
                  <c:pt idx="76">
                    <c:v>2.9999999999999997E-4</c:v>
                  </c:pt>
                  <c:pt idx="77">
                    <c:v>2.9999999999999997E-4</c:v>
                  </c:pt>
                  <c:pt idx="78">
                    <c:v>2.9999999999999997E-4</c:v>
                  </c:pt>
                  <c:pt idx="79">
                    <c:v>2.9999999999999997E-4</c:v>
                  </c:pt>
                  <c:pt idx="80">
                    <c:v>2.9999999999999997E-4</c:v>
                  </c:pt>
                  <c:pt idx="81">
                    <c:v>2.0000000000000001E-4</c:v>
                  </c:pt>
                  <c:pt idx="82">
                    <c:v>2.0000000000000001E-4</c:v>
                  </c:pt>
                  <c:pt idx="83">
                    <c:v>4.0000000000000002E-4</c:v>
                  </c:pt>
                  <c:pt idx="84">
                    <c:v>4.0000000000000002E-4</c:v>
                  </c:pt>
                  <c:pt idx="85">
                    <c:v>2.0000000000000001E-4</c:v>
                  </c:pt>
                  <c:pt idx="86">
                    <c:v>2.0000000000000001E-4</c:v>
                  </c:pt>
                  <c:pt idx="87">
                    <c:v>2.0000000000000001E-4</c:v>
                  </c:pt>
                  <c:pt idx="88">
                    <c:v>2.0000000000000001E-4</c:v>
                  </c:pt>
                  <c:pt idx="89">
                    <c:v>2.0000000000000001E-4</c:v>
                  </c:pt>
                  <c:pt idx="90">
                    <c:v>2.0000000000000001E-4</c:v>
                  </c:pt>
                  <c:pt idx="91">
                    <c:v>2.9999999999999997E-4</c:v>
                  </c:pt>
                  <c:pt idx="92">
                    <c:v>2.9999999999999997E-4</c:v>
                  </c:pt>
                  <c:pt idx="93">
                    <c:v>2.0000000000000001E-4</c:v>
                  </c:pt>
                  <c:pt idx="94">
                    <c:v>2.0000000000000001E-4</c:v>
                  </c:pt>
                  <c:pt idx="95">
                    <c:v>2.0000000000000001E-4</c:v>
                  </c:pt>
                  <c:pt idx="96">
                    <c:v>2.0000000000000001E-4</c:v>
                  </c:pt>
                  <c:pt idx="97">
                    <c:v>4.0000000000000002E-4</c:v>
                  </c:pt>
                  <c:pt idx="98">
                    <c:v>4.0000000000000002E-4</c:v>
                  </c:pt>
                  <c:pt idx="99">
                    <c:v>2.0000000000000001E-4</c:v>
                  </c:pt>
                  <c:pt idx="100">
                    <c:v>4.0000000000000002E-4</c:v>
                  </c:pt>
                  <c:pt idx="101">
                    <c:v>2.9999999999999997E-4</c:v>
                  </c:pt>
                  <c:pt idx="102">
                    <c:v>1.1000000000000001E-3</c:v>
                  </c:pt>
                  <c:pt idx="103">
                    <c:v>4.0000000000000002E-4</c:v>
                  </c:pt>
                  <c:pt idx="104">
                    <c:v>5.0000000000000001E-4</c:v>
                  </c:pt>
                  <c:pt idx="105">
                    <c:v>8.9999999999999998E-4</c:v>
                  </c:pt>
                  <c:pt idx="106">
                    <c:v>6.9999999999999999E-4</c:v>
                  </c:pt>
                  <c:pt idx="107">
                    <c:v>1E-3</c:v>
                  </c:pt>
                  <c:pt idx="108">
                    <c:v>2.9999999999999997E-4</c:v>
                  </c:pt>
                  <c:pt idx="109">
                    <c:v>4.0000000000000002E-4</c:v>
                  </c:pt>
                  <c:pt idx="110">
                    <c:v>2.9999999999999997E-4</c:v>
                  </c:pt>
                  <c:pt idx="111">
                    <c:v>1E-4</c:v>
                  </c:pt>
                  <c:pt idx="112">
                    <c:v>1E-4</c:v>
                  </c:pt>
                  <c:pt idx="113">
                    <c:v>2.0000000000000001E-4</c:v>
                  </c:pt>
                  <c:pt idx="114">
                    <c:v>2.0000000000000001E-4</c:v>
                  </c:pt>
                  <c:pt idx="115">
                    <c:v>2.9999999999999997E-4</c:v>
                  </c:pt>
                  <c:pt idx="116">
                    <c:v>2.0000000000000001E-4</c:v>
                  </c:pt>
                  <c:pt idx="117">
                    <c:v>2.9999999999999997E-4</c:v>
                  </c:pt>
                  <c:pt idx="118">
                    <c:v>2.0000000000000001E-4</c:v>
                  </c:pt>
                  <c:pt idx="119">
                    <c:v>2.9999999999999997E-4</c:v>
                  </c:pt>
                  <c:pt idx="120">
                    <c:v>4.0000000000000002E-4</c:v>
                  </c:pt>
                  <c:pt idx="121">
                    <c:v>5.9999999999999995E-4</c:v>
                  </c:pt>
                  <c:pt idx="122">
                    <c:v>5.0000000000000001E-4</c:v>
                  </c:pt>
                  <c:pt idx="123">
                    <c:v>8.0000000000000004E-4</c:v>
                  </c:pt>
                  <c:pt idx="124">
                    <c:v>8.0000000000000004E-4</c:v>
                  </c:pt>
                  <c:pt idx="125">
                    <c:v>5.9999999999999995E-4</c:v>
                  </c:pt>
                </c:numCache>
              </c:numRef>
            </c:plus>
            <c:minus>
              <c:numRef>
                <c:f>Active!$D$21:$D$981</c:f>
                <c:numCache>
                  <c:formatCode>General</c:formatCode>
                  <c:ptCount val="961"/>
                  <c:pt idx="0">
                    <c:v>5.0000000000000001E-4</c:v>
                  </c:pt>
                  <c:pt idx="1">
                    <c:v>2.9999999999999997E-4</c:v>
                  </c:pt>
                  <c:pt idx="2">
                    <c:v>4.0000000000000002E-4</c:v>
                  </c:pt>
                  <c:pt idx="3">
                    <c:v>4.0000000000000002E-4</c:v>
                  </c:pt>
                  <c:pt idx="4">
                    <c:v>5.9999999999999995E-4</c:v>
                  </c:pt>
                  <c:pt idx="5">
                    <c:v>1E-4</c:v>
                  </c:pt>
                  <c:pt idx="6">
                    <c:v>6.9999999999999999E-4</c:v>
                  </c:pt>
                  <c:pt idx="7">
                    <c:v>1.6000000000000001E-3</c:v>
                  </c:pt>
                  <c:pt idx="8">
                    <c:v>1E-4</c:v>
                  </c:pt>
                  <c:pt idx="9">
                    <c:v>1.2999999999999999E-3</c:v>
                  </c:pt>
                  <c:pt idx="10">
                    <c:v>5.9999999999999995E-4</c:v>
                  </c:pt>
                  <c:pt idx="11">
                    <c:v>5.9999999999999995E-4</c:v>
                  </c:pt>
                  <c:pt idx="12">
                    <c:v>4.0000000000000002E-4</c:v>
                  </c:pt>
                  <c:pt idx="13">
                    <c:v>5.0000000000000001E-4</c:v>
                  </c:pt>
                  <c:pt idx="14">
                    <c:v>6.9999999999999999E-4</c:v>
                  </c:pt>
                  <c:pt idx="15">
                    <c:v>5.0000000000000001E-4</c:v>
                  </c:pt>
                  <c:pt idx="16">
                    <c:v>2.7000000000000001E-3</c:v>
                  </c:pt>
                  <c:pt idx="17">
                    <c:v>2E-3</c:v>
                  </c:pt>
                  <c:pt idx="18">
                    <c:v>1.6000000000000001E-3</c:v>
                  </c:pt>
                  <c:pt idx="19">
                    <c:v>1.1000000000000001E-3</c:v>
                  </c:pt>
                  <c:pt idx="20">
                    <c:v>3.0000000000000001E-3</c:v>
                  </c:pt>
                  <c:pt idx="21">
                    <c:v>4.0000000000000002E-4</c:v>
                  </c:pt>
                  <c:pt idx="22">
                    <c:v>5.0000000000000001E-4</c:v>
                  </c:pt>
                  <c:pt idx="23">
                    <c:v>1.1000000000000001E-3</c:v>
                  </c:pt>
                  <c:pt idx="24">
                    <c:v>2.9999999999999997E-4</c:v>
                  </c:pt>
                  <c:pt idx="25">
                    <c:v>1.1999999999999999E-3</c:v>
                  </c:pt>
                  <c:pt idx="26">
                    <c:v>8.9999999999999998E-4</c:v>
                  </c:pt>
                  <c:pt idx="27">
                    <c:v>8.0000000000000004E-4</c:v>
                  </c:pt>
                  <c:pt idx="28">
                    <c:v>1.2999999999999999E-3</c:v>
                  </c:pt>
                  <c:pt idx="29">
                    <c:v>2.0000000000000001E-4</c:v>
                  </c:pt>
                  <c:pt idx="30">
                    <c:v>0</c:v>
                  </c:pt>
                  <c:pt idx="31">
                    <c:v>5.0000000000000001E-4</c:v>
                  </c:pt>
                  <c:pt idx="32">
                    <c:v>1E-4</c:v>
                  </c:pt>
                  <c:pt idx="33">
                    <c:v>1E-4</c:v>
                  </c:pt>
                  <c:pt idx="34">
                    <c:v>2.9999999999999997E-4</c:v>
                  </c:pt>
                  <c:pt idx="35">
                    <c:v>2.9999999999999997E-4</c:v>
                  </c:pt>
                  <c:pt idx="36">
                    <c:v>2.0000000000000001E-4</c:v>
                  </c:pt>
                  <c:pt idx="37">
                    <c:v>2.0000000000000001E-4</c:v>
                  </c:pt>
                  <c:pt idx="38">
                    <c:v>5.9999999999999995E-4</c:v>
                  </c:pt>
                  <c:pt idx="39">
                    <c:v>5.9999999999999995E-4</c:v>
                  </c:pt>
                  <c:pt idx="40">
                    <c:v>4.0000000000000002E-4</c:v>
                  </c:pt>
                  <c:pt idx="41">
                    <c:v>4.0000000000000002E-4</c:v>
                  </c:pt>
                  <c:pt idx="42">
                    <c:v>2.0000000000000001E-4</c:v>
                  </c:pt>
                  <c:pt idx="43">
                    <c:v>2.0000000000000001E-4</c:v>
                  </c:pt>
                  <c:pt idx="44">
                    <c:v>4.0000000000000002E-4</c:v>
                  </c:pt>
                  <c:pt idx="45">
                    <c:v>4.0000000000000002E-4</c:v>
                  </c:pt>
                  <c:pt idx="46">
                    <c:v>5.9999999999999995E-4</c:v>
                  </c:pt>
                  <c:pt idx="47">
                    <c:v>5.9999999999999995E-4</c:v>
                  </c:pt>
                  <c:pt idx="48">
                    <c:v>2.9999999999999997E-4</c:v>
                  </c:pt>
                  <c:pt idx="49">
                    <c:v>2.9999999999999997E-4</c:v>
                  </c:pt>
                  <c:pt idx="50">
                    <c:v>2.9999999999999997E-4</c:v>
                  </c:pt>
                  <c:pt idx="51">
                    <c:v>2.9999999999999997E-4</c:v>
                  </c:pt>
                  <c:pt idx="52">
                    <c:v>4.0000000000000002E-4</c:v>
                  </c:pt>
                  <c:pt idx="53">
                    <c:v>4.0000000000000002E-4</c:v>
                  </c:pt>
                  <c:pt idx="54">
                    <c:v>2.9999999999999997E-4</c:v>
                  </c:pt>
                  <c:pt idx="55">
                    <c:v>2.0000000000000001E-4</c:v>
                  </c:pt>
                  <c:pt idx="56">
                    <c:v>2.0000000000000001E-4</c:v>
                  </c:pt>
                  <c:pt idx="57">
                    <c:v>2.0000000000000001E-4</c:v>
                  </c:pt>
                  <c:pt idx="58">
                    <c:v>2.0000000000000001E-4</c:v>
                  </c:pt>
                  <c:pt idx="59">
                    <c:v>2.0000000000000001E-4</c:v>
                  </c:pt>
                  <c:pt idx="60">
                    <c:v>2.0000000000000001E-4</c:v>
                  </c:pt>
                  <c:pt idx="61">
                    <c:v>5.0000000000000001E-4</c:v>
                  </c:pt>
                  <c:pt idx="62">
                    <c:v>5.0000000000000001E-4</c:v>
                  </c:pt>
                  <c:pt idx="63">
                    <c:v>4.0000000000000002E-4</c:v>
                  </c:pt>
                  <c:pt idx="64">
                    <c:v>4.0000000000000002E-4</c:v>
                  </c:pt>
                  <c:pt idx="65">
                    <c:v>2.0000000000000001E-4</c:v>
                  </c:pt>
                  <c:pt idx="66">
                    <c:v>2.0000000000000001E-4</c:v>
                  </c:pt>
                  <c:pt idx="67">
                    <c:v>2.0000000000000001E-4</c:v>
                  </c:pt>
                  <c:pt idx="68">
                    <c:v>2.0000000000000001E-4</c:v>
                  </c:pt>
                  <c:pt idx="69">
                    <c:v>4.0000000000000002E-4</c:v>
                  </c:pt>
                  <c:pt idx="70">
                    <c:v>4.0000000000000002E-4</c:v>
                  </c:pt>
                  <c:pt idx="71">
                    <c:v>5.0000000000000001E-4</c:v>
                  </c:pt>
                  <c:pt idx="72">
                    <c:v>5.0000000000000001E-4</c:v>
                  </c:pt>
                  <c:pt idx="73">
                    <c:v>5.9999999999999995E-4</c:v>
                  </c:pt>
                  <c:pt idx="74">
                    <c:v>5.9999999999999995E-4</c:v>
                  </c:pt>
                  <c:pt idx="75">
                    <c:v>2.9999999999999997E-4</c:v>
                  </c:pt>
                  <c:pt idx="76">
                    <c:v>2.9999999999999997E-4</c:v>
                  </c:pt>
                  <c:pt idx="77">
                    <c:v>2.9999999999999997E-4</c:v>
                  </c:pt>
                  <c:pt idx="78">
                    <c:v>2.9999999999999997E-4</c:v>
                  </c:pt>
                  <c:pt idx="79">
                    <c:v>2.9999999999999997E-4</c:v>
                  </c:pt>
                  <c:pt idx="80">
                    <c:v>2.9999999999999997E-4</c:v>
                  </c:pt>
                  <c:pt idx="81">
                    <c:v>2.0000000000000001E-4</c:v>
                  </c:pt>
                  <c:pt idx="82">
                    <c:v>2.0000000000000001E-4</c:v>
                  </c:pt>
                  <c:pt idx="83">
                    <c:v>4.0000000000000002E-4</c:v>
                  </c:pt>
                  <c:pt idx="84">
                    <c:v>4.0000000000000002E-4</c:v>
                  </c:pt>
                  <c:pt idx="85">
                    <c:v>2.0000000000000001E-4</c:v>
                  </c:pt>
                  <c:pt idx="86">
                    <c:v>2.0000000000000001E-4</c:v>
                  </c:pt>
                  <c:pt idx="87">
                    <c:v>2.0000000000000001E-4</c:v>
                  </c:pt>
                  <c:pt idx="88">
                    <c:v>2.0000000000000001E-4</c:v>
                  </c:pt>
                  <c:pt idx="89">
                    <c:v>2.0000000000000001E-4</c:v>
                  </c:pt>
                  <c:pt idx="90">
                    <c:v>2.0000000000000001E-4</c:v>
                  </c:pt>
                  <c:pt idx="91">
                    <c:v>2.9999999999999997E-4</c:v>
                  </c:pt>
                  <c:pt idx="92">
                    <c:v>2.9999999999999997E-4</c:v>
                  </c:pt>
                  <c:pt idx="93">
                    <c:v>2.0000000000000001E-4</c:v>
                  </c:pt>
                  <c:pt idx="94">
                    <c:v>2.0000000000000001E-4</c:v>
                  </c:pt>
                  <c:pt idx="95">
                    <c:v>2.0000000000000001E-4</c:v>
                  </c:pt>
                  <c:pt idx="96">
                    <c:v>2.0000000000000001E-4</c:v>
                  </c:pt>
                  <c:pt idx="97">
                    <c:v>4.0000000000000002E-4</c:v>
                  </c:pt>
                  <c:pt idx="98">
                    <c:v>4.0000000000000002E-4</c:v>
                  </c:pt>
                  <c:pt idx="99">
                    <c:v>2.0000000000000001E-4</c:v>
                  </c:pt>
                  <c:pt idx="100">
                    <c:v>4.0000000000000002E-4</c:v>
                  </c:pt>
                  <c:pt idx="101">
                    <c:v>2.9999999999999997E-4</c:v>
                  </c:pt>
                  <c:pt idx="102">
                    <c:v>1.1000000000000001E-3</c:v>
                  </c:pt>
                  <c:pt idx="103">
                    <c:v>4.0000000000000002E-4</c:v>
                  </c:pt>
                  <c:pt idx="104">
                    <c:v>5.0000000000000001E-4</c:v>
                  </c:pt>
                  <c:pt idx="105">
                    <c:v>8.9999999999999998E-4</c:v>
                  </c:pt>
                  <c:pt idx="106">
                    <c:v>6.9999999999999999E-4</c:v>
                  </c:pt>
                  <c:pt idx="107">
                    <c:v>1E-3</c:v>
                  </c:pt>
                  <c:pt idx="108">
                    <c:v>2.9999999999999997E-4</c:v>
                  </c:pt>
                  <c:pt idx="109">
                    <c:v>4.0000000000000002E-4</c:v>
                  </c:pt>
                  <c:pt idx="110">
                    <c:v>2.9999999999999997E-4</c:v>
                  </c:pt>
                  <c:pt idx="111">
                    <c:v>1E-4</c:v>
                  </c:pt>
                  <c:pt idx="112">
                    <c:v>1E-4</c:v>
                  </c:pt>
                  <c:pt idx="113">
                    <c:v>2.0000000000000001E-4</c:v>
                  </c:pt>
                  <c:pt idx="114">
                    <c:v>2.0000000000000001E-4</c:v>
                  </c:pt>
                  <c:pt idx="115">
                    <c:v>2.9999999999999997E-4</c:v>
                  </c:pt>
                  <c:pt idx="116">
                    <c:v>2.0000000000000001E-4</c:v>
                  </c:pt>
                  <c:pt idx="117">
                    <c:v>2.9999999999999997E-4</c:v>
                  </c:pt>
                  <c:pt idx="118">
                    <c:v>2.0000000000000001E-4</c:v>
                  </c:pt>
                  <c:pt idx="119">
                    <c:v>2.9999999999999997E-4</c:v>
                  </c:pt>
                  <c:pt idx="120">
                    <c:v>4.0000000000000002E-4</c:v>
                  </c:pt>
                  <c:pt idx="121">
                    <c:v>5.9999999999999995E-4</c:v>
                  </c:pt>
                  <c:pt idx="122">
                    <c:v>5.0000000000000001E-4</c:v>
                  </c:pt>
                  <c:pt idx="123">
                    <c:v>8.0000000000000004E-4</c:v>
                  </c:pt>
                  <c:pt idx="124">
                    <c:v>8.0000000000000004E-4</c:v>
                  </c:pt>
                  <c:pt idx="125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Active!$F$21:$F$981</c:f>
              <c:numCache>
                <c:formatCode>General</c:formatCode>
                <c:ptCount val="961"/>
                <c:pt idx="0">
                  <c:v>-10178</c:v>
                </c:pt>
                <c:pt idx="1">
                  <c:v>-10178</c:v>
                </c:pt>
                <c:pt idx="2">
                  <c:v>-10050</c:v>
                </c:pt>
                <c:pt idx="3">
                  <c:v>-10050</c:v>
                </c:pt>
                <c:pt idx="4">
                  <c:v>-10042</c:v>
                </c:pt>
                <c:pt idx="5">
                  <c:v>-10042</c:v>
                </c:pt>
                <c:pt idx="6">
                  <c:v>-10040</c:v>
                </c:pt>
                <c:pt idx="7">
                  <c:v>-10040</c:v>
                </c:pt>
                <c:pt idx="8">
                  <c:v>-10037</c:v>
                </c:pt>
                <c:pt idx="9">
                  <c:v>-10037</c:v>
                </c:pt>
                <c:pt idx="10">
                  <c:v>-10014</c:v>
                </c:pt>
                <c:pt idx="11">
                  <c:v>-10014</c:v>
                </c:pt>
                <c:pt idx="12">
                  <c:v>-9968</c:v>
                </c:pt>
                <c:pt idx="13">
                  <c:v>-9968</c:v>
                </c:pt>
                <c:pt idx="14">
                  <c:v>-9909</c:v>
                </c:pt>
                <c:pt idx="15">
                  <c:v>-9909</c:v>
                </c:pt>
                <c:pt idx="16">
                  <c:v>0</c:v>
                </c:pt>
                <c:pt idx="17">
                  <c:v>82</c:v>
                </c:pt>
                <c:pt idx="18">
                  <c:v>154</c:v>
                </c:pt>
                <c:pt idx="19">
                  <c:v>159</c:v>
                </c:pt>
                <c:pt idx="20">
                  <c:v>167</c:v>
                </c:pt>
                <c:pt idx="21">
                  <c:v>369</c:v>
                </c:pt>
                <c:pt idx="22">
                  <c:v>1062</c:v>
                </c:pt>
                <c:pt idx="23">
                  <c:v>1075</c:v>
                </c:pt>
                <c:pt idx="24">
                  <c:v>1993</c:v>
                </c:pt>
                <c:pt idx="25">
                  <c:v>2065</c:v>
                </c:pt>
                <c:pt idx="26">
                  <c:v>2078</c:v>
                </c:pt>
                <c:pt idx="27">
                  <c:v>2101</c:v>
                </c:pt>
                <c:pt idx="28">
                  <c:v>2142</c:v>
                </c:pt>
                <c:pt idx="29">
                  <c:v>3260</c:v>
                </c:pt>
                <c:pt idx="30">
                  <c:v>5831</c:v>
                </c:pt>
                <c:pt idx="31">
                  <c:v>6578</c:v>
                </c:pt>
                <c:pt idx="32">
                  <c:v>7734</c:v>
                </c:pt>
                <c:pt idx="33">
                  <c:v>7734</c:v>
                </c:pt>
                <c:pt idx="34">
                  <c:v>7788</c:v>
                </c:pt>
                <c:pt idx="35">
                  <c:v>7788</c:v>
                </c:pt>
                <c:pt idx="36">
                  <c:v>7788</c:v>
                </c:pt>
                <c:pt idx="37">
                  <c:v>7788</c:v>
                </c:pt>
                <c:pt idx="38">
                  <c:v>7788</c:v>
                </c:pt>
                <c:pt idx="39">
                  <c:v>7788</c:v>
                </c:pt>
                <c:pt idx="40">
                  <c:v>8637</c:v>
                </c:pt>
                <c:pt idx="41">
                  <c:v>8637</c:v>
                </c:pt>
                <c:pt idx="42">
                  <c:v>8637</c:v>
                </c:pt>
                <c:pt idx="43">
                  <c:v>8637</c:v>
                </c:pt>
                <c:pt idx="44">
                  <c:v>8637</c:v>
                </c:pt>
                <c:pt idx="45">
                  <c:v>8637</c:v>
                </c:pt>
                <c:pt idx="46">
                  <c:v>9386</c:v>
                </c:pt>
                <c:pt idx="47">
                  <c:v>9386</c:v>
                </c:pt>
                <c:pt idx="48">
                  <c:v>9386</c:v>
                </c:pt>
                <c:pt idx="49">
                  <c:v>9386</c:v>
                </c:pt>
                <c:pt idx="50">
                  <c:v>9386</c:v>
                </c:pt>
                <c:pt idx="51">
                  <c:v>9386</c:v>
                </c:pt>
                <c:pt idx="52">
                  <c:v>9440</c:v>
                </c:pt>
                <c:pt idx="53">
                  <c:v>9440</c:v>
                </c:pt>
                <c:pt idx="54">
                  <c:v>9440</c:v>
                </c:pt>
                <c:pt idx="55">
                  <c:v>9440</c:v>
                </c:pt>
                <c:pt idx="56">
                  <c:v>9440</c:v>
                </c:pt>
                <c:pt idx="57">
                  <c:v>9463</c:v>
                </c:pt>
                <c:pt idx="58">
                  <c:v>9463</c:v>
                </c:pt>
                <c:pt idx="59">
                  <c:v>9463</c:v>
                </c:pt>
                <c:pt idx="60">
                  <c:v>9463</c:v>
                </c:pt>
                <c:pt idx="61">
                  <c:v>9463</c:v>
                </c:pt>
                <c:pt idx="62">
                  <c:v>9463</c:v>
                </c:pt>
                <c:pt idx="63">
                  <c:v>9476</c:v>
                </c:pt>
                <c:pt idx="64">
                  <c:v>9476</c:v>
                </c:pt>
                <c:pt idx="65">
                  <c:v>9476</c:v>
                </c:pt>
                <c:pt idx="66">
                  <c:v>9476</c:v>
                </c:pt>
                <c:pt idx="67">
                  <c:v>9476</c:v>
                </c:pt>
                <c:pt idx="68">
                  <c:v>9476</c:v>
                </c:pt>
                <c:pt idx="69">
                  <c:v>9486</c:v>
                </c:pt>
                <c:pt idx="70">
                  <c:v>9486</c:v>
                </c:pt>
                <c:pt idx="71">
                  <c:v>9486</c:v>
                </c:pt>
                <c:pt idx="72">
                  <c:v>9486</c:v>
                </c:pt>
                <c:pt idx="73">
                  <c:v>9486</c:v>
                </c:pt>
                <c:pt idx="74">
                  <c:v>9486</c:v>
                </c:pt>
                <c:pt idx="75">
                  <c:v>9489</c:v>
                </c:pt>
                <c:pt idx="76">
                  <c:v>9489</c:v>
                </c:pt>
                <c:pt idx="77">
                  <c:v>9489</c:v>
                </c:pt>
                <c:pt idx="78">
                  <c:v>9489</c:v>
                </c:pt>
                <c:pt idx="79">
                  <c:v>9489</c:v>
                </c:pt>
                <c:pt idx="80">
                  <c:v>9489</c:v>
                </c:pt>
                <c:pt idx="81">
                  <c:v>9594</c:v>
                </c:pt>
                <c:pt idx="82">
                  <c:v>9594</c:v>
                </c:pt>
                <c:pt idx="83">
                  <c:v>9594</c:v>
                </c:pt>
                <c:pt idx="84">
                  <c:v>9594</c:v>
                </c:pt>
                <c:pt idx="85">
                  <c:v>9594</c:v>
                </c:pt>
                <c:pt idx="86">
                  <c:v>9594</c:v>
                </c:pt>
                <c:pt idx="87">
                  <c:v>9663</c:v>
                </c:pt>
                <c:pt idx="88">
                  <c:v>9663</c:v>
                </c:pt>
                <c:pt idx="89">
                  <c:v>9663</c:v>
                </c:pt>
                <c:pt idx="90">
                  <c:v>9663</c:v>
                </c:pt>
                <c:pt idx="91">
                  <c:v>9663</c:v>
                </c:pt>
                <c:pt idx="92">
                  <c:v>9663</c:v>
                </c:pt>
                <c:pt idx="93">
                  <c:v>10456</c:v>
                </c:pt>
                <c:pt idx="94">
                  <c:v>10456</c:v>
                </c:pt>
                <c:pt idx="95">
                  <c:v>10456</c:v>
                </c:pt>
                <c:pt idx="96">
                  <c:v>10456</c:v>
                </c:pt>
                <c:pt idx="97">
                  <c:v>10456</c:v>
                </c:pt>
                <c:pt idx="98">
                  <c:v>10456</c:v>
                </c:pt>
                <c:pt idx="99">
                  <c:v>10525</c:v>
                </c:pt>
                <c:pt idx="100">
                  <c:v>10525</c:v>
                </c:pt>
                <c:pt idx="101">
                  <c:v>10525</c:v>
                </c:pt>
                <c:pt idx="102">
                  <c:v>10528</c:v>
                </c:pt>
                <c:pt idx="103">
                  <c:v>10528</c:v>
                </c:pt>
                <c:pt idx="104">
                  <c:v>10528</c:v>
                </c:pt>
                <c:pt idx="105">
                  <c:v>10558</c:v>
                </c:pt>
                <c:pt idx="106">
                  <c:v>10558</c:v>
                </c:pt>
                <c:pt idx="107">
                  <c:v>10558</c:v>
                </c:pt>
                <c:pt idx="108">
                  <c:v>12372</c:v>
                </c:pt>
                <c:pt idx="109">
                  <c:v>12372</c:v>
                </c:pt>
                <c:pt idx="110">
                  <c:v>12372</c:v>
                </c:pt>
                <c:pt idx="111">
                  <c:v>12377</c:v>
                </c:pt>
                <c:pt idx="112">
                  <c:v>12377</c:v>
                </c:pt>
                <c:pt idx="113">
                  <c:v>12377</c:v>
                </c:pt>
                <c:pt idx="114">
                  <c:v>13265</c:v>
                </c:pt>
                <c:pt idx="115">
                  <c:v>13265</c:v>
                </c:pt>
                <c:pt idx="116">
                  <c:v>13265</c:v>
                </c:pt>
                <c:pt idx="117">
                  <c:v>13306</c:v>
                </c:pt>
                <c:pt idx="118">
                  <c:v>13306</c:v>
                </c:pt>
                <c:pt idx="119">
                  <c:v>13306</c:v>
                </c:pt>
                <c:pt idx="120">
                  <c:v>16276</c:v>
                </c:pt>
                <c:pt idx="121">
                  <c:v>16276</c:v>
                </c:pt>
                <c:pt idx="122">
                  <c:v>16307</c:v>
                </c:pt>
                <c:pt idx="123">
                  <c:v>16307</c:v>
                </c:pt>
                <c:pt idx="124">
                  <c:v>16340</c:v>
                </c:pt>
                <c:pt idx="125">
                  <c:v>16340</c:v>
                </c:pt>
              </c:numCache>
            </c:numRef>
          </c:xVal>
          <c:yVal>
            <c:numRef>
              <c:f>Active!$L$21:$L$981</c:f>
              <c:numCache>
                <c:formatCode>General</c:formatCode>
                <c:ptCount val="96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776-4A11-8CF8-B2518373A740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Active!$D$21:$D$981</c:f>
                <c:numCache>
                  <c:formatCode>General</c:formatCode>
                  <c:ptCount val="961"/>
                  <c:pt idx="0">
                    <c:v>5.0000000000000001E-4</c:v>
                  </c:pt>
                  <c:pt idx="1">
                    <c:v>2.9999999999999997E-4</c:v>
                  </c:pt>
                  <c:pt idx="2">
                    <c:v>4.0000000000000002E-4</c:v>
                  </c:pt>
                  <c:pt idx="3">
                    <c:v>4.0000000000000002E-4</c:v>
                  </c:pt>
                  <c:pt idx="4">
                    <c:v>5.9999999999999995E-4</c:v>
                  </c:pt>
                  <c:pt idx="5">
                    <c:v>1E-4</c:v>
                  </c:pt>
                  <c:pt idx="6">
                    <c:v>6.9999999999999999E-4</c:v>
                  </c:pt>
                  <c:pt idx="7">
                    <c:v>1.6000000000000001E-3</c:v>
                  </c:pt>
                  <c:pt idx="8">
                    <c:v>1E-4</c:v>
                  </c:pt>
                  <c:pt idx="9">
                    <c:v>1.2999999999999999E-3</c:v>
                  </c:pt>
                  <c:pt idx="10">
                    <c:v>5.9999999999999995E-4</c:v>
                  </c:pt>
                  <c:pt idx="11">
                    <c:v>5.9999999999999995E-4</c:v>
                  </c:pt>
                  <c:pt idx="12">
                    <c:v>4.0000000000000002E-4</c:v>
                  </c:pt>
                  <c:pt idx="13">
                    <c:v>5.0000000000000001E-4</c:v>
                  </c:pt>
                  <c:pt idx="14">
                    <c:v>6.9999999999999999E-4</c:v>
                  </c:pt>
                  <c:pt idx="15">
                    <c:v>5.0000000000000001E-4</c:v>
                  </c:pt>
                  <c:pt idx="16">
                    <c:v>2.7000000000000001E-3</c:v>
                  </c:pt>
                  <c:pt idx="17">
                    <c:v>2E-3</c:v>
                  </c:pt>
                  <c:pt idx="18">
                    <c:v>1.6000000000000001E-3</c:v>
                  </c:pt>
                  <c:pt idx="19">
                    <c:v>1.1000000000000001E-3</c:v>
                  </c:pt>
                  <c:pt idx="20">
                    <c:v>3.0000000000000001E-3</c:v>
                  </c:pt>
                  <c:pt idx="21">
                    <c:v>4.0000000000000002E-4</c:v>
                  </c:pt>
                  <c:pt idx="22">
                    <c:v>5.0000000000000001E-4</c:v>
                  </c:pt>
                  <c:pt idx="23">
                    <c:v>1.1000000000000001E-3</c:v>
                  </c:pt>
                  <c:pt idx="24">
                    <c:v>2.9999999999999997E-4</c:v>
                  </c:pt>
                  <c:pt idx="25">
                    <c:v>1.1999999999999999E-3</c:v>
                  </c:pt>
                  <c:pt idx="26">
                    <c:v>8.9999999999999998E-4</c:v>
                  </c:pt>
                  <c:pt idx="27">
                    <c:v>8.0000000000000004E-4</c:v>
                  </c:pt>
                  <c:pt idx="28">
                    <c:v>1.2999999999999999E-3</c:v>
                  </c:pt>
                  <c:pt idx="29">
                    <c:v>2.0000000000000001E-4</c:v>
                  </c:pt>
                  <c:pt idx="30">
                    <c:v>0</c:v>
                  </c:pt>
                  <c:pt idx="31">
                    <c:v>5.0000000000000001E-4</c:v>
                  </c:pt>
                  <c:pt idx="32">
                    <c:v>1E-4</c:v>
                  </c:pt>
                  <c:pt idx="33">
                    <c:v>1E-4</c:v>
                  </c:pt>
                  <c:pt idx="34">
                    <c:v>2.9999999999999997E-4</c:v>
                  </c:pt>
                  <c:pt idx="35">
                    <c:v>2.9999999999999997E-4</c:v>
                  </c:pt>
                  <c:pt idx="36">
                    <c:v>2.0000000000000001E-4</c:v>
                  </c:pt>
                  <c:pt idx="37">
                    <c:v>2.0000000000000001E-4</c:v>
                  </c:pt>
                  <c:pt idx="38">
                    <c:v>5.9999999999999995E-4</c:v>
                  </c:pt>
                  <c:pt idx="39">
                    <c:v>5.9999999999999995E-4</c:v>
                  </c:pt>
                  <c:pt idx="40">
                    <c:v>4.0000000000000002E-4</c:v>
                  </c:pt>
                  <c:pt idx="41">
                    <c:v>4.0000000000000002E-4</c:v>
                  </c:pt>
                  <c:pt idx="42">
                    <c:v>2.0000000000000001E-4</c:v>
                  </c:pt>
                  <c:pt idx="43">
                    <c:v>2.0000000000000001E-4</c:v>
                  </c:pt>
                  <c:pt idx="44">
                    <c:v>4.0000000000000002E-4</c:v>
                  </c:pt>
                  <c:pt idx="45">
                    <c:v>4.0000000000000002E-4</c:v>
                  </c:pt>
                  <c:pt idx="46">
                    <c:v>5.9999999999999995E-4</c:v>
                  </c:pt>
                  <c:pt idx="47">
                    <c:v>5.9999999999999995E-4</c:v>
                  </c:pt>
                  <c:pt idx="48">
                    <c:v>2.9999999999999997E-4</c:v>
                  </c:pt>
                  <c:pt idx="49">
                    <c:v>2.9999999999999997E-4</c:v>
                  </c:pt>
                  <c:pt idx="50">
                    <c:v>2.9999999999999997E-4</c:v>
                  </c:pt>
                  <c:pt idx="51">
                    <c:v>2.9999999999999997E-4</c:v>
                  </c:pt>
                  <c:pt idx="52">
                    <c:v>4.0000000000000002E-4</c:v>
                  </c:pt>
                  <c:pt idx="53">
                    <c:v>4.0000000000000002E-4</c:v>
                  </c:pt>
                  <c:pt idx="54">
                    <c:v>2.9999999999999997E-4</c:v>
                  </c:pt>
                  <c:pt idx="55">
                    <c:v>2.0000000000000001E-4</c:v>
                  </c:pt>
                  <c:pt idx="56">
                    <c:v>2.0000000000000001E-4</c:v>
                  </c:pt>
                  <c:pt idx="57">
                    <c:v>2.0000000000000001E-4</c:v>
                  </c:pt>
                  <c:pt idx="58">
                    <c:v>2.0000000000000001E-4</c:v>
                  </c:pt>
                  <c:pt idx="59">
                    <c:v>2.0000000000000001E-4</c:v>
                  </c:pt>
                  <c:pt idx="60">
                    <c:v>2.0000000000000001E-4</c:v>
                  </c:pt>
                  <c:pt idx="61">
                    <c:v>5.0000000000000001E-4</c:v>
                  </c:pt>
                  <c:pt idx="62">
                    <c:v>5.0000000000000001E-4</c:v>
                  </c:pt>
                  <c:pt idx="63">
                    <c:v>4.0000000000000002E-4</c:v>
                  </c:pt>
                  <c:pt idx="64">
                    <c:v>4.0000000000000002E-4</c:v>
                  </c:pt>
                  <c:pt idx="65">
                    <c:v>2.0000000000000001E-4</c:v>
                  </c:pt>
                  <c:pt idx="66">
                    <c:v>2.0000000000000001E-4</c:v>
                  </c:pt>
                  <c:pt idx="67">
                    <c:v>2.0000000000000001E-4</c:v>
                  </c:pt>
                  <c:pt idx="68">
                    <c:v>2.0000000000000001E-4</c:v>
                  </c:pt>
                  <c:pt idx="69">
                    <c:v>4.0000000000000002E-4</c:v>
                  </c:pt>
                  <c:pt idx="70">
                    <c:v>4.0000000000000002E-4</c:v>
                  </c:pt>
                  <c:pt idx="71">
                    <c:v>5.0000000000000001E-4</c:v>
                  </c:pt>
                  <c:pt idx="72">
                    <c:v>5.0000000000000001E-4</c:v>
                  </c:pt>
                  <c:pt idx="73">
                    <c:v>5.9999999999999995E-4</c:v>
                  </c:pt>
                  <c:pt idx="74">
                    <c:v>5.9999999999999995E-4</c:v>
                  </c:pt>
                  <c:pt idx="75">
                    <c:v>2.9999999999999997E-4</c:v>
                  </c:pt>
                  <c:pt idx="76">
                    <c:v>2.9999999999999997E-4</c:v>
                  </c:pt>
                  <c:pt idx="77">
                    <c:v>2.9999999999999997E-4</c:v>
                  </c:pt>
                  <c:pt idx="78">
                    <c:v>2.9999999999999997E-4</c:v>
                  </c:pt>
                  <c:pt idx="79">
                    <c:v>2.9999999999999997E-4</c:v>
                  </c:pt>
                  <c:pt idx="80">
                    <c:v>2.9999999999999997E-4</c:v>
                  </c:pt>
                  <c:pt idx="81">
                    <c:v>2.0000000000000001E-4</c:v>
                  </c:pt>
                  <c:pt idx="82">
                    <c:v>2.0000000000000001E-4</c:v>
                  </c:pt>
                  <c:pt idx="83">
                    <c:v>4.0000000000000002E-4</c:v>
                  </c:pt>
                  <c:pt idx="84">
                    <c:v>4.0000000000000002E-4</c:v>
                  </c:pt>
                  <c:pt idx="85">
                    <c:v>2.0000000000000001E-4</c:v>
                  </c:pt>
                  <c:pt idx="86">
                    <c:v>2.0000000000000001E-4</c:v>
                  </c:pt>
                  <c:pt idx="87">
                    <c:v>2.0000000000000001E-4</c:v>
                  </c:pt>
                  <c:pt idx="88">
                    <c:v>2.0000000000000001E-4</c:v>
                  </c:pt>
                  <c:pt idx="89">
                    <c:v>2.0000000000000001E-4</c:v>
                  </c:pt>
                  <c:pt idx="90">
                    <c:v>2.0000000000000001E-4</c:v>
                  </c:pt>
                  <c:pt idx="91">
                    <c:v>2.9999999999999997E-4</c:v>
                  </c:pt>
                  <c:pt idx="92">
                    <c:v>2.9999999999999997E-4</c:v>
                  </c:pt>
                  <c:pt idx="93">
                    <c:v>2.0000000000000001E-4</c:v>
                  </c:pt>
                  <c:pt idx="94">
                    <c:v>2.0000000000000001E-4</c:v>
                  </c:pt>
                  <c:pt idx="95">
                    <c:v>2.0000000000000001E-4</c:v>
                  </c:pt>
                  <c:pt idx="96">
                    <c:v>2.0000000000000001E-4</c:v>
                  </c:pt>
                  <c:pt idx="97">
                    <c:v>4.0000000000000002E-4</c:v>
                  </c:pt>
                  <c:pt idx="98">
                    <c:v>4.0000000000000002E-4</c:v>
                  </c:pt>
                  <c:pt idx="99">
                    <c:v>2.0000000000000001E-4</c:v>
                  </c:pt>
                  <c:pt idx="100">
                    <c:v>4.0000000000000002E-4</c:v>
                  </c:pt>
                  <c:pt idx="101">
                    <c:v>2.9999999999999997E-4</c:v>
                  </c:pt>
                  <c:pt idx="102">
                    <c:v>1.1000000000000001E-3</c:v>
                  </c:pt>
                  <c:pt idx="103">
                    <c:v>4.0000000000000002E-4</c:v>
                  </c:pt>
                  <c:pt idx="104">
                    <c:v>5.0000000000000001E-4</c:v>
                  </c:pt>
                  <c:pt idx="105">
                    <c:v>8.9999999999999998E-4</c:v>
                  </c:pt>
                  <c:pt idx="106">
                    <c:v>6.9999999999999999E-4</c:v>
                  </c:pt>
                  <c:pt idx="107">
                    <c:v>1E-3</c:v>
                  </c:pt>
                  <c:pt idx="108">
                    <c:v>2.9999999999999997E-4</c:v>
                  </c:pt>
                  <c:pt idx="109">
                    <c:v>4.0000000000000002E-4</c:v>
                  </c:pt>
                  <c:pt idx="110">
                    <c:v>2.9999999999999997E-4</c:v>
                  </c:pt>
                  <c:pt idx="111">
                    <c:v>1E-4</c:v>
                  </c:pt>
                  <c:pt idx="112">
                    <c:v>1E-4</c:v>
                  </c:pt>
                  <c:pt idx="113">
                    <c:v>2.0000000000000001E-4</c:v>
                  </c:pt>
                  <c:pt idx="114">
                    <c:v>2.0000000000000001E-4</c:v>
                  </c:pt>
                  <c:pt idx="115">
                    <c:v>2.9999999999999997E-4</c:v>
                  </c:pt>
                  <c:pt idx="116">
                    <c:v>2.0000000000000001E-4</c:v>
                  </c:pt>
                  <c:pt idx="117">
                    <c:v>2.9999999999999997E-4</c:v>
                  </c:pt>
                  <c:pt idx="118">
                    <c:v>2.0000000000000001E-4</c:v>
                  </c:pt>
                  <c:pt idx="119">
                    <c:v>2.9999999999999997E-4</c:v>
                  </c:pt>
                  <c:pt idx="120">
                    <c:v>4.0000000000000002E-4</c:v>
                  </c:pt>
                  <c:pt idx="121">
                    <c:v>5.9999999999999995E-4</c:v>
                  </c:pt>
                  <c:pt idx="122">
                    <c:v>5.0000000000000001E-4</c:v>
                  </c:pt>
                  <c:pt idx="123">
                    <c:v>8.0000000000000004E-4</c:v>
                  </c:pt>
                  <c:pt idx="124">
                    <c:v>8.0000000000000004E-4</c:v>
                  </c:pt>
                  <c:pt idx="125">
                    <c:v>5.9999999999999995E-4</c:v>
                  </c:pt>
                </c:numCache>
              </c:numRef>
            </c:plus>
            <c:minus>
              <c:numRef>
                <c:f>Active!$D$21:$D$981</c:f>
                <c:numCache>
                  <c:formatCode>General</c:formatCode>
                  <c:ptCount val="961"/>
                  <c:pt idx="0">
                    <c:v>5.0000000000000001E-4</c:v>
                  </c:pt>
                  <c:pt idx="1">
                    <c:v>2.9999999999999997E-4</c:v>
                  </c:pt>
                  <c:pt idx="2">
                    <c:v>4.0000000000000002E-4</c:v>
                  </c:pt>
                  <c:pt idx="3">
                    <c:v>4.0000000000000002E-4</c:v>
                  </c:pt>
                  <c:pt idx="4">
                    <c:v>5.9999999999999995E-4</c:v>
                  </c:pt>
                  <c:pt idx="5">
                    <c:v>1E-4</c:v>
                  </c:pt>
                  <c:pt idx="6">
                    <c:v>6.9999999999999999E-4</c:v>
                  </c:pt>
                  <c:pt idx="7">
                    <c:v>1.6000000000000001E-3</c:v>
                  </c:pt>
                  <c:pt idx="8">
                    <c:v>1E-4</c:v>
                  </c:pt>
                  <c:pt idx="9">
                    <c:v>1.2999999999999999E-3</c:v>
                  </c:pt>
                  <c:pt idx="10">
                    <c:v>5.9999999999999995E-4</c:v>
                  </c:pt>
                  <c:pt idx="11">
                    <c:v>5.9999999999999995E-4</c:v>
                  </c:pt>
                  <c:pt idx="12">
                    <c:v>4.0000000000000002E-4</c:v>
                  </c:pt>
                  <c:pt idx="13">
                    <c:v>5.0000000000000001E-4</c:v>
                  </c:pt>
                  <c:pt idx="14">
                    <c:v>6.9999999999999999E-4</c:v>
                  </c:pt>
                  <c:pt idx="15">
                    <c:v>5.0000000000000001E-4</c:v>
                  </c:pt>
                  <c:pt idx="16">
                    <c:v>2.7000000000000001E-3</c:v>
                  </c:pt>
                  <c:pt idx="17">
                    <c:v>2E-3</c:v>
                  </c:pt>
                  <c:pt idx="18">
                    <c:v>1.6000000000000001E-3</c:v>
                  </c:pt>
                  <c:pt idx="19">
                    <c:v>1.1000000000000001E-3</c:v>
                  </c:pt>
                  <c:pt idx="20">
                    <c:v>3.0000000000000001E-3</c:v>
                  </c:pt>
                  <c:pt idx="21">
                    <c:v>4.0000000000000002E-4</c:v>
                  </c:pt>
                  <c:pt idx="22">
                    <c:v>5.0000000000000001E-4</c:v>
                  </c:pt>
                  <c:pt idx="23">
                    <c:v>1.1000000000000001E-3</c:v>
                  </c:pt>
                  <c:pt idx="24">
                    <c:v>2.9999999999999997E-4</c:v>
                  </c:pt>
                  <c:pt idx="25">
                    <c:v>1.1999999999999999E-3</c:v>
                  </c:pt>
                  <c:pt idx="26">
                    <c:v>8.9999999999999998E-4</c:v>
                  </c:pt>
                  <c:pt idx="27">
                    <c:v>8.0000000000000004E-4</c:v>
                  </c:pt>
                  <c:pt idx="28">
                    <c:v>1.2999999999999999E-3</c:v>
                  </c:pt>
                  <c:pt idx="29">
                    <c:v>2.0000000000000001E-4</c:v>
                  </c:pt>
                  <c:pt idx="30">
                    <c:v>0</c:v>
                  </c:pt>
                  <c:pt idx="31">
                    <c:v>5.0000000000000001E-4</c:v>
                  </c:pt>
                  <c:pt idx="32">
                    <c:v>1E-4</c:v>
                  </c:pt>
                  <c:pt idx="33">
                    <c:v>1E-4</c:v>
                  </c:pt>
                  <c:pt idx="34">
                    <c:v>2.9999999999999997E-4</c:v>
                  </c:pt>
                  <c:pt idx="35">
                    <c:v>2.9999999999999997E-4</c:v>
                  </c:pt>
                  <c:pt idx="36">
                    <c:v>2.0000000000000001E-4</c:v>
                  </c:pt>
                  <c:pt idx="37">
                    <c:v>2.0000000000000001E-4</c:v>
                  </c:pt>
                  <c:pt idx="38">
                    <c:v>5.9999999999999995E-4</c:v>
                  </c:pt>
                  <c:pt idx="39">
                    <c:v>5.9999999999999995E-4</c:v>
                  </c:pt>
                  <c:pt idx="40">
                    <c:v>4.0000000000000002E-4</c:v>
                  </c:pt>
                  <c:pt idx="41">
                    <c:v>4.0000000000000002E-4</c:v>
                  </c:pt>
                  <c:pt idx="42">
                    <c:v>2.0000000000000001E-4</c:v>
                  </c:pt>
                  <c:pt idx="43">
                    <c:v>2.0000000000000001E-4</c:v>
                  </c:pt>
                  <c:pt idx="44">
                    <c:v>4.0000000000000002E-4</c:v>
                  </c:pt>
                  <c:pt idx="45">
                    <c:v>4.0000000000000002E-4</c:v>
                  </c:pt>
                  <c:pt idx="46">
                    <c:v>5.9999999999999995E-4</c:v>
                  </c:pt>
                  <c:pt idx="47">
                    <c:v>5.9999999999999995E-4</c:v>
                  </c:pt>
                  <c:pt idx="48">
                    <c:v>2.9999999999999997E-4</c:v>
                  </c:pt>
                  <c:pt idx="49">
                    <c:v>2.9999999999999997E-4</c:v>
                  </c:pt>
                  <c:pt idx="50">
                    <c:v>2.9999999999999997E-4</c:v>
                  </c:pt>
                  <c:pt idx="51">
                    <c:v>2.9999999999999997E-4</c:v>
                  </c:pt>
                  <c:pt idx="52">
                    <c:v>4.0000000000000002E-4</c:v>
                  </c:pt>
                  <c:pt idx="53">
                    <c:v>4.0000000000000002E-4</c:v>
                  </c:pt>
                  <c:pt idx="54">
                    <c:v>2.9999999999999997E-4</c:v>
                  </c:pt>
                  <c:pt idx="55">
                    <c:v>2.0000000000000001E-4</c:v>
                  </c:pt>
                  <c:pt idx="56">
                    <c:v>2.0000000000000001E-4</c:v>
                  </c:pt>
                  <c:pt idx="57">
                    <c:v>2.0000000000000001E-4</c:v>
                  </c:pt>
                  <c:pt idx="58">
                    <c:v>2.0000000000000001E-4</c:v>
                  </c:pt>
                  <c:pt idx="59">
                    <c:v>2.0000000000000001E-4</c:v>
                  </c:pt>
                  <c:pt idx="60">
                    <c:v>2.0000000000000001E-4</c:v>
                  </c:pt>
                  <c:pt idx="61">
                    <c:v>5.0000000000000001E-4</c:v>
                  </c:pt>
                  <c:pt idx="62">
                    <c:v>5.0000000000000001E-4</c:v>
                  </c:pt>
                  <c:pt idx="63">
                    <c:v>4.0000000000000002E-4</c:v>
                  </c:pt>
                  <c:pt idx="64">
                    <c:v>4.0000000000000002E-4</c:v>
                  </c:pt>
                  <c:pt idx="65">
                    <c:v>2.0000000000000001E-4</c:v>
                  </c:pt>
                  <c:pt idx="66">
                    <c:v>2.0000000000000001E-4</c:v>
                  </c:pt>
                  <c:pt idx="67">
                    <c:v>2.0000000000000001E-4</c:v>
                  </c:pt>
                  <c:pt idx="68">
                    <c:v>2.0000000000000001E-4</c:v>
                  </c:pt>
                  <c:pt idx="69">
                    <c:v>4.0000000000000002E-4</c:v>
                  </c:pt>
                  <c:pt idx="70">
                    <c:v>4.0000000000000002E-4</c:v>
                  </c:pt>
                  <c:pt idx="71">
                    <c:v>5.0000000000000001E-4</c:v>
                  </c:pt>
                  <c:pt idx="72">
                    <c:v>5.0000000000000001E-4</c:v>
                  </c:pt>
                  <c:pt idx="73">
                    <c:v>5.9999999999999995E-4</c:v>
                  </c:pt>
                  <c:pt idx="74">
                    <c:v>5.9999999999999995E-4</c:v>
                  </c:pt>
                  <c:pt idx="75">
                    <c:v>2.9999999999999997E-4</c:v>
                  </c:pt>
                  <c:pt idx="76">
                    <c:v>2.9999999999999997E-4</c:v>
                  </c:pt>
                  <c:pt idx="77">
                    <c:v>2.9999999999999997E-4</c:v>
                  </c:pt>
                  <c:pt idx="78">
                    <c:v>2.9999999999999997E-4</c:v>
                  </c:pt>
                  <c:pt idx="79">
                    <c:v>2.9999999999999997E-4</c:v>
                  </c:pt>
                  <c:pt idx="80">
                    <c:v>2.9999999999999997E-4</c:v>
                  </c:pt>
                  <c:pt idx="81">
                    <c:v>2.0000000000000001E-4</c:v>
                  </c:pt>
                  <c:pt idx="82">
                    <c:v>2.0000000000000001E-4</c:v>
                  </c:pt>
                  <c:pt idx="83">
                    <c:v>4.0000000000000002E-4</c:v>
                  </c:pt>
                  <c:pt idx="84">
                    <c:v>4.0000000000000002E-4</c:v>
                  </c:pt>
                  <c:pt idx="85">
                    <c:v>2.0000000000000001E-4</c:v>
                  </c:pt>
                  <c:pt idx="86">
                    <c:v>2.0000000000000001E-4</c:v>
                  </c:pt>
                  <c:pt idx="87">
                    <c:v>2.0000000000000001E-4</c:v>
                  </c:pt>
                  <c:pt idx="88">
                    <c:v>2.0000000000000001E-4</c:v>
                  </c:pt>
                  <c:pt idx="89">
                    <c:v>2.0000000000000001E-4</c:v>
                  </c:pt>
                  <c:pt idx="90">
                    <c:v>2.0000000000000001E-4</c:v>
                  </c:pt>
                  <c:pt idx="91">
                    <c:v>2.9999999999999997E-4</c:v>
                  </c:pt>
                  <c:pt idx="92">
                    <c:v>2.9999999999999997E-4</c:v>
                  </c:pt>
                  <c:pt idx="93">
                    <c:v>2.0000000000000001E-4</c:v>
                  </c:pt>
                  <c:pt idx="94">
                    <c:v>2.0000000000000001E-4</c:v>
                  </c:pt>
                  <c:pt idx="95">
                    <c:v>2.0000000000000001E-4</c:v>
                  </c:pt>
                  <c:pt idx="96">
                    <c:v>2.0000000000000001E-4</c:v>
                  </c:pt>
                  <c:pt idx="97">
                    <c:v>4.0000000000000002E-4</c:v>
                  </c:pt>
                  <c:pt idx="98">
                    <c:v>4.0000000000000002E-4</c:v>
                  </c:pt>
                  <c:pt idx="99">
                    <c:v>2.0000000000000001E-4</c:v>
                  </c:pt>
                  <c:pt idx="100">
                    <c:v>4.0000000000000002E-4</c:v>
                  </c:pt>
                  <c:pt idx="101">
                    <c:v>2.9999999999999997E-4</c:v>
                  </c:pt>
                  <c:pt idx="102">
                    <c:v>1.1000000000000001E-3</c:v>
                  </c:pt>
                  <c:pt idx="103">
                    <c:v>4.0000000000000002E-4</c:v>
                  </c:pt>
                  <c:pt idx="104">
                    <c:v>5.0000000000000001E-4</c:v>
                  </c:pt>
                  <c:pt idx="105">
                    <c:v>8.9999999999999998E-4</c:v>
                  </c:pt>
                  <c:pt idx="106">
                    <c:v>6.9999999999999999E-4</c:v>
                  </c:pt>
                  <c:pt idx="107">
                    <c:v>1E-3</c:v>
                  </c:pt>
                  <c:pt idx="108">
                    <c:v>2.9999999999999997E-4</c:v>
                  </c:pt>
                  <c:pt idx="109">
                    <c:v>4.0000000000000002E-4</c:v>
                  </c:pt>
                  <c:pt idx="110">
                    <c:v>2.9999999999999997E-4</c:v>
                  </c:pt>
                  <c:pt idx="111">
                    <c:v>1E-4</c:v>
                  </c:pt>
                  <c:pt idx="112">
                    <c:v>1E-4</c:v>
                  </c:pt>
                  <c:pt idx="113">
                    <c:v>2.0000000000000001E-4</c:v>
                  </c:pt>
                  <c:pt idx="114">
                    <c:v>2.0000000000000001E-4</c:v>
                  </c:pt>
                  <c:pt idx="115">
                    <c:v>2.9999999999999997E-4</c:v>
                  </c:pt>
                  <c:pt idx="116">
                    <c:v>2.0000000000000001E-4</c:v>
                  </c:pt>
                  <c:pt idx="117">
                    <c:v>2.9999999999999997E-4</c:v>
                  </c:pt>
                  <c:pt idx="118">
                    <c:v>2.0000000000000001E-4</c:v>
                  </c:pt>
                  <c:pt idx="119">
                    <c:v>2.9999999999999997E-4</c:v>
                  </c:pt>
                  <c:pt idx="120">
                    <c:v>4.0000000000000002E-4</c:v>
                  </c:pt>
                  <c:pt idx="121">
                    <c:v>5.9999999999999995E-4</c:v>
                  </c:pt>
                  <c:pt idx="122">
                    <c:v>5.0000000000000001E-4</c:v>
                  </c:pt>
                  <c:pt idx="123">
                    <c:v>8.0000000000000004E-4</c:v>
                  </c:pt>
                  <c:pt idx="124">
                    <c:v>8.0000000000000004E-4</c:v>
                  </c:pt>
                  <c:pt idx="125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Active!$F$21:$F$981</c:f>
              <c:numCache>
                <c:formatCode>General</c:formatCode>
                <c:ptCount val="961"/>
                <c:pt idx="0">
                  <c:v>-10178</c:v>
                </c:pt>
                <c:pt idx="1">
                  <c:v>-10178</c:v>
                </c:pt>
                <c:pt idx="2">
                  <c:v>-10050</c:v>
                </c:pt>
                <c:pt idx="3">
                  <c:v>-10050</c:v>
                </c:pt>
                <c:pt idx="4">
                  <c:v>-10042</c:v>
                </c:pt>
                <c:pt idx="5">
                  <c:v>-10042</c:v>
                </c:pt>
                <c:pt idx="6">
                  <c:v>-10040</c:v>
                </c:pt>
                <c:pt idx="7">
                  <c:v>-10040</c:v>
                </c:pt>
                <c:pt idx="8">
                  <c:v>-10037</c:v>
                </c:pt>
                <c:pt idx="9">
                  <c:v>-10037</c:v>
                </c:pt>
                <c:pt idx="10">
                  <c:v>-10014</c:v>
                </c:pt>
                <c:pt idx="11">
                  <c:v>-10014</c:v>
                </c:pt>
                <c:pt idx="12">
                  <c:v>-9968</c:v>
                </c:pt>
                <c:pt idx="13">
                  <c:v>-9968</c:v>
                </c:pt>
                <c:pt idx="14">
                  <c:v>-9909</c:v>
                </c:pt>
                <c:pt idx="15">
                  <c:v>-9909</c:v>
                </c:pt>
                <c:pt idx="16">
                  <c:v>0</c:v>
                </c:pt>
                <c:pt idx="17">
                  <c:v>82</c:v>
                </c:pt>
                <c:pt idx="18">
                  <c:v>154</c:v>
                </c:pt>
                <c:pt idx="19">
                  <c:v>159</c:v>
                </c:pt>
                <c:pt idx="20">
                  <c:v>167</c:v>
                </c:pt>
                <c:pt idx="21">
                  <c:v>369</c:v>
                </c:pt>
                <c:pt idx="22">
                  <c:v>1062</c:v>
                </c:pt>
                <c:pt idx="23">
                  <c:v>1075</c:v>
                </c:pt>
                <c:pt idx="24">
                  <c:v>1993</c:v>
                </c:pt>
                <c:pt idx="25">
                  <c:v>2065</c:v>
                </c:pt>
                <c:pt idx="26">
                  <c:v>2078</c:v>
                </c:pt>
                <c:pt idx="27">
                  <c:v>2101</c:v>
                </c:pt>
                <c:pt idx="28">
                  <c:v>2142</c:v>
                </c:pt>
                <c:pt idx="29">
                  <c:v>3260</c:v>
                </c:pt>
                <c:pt idx="30">
                  <c:v>5831</c:v>
                </c:pt>
                <c:pt idx="31">
                  <c:v>6578</c:v>
                </c:pt>
                <c:pt idx="32">
                  <c:v>7734</c:v>
                </c:pt>
                <c:pt idx="33">
                  <c:v>7734</c:v>
                </c:pt>
                <c:pt idx="34">
                  <c:v>7788</c:v>
                </c:pt>
                <c:pt idx="35">
                  <c:v>7788</c:v>
                </c:pt>
                <c:pt idx="36">
                  <c:v>7788</c:v>
                </c:pt>
                <c:pt idx="37">
                  <c:v>7788</c:v>
                </c:pt>
                <c:pt idx="38">
                  <c:v>7788</c:v>
                </c:pt>
                <c:pt idx="39">
                  <c:v>7788</c:v>
                </c:pt>
                <c:pt idx="40">
                  <c:v>8637</c:v>
                </c:pt>
                <c:pt idx="41">
                  <c:v>8637</c:v>
                </c:pt>
                <c:pt idx="42">
                  <c:v>8637</c:v>
                </c:pt>
                <c:pt idx="43">
                  <c:v>8637</c:v>
                </c:pt>
                <c:pt idx="44">
                  <c:v>8637</c:v>
                </c:pt>
                <c:pt idx="45">
                  <c:v>8637</c:v>
                </c:pt>
                <c:pt idx="46">
                  <c:v>9386</c:v>
                </c:pt>
                <c:pt idx="47">
                  <c:v>9386</c:v>
                </c:pt>
                <c:pt idx="48">
                  <c:v>9386</c:v>
                </c:pt>
                <c:pt idx="49">
                  <c:v>9386</c:v>
                </c:pt>
                <c:pt idx="50">
                  <c:v>9386</c:v>
                </c:pt>
                <c:pt idx="51">
                  <c:v>9386</c:v>
                </c:pt>
                <c:pt idx="52">
                  <c:v>9440</c:v>
                </c:pt>
                <c:pt idx="53">
                  <c:v>9440</c:v>
                </c:pt>
                <c:pt idx="54">
                  <c:v>9440</c:v>
                </c:pt>
                <c:pt idx="55">
                  <c:v>9440</c:v>
                </c:pt>
                <c:pt idx="56">
                  <c:v>9440</c:v>
                </c:pt>
                <c:pt idx="57">
                  <c:v>9463</c:v>
                </c:pt>
                <c:pt idx="58">
                  <c:v>9463</c:v>
                </c:pt>
                <c:pt idx="59">
                  <c:v>9463</c:v>
                </c:pt>
                <c:pt idx="60">
                  <c:v>9463</c:v>
                </c:pt>
                <c:pt idx="61">
                  <c:v>9463</c:v>
                </c:pt>
                <c:pt idx="62">
                  <c:v>9463</c:v>
                </c:pt>
                <c:pt idx="63">
                  <c:v>9476</c:v>
                </c:pt>
                <c:pt idx="64">
                  <c:v>9476</c:v>
                </c:pt>
                <c:pt idx="65">
                  <c:v>9476</c:v>
                </c:pt>
                <c:pt idx="66">
                  <c:v>9476</c:v>
                </c:pt>
                <c:pt idx="67">
                  <c:v>9476</c:v>
                </c:pt>
                <c:pt idx="68">
                  <c:v>9476</c:v>
                </c:pt>
                <c:pt idx="69">
                  <c:v>9486</c:v>
                </c:pt>
                <c:pt idx="70">
                  <c:v>9486</c:v>
                </c:pt>
                <c:pt idx="71">
                  <c:v>9486</c:v>
                </c:pt>
                <c:pt idx="72">
                  <c:v>9486</c:v>
                </c:pt>
                <c:pt idx="73">
                  <c:v>9486</c:v>
                </c:pt>
                <c:pt idx="74">
                  <c:v>9486</c:v>
                </c:pt>
                <c:pt idx="75">
                  <c:v>9489</c:v>
                </c:pt>
                <c:pt idx="76">
                  <c:v>9489</c:v>
                </c:pt>
                <c:pt idx="77">
                  <c:v>9489</c:v>
                </c:pt>
                <c:pt idx="78">
                  <c:v>9489</c:v>
                </c:pt>
                <c:pt idx="79">
                  <c:v>9489</c:v>
                </c:pt>
                <c:pt idx="80">
                  <c:v>9489</c:v>
                </c:pt>
                <c:pt idx="81">
                  <c:v>9594</c:v>
                </c:pt>
                <c:pt idx="82">
                  <c:v>9594</c:v>
                </c:pt>
                <c:pt idx="83">
                  <c:v>9594</c:v>
                </c:pt>
                <c:pt idx="84">
                  <c:v>9594</c:v>
                </c:pt>
                <c:pt idx="85">
                  <c:v>9594</c:v>
                </c:pt>
                <c:pt idx="86">
                  <c:v>9594</c:v>
                </c:pt>
                <c:pt idx="87">
                  <c:v>9663</c:v>
                </c:pt>
                <c:pt idx="88">
                  <c:v>9663</c:v>
                </c:pt>
                <c:pt idx="89">
                  <c:v>9663</c:v>
                </c:pt>
                <c:pt idx="90">
                  <c:v>9663</c:v>
                </c:pt>
                <c:pt idx="91">
                  <c:v>9663</c:v>
                </c:pt>
                <c:pt idx="92">
                  <c:v>9663</c:v>
                </c:pt>
                <c:pt idx="93">
                  <c:v>10456</c:v>
                </c:pt>
                <c:pt idx="94">
                  <c:v>10456</c:v>
                </c:pt>
                <c:pt idx="95">
                  <c:v>10456</c:v>
                </c:pt>
                <c:pt idx="96">
                  <c:v>10456</c:v>
                </c:pt>
                <c:pt idx="97">
                  <c:v>10456</c:v>
                </c:pt>
                <c:pt idx="98">
                  <c:v>10456</c:v>
                </c:pt>
                <c:pt idx="99">
                  <c:v>10525</c:v>
                </c:pt>
                <c:pt idx="100">
                  <c:v>10525</c:v>
                </c:pt>
                <c:pt idx="101">
                  <c:v>10525</c:v>
                </c:pt>
                <c:pt idx="102">
                  <c:v>10528</c:v>
                </c:pt>
                <c:pt idx="103">
                  <c:v>10528</c:v>
                </c:pt>
                <c:pt idx="104">
                  <c:v>10528</c:v>
                </c:pt>
                <c:pt idx="105">
                  <c:v>10558</c:v>
                </c:pt>
                <c:pt idx="106">
                  <c:v>10558</c:v>
                </c:pt>
                <c:pt idx="107">
                  <c:v>10558</c:v>
                </c:pt>
                <c:pt idx="108">
                  <c:v>12372</c:v>
                </c:pt>
                <c:pt idx="109">
                  <c:v>12372</c:v>
                </c:pt>
                <c:pt idx="110">
                  <c:v>12372</c:v>
                </c:pt>
                <c:pt idx="111">
                  <c:v>12377</c:v>
                </c:pt>
                <c:pt idx="112">
                  <c:v>12377</c:v>
                </c:pt>
                <c:pt idx="113">
                  <c:v>12377</c:v>
                </c:pt>
                <c:pt idx="114">
                  <c:v>13265</c:v>
                </c:pt>
                <c:pt idx="115">
                  <c:v>13265</c:v>
                </c:pt>
                <c:pt idx="116">
                  <c:v>13265</c:v>
                </c:pt>
                <c:pt idx="117">
                  <c:v>13306</c:v>
                </c:pt>
                <c:pt idx="118">
                  <c:v>13306</c:v>
                </c:pt>
                <c:pt idx="119">
                  <c:v>13306</c:v>
                </c:pt>
                <c:pt idx="120">
                  <c:v>16276</c:v>
                </c:pt>
                <c:pt idx="121">
                  <c:v>16276</c:v>
                </c:pt>
                <c:pt idx="122">
                  <c:v>16307</c:v>
                </c:pt>
                <c:pt idx="123">
                  <c:v>16307</c:v>
                </c:pt>
                <c:pt idx="124">
                  <c:v>16340</c:v>
                </c:pt>
                <c:pt idx="125">
                  <c:v>16340</c:v>
                </c:pt>
              </c:numCache>
            </c:numRef>
          </c:xVal>
          <c:yVal>
            <c:numRef>
              <c:f>Active!$M$21:$M$981</c:f>
              <c:numCache>
                <c:formatCode>General</c:formatCode>
                <c:ptCount val="96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776-4A11-8CF8-B2518373A740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Active!$D$21:$D$981</c:f>
                <c:numCache>
                  <c:formatCode>General</c:formatCode>
                  <c:ptCount val="961"/>
                  <c:pt idx="0">
                    <c:v>5.0000000000000001E-4</c:v>
                  </c:pt>
                  <c:pt idx="1">
                    <c:v>2.9999999999999997E-4</c:v>
                  </c:pt>
                  <c:pt idx="2">
                    <c:v>4.0000000000000002E-4</c:v>
                  </c:pt>
                  <c:pt idx="3">
                    <c:v>4.0000000000000002E-4</c:v>
                  </c:pt>
                  <c:pt idx="4">
                    <c:v>5.9999999999999995E-4</c:v>
                  </c:pt>
                  <c:pt idx="5">
                    <c:v>1E-4</c:v>
                  </c:pt>
                  <c:pt idx="6">
                    <c:v>6.9999999999999999E-4</c:v>
                  </c:pt>
                  <c:pt idx="7">
                    <c:v>1.6000000000000001E-3</c:v>
                  </c:pt>
                  <c:pt idx="8">
                    <c:v>1E-4</c:v>
                  </c:pt>
                  <c:pt idx="9">
                    <c:v>1.2999999999999999E-3</c:v>
                  </c:pt>
                  <c:pt idx="10">
                    <c:v>5.9999999999999995E-4</c:v>
                  </c:pt>
                  <c:pt idx="11">
                    <c:v>5.9999999999999995E-4</c:v>
                  </c:pt>
                  <c:pt idx="12">
                    <c:v>4.0000000000000002E-4</c:v>
                  </c:pt>
                  <c:pt idx="13">
                    <c:v>5.0000000000000001E-4</c:v>
                  </c:pt>
                  <c:pt idx="14">
                    <c:v>6.9999999999999999E-4</c:v>
                  </c:pt>
                  <c:pt idx="15">
                    <c:v>5.0000000000000001E-4</c:v>
                  </c:pt>
                  <c:pt idx="16">
                    <c:v>2.7000000000000001E-3</c:v>
                  </c:pt>
                  <c:pt idx="17">
                    <c:v>2E-3</c:v>
                  </c:pt>
                  <c:pt idx="18">
                    <c:v>1.6000000000000001E-3</c:v>
                  </c:pt>
                  <c:pt idx="19">
                    <c:v>1.1000000000000001E-3</c:v>
                  </c:pt>
                  <c:pt idx="20">
                    <c:v>3.0000000000000001E-3</c:v>
                  </c:pt>
                  <c:pt idx="21">
                    <c:v>4.0000000000000002E-4</c:v>
                  </c:pt>
                  <c:pt idx="22">
                    <c:v>5.0000000000000001E-4</c:v>
                  </c:pt>
                  <c:pt idx="23">
                    <c:v>1.1000000000000001E-3</c:v>
                  </c:pt>
                  <c:pt idx="24">
                    <c:v>2.9999999999999997E-4</c:v>
                  </c:pt>
                  <c:pt idx="25">
                    <c:v>1.1999999999999999E-3</c:v>
                  </c:pt>
                  <c:pt idx="26">
                    <c:v>8.9999999999999998E-4</c:v>
                  </c:pt>
                  <c:pt idx="27">
                    <c:v>8.0000000000000004E-4</c:v>
                  </c:pt>
                  <c:pt idx="28">
                    <c:v>1.2999999999999999E-3</c:v>
                  </c:pt>
                  <c:pt idx="29">
                    <c:v>2.0000000000000001E-4</c:v>
                  </c:pt>
                  <c:pt idx="30">
                    <c:v>0</c:v>
                  </c:pt>
                  <c:pt idx="31">
                    <c:v>5.0000000000000001E-4</c:v>
                  </c:pt>
                  <c:pt idx="32">
                    <c:v>1E-4</c:v>
                  </c:pt>
                  <c:pt idx="33">
                    <c:v>1E-4</c:v>
                  </c:pt>
                  <c:pt idx="34">
                    <c:v>2.9999999999999997E-4</c:v>
                  </c:pt>
                  <c:pt idx="35">
                    <c:v>2.9999999999999997E-4</c:v>
                  </c:pt>
                  <c:pt idx="36">
                    <c:v>2.0000000000000001E-4</c:v>
                  </c:pt>
                  <c:pt idx="37">
                    <c:v>2.0000000000000001E-4</c:v>
                  </c:pt>
                  <c:pt idx="38">
                    <c:v>5.9999999999999995E-4</c:v>
                  </c:pt>
                  <c:pt idx="39">
                    <c:v>5.9999999999999995E-4</c:v>
                  </c:pt>
                  <c:pt idx="40">
                    <c:v>4.0000000000000002E-4</c:v>
                  </c:pt>
                  <c:pt idx="41">
                    <c:v>4.0000000000000002E-4</c:v>
                  </c:pt>
                  <c:pt idx="42">
                    <c:v>2.0000000000000001E-4</c:v>
                  </c:pt>
                  <c:pt idx="43">
                    <c:v>2.0000000000000001E-4</c:v>
                  </c:pt>
                  <c:pt idx="44">
                    <c:v>4.0000000000000002E-4</c:v>
                  </c:pt>
                  <c:pt idx="45">
                    <c:v>4.0000000000000002E-4</c:v>
                  </c:pt>
                  <c:pt idx="46">
                    <c:v>5.9999999999999995E-4</c:v>
                  </c:pt>
                  <c:pt idx="47">
                    <c:v>5.9999999999999995E-4</c:v>
                  </c:pt>
                  <c:pt idx="48">
                    <c:v>2.9999999999999997E-4</c:v>
                  </c:pt>
                  <c:pt idx="49">
                    <c:v>2.9999999999999997E-4</c:v>
                  </c:pt>
                  <c:pt idx="50">
                    <c:v>2.9999999999999997E-4</c:v>
                  </c:pt>
                  <c:pt idx="51">
                    <c:v>2.9999999999999997E-4</c:v>
                  </c:pt>
                  <c:pt idx="52">
                    <c:v>4.0000000000000002E-4</c:v>
                  </c:pt>
                  <c:pt idx="53">
                    <c:v>4.0000000000000002E-4</c:v>
                  </c:pt>
                  <c:pt idx="54">
                    <c:v>2.9999999999999997E-4</c:v>
                  </c:pt>
                  <c:pt idx="55">
                    <c:v>2.0000000000000001E-4</c:v>
                  </c:pt>
                  <c:pt idx="56">
                    <c:v>2.0000000000000001E-4</c:v>
                  </c:pt>
                  <c:pt idx="57">
                    <c:v>2.0000000000000001E-4</c:v>
                  </c:pt>
                  <c:pt idx="58">
                    <c:v>2.0000000000000001E-4</c:v>
                  </c:pt>
                  <c:pt idx="59">
                    <c:v>2.0000000000000001E-4</c:v>
                  </c:pt>
                  <c:pt idx="60">
                    <c:v>2.0000000000000001E-4</c:v>
                  </c:pt>
                  <c:pt idx="61">
                    <c:v>5.0000000000000001E-4</c:v>
                  </c:pt>
                  <c:pt idx="62">
                    <c:v>5.0000000000000001E-4</c:v>
                  </c:pt>
                  <c:pt idx="63">
                    <c:v>4.0000000000000002E-4</c:v>
                  </c:pt>
                  <c:pt idx="64">
                    <c:v>4.0000000000000002E-4</c:v>
                  </c:pt>
                  <c:pt idx="65">
                    <c:v>2.0000000000000001E-4</c:v>
                  </c:pt>
                  <c:pt idx="66">
                    <c:v>2.0000000000000001E-4</c:v>
                  </c:pt>
                  <c:pt idx="67">
                    <c:v>2.0000000000000001E-4</c:v>
                  </c:pt>
                  <c:pt idx="68">
                    <c:v>2.0000000000000001E-4</c:v>
                  </c:pt>
                  <c:pt idx="69">
                    <c:v>4.0000000000000002E-4</c:v>
                  </c:pt>
                  <c:pt idx="70">
                    <c:v>4.0000000000000002E-4</c:v>
                  </c:pt>
                  <c:pt idx="71">
                    <c:v>5.0000000000000001E-4</c:v>
                  </c:pt>
                  <c:pt idx="72">
                    <c:v>5.0000000000000001E-4</c:v>
                  </c:pt>
                  <c:pt idx="73">
                    <c:v>5.9999999999999995E-4</c:v>
                  </c:pt>
                  <c:pt idx="74">
                    <c:v>5.9999999999999995E-4</c:v>
                  </c:pt>
                  <c:pt idx="75">
                    <c:v>2.9999999999999997E-4</c:v>
                  </c:pt>
                  <c:pt idx="76">
                    <c:v>2.9999999999999997E-4</c:v>
                  </c:pt>
                  <c:pt idx="77">
                    <c:v>2.9999999999999997E-4</c:v>
                  </c:pt>
                  <c:pt idx="78">
                    <c:v>2.9999999999999997E-4</c:v>
                  </c:pt>
                  <c:pt idx="79">
                    <c:v>2.9999999999999997E-4</c:v>
                  </c:pt>
                  <c:pt idx="80">
                    <c:v>2.9999999999999997E-4</c:v>
                  </c:pt>
                  <c:pt idx="81">
                    <c:v>2.0000000000000001E-4</c:v>
                  </c:pt>
                  <c:pt idx="82">
                    <c:v>2.0000000000000001E-4</c:v>
                  </c:pt>
                  <c:pt idx="83">
                    <c:v>4.0000000000000002E-4</c:v>
                  </c:pt>
                  <c:pt idx="84">
                    <c:v>4.0000000000000002E-4</c:v>
                  </c:pt>
                  <c:pt idx="85">
                    <c:v>2.0000000000000001E-4</c:v>
                  </c:pt>
                  <c:pt idx="86">
                    <c:v>2.0000000000000001E-4</c:v>
                  </c:pt>
                  <c:pt idx="87">
                    <c:v>2.0000000000000001E-4</c:v>
                  </c:pt>
                  <c:pt idx="88">
                    <c:v>2.0000000000000001E-4</c:v>
                  </c:pt>
                  <c:pt idx="89">
                    <c:v>2.0000000000000001E-4</c:v>
                  </c:pt>
                  <c:pt idx="90">
                    <c:v>2.0000000000000001E-4</c:v>
                  </c:pt>
                  <c:pt idx="91">
                    <c:v>2.9999999999999997E-4</c:v>
                  </c:pt>
                  <c:pt idx="92">
                    <c:v>2.9999999999999997E-4</c:v>
                  </c:pt>
                  <c:pt idx="93">
                    <c:v>2.0000000000000001E-4</c:v>
                  </c:pt>
                  <c:pt idx="94">
                    <c:v>2.0000000000000001E-4</c:v>
                  </c:pt>
                  <c:pt idx="95">
                    <c:v>2.0000000000000001E-4</c:v>
                  </c:pt>
                  <c:pt idx="96">
                    <c:v>2.0000000000000001E-4</c:v>
                  </c:pt>
                  <c:pt idx="97">
                    <c:v>4.0000000000000002E-4</c:v>
                  </c:pt>
                  <c:pt idx="98">
                    <c:v>4.0000000000000002E-4</c:v>
                  </c:pt>
                  <c:pt idx="99">
                    <c:v>2.0000000000000001E-4</c:v>
                  </c:pt>
                  <c:pt idx="100">
                    <c:v>4.0000000000000002E-4</c:v>
                  </c:pt>
                  <c:pt idx="101">
                    <c:v>2.9999999999999997E-4</c:v>
                  </c:pt>
                  <c:pt idx="102">
                    <c:v>1.1000000000000001E-3</c:v>
                  </c:pt>
                  <c:pt idx="103">
                    <c:v>4.0000000000000002E-4</c:v>
                  </c:pt>
                  <c:pt idx="104">
                    <c:v>5.0000000000000001E-4</c:v>
                  </c:pt>
                  <c:pt idx="105">
                    <c:v>8.9999999999999998E-4</c:v>
                  </c:pt>
                  <c:pt idx="106">
                    <c:v>6.9999999999999999E-4</c:v>
                  </c:pt>
                  <c:pt idx="107">
                    <c:v>1E-3</c:v>
                  </c:pt>
                  <c:pt idx="108">
                    <c:v>2.9999999999999997E-4</c:v>
                  </c:pt>
                  <c:pt idx="109">
                    <c:v>4.0000000000000002E-4</c:v>
                  </c:pt>
                  <c:pt idx="110">
                    <c:v>2.9999999999999997E-4</c:v>
                  </c:pt>
                  <c:pt idx="111">
                    <c:v>1E-4</c:v>
                  </c:pt>
                  <c:pt idx="112">
                    <c:v>1E-4</c:v>
                  </c:pt>
                  <c:pt idx="113">
                    <c:v>2.0000000000000001E-4</c:v>
                  </c:pt>
                  <c:pt idx="114">
                    <c:v>2.0000000000000001E-4</c:v>
                  </c:pt>
                  <c:pt idx="115">
                    <c:v>2.9999999999999997E-4</c:v>
                  </c:pt>
                  <c:pt idx="116">
                    <c:v>2.0000000000000001E-4</c:v>
                  </c:pt>
                  <c:pt idx="117">
                    <c:v>2.9999999999999997E-4</c:v>
                  </c:pt>
                  <c:pt idx="118">
                    <c:v>2.0000000000000001E-4</c:v>
                  </c:pt>
                  <c:pt idx="119">
                    <c:v>2.9999999999999997E-4</c:v>
                  </c:pt>
                  <c:pt idx="120">
                    <c:v>4.0000000000000002E-4</c:v>
                  </c:pt>
                  <c:pt idx="121">
                    <c:v>5.9999999999999995E-4</c:v>
                  </c:pt>
                  <c:pt idx="122">
                    <c:v>5.0000000000000001E-4</c:v>
                  </c:pt>
                  <c:pt idx="123">
                    <c:v>8.0000000000000004E-4</c:v>
                  </c:pt>
                  <c:pt idx="124">
                    <c:v>8.0000000000000004E-4</c:v>
                  </c:pt>
                  <c:pt idx="125">
                    <c:v>5.9999999999999995E-4</c:v>
                  </c:pt>
                </c:numCache>
              </c:numRef>
            </c:plus>
            <c:minus>
              <c:numRef>
                <c:f>Active!$D$21:$D$981</c:f>
                <c:numCache>
                  <c:formatCode>General</c:formatCode>
                  <c:ptCount val="961"/>
                  <c:pt idx="0">
                    <c:v>5.0000000000000001E-4</c:v>
                  </c:pt>
                  <c:pt idx="1">
                    <c:v>2.9999999999999997E-4</c:v>
                  </c:pt>
                  <c:pt idx="2">
                    <c:v>4.0000000000000002E-4</c:v>
                  </c:pt>
                  <c:pt idx="3">
                    <c:v>4.0000000000000002E-4</c:v>
                  </c:pt>
                  <c:pt idx="4">
                    <c:v>5.9999999999999995E-4</c:v>
                  </c:pt>
                  <c:pt idx="5">
                    <c:v>1E-4</c:v>
                  </c:pt>
                  <c:pt idx="6">
                    <c:v>6.9999999999999999E-4</c:v>
                  </c:pt>
                  <c:pt idx="7">
                    <c:v>1.6000000000000001E-3</c:v>
                  </c:pt>
                  <c:pt idx="8">
                    <c:v>1E-4</c:v>
                  </c:pt>
                  <c:pt idx="9">
                    <c:v>1.2999999999999999E-3</c:v>
                  </c:pt>
                  <c:pt idx="10">
                    <c:v>5.9999999999999995E-4</c:v>
                  </c:pt>
                  <c:pt idx="11">
                    <c:v>5.9999999999999995E-4</c:v>
                  </c:pt>
                  <c:pt idx="12">
                    <c:v>4.0000000000000002E-4</c:v>
                  </c:pt>
                  <c:pt idx="13">
                    <c:v>5.0000000000000001E-4</c:v>
                  </c:pt>
                  <c:pt idx="14">
                    <c:v>6.9999999999999999E-4</c:v>
                  </c:pt>
                  <c:pt idx="15">
                    <c:v>5.0000000000000001E-4</c:v>
                  </c:pt>
                  <c:pt idx="16">
                    <c:v>2.7000000000000001E-3</c:v>
                  </c:pt>
                  <c:pt idx="17">
                    <c:v>2E-3</c:v>
                  </c:pt>
                  <c:pt idx="18">
                    <c:v>1.6000000000000001E-3</c:v>
                  </c:pt>
                  <c:pt idx="19">
                    <c:v>1.1000000000000001E-3</c:v>
                  </c:pt>
                  <c:pt idx="20">
                    <c:v>3.0000000000000001E-3</c:v>
                  </c:pt>
                  <c:pt idx="21">
                    <c:v>4.0000000000000002E-4</c:v>
                  </c:pt>
                  <c:pt idx="22">
                    <c:v>5.0000000000000001E-4</c:v>
                  </c:pt>
                  <c:pt idx="23">
                    <c:v>1.1000000000000001E-3</c:v>
                  </c:pt>
                  <c:pt idx="24">
                    <c:v>2.9999999999999997E-4</c:v>
                  </c:pt>
                  <c:pt idx="25">
                    <c:v>1.1999999999999999E-3</c:v>
                  </c:pt>
                  <c:pt idx="26">
                    <c:v>8.9999999999999998E-4</c:v>
                  </c:pt>
                  <c:pt idx="27">
                    <c:v>8.0000000000000004E-4</c:v>
                  </c:pt>
                  <c:pt idx="28">
                    <c:v>1.2999999999999999E-3</c:v>
                  </c:pt>
                  <c:pt idx="29">
                    <c:v>2.0000000000000001E-4</c:v>
                  </c:pt>
                  <c:pt idx="30">
                    <c:v>0</c:v>
                  </c:pt>
                  <c:pt idx="31">
                    <c:v>5.0000000000000001E-4</c:v>
                  </c:pt>
                  <c:pt idx="32">
                    <c:v>1E-4</c:v>
                  </c:pt>
                  <c:pt idx="33">
                    <c:v>1E-4</c:v>
                  </c:pt>
                  <c:pt idx="34">
                    <c:v>2.9999999999999997E-4</c:v>
                  </c:pt>
                  <c:pt idx="35">
                    <c:v>2.9999999999999997E-4</c:v>
                  </c:pt>
                  <c:pt idx="36">
                    <c:v>2.0000000000000001E-4</c:v>
                  </c:pt>
                  <c:pt idx="37">
                    <c:v>2.0000000000000001E-4</c:v>
                  </c:pt>
                  <c:pt idx="38">
                    <c:v>5.9999999999999995E-4</c:v>
                  </c:pt>
                  <c:pt idx="39">
                    <c:v>5.9999999999999995E-4</c:v>
                  </c:pt>
                  <c:pt idx="40">
                    <c:v>4.0000000000000002E-4</c:v>
                  </c:pt>
                  <c:pt idx="41">
                    <c:v>4.0000000000000002E-4</c:v>
                  </c:pt>
                  <c:pt idx="42">
                    <c:v>2.0000000000000001E-4</c:v>
                  </c:pt>
                  <c:pt idx="43">
                    <c:v>2.0000000000000001E-4</c:v>
                  </c:pt>
                  <c:pt idx="44">
                    <c:v>4.0000000000000002E-4</c:v>
                  </c:pt>
                  <c:pt idx="45">
                    <c:v>4.0000000000000002E-4</c:v>
                  </c:pt>
                  <c:pt idx="46">
                    <c:v>5.9999999999999995E-4</c:v>
                  </c:pt>
                  <c:pt idx="47">
                    <c:v>5.9999999999999995E-4</c:v>
                  </c:pt>
                  <c:pt idx="48">
                    <c:v>2.9999999999999997E-4</c:v>
                  </c:pt>
                  <c:pt idx="49">
                    <c:v>2.9999999999999997E-4</c:v>
                  </c:pt>
                  <c:pt idx="50">
                    <c:v>2.9999999999999997E-4</c:v>
                  </c:pt>
                  <c:pt idx="51">
                    <c:v>2.9999999999999997E-4</c:v>
                  </c:pt>
                  <c:pt idx="52">
                    <c:v>4.0000000000000002E-4</c:v>
                  </c:pt>
                  <c:pt idx="53">
                    <c:v>4.0000000000000002E-4</c:v>
                  </c:pt>
                  <c:pt idx="54">
                    <c:v>2.9999999999999997E-4</c:v>
                  </c:pt>
                  <c:pt idx="55">
                    <c:v>2.0000000000000001E-4</c:v>
                  </c:pt>
                  <c:pt idx="56">
                    <c:v>2.0000000000000001E-4</c:v>
                  </c:pt>
                  <c:pt idx="57">
                    <c:v>2.0000000000000001E-4</c:v>
                  </c:pt>
                  <c:pt idx="58">
                    <c:v>2.0000000000000001E-4</c:v>
                  </c:pt>
                  <c:pt idx="59">
                    <c:v>2.0000000000000001E-4</c:v>
                  </c:pt>
                  <c:pt idx="60">
                    <c:v>2.0000000000000001E-4</c:v>
                  </c:pt>
                  <c:pt idx="61">
                    <c:v>5.0000000000000001E-4</c:v>
                  </c:pt>
                  <c:pt idx="62">
                    <c:v>5.0000000000000001E-4</c:v>
                  </c:pt>
                  <c:pt idx="63">
                    <c:v>4.0000000000000002E-4</c:v>
                  </c:pt>
                  <c:pt idx="64">
                    <c:v>4.0000000000000002E-4</c:v>
                  </c:pt>
                  <c:pt idx="65">
                    <c:v>2.0000000000000001E-4</c:v>
                  </c:pt>
                  <c:pt idx="66">
                    <c:v>2.0000000000000001E-4</c:v>
                  </c:pt>
                  <c:pt idx="67">
                    <c:v>2.0000000000000001E-4</c:v>
                  </c:pt>
                  <c:pt idx="68">
                    <c:v>2.0000000000000001E-4</c:v>
                  </c:pt>
                  <c:pt idx="69">
                    <c:v>4.0000000000000002E-4</c:v>
                  </c:pt>
                  <c:pt idx="70">
                    <c:v>4.0000000000000002E-4</c:v>
                  </c:pt>
                  <c:pt idx="71">
                    <c:v>5.0000000000000001E-4</c:v>
                  </c:pt>
                  <c:pt idx="72">
                    <c:v>5.0000000000000001E-4</c:v>
                  </c:pt>
                  <c:pt idx="73">
                    <c:v>5.9999999999999995E-4</c:v>
                  </c:pt>
                  <c:pt idx="74">
                    <c:v>5.9999999999999995E-4</c:v>
                  </c:pt>
                  <c:pt idx="75">
                    <c:v>2.9999999999999997E-4</c:v>
                  </c:pt>
                  <c:pt idx="76">
                    <c:v>2.9999999999999997E-4</c:v>
                  </c:pt>
                  <c:pt idx="77">
                    <c:v>2.9999999999999997E-4</c:v>
                  </c:pt>
                  <c:pt idx="78">
                    <c:v>2.9999999999999997E-4</c:v>
                  </c:pt>
                  <c:pt idx="79">
                    <c:v>2.9999999999999997E-4</c:v>
                  </c:pt>
                  <c:pt idx="80">
                    <c:v>2.9999999999999997E-4</c:v>
                  </c:pt>
                  <c:pt idx="81">
                    <c:v>2.0000000000000001E-4</c:v>
                  </c:pt>
                  <c:pt idx="82">
                    <c:v>2.0000000000000001E-4</c:v>
                  </c:pt>
                  <c:pt idx="83">
                    <c:v>4.0000000000000002E-4</c:v>
                  </c:pt>
                  <c:pt idx="84">
                    <c:v>4.0000000000000002E-4</c:v>
                  </c:pt>
                  <c:pt idx="85">
                    <c:v>2.0000000000000001E-4</c:v>
                  </c:pt>
                  <c:pt idx="86">
                    <c:v>2.0000000000000001E-4</c:v>
                  </c:pt>
                  <c:pt idx="87">
                    <c:v>2.0000000000000001E-4</c:v>
                  </c:pt>
                  <c:pt idx="88">
                    <c:v>2.0000000000000001E-4</c:v>
                  </c:pt>
                  <c:pt idx="89">
                    <c:v>2.0000000000000001E-4</c:v>
                  </c:pt>
                  <c:pt idx="90">
                    <c:v>2.0000000000000001E-4</c:v>
                  </c:pt>
                  <c:pt idx="91">
                    <c:v>2.9999999999999997E-4</c:v>
                  </c:pt>
                  <c:pt idx="92">
                    <c:v>2.9999999999999997E-4</c:v>
                  </c:pt>
                  <c:pt idx="93">
                    <c:v>2.0000000000000001E-4</c:v>
                  </c:pt>
                  <c:pt idx="94">
                    <c:v>2.0000000000000001E-4</c:v>
                  </c:pt>
                  <c:pt idx="95">
                    <c:v>2.0000000000000001E-4</c:v>
                  </c:pt>
                  <c:pt idx="96">
                    <c:v>2.0000000000000001E-4</c:v>
                  </c:pt>
                  <c:pt idx="97">
                    <c:v>4.0000000000000002E-4</c:v>
                  </c:pt>
                  <c:pt idx="98">
                    <c:v>4.0000000000000002E-4</c:v>
                  </c:pt>
                  <c:pt idx="99">
                    <c:v>2.0000000000000001E-4</c:v>
                  </c:pt>
                  <c:pt idx="100">
                    <c:v>4.0000000000000002E-4</c:v>
                  </c:pt>
                  <c:pt idx="101">
                    <c:v>2.9999999999999997E-4</c:v>
                  </c:pt>
                  <c:pt idx="102">
                    <c:v>1.1000000000000001E-3</c:v>
                  </c:pt>
                  <c:pt idx="103">
                    <c:v>4.0000000000000002E-4</c:v>
                  </c:pt>
                  <c:pt idx="104">
                    <c:v>5.0000000000000001E-4</c:v>
                  </c:pt>
                  <c:pt idx="105">
                    <c:v>8.9999999999999998E-4</c:v>
                  </c:pt>
                  <c:pt idx="106">
                    <c:v>6.9999999999999999E-4</c:v>
                  </c:pt>
                  <c:pt idx="107">
                    <c:v>1E-3</c:v>
                  </c:pt>
                  <c:pt idx="108">
                    <c:v>2.9999999999999997E-4</c:v>
                  </c:pt>
                  <c:pt idx="109">
                    <c:v>4.0000000000000002E-4</c:v>
                  </c:pt>
                  <c:pt idx="110">
                    <c:v>2.9999999999999997E-4</c:v>
                  </c:pt>
                  <c:pt idx="111">
                    <c:v>1E-4</c:v>
                  </c:pt>
                  <c:pt idx="112">
                    <c:v>1E-4</c:v>
                  </c:pt>
                  <c:pt idx="113">
                    <c:v>2.0000000000000001E-4</c:v>
                  </c:pt>
                  <c:pt idx="114">
                    <c:v>2.0000000000000001E-4</c:v>
                  </c:pt>
                  <c:pt idx="115">
                    <c:v>2.9999999999999997E-4</c:v>
                  </c:pt>
                  <c:pt idx="116">
                    <c:v>2.0000000000000001E-4</c:v>
                  </c:pt>
                  <c:pt idx="117">
                    <c:v>2.9999999999999997E-4</c:v>
                  </c:pt>
                  <c:pt idx="118">
                    <c:v>2.0000000000000001E-4</c:v>
                  </c:pt>
                  <c:pt idx="119">
                    <c:v>2.9999999999999997E-4</c:v>
                  </c:pt>
                  <c:pt idx="120">
                    <c:v>4.0000000000000002E-4</c:v>
                  </c:pt>
                  <c:pt idx="121">
                    <c:v>5.9999999999999995E-4</c:v>
                  </c:pt>
                  <c:pt idx="122">
                    <c:v>5.0000000000000001E-4</c:v>
                  </c:pt>
                  <c:pt idx="123">
                    <c:v>8.0000000000000004E-4</c:v>
                  </c:pt>
                  <c:pt idx="124">
                    <c:v>8.0000000000000004E-4</c:v>
                  </c:pt>
                  <c:pt idx="125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Active!$F$21:$F$981</c:f>
              <c:numCache>
                <c:formatCode>General</c:formatCode>
                <c:ptCount val="961"/>
                <c:pt idx="0">
                  <c:v>-10178</c:v>
                </c:pt>
                <c:pt idx="1">
                  <c:v>-10178</c:v>
                </c:pt>
                <c:pt idx="2">
                  <c:v>-10050</c:v>
                </c:pt>
                <c:pt idx="3">
                  <c:v>-10050</c:v>
                </c:pt>
                <c:pt idx="4">
                  <c:v>-10042</c:v>
                </c:pt>
                <c:pt idx="5">
                  <c:v>-10042</c:v>
                </c:pt>
                <c:pt idx="6">
                  <c:v>-10040</c:v>
                </c:pt>
                <c:pt idx="7">
                  <c:v>-10040</c:v>
                </c:pt>
                <c:pt idx="8">
                  <c:v>-10037</c:v>
                </c:pt>
                <c:pt idx="9">
                  <c:v>-10037</c:v>
                </c:pt>
                <c:pt idx="10">
                  <c:v>-10014</c:v>
                </c:pt>
                <c:pt idx="11">
                  <c:v>-10014</c:v>
                </c:pt>
                <c:pt idx="12">
                  <c:v>-9968</c:v>
                </c:pt>
                <c:pt idx="13">
                  <c:v>-9968</c:v>
                </c:pt>
                <c:pt idx="14">
                  <c:v>-9909</c:v>
                </c:pt>
                <c:pt idx="15">
                  <c:v>-9909</c:v>
                </c:pt>
                <c:pt idx="16">
                  <c:v>0</c:v>
                </c:pt>
                <c:pt idx="17">
                  <c:v>82</c:v>
                </c:pt>
                <c:pt idx="18">
                  <c:v>154</c:v>
                </c:pt>
                <c:pt idx="19">
                  <c:v>159</c:v>
                </c:pt>
                <c:pt idx="20">
                  <c:v>167</c:v>
                </c:pt>
                <c:pt idx="21">
                  <c:v>369</c:v>
                </c:pt>
                <c:pt idx="22">
                  <c:v>1062</c:v>
                </c:pt>
                <c:pt idx="23">
                  <c:v>1075</c:v>
                </c:pt>
                <c:pt idx="24">
                  <c:v>1993</c:v>
                </c:pt>
                <c:pt idx="25">
                  <c:v>2065</c:v>
                </c:pt>
                <c:pt idx="26">
                  <c:v>2078</c:v>
                </c:pt>
                <c:pt idx="27">
                  <c:v>2101</c:v>
                </c:pt>
                <c:pt idx="28">
                  <c:v>2142</c:v>
                </c:pt>
                <c:pt idx="29">
                  <c:v>3260</c:v>
                </c:pt>
                <c:pt idx="30">
                  <c:v>5831</c:v>
                </c:pt>
                <c:pt idx="31">
                  <c:v>6578</c:v>
                </c:pt>
                <c:pt idx="32">
                  <c:v>7734</c:v>
                </c:pt>
                <c:pt idx="33">
                  <c:v>7734</c:v>
                </c:pt>
                <c:pt idx="34">
                  <c:v>7788</c:v>
                </c:pt>
                <c:pt idx="35">
                  <c:v>7788</c:v>
                </c:pt>
                <c:pt idx="36">
                  <c:v>7788</c:v>
                </c:pt>
                <c:pt idx="37">
                  <c:v>7788</c:v>
                </c:pt>
                <c:pt idx="38">
                  <c:v>7788</c:v>
                </c:pt>
                <c:pt idx="39">
                  <c:v>7788</c:v>
                </c:pt>
                <c:pt idx="40">
                  <c:v>8637</c:v>
                </c:pt>
                <c:pt idx="41">
                  <c:v>8637</c:v>
                </c:pt>
                <c:pt idx="42">
                  <c:v>8637</c:v>
                </c:pt>
                <c:pt idx="43">
                  <c:v>8637</c:v>
                </c:pt>
                <c:pt idx="44">
                  <c:v>8637</c:v>
                </c:pt>
                <c:pt idx="45">
                  <c:v>8637</c:v>
                </c:pt>
                <c:pt idx="46">
                  <c:v>9386</c:v>
                </c:pt>
                <c:pt idx="47">
                  <c:v>9386</c:v>
                </c:pt>
                <c:pt idx="48">
                  <c:v>9386</c:v>
                </c:pt>
                <c:pt idx="49">
                  <c:v>9386</c:v>
                </c:pt>
                <c:pt idx="50">
                  <c:v>9386</c:v>
                </c:pt>
                <c:pt idx="51">
                  <c:v>9386</c:v>
                </c:pt>
                <c:pt idx="52">
                  <c:v>9440</c:v>
                </c:pt>
                <c:pt idx="53">
                  <c:v>9440</c:v>
                </c:pt>
                <c:pt idx="54">
                  <c:v>9440</c:v>
                </c:pt>
                <c:pt idx="55">
                  <c:v>9440</c:v>
                </c:pt>
                <c:pt idx="56">
                  <c:v>9440</c:v>
                </c:pt>
                <c:pt idx="57">
                  <c:v>9463</c:v>
                </c:pt>
                <c:pt idx="58">
                  <c:v>9463</c:v>
                </c:pt>
                <c:pt idx="59">
                  <c:v>9463</c:v>
                </c:pt>
                <c:pt idx="60">
                  <c:v>9463</c:v>
                </c:pt>
                <c:pt idx="61">
                  <c:v>9463</c:v>
                </c:pt>
                <c:pt idx="62">
                  <c:v>9463</c:v>
                </c:pt>
                <c:pt idx="63">
                  <c:v>9476</c:v>
                </c:pt>
                <c:pt idx="64">
                  <c:v>9476</c:v>
                </c:pt>
                <c:pt idx="65">
                  <c:v>9476</c:v>
                </c:pt>
                <c:pt idx="66">
                  <c:v>9476</c:v>
                </c:pt>
                <c:pt idx="67">
                  <c:v>9476</c:v>
                </c:pt>
                <c:pt idx="68">
                  <c:v>9476</c:v>
                </c:pt>
                <c:pt idx="69">
                  <c:v>9486</c:v>
                </c:pt>
                <c:pt idx="70">
                  <c:v>9486</c:v>
                </c:pt>
                <c:pt idx="71">
                  <c:v>9486</c:v>
                </c:pt>
                <c:pt idx="72">
                  <c:v>9486</c:v>
                </c:pt>
                <c:pt idx="73">
                  <c:v>9486</c:v>
                </c:pt>
                <c:pt idx="74">
                  <c:v>9486</c:v>
                </c:pt>
                <c:pt idx="75">
                  <c:v>9489</c:v>
                </c:pt>
                <c:pt idx="76">
                  <c:v>9489</c:v>
                </c:pt>
                <c:pt idx="77">
                  <c:v>9489</c:v>
                </c:pt>
                <c:pt idx="78">
                  <c:v>9489</c:v>
                </c:pt>
                <c:pt idx="79">
                  <c:v>9489</c:v>
                </c:pt>
                <c:pt idx="80">
                  <c:v>9489</c:v>
                </c:pt>
                <c:pt idx="81">
                  <c:v>9594</c:v>
                </c:pt>
                <c:pt idx="82">
                  <c:v>9594</c:v>
                </c:pt>
                <c:pt idx="83">
                  <c:v>9594</c:v>
                </c:pt>
                <c:pt idx="84">
                  <c:v>9594</c:v>
                </c:pt>
                <c:pt idx="85">
                  <c:v>9594</c:v>
                </c:pt>
                <c:pt idx="86">
                  <c:v>9594</c:v>
                </c:pt>
                <c:pt idx="87">
                  <c:v>9663</c:v>
                </c:pt>
                <c:pt idx="88">
                  <c:v>9663</c:v>
                </c:pt>
                <c:pt idx="89">
                  <c:v>9663</c:v>
                </c:pt>
                <c:pt idx="90">
                  <c:v>9663</c:v>
                </c:pt>
                <c:pt idx="91">
                  <c:v>9663</c:v>
                </c:pt>
                <c:pt idx="92">
                  <c:v>9663</c:v>
                </c:pt>
                <c:pt idx="93">
                  <c:v>10456</c:v>
                </c:pt>
                <c:pt idx="94">
                  <c:v>10456</c:v>
                </c:pt>
                <c:pt idx="95">
                  <c:v>10456</c:v>
                </c:pt>
                <c:pt idx="96">
                  <c:v>10456</c:v>
                </c:pt>
                <c:pt idx="97">
                  <c:v>10456</c:v>
                </c:pt>
                <c:pt idx="98">
                  <c:v>10456</c:v>
                </c:pt>
                <c:pt idx="99">
                  <c:v>10525</c:v>
                </c:pt>
                <c:pt idx="100">
                  <c:v>10525</c:v>
                </c:pt>
                <c:pt idx="101">
                  <c:v>10525</c:v>
                </c:pt>
                <c:pt idx="102">
                  <c:v>10528</c:v>
                </c:pt>
                <c:pt idx="103">
                  <c:v>10528</c:v>
                </c:pt>
                <c:pt idx="104">
                  <c:v>10528</c:v>
                </c:pt>
                <c:pt idx="105">
                  <c:v>10558</c:v>
                </c:pt>
                <c:pt idx="106">
                  <c:v>10558</c:v>
                </c:pt>
                <c:pt idx="107">
                  <c:v>10558</c:v>
                </c:pt>
                <c:pt idx="108">
                  <c:v>12372</c:v>
                </c:pt>
                <c:pt idx="109">
                  <c:v>12372</c:v>
                </c:pt>
                <c:pt idx="110">
                  <c:v>12372</c:v>
                </c:pt>
                <c:pt idx="111">
                  <c:v>12377</c:v>
                </c:pt>
                <c:pt idx="112">
                  <c:v>12377</c:v>
                </c:pt>
                <c:pt idx="113">
                  <c:v>12377</c:v>
                </c:pt>
                <c:pt idx="114">
                  <c:v>13265</c:v>
                </c:pt>
                <c:pt idx="115">
                  <c:v>13265</c:v>
                </c:pt>
                <c:pt idx="116">
                  <c:v>13265</c:v>
                </c:pt>
                <c:pt idx="117">
                  <c:v>13306</c:v>
                </c:pt>
                <c:pt idx="118">
                  <c:v>13306</c:v>
                </c:pt>
                <c:pt idx="119">
                  <c:v>13306</c:v>
                </c:pt>
                <c:pt idx="120">
                  <c:v>16276</c:v>
                </c:pt>
                <c:pt idx="121">
                  <c:v>16276</c:v>
                </c:pt>
                <c:pt idx="122">
                  <c:v>16307</c:v>
                </c:pt>
                <c:pt idx="123">
                  <c:v>16307</c:v>
                </c:pt>
                <c:pt idx="124">
                  <c:v>16340</c:v>
                </c:pt>
                <c:pt idx="125">
                  <c:v>16340</c:v>
                </c:pt>
              </c:numCache>
            </c:numRef>
          </c:xVal>
          <c:yVal>
            <c:numRef>
              <c:f>Active!$N$21:$N$981</c:f>
              <c:numCache>
                <c:formatCode>General</c:formatCode>
                <c:ptCount val="96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776-4A11-8CF8-B2518373A740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Active!$F$21:$F$981</c:f>
              <c:numCache>
                <c:formatCode>General</c:formatCode>
                <c:ptCount val="961"/>
                <c:pt idx="0">
                  <c:v>-10178</c:v>
                </c:pt>
                <c:pt idx="1">
                  <c:v>-10178</c:v>
                </c:pt>
                <c:pt idx="2">
                  <c:v>-10050</c:v>
                </c:pt>
                <c:pt idx="3">
                  <c:v>-10050</c:v>
                </c:pt>
                <c:pt idx="4">
                  <c:v>-10042</c:v>
                </c:pt>
                <c:pt idx="5">
                  <c:v>-10042</c:v>
                </c:pt>
                <c:pt idx="6">
                  <c:v>-10040</c:v>
                </c:pt>
                <c:pt idx="7">
                  <c:v>-10040</c:v>
                </c:pt>
                <c:pt idx="8">
                  <c:v>-10037</c:v>
                </c:pt>
                <c:pt idx="9">
                  <c:v>-10037</c:v>
                </c:pt>
                <c:pt idx="10">
                  <c:v>-10014</c:v>
                </c:pt>
                <c:pt idx="11">
                  <c:v>-10014</c:v>
                </c:pt>
                <c:pt idx="12">
                  <c:v>-9968</c:v>
                </c:pt>
                <c:pt idx="13">
                  <c:v>-9968</c:v>
                </c:pt>
                <c:pt idx="14">
                  <c:v>-9909</c:v>
                </c:pt>
                <c:pt idx="15">
                  <c:v>-9909</c:v>
                </c:pt>
                <c:pt idx="16">
                  <c:v>0</c:v>
                </c:pt>
                <c:pt idx="17">
                  <c:v>82</c:v>
                </c:pt>
                <c:pt idx="18">
                  <c:v>154</c:v>
                </c:pt>
                <c:pt idx="19">
                  <c:v>159</c:v>
                </c:pt>
                <c:pt idx="20">
                  <c:v>167</c:v>
                </c:pt>
                <c:pt idx="21">
                  <c:v>369</c:v>
                </c:pt>
                <c:pt idx="22">
                  <c:v>1062</c:v>
                </c:pt>
                <c:pt idx="23">
                  <c:v>1075</c:v>
                </c:pt>
                <c:pt idx="24">
                  <c:v>1993</c:v>
                </c:pt>
                <c:pt idx="25">
                  <c:v>2065</c:v>
                </c:pt>
                <c:pt idx="26">
                  <c:v>2078</c:v>
                </c:pt>
                <c:pt idx="27">
                  <c:v>2101</c:v>
                </c:pt>
                <c:pt idx="28">
                  <c:v>2142</c:v>
                </c:pt>
                <c:pt idx="29">
                  <c:v>3260</c:v>
                </c:pt>
                <c:pt idx="30">
                  <c:v>5831</c:v>
                </c:pt>
                <c:pt idx="31">
                  <c:v>6578</c:v>
                </c:pt>
                <c:pt idx="32">
                  <c:v>7734</c:v>
                </c:pt>
                <c:pt idx="33">
                  <c:v>7734</c:v>
                </c:pt>
                <c:pt idx="34">
                  <c:v>7788</c:v>
                </c:pt>
                <c:pt idx="35">
                  <c:v>7788</c:v>
                </c:pt>
                <c:pt idx="36">
                  <c:v>7788</c:v>
                </c:pt>
                <c:pt idx="37">
                  <c:v>7788</c:v>
                </c:pt>
                <c:pt idx="38">
                  <c:v>7788</c:v>
                </c:pt>
                <c:pt idx="39">
                  <c:v>7788</c:v>
                </c:pt>
                <c:pt idx="40">
                  <c:v>8637</c:v>
                </c:pt>
                <c:pt idx="41">
                  <c:v>8637</c:v>
                </c:pt>
                <c:pt idx="42">
                  <c:v>8637</c:v>
                </c:pt>
                <c:pt idx="43">
                  <c:v>8637</c:v>
                </c:pt>
                <c:pt idx="44">
                  <c:v>8637</c:v>
                </c:pt>
                <c:pt idx="45">
                  <c:v>8637</c:v>
                </c:pt>
                <c:pt idx="46">
                  <c:v>9386</c:v>
                </c:pt>
                <c:pt idx="47">
                  <c:v>9386</c:v>
                </c:pt>
                <c:pt idx="48">
                  <c:v>9386</c:v>
                </c:pt>
                <c:pt idx="49">
                  <c:v>9386</c:v>
                </c:pt>
                <c:pt idx="50">
                  <c:v>9386</c:v>
                </c:pt>
                <c:pt idx="51">
                  <c:v>9386</c:v>
                </c:pt>
                <c:pt idx="52">
                  <c:v>9440</c:v>
                </c:pt>
                <c:pt idx="53">
                  <c:v>9440</c:v>
                </c:pt>
                <c:pt idx="54">
                  <c:v>9440</c:v>
                </c:pt>
                <c:pt idx="55">
                  <c:v>9440</c:v>
                </c:pt>
                <c:pt idx="56">
                  <c:v>9440</c:v>
                </c:pt>
                <c:pt idx="57">
                  <c:v>9463</c:v>
                </c:pt>
                <c:pt idx="58">
                  <c:v>9463</c:v>
                </c:pt>
                <c:pt idx="59">
                  <c:v>9463</c:v>
                </c:pt>
                <c:pt idx="60">
                  <c:v>9463</c:v>
                </c:pt>
                <c:pt idx="61">
                  <c:v>9463</c:v>
                </c:pt>
                <c:pt idx="62">
                  <c:v>9463</c:v>
                </c:pt>
                <c:pt idx="63">
                  <c:v>9476</c:v>
                </c:pt>
                <c:pt idx="64">
                  <c:v>9476</c:v>
                </c:pt>
                <c:pt idx="65">
                  <c:v>9476</c:v>
                </c:pt>
                <c:pt idx="66">
                  <c:v>9476</c:v>
                </c:pt>
                <c:pt idx="67">
                  <c:v>9476</c:v>
                </c:pt>
                <c:pt idx="68">
                  <c:v>9476</c:v>
                </c:pt>
                <c:pt idx="69">
                  <c:v>9486</c:v>
                </c:pt>
                <c:pt idx="70">
                  <c:v>9486</c:v>
                </c:pt>
                <c:pt idx="71">
                  <c:v>9486</c:v>
                </c:pt>
                <c:pt idx="72">
                  <c:v>9486</c:v>
                </c:pt>
                <c:pt idx="73">
                  <c:v>9486</c:v>
                </c:pt>
                <c:pt idx="74">
                  <c:v>9486</c:v>
                </c:pt>
                <c:pt idx="75">
                  <c:v>9489</c:v>
                </c:pt>
                <c:pt idx="76">
                  <c:v>9489</c:v>
                </c:pt>
                <c:pt idx="77">
                  <c:v>9489</c:v>
                </c:pt>
                <c:pt idx="78">
                  <c:v>9489</c:v>
                </c:pt>
                <c:pt idx="79">
                  <c:v>9489</c:v>
                </c:pt>
                <c:pt idx="80">
                  <c:v>9489</c:v>
                </c:pt>
                <c:pt idx="81">
                  <c:v>9594</c:v>
                </c:pt>
                <c:pt idx="82">
                  <c:v>9594</c:v>
                </c:pt>
                <c:pt idx="83">
                  <c:v>9594</c:v>
                </c:pt>
                <c:pt idx="84">
                  <c:v>9594</c:v>
                </c:pt>
                <c:pt idx="85">
                  <c:v>9594</c:v>
                </c:pt>
                <c:pt idx="86">
                  <c:v>9594</c:v>
                </c:pt>
                <c:pt idx="87">
                  <c:v>9663</c:v>
                </c:pt>
                <c:pt idx="88">
                  <c:v>9663</c:v>
                </c:pt>
                <c:pt idx="89">
                  <c:v>9663</c:v>
                </c:pt>
                <c:pt idx="90">
                  <c:v>9663</c:v>
                </c:pt>
                <c:pt idx="91">
                  <c:v>9663</c:v>
                </c:pt>
                <c:pt idx="92">
                  <c:v>9663</c:v>
                </c:pt>
                <c:pt idx="93">
                  <c:v>10456</c:v>
                </c:pt>
                <c:pt idx="94">
                  <c:v>10456</c:v>
                </c:pt>
                <c:pt idx="95">
                  <c:v>10456</c:v>
                </c:pt>
                <c:pt idx="96">
                  <c:v>10456</c:v>
                </c:pt>
                <c:pt idx="97">
                  <c:v>10456</c:v>
                </c:pt>
                <c:pt idx="98">
                  <c:v>10456</c:v>
                </c:pt>
                <c:pt idx="99">
                  <c:v>10525</c:v>
                </c:pt>
                <c:pt idx="100">
                  <c:v>10525</c:v>
                </c:pt>
                <c:pt idx="101">
                  <c:v>10525</c:v>
                </c:pt>
                <c:pt idx="102">
                  <c:v>10528</c:v>
                </c:pt>
                <c:pt idx="103">
                  <c:v>10528</c:v>
                </c:pt>
                <c:pt idx="104">
                  <c:v>10528</c:v>
                </c:pt>
                <c:pt idx="105">
                  <c:v>10558</c:v>
                </c:pt>
                <c:pt idx="106">
                  <c:v>10558</c:v>
                </c:pt>
                <c:pt idx="107">
                  <c:v>10558</c:v>
                </c:pt>
                <c:pt idx="108">
                  <c:v>12372</c:v>
                </c:pt>
                <c:pt idx="109">
                  <c:v>12372</c:v>
                </c:pt>
                <c:pt idx="110">
                  <c:v>12372</c:v>
                </c:pt>
                <c:pt idx="111">
                  <c:v>12377</c:v>
                </c:pt>
                <c:pt idx="112">
                  <c:v>12377</c:v>
                </c:pt>
                <c:pt idx="113">
                  <c:v>12377</c:v>
                </c:pt>
                <c:pt idx="114">
                  <c:v>13265</c:v>
                </c:pt>
                <c:pt idx="115">
                  <c:v>13265</c:v>
                </c:pt>
                <c:pt idx="116">
                  <c:v>13265</c:v>
                </c:pt>
                <c:pt idx="117">
                  <c:v>13306</c:v>
                </c:pt>
                <c:pt idx="118">
                  <c:v>13306</c:v>
                </c:pt>
                <c:pt idx="119">
                  <c:v>13306</c:v>
                </c:pt>
                <c:pt idx="120">
                  <c:v>16276</c:v>
                </c:pt>
                <c:pt idx="121">
                  <c:v>16276</c:v>
                </c:pt>
                <c:pt idx="122">
                  <c:v>16307</c:v>
                </c:pt>
                <c:pt idx="123">
                  <c:v>16307</c:v>
                </c:pt>
                <c:pt idx="124">
                  <c:v>16340</c:v>
                </c:pt>
                <c:pt idx="125">
                  <c:v>16340</c:v>
                </c:pt>
              </c:numCache>
            </c:numRef>
          </c:xVal>
          <c:yVal>
            <c:numRef>
              <c:f>Active!$O$21:$O$981</c:f>
              <c:numCache>
                <c:formatCode>General</c:formatCode>
                <c:ptCount val="961"/>
                <c:pt idx="0">
                  <c:v>-4.3844697638632094E-2</c:v>
                </c:pt>
                <c:pt idx="1">
                  <c:v>-4.3844697638632094E-2</c:v>
                </c:pt>
                <c:pt idx="2">
                  <c:v>-4.3529568444288014E-2</c:v>
                </c:pt>
                <c:pt idx="3">
                  <c:v>-4.3529568444288014E-2</c:v>
                </c:pt>
                <c:pt idx="4">
                  <c:v>-4.3509872869641503E-2</c:v>
                </c:pt>
                <c:pt idx="5">
                  <c:v>-4.3509872869641503E-2</c:v>
                </c:pt>
                <c:pt idx="6">
                  <c:v>-4.3504948975979882E-2</c:v>
                </c:pt>
                <c:pt idx="7">
                  <c:v>-4.3504948975979882E-2</c:v>
                </c:pt>
                <c:pt idx="8">
                  <c:v>-4.3497563135487437E-2</c:v>
                </c:pt>
                <c:pt idx="9">
                  <c:v>-4.3497563135487437E-2</c:v>
                </c:pt>
                <c:pt idx="10">
                  <c:v>-4.3440938358378735E-2</c:v>
                </c:pt>
                <c:pt idx="11">
                  <c:v>-4.3440938358378735E-2</c:v>
                </c:pt>
                <c:pt idx="12">
                  <c:v>-4.3327688804161331E-2</c:v>
                </c:pt>
                <c:pt idx="13">
                  <c:v>-4.3327688804161331E-2</c:v>
                </c:pt>
                <c:pt idx="14">
                  <c:v>-4.318243394114335E-2</c:v>
                </c:pt>
                <c:pt idx="15">
                  <c:v>-4.318243394114335E-2</c:v>
                </c:pt>
                <c:pt idx="16">
                  <c:v>-1.8787002794615738E-2</c:v>
                </c:pt>
                <c:pt idx="17">
                  <c:v>-1.8585123154489059E-2</c:v>
                </c:pt>
                <c:pt idx="18">
                  <c:v>-1.8407862982670511E-2</c:v>
                </c:pt>
                <c:pt idx="19">
                  <c:v>-1.8395553248516446E-2</c:v>
                </c:pt>
                <c:pt idx="20">
                  <c:v>-1.8375857673869941E-2</c:v>
                </c:pt>
                <c:pt idx="21">
                  <c:v>-1.7878544414045683E-2</c:v>
                </c:pt>
                <c:pt idx="22">
                  <c:v>-1.6172415260292162E-2</c:v>
                </c:pt>
                <c:pt idx="23">
                  <c:v>-1.6140409951491588E-2</c:v>
                </c:pt>
                <c:pt idx="24">
                  <c:v>-1.3880342760805107E-2</c:v>
                </c:pt>
                <c:pt idx="25">
                  <c:v>-1.3703082588986559E-2</c:v>
                </c:pt>
                <c:pt idx="26">
                  <c:v>-1.3671077280185989E-2</c:v>
                </c:pt>
                <c:pt idx="27">
                  <c:v>-1.3614452503077287E-2</c:v>
                </c:pt>
                <c:pt idx="28">
                  <c:v>-1.3513512683013946E-2</c:v>
                </c:pt>
                <c:pt idx="29">
                  <c:v>-1.0761056126164832E-2</c:v>
                </c:pt>
                <c:pt idx="30">
                  <c:v>-4.4313908241441942E-3</c:v>
                </c:pt>
                <c:pt idx="31">
                  <c:v>-2.5923165415267617E-3</c:v>
                </c:pt>
                <c:pt idx="32">
                  <c:v>2.536939948932504E-4</c:v>
                </c:pt>
                <c:pt idx="33">
                  <c:v>2.536939948932504E-4</c:v>
                </c:pt>
                <c:pt idx="34">
                  <c:v>3.8663912375716189E-4</c:v>
                </c:pt>
                <c:pt idx="35">
                  <c:v>3.8663912375716189E-4</c:v>
                </c:pt>
                <c:pt idx="36">
                  <c:v>3.8663912375716189E-4</c:v>
                </c:pt>
                <c:pt idx="37">
                  <c:v>3.8663912375716189E-4</c:v>
                </c:pt>
                <c:pt idx="38">
                  <c:v>3.8663912375716189E-4</c:v>
                </c:pt>
                <c:pt idx="39">
                  <c:v>3.8663912375716189E-4</c:v>
                </c:pt>
                <c:pt idx="40">
                  <c:v>2.4768319831175341E-3</c:v>
                </c:pt>
                <c:pt idx="41">
                  <c:v>2.4768319831175341E-3</c:v>
                </c:pt>
                <c:pt idx="42">
                  <c:v>2.4768319831175341E-3</c:v>
                </c:pt>
                <c:pt idx="43">
                  <c:v>2.4768319831175341E-3</c:v>
                </c:pt>
                <c:pt idx="44">
                  <c:v>2.4768319831175341E-3</c:v>
                </c:pt>
                <c:pt idx="45">
                  <c:v>2.4768319831175341E-3</c:v>
                </c:pt>
                <c:pt idx="46">
                  <c:v>4.3208301593965943E-3</c:v>
                </c:pt>
                <c:pt idx="47">
                  <c:v>4.3208301593965943E-3</c:v>
                </c:pt>
                <c:pt idx="48">
                  <c:v>4.3208301593965943E-3</c:v>
                </c:pt>
                <c:pt idx="49">
                  <c:v>4.3208301593965943E-3</c:v>
                </c:pt>
                <c:pt idx="50">
                  <c:v>4.3208301593965943E-3</c:v>
                </c:pt>
                <c:pt idx="51">
                  <c:v>4.3208301593965943E-3</c:v>
                </c:pt>
                <c:pt idx="52">
                  <c:v>4.4537752882605058E-3</c:v>
                </c:pt>
                <c:pt idx="53">
                  <c:v>4.4537752882605058E-3</c:v>
                </c:pt>
                <c:pt idx="54">
                  <c:v>4.4537752882605058E-3</c:v>
                </c:pt>
                <c:pt idx="55">
                  <c:v>4.4537752882605058E-3</c:v>
                </c:pt>
                <c:pt idx="56">
                  <c:v>4.4537752882605058E-3</c:v>
                </c:pt>
                <c:pt idx="57">
                  <c:v>4.5104000653692078E-3</c:v>
                </c:pt>
                <c:pt idx="58">
                  <c:v>4.5104000653692078E-3</c:v>
                </c:pt>
                <c:pt idx="59">
                  <c:v>4.5104000653692078E-3</c:v>
                </c:pt>
                <c:pt idx="60">
                  <c:v>4.5104000653692078E-3</c:v>
                </c:pt>
                <c:pt idx="61">
                  <c:v>4.5104000653692078E-3</c:v>
                </c:pt>
                <c:pt idx="62">
                  <c:v>4.5104000653692078E-3</c:v>
                </c:pt>
                <c:pt idx="63">
                  <c:v>4.5424053741697779E-3</c:v>
                </c:pt>
                <c:pt idx="64">
                  <c:v>4.5424053741697779E-3</c:v>
                </c:pt>
                <c:pt idx="65">
                  <c:v>4.5424053741697779E-3</c:v>
                </c:pt>
                <c:pt idx="66">
                  <c:v>4.5424053741697779E-3</c:v>
                </c:pt>
                <c:pt idx="67">
                  <c:v>4.5424053741697779E-3</c:v>
                </c:pt>
                <c:pt idx="68">
                  <c:v>4.5424053741697779E-3</c:v>
                </c:pt>
                <c:pt idx="69">
                  <c:v>4.5670248424779097E-3</c:v>
                </c:pt>
                <c:pt idx="70">
                  <c:v>4.5670248424779097E-3</c:v>
                </c:pt>
                <c:pt idx="71">
                  <c:v>4.5670248424779097E-3</c:v>
                </c:pt>
                <c:pt idx="72">
                  <c:v>4.5670248424779097E-3</c:v>
                </c:pt>
                <c:pt idx="73">
                  <c:v>4.5670248424779097E-3</c:v>
                </c:pt>
                <c:pt idx="74">
                  <c:v>4.5670248424779097E-3</c:v>
                </c:pt>
                <c:pt idx="75">
                  <c:v>4.5744106829703479E-3</c:v>
                </c:pt>
                <c:pt idx="76">
                  <c:v>4.5744106829703479E-3</c:v>
                </c:pt>
                <c:pt idx="77">
                  <c:v>4.5744106829703479E-3</c:v>
                </c:pt>
                <c:pt idx="78">
                  <c:v>4.5744106829703479E-3</c:v>
                </c:pt>
                <c:pt idx="79">
                  <c:v>4.5744106829703479E-3</c:v>
                </c:pt>
                <c:pt idx="80">
                  <c:v>4.5744106829703479E-3</c:v>
                </c:pt>
                <c:pt idx="81">
                  <c:v>4.8329151002057327E-3</c:v>
                </c:pt>
                <c:pt idx="82">
                  <c:v>4.8329151002057327E-3</c:v>
                </c:pt>
                <c:pt idx="83">
                  <c:v>4.8329151002057327E-3</c:v>
                </c:pt>
                <c:pt idx="84">
                  <c:v>4.8329151002057327E-3</c:v>
                </c:pt>
                <c:pt idx="85">
                  <c:v>4.8329151002057327E-3</c:v>
                </c:pt>
                <c:pt idx="86">
                  <c:v>4.8329151002057327E-3</c:v>
                </c:pt>
                <c:pt idx="87">
                  <c:v>5.0027894315318386E-3</c:v>
                </c:pt>
                <c:pt idx="88">
                  <c:v>5.0027894315318386E-3</c:v>
                </c:pt>
                <c:pt idx="89">
                  <c:v>5.0027894315318386E-3</c:v>
                </c:pt>
                <c:pt idx="90">
                  <c:v>5.0027894315318386E-3</c:v>
                </c:pt>
                <c:pt idx="91">
                  <c:v>5.0027894315318386E-3</c:v>
                </c:pt>
                <c:pt idx="92">
                  <c:v>5.0027894315318386E-3</c:v>
                </c:pt>
                <c:pt idx="93">
                  <c:v>6.955113268366675E-3</c:v>
                </c:pt>
                <c:pt idx="94">
                  <c:v>6.955113268366675E-3</c:v>
                </c:pt>
                <c:pt idx="95">
                  <c:v>6.955113268366675E-3</c:v>
                </c:pt>
                <c:pt idx="96">
                  <c:v>6.955113268366675E-3</c:v>
                </c:pt>
                <c:pt idx="97">
                  <c:v>6.955113268366675E-3</c:v>
                </c:pt>
                <c:pt idx="98">
                  <c:v>6.955113268366675E-3</c:v>
                </c:pt>
                <c:pt idx="99">
                  <c:v>7.1249875996927843E-3</c:v>
                </c:pt>
                <c:pt idx="100">
                  <c:v>7.1249875996927843E-3</c:v>
                </c:pt>
                <c:pt idx="101">
                  <c:v>7.1249875996927843E-3</c:v>
                </c:pt>
                <c:pt idx="102">
                  <c:v>7.1323734401852225E-3</c:v>
                </c:pt>
                <c:pt idx="103">
                  <c:v>7.1323734401852225E-3</c:v>
                </c:pt>
                <c:pt idx="104">
                  <c:v>7.1323734401852225E-3</c:v>
                </c:pt>
                <c:pt idx="105">
                  <c:v>7.2062318451096181E-3</c:v>
                </c:pt>
                <c:pt idx="106">
                  <c:v>7.2062318451096181E-3</c:v>
                </c:pt>
                <c:pt idx="107">
                  <c:v>7.2062318451096181E-3</c:v>
                </c:pt>
                <c:pt idx="108">
                  <c:v>1.1672203396204693E-2</c:v>
                </c:pt>
                <c:pt idx="109">
                  <c:v>1.1672203396204693E-2</c:v>
                </c:pt>
                <c:pt idx="110">
                  <c:v>1.1672203396204693E-2</c:v>
                </c:pt>
                <c:pt idx="111">
                  <c:v>1.1684513130358759E-2</c:v>
                </c:pt>
                <c:pt idx="112">
                  <c:v>1.1684513130358759E-2</c:v>
                </c:pt>
                <c:pt idx="113">
                  <c:v>1.1684513130358759E-2</c:v>
                </c:pt>
                <c:pt idx="114">
                  <c:v>1.3870721916120848E-2</c:v>
                </c:pt>
                <c:pt idx="115">
                  <c:v>1.3870721916120848E-2</c:v>
                </c:pt>
                <c:pt idx="116">
                  <c:v>1.3870721916120848E-2</c:v>
                </c:pt>
                <c:pt idx="117">
                  <c:v>1.3971661736184186E-2</c:v>
                </c:pt>
                <c:pt idx="118">
                  <c:v>1.3971661736184186E-2</c:v>
                </c:pt>
                <c:pt idx="119">
                  <c:v>1.3971661736184186E-2</c:v>
                </c:pt>
                <c:pt idx="120">
                  <c:v>2.1283643823699273E-2</c:v>
                </c:pt>
                <c:pt idx="121">
                  <c:v>2.1283643823699273E-2</c:v>
                </c:pt>
                <c:pt idx="122">
                  <c:v>2.1359964175454486E-2</c:v>
                </c:pt>
                <c:pt idx="123">
                  <c:v>2.1359964175454486E-2</c:v>
                </c:pt>
                <c:pt idx="124">
                  <c:v>2.144120842087132E-2</c:v>
                </c:pt>
                <c:pt idx="125">
                  <c:v>2.144120842087132E-2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776-4A11-8CF8-B2518373A740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Active!$F$21:$F$981</c:f>
              <c:numCache>
                <c:formatCode>General</c:formatCode>
                <c:ptCount val="961"/>
                <c:pt idx="0">
                  <c:v>-10178</c:v>
                </c:pt>
                <c:pt idx="1">
                  <c:v>-10178</c:v>
                </c:pt>
                <c:pt idx="2">
                  <c:v>-10050</c:v>
                </c:pt>
                <c:pt idx="3">
                  <c:v>-10050</c:v>
                </c:pt>
                <c:pt idx="4">
                  <c:v>-10042</c:v>
                </c:pt>
                <c:pt idx="5">
                  <c:v>-10042</c:v>
                </c:pt>
                <c:pt idx="6">
                  <c:v>-10040</c:v>
                </c:pt>
                <c:pt idx="7">
                  <c:v>-10040</c:v>
                </c:pt>
                <c:pt idx="8">
                  <c:v>-10037</c:v>
                </c:pt>
                <c:pt idx="9">
                  <c:v>-10037</c:v>
                </c:pt>
                <c:pt idx="10">
                  <c:v>-10014</c:v>
                </c:pt>
                <c:pt idx="11">
                  <c:v>-10014</c:v>
                </c:pt>
                <c:pt idx="12">
                  <c:v>-9968</c:v>
                </c:pt>
                <c:pt idx="13">
                  <c:v>-9968</c:v>
                </c:pt>
                <c:pt idx="14">
                  <c:v>-9909</c:v>
                </c:pt>
                <c:pt idx="15">
                  <c:v>-9909</c:v>
                </c:pt>
                <c:pt idx="16">
                  <c:v>0</c:v>
                </c:pt>
                <c:pt idx="17">
                  <c:v>82</c:v>
                </c:pt>
                <c:pt idx="18">
                  <c:v>154</c:v>
                </c:pt>
                <c:pt idx="19">
                  <c:v>159</c:v>
                </c:pt>
                <c:pt idx="20">
                  <c:v>167</c:v>
                </c:pt>
                <c:pt idx="21">
                  <c:v>369</c:v>
                </c:pt>
                <c:pt idx="22">
                  <c:v>1062</c:v>
                </c:pt>
                <c:pt idx="23">
                  <c:v>1075</c:v>
                </c:pt>
                <c:pt idx="24">
                  <c:v>1993</c:v>
                </c:pt>
                <c:pt idx="25">
                  <c:v>2065</c:v>
                </c:pt>
                <c:pt idx="26">
                  <c:v>2078</c:v>
                </c:pt>
                <c:pt idx="27">
                  <c:v>2101</c:v>
                </c:pt>
                <c:pt idx="28">
                  <c:v>2142</c:v>
                </c:pt>
                <c:pt idx="29">
                  <c:v>3260</c:v>
                </c:pt>
                <c:pt idx="30">
                  <c:v>5831</c:v>
                </c:pt>
                <c:pt idx="31">
                  <c:v>6578</c:v>
                </c:pt>
                <c:pt idx="32">
                  <c:v>7734</c:v>
                </c:pt>
                <c:pt idx="33">
                  <c:v>7734</c:v>
                </c:pt>
                <c:pt idx="34">
                  <c:v>7788</c:v>
                </c:pt>
                <c:pt idx="35">
                  <c:v>7788</c:v>
                </c:pt>
                <c:pt idx="36">
                  <c:v>7788</c:v>
                </c:pt>
                <c:pt idx="37">
                  <c:v>7788</c:v>
                </c:pt>
                <c:pt idx="38">
                  <c:v>7788</c:v>
                </c:pt>
                <c:pt idx="39">
                  <c:v>7788</c:v>
                </c:pt>
                <c:pt idx="40">
                  <c:v>8637</c:v>
                </c:pt>
                <c:pt idx="41">
                  <c:v>8637</c:v>
                </c:pt>
                <c:pt idx="42">
                  <c:v>8637</c:v>
                </c:pt>
                <c:pt idx="43">
                  <c:v>8637</c:v>
                </c:pt>
                <c:pt idx="44">
                  <c:v>8637</c:v>
                </c:pt>
                <c:pt idx="45">
                  <c:v>8637</c:v>
                </c:pt>
                <c:pt idx="46">
                  <c:v>9386</c:v>
                </c:pt>
                <c:pt idx="47">
                  <c:v>9386</c:v>
                </c:pt>
                <c:pt idx="48">
                  <c:v>9386</c:v>
                </c:pt>
                <c:pt idx="49">
                  <c:v>9386</c:v>
                </c:pt>
                <c:pt idx="50">
                  <c:v>9386</c:v>
                </c:pt>
                <c:pt idx="51">
                  <c:v>9386</c:v>
                </c:pt>
                <c:pt idx="52">
                  <c:v>9440</c:v>
                </c:pt>
                <c:pt idx="53">
                  <c:v>9440</c:v>
                </c:pt>
                <c:pt idx="54">
                  <c:v>9440</c:v>
                </c:pt>
                <c:pt idx="55">
                  <c:v>9440</c:v>
                </c:pt>
                <c:pt idx="56">
                  <c:v>9440</c:v>
                </c:pt>
                <c:pt idx="57">
                  <c:v>9463</c:v>
                </c:pt>
                <c:pt idx="58">
                  <c:v>9463</c:v>
                </c:pt>
                <c:pt idx="59">
                  <c:v>9463</c:v>
                </c:pt>
                <c:pt idx="60">
                  <c:v>9463</c:v>
                </c:pt>
                <c:pt idx="61">
                  <c:v>9463</c:v>
                </c:pt>
                <c:pt idx="62">
                  <c:v>9463</c:v>
                </c:pt>
                <c:pt idx="63">
                  <c:v>9476</c:v>
                </c:pt>
                <c:pt idx="64">
                  <c:v>9476</c:v>
                </c:pt>
                <c:pt idx="65">
                  <c:v>9476</c:v>
                </c:pt>
                <c:pt idx="66">
                  <c:v>9476</c:v>
                </c:pt>
                <c:pt idx="67">
                  <c:v>9476</c:v>
                </c:pt>
                <c:pt idx="68">
                  <c:v>9476</c:v>
                </c:pt>
                <c:pt idx="69">
                  <c:v>9486</c:v>
                </c:pt>
                <c:pt idx="70">
                  <c:v>9486</c:v>
                </c:pt>
                <c:pt idx="71">
                  <c:v>9486</c:v>
                </c:pt>
                <c:pt idx="72">
                  <c:v>9486</c:v>
                </c:pt>
                <c:pt idx="73">
                  <c:v>9486</c:v>
                </c:pt>
                <c:pt idx="74">
                  <c:v>9486</c:v>
                </c:pt>
                <c:pt idx="75">
                  <c:v>9489</c:v>
                </c:pt>
                <c:pt idx="76">
                  <c:v>9489</c:v>
                </c:pt>
                <c:pt idx="77">
                  <c:v>9489</c:v>
                </c:pt>
                <c:pt idx="78">
                  <c:v>9489</c:v>
                </c:pt>
                <c:pt idx="79">
                  <c:v>9489</c:v>
                </c:pt>
                <c:pt idx="80">
                  <c:v>9489</c:v>
                </c:pt>
                <c:pt idx="81">
                  <c:v>9594</c:v>
                </c:pt>
                <c:pt idx="82">
                  <c:v>9594</c:v>
                </c:pt>
                <c:pt idx="83">
                  <c:v>9594</c:v>
                </c:pt>
                <c:pt idx="84">
                  <c:v>9594</c:v>
                </c:pt>
                <c:pt idx="85">
                  <c:v>9594</c:v>
                </c:pt>
                <c:pt idx="86">
                  <c:v>9594</c:v>
                </c:pt>
                <c:pt idx="87">
                  <c:v>9663</c:v>
                </c:pt>
                <c:pt idx="88">
                  <c:v>9663</c:v>
                </c:pt>
                <c:pt idx="89">
                  <c:v>9663</c:v>
                </c:pt>
                <c:pt idx="90">
                  <c:v>9663</c:v>
                </c:pt>
                <c:pt idx="91">
                  <c:v>9663</c:v>
                </c:pt>
                <c:pt idx="92">
                  <c:v>9663</c:v>
                </c:pt>
                <c:pt idx="93">
                  <c:v>10456</c:v>
                </c:pt>
                <c:pt idx="94">
                  <c:v>10456</c:v>
                </c:pt>
                <c:pt idx="95">
                  <c:v>10456</c:v>
                </c:pt>
                <c:pt idx="96">
                  <c:v>10456</c:v>
                </c:pt>
                <c:pt idx="97">
                  <c:v>10456</c:v>
                </c:pt>
                <c:pt idx="98">
                  <c:v>10456</c:v>
                </c:pt>
                <c:pt idx="99">
                  <c:v>10525</c:v>
                </c:pt>
                <c:pt idx="100">
                  <c:v>10525</c:v>
                </c:pt>
                <c:pt idx="101">
                  <c:v>10525</c:v>
                </c:pt>
                <c:pt idx="102">
                  <c:v>10528</c:v>
                </c:pt>
                <c:pt idx="103">
                  <c:v>10528</c:v>
                </c:pt>
                <c:pt idx="104">
                  <c:v>10528</c:v>
                </c:pt>
                <c:pt idx="105">
                  <c:v>10558</c:v>
                </c:pt>
                <c:pt idx="106">
                  <c:v>10558</c:v>
                </c:pt>
                <c:pt idx="107">
                  <c:v>10558</c:v>
                </c:pt>
                <c:pt idx="108">
                  <c:v>12372</c:v>
                </c:pt>
                <c:pt idx="109">
                  <c:v>12372</c:v>
                </c:pt>
                <c:pt idx="110">
                  <c:v>12372</c:v>
                </c:pt>
                <c:pt idx="111">
                  <c:v>12377</c:v>
                </c:pt>
                <c:pt idx="112">
                  <c:v>12377</c:v>
                </c:pt>
                <c:pt idx="113">
                  <c:v>12377</c:v>
                </c:pt>
                <c:pt idx="114">
                  <c:v>13265</c:v>
                </c:pt>
                <c:pt idx="115">
                  <c:v>13265</c:v>
                </c:pt>
                <c:pt idx="116">
                  <c:v>13265</c:v>
                </c:pt>
                <c:pt idx="117">
                  <c:v>13306</c:v>
                </c:pt>
                <c:pt idx="118">
                  <c:v>13306</c:v>
                </c:pt>
                <c:pt idx="119">
                  <c:v>13306</c:v>
                </c:pt>
                <c:pt idx="120">
                  <c:v>16276</c:v>
                </c:pt>
                <c:pt idx="121">
                  <c:v>16276</c:v>
                </c:pt>
                <c:pt idx="122">
                  <c:v>16307</c:v>
                </c:pt>
                <c:pt idx="123">
                  <c:v>16307</c:v>
                </c:pt>
                <c:pt idx="124">
                  <c:v>16340</c:v>
                </c:pt>
                <c:pt idx="125">
                  <c:v>16340</c:v>
                </c:pt>
              </c:numCache>
            </c:numRef>
          </c:xVal>
          <c:yVal>
            <c:numRef>
              <c:f>Active!$U$21:$U$981</c:f>
              <c:numCache>
                <c:formatCode>General</c:formatCode>
                <c:ptCount val="96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4776-4A11-8CF8-B2518373A7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96769640"/>
        <c:axId val="1"/>
      </c:scatterChart>
      <c:valAx>
        <c:axId val="7967696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827174470719429"/>
              <c:y val="0.8379230577829147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080775444264945E-2"/>
              <c:y val="0.3700315442221098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967696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7447512921950992"/>
          <c:y val="0.9204921861831491"/>
          <c:w val="0.76736739894589101"/>
          <c:h val="6.116240057148825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V0508 Cyg - O-C Diagr.</a:t>
            </a:r>
          </a:p>
        </c:rich>
      </c:tx>
      <c:layout>
        <c:manualLayout>
          <c:xMode val="edge"/>
          <c:yMode val="edge"/>
          <c:x val="0.35702780286551417"/>
          <c:y val="3.41614906832298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085632293164609"/>
          <c:y val="0.14906854902912253"/>
          <c:w val="0.81906365094252553"/>
          <c:h val="0.62422454905945057"/>
        </c:manualLayout>
      </c:layout>
      <c:scatterChart>
        <c:scatterStyle val="lineMarker"/>
        <c:varyColors val="0"/>
        <c:ser>
          <c:idx val="0"/>
          <c:order val="0"/>
          <c:tx>
            <c:strRef>
              <c:f>'A (old)'!$H$20:$H$20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'A (old)'!$F$21:$F$997</c:f>
              <c:numCache>
                <c:formatCode>General</c:formatCode>
                <c:ptCount val="977"/>
                <c:pt idx="0">
                  <c:v>0</c:v>
                </c:pt>
                <c:pt idx="1">
                  <c:v>82</c:v>
                </c:pt>
                <c:pt idx="2">
                  <c:v>154</c:v>
                </c:pt>
                <c:pt idx="3">
                  <c:v>159</c:v>
                </c:pt>
                <c:pt idx="4">
                  <c:v>167</c:v>
                </c:pt>
                <c:pt idx="5">
                  <c:v>369</c:v>
                </c:pt>
                <c:pt idx="6">
                  <c:v>1062</c:v>
                </c:pt>
                <c:pt idx="7">
                  <c:v>1075</c:v>
                </c:pt>
                <c:pt idx="8">
                  <c:v>1993</c:v>
                </c:pt>
                <c:pt idx="9">
                  <c:v>2065</c:v>
                </c:pt>
                <c:pt idx="10">
                  <c:v>2078</c:v>
                </c:pt>
                <c:pt idx="11">
                  <c:v>2101</c:v>
                </c:pt>
                <c:pt idx="12">
                  <c:v>2142</c:v>
                </c:pt>
                <c:pt idx="13">
                  <c:v>3260</c:v>
                </c:pt>
                <c:pt idx="14">
                  <c:v>6578</c:v>
                </c:pt>
                <c:pt idx="15">
                  <c:v>7734</c:v>
                </c:pt>
                <c:pt idx="16">
                  <c:v>7788</c:v>
                </c:pt>
                <c:pt idx="17">
                  <c:v>7788</c:v>
                </c:pt>
                <c:pt idx="18">
                  <c:v>7788</c:v>
                </c:pt>
                <c:pt idx="19">
                  <c:v>8637</c:v>
                </c:pt>
                <c:pt idx="20">
                  <c:v>8637</c:v>
                </c:pt>
                <c:pt idx="21">
                  <c:v>8637</c:v>
                </c:pt>
              </c:numCache>
            </c:numRef>
          </c:xVal>
          <c:yVal>
            <c:numRef>
              <c:f>'A (old)'!$H$21:$H$997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A66-47B6-8D19-CE6DBF037680}"/>
            </c:ext>
          </c:extLst>
        </c:ser>
        <c:ser>
          <c:idx val="1"/>
          <c:order val="1"/>
          <c:tx>
            <c:strRef>
              <c:f>'A (old)'!$I$20:$I$20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(old)'!$D$21:$D$997</c:f>
                <c:numCache>
                  <c:formatCode>General</c:formatCode>
                  <c:ptCount val="977"/>
                  <c:pt idx="0">
                    <c:v>2.7000000000000001E-3</c:v>
                  </c:pt>
                  <c:pt idx="1">
                    <c:v>2E-3</c:v>
                  </c:pt>
                  <c:pt idx="2">
                    <c:v>1.6000000000000001E-3</c:v>
                  </c:pt>
                  <c:pt idx="3">
                    <c:v>1.1000000000000001E-3</c:v>
                  </c:pt>
                  <c:pt idx="4">
                    <c:v>3.0000000000000001E-3</c:v>
                  </c:pt>
                  <c:pt idx="5">
                    <c:v>4.0000000000000002E-4</c:v>
                  </c:pt>
                  <c:pt idx="6">
                    <c:v>5.0000000000000001E-4</c:v>
                  </c:pt>
                  <c:pt idx="7">
                    <c:v>1.1000000000000001E-3</c:v>
                  </c:pt>
                  <c:pt idx="8">
                    <c:v>2.9999999999999997E-4</c:v>
                  </c:pt>
                  <c:pt idx="9">
                    <c:v>1.1999999999999999E-3</c:v>
                  </c:pt>
                  <c:pt idx="10">
                    <c:v>8.9999999999999998E-4</c:v>
                  </c:pt>
                  <c:pt idx="11">
                    <c:v>8.0000000000000004E-4</c:v>
                  </c:pt>
                  <c:pt idx="12">
                    <c:v>1.2999999999999999E-3</c:v>
                  </c:pt>
                  <c:pt idx="13">
                    <c:v>2.0000000000000001E-4</c:v>
                  </c:pt>
                  <c:pt idx="14">
                    <c:v>5.0000000000000001E-4</c:v>
                  </c:pt>
                  <c:pt idx="15">
                    <c:v>1E-4</c:v>
                  </c:pt>
                  <c:pt idx="16">
                    <c:v>2.9999999999999997E-4</c:v>
                  </c:pt>
                  <c:pt idx="17">
                    <c:v>2.0000000000000001E-4</c:v>
                  </c:pt>
                  <c:pt idx="18">
                    <c:v>5.9999999999999995E-4</c:v>
                  </c:pt>
                  <c:pt idx="19">
                    <c:v>4.0000000000000002E-4</c:v>
                  </c:pt>
                  <c:pt idx="20">
                    <c:v>2.0000000000000001E-4</c:v>
                  </c:pt>
                  <c:pt idx="21">
                    <c:v>4.0000000000000002E-4</c:v>
                  </c:pt>
                </c:numCache>
              </c:numRef>
            </c:plus>
            <c:minus>
              <c:numRef>
                <c:f>'A (old)'!$D$21:$D$997</c:f>
                <c:numCache>
                  <c:formatCode>General</c:formatCode>
                  <c:ptCount val="977"/>
                  <c:pt idx="0">
                    <c:v>2.7000000000000001E-3</c:v>
                  </c:pt>
                  <c:pt idx="1">
                    <c:v>2E-3</c:v>
                  </c:pt>
                  <c:pt idx="2">
                    <c:v>1.6000000000000001E-3</c:v>
                  </c:pt>
                  <c:pt idx="3">
                    <c:v>1.1000000000000001E-3</c:v>
                  </c:pt>
                  <c:pt idx="4">
                    <c:v>3.0000000000000001E-3</c:v>
                  </c:pt>
                  <c:pt idx="5">
                    <c:v>4.0000000000000002E-4</c:v>
                  </c:pt>
                  <c:pt idx="6">
                    <c:v>5.0000000000000001E-4</c:v>
                  </c:pt>
                  <c:pt idx="7">
                    <c:v>1.1000000000000001E-3</c:v>
                  </c:pt>
                  <c:pt idx="8">
                    <c:v>2.9999999999999997E-4</c:v>
                  </c:pt>
                  <c:pt idx="9">
                    <c:v>1.1999999999999999E-3</c:v>
                  </c:pt>
                  <c:pt idx="10">
                    <c:v>8.9999999999999998E-4</c:v>
                  </c:pt>
                  <c:pt idx="11">
                    <c:v>8.0000000000000004E-4</c:v>
                  </c:pt>
                  <c:pt idx="12">
                    <c:v>1.2999999999999999E-3</c:v>
                  </c:pt>
                  <c:pt idx="13">
                    <c:v>2.0000000000000001E-4</c:v>
                  </c:pt>
                  <c:pt idx="14">
                    <c:v>5.0000000000000001E-4</c:v>
                  </c:pt>
                  <c:pt idx="15">
                    <c:v>1E-4</c:v>
                  </c:pt>
                  <c:pt idx="16">
                    <c:v>2.9999999999999997E-4</c:v>
                  </c:pt>
                  <c:pt idx="17">
                    <c:v>2.0000000000000001E-4</c:v>
                  </c:pt>
                  <c:pt idx="18">
                    <c:v>5.9999999999999995E-4</c:v>
                  </c:pt>
                  <c:pt idx="19">
                    <c:v>4.0000000000000002E-4</c:v>
                  </c:pt>
                  <c:pt idx="20">
                    <c:v>2.0000000000000001E-4</c:v>
                  </c:pt>
                  <c:pt idx="21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(old)'!$F$21:$F$997</c:f>
              <c:numCache>
                <c:formatCode>General</c:formatCode>
                <c:ptCount val="977"/>
                <c:pt idx="0">
                  <c:v>0</c:v>
                </c:pt>
                <c:pt idx="1">
                  <c:v>82</c:v>
                </c:pt>
                <c:pt idx="2">
                  <c:v>154</c:v>
                </c:pt>
                <c:pt idx="3">
                  <c:v>159</c:v>
                </c:pt>
                <c:pt idx="4">
                  <c:v>167</c:v>
                </c:pt>
                <c:pt idx="5">
                  <c:v>369</c:v>
                </c:pt>
                <c:pt idx="6">
                  <c:v>1062</c:v>
                </c:pt>
                <c:pt idx="7">
                  <c:v>1075</c:v>
                </c:pt>
                <c:pt idx="8">
                  <c:v>1993</c:v>
                </c:pt>
                <c:pt idx="9">
                  <c:v>2065</c:v>
                </c:pt>
                <c:pt idx="10">
                  <c:v>2078</c:v>
                </c:pt>
                <c:pt idx="11">
                  <c:v>2101</c:v>
                </c:pt>
                <c:pt idx="12">
                  <c:v>2142</c:v>
                </c:pt>
                <c:pt idx="13">
                  <c:v>3260</c:v>
                </c:pt>
                <c:pt idx="14">
                  <c:v>6578</c:v>
                </c:pt>
                <c:pt idx="15">
                  <c:v>7734</c:v>
                </c:pt>
                <c:pt idx="16">
                  <c:v>7788</c:v>
                </c:pt>
                <c:pt idx="17">
                  <c:v>7788</c:v>
                </c:pt>
                <c:pt idx="18">
                  <c:v>7788</c:v>
                </c:pt>
                <c:pt idx="19">
                  <c:v>8637</c:v>
                </c:pt>
                <c:pt idx="20">
                  <c:v>8637</c:v>
                </c:pt>
                <c:pt idx="21">
                  <c:v>8637</c:v>
                </c:pt>
              </c:numCache>
            </c:numRef>
          </c:xVal>
          <c:yVal>
            <c:numRef>
              <c:f>'A (old)'!$I$21:$I$997</c:f>
              <c:numCache>
                <c:formatCode>General</c:formatCode>
                <c:ptCount val="977"/>
                <c:pt idx="0">
                  <c:v>0</c:v>
                </c:pt>
                <c:pt idx="1">
                  <c:v>9.3880000058561563E-3</c:v>
                </c:pt>
                <c:pt idx="2">
                  <c:v>1.4435999997658655E-2</c:v>
                </c:pt>
                <c:pt idx="3">
                  <c:v>1.3105999998515472E-2</c:v>
                </c:pt>
                <c:pt idx="4">
                  <c:v>1.6577999995206483E-2</c:v>
                </c:pt>
                <c:pt idx="5">
                  <c:v>2.7745999999751803E-2</c:v>
                </c:pt>
                <c:pt idx="6">
                  <c:v>6.5807999999378808E-2</c:v>
                </c:pt>
                <c:pt idx="7">
                  <c:v>6.0750000004190952E-2</c:v>
                </c:pt>
                <c:pt idx="8">
                  <c:v>0.12366200000542449</c:v>
                </c:pt>
                <c:pt idx="9">
                  <c:v>0.1235099999976228</c:v>
                </c:pt>
                <c:pt idx="10">
                  <c:v>0.12655199999426259</c:v>
                </c:pt>
                <c:pt idx="11">
                  <c:v>0.12753399999928661</c:v>
                </c:pt>
                <c:pt idx="12">
                  <c:v>0.12962800000241259</c:v>
                </c:pt>
                <c:pt idx="13">
                  <c:v>0.19774000000325032</c:v>
                </c:pt>
                <c:pt idx="14">
                  <c:v>0.40575199999875622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A66-47B6-8D19-CE6DBF037680}"/>
            </c:ext>
          </c:extLst>
        </c:ser>
        <c:ser>
          <c:idx val="3"/>
          <c:order val="2"/>
          <c:tx>
            <c:strRef>
              <c:f>'A (old)'!$J$20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(old)'!$D$21:$D$997</c:f>
                <c:numCache>
                  <c:formatCode>General</c:formatCode>
                  <c:ptCount val="977"/>
                  <c:pt idx="0">
                    <c:v>2.7000000000000001E-3</c:v>
                  </c:pt>
                  <c:pt idx="1">
                    <c:v>2E-3</c:v>
                  </c:pt>
                  <c:pt idx="2">
                    <c:v>1.6000000000000001E-3</c:v>
                  </c:pt>
                  <c:pt idx="3">
                    <c:v>1.1000000000000001E-3</c:v>
                  </c:pt>
                  <c:pt idx="4">
                    <c:v>3.0000000000000001E-3</c:v>
                  </c:pt>
                  <c:pt idx="5">
                    <c:v>4.0000000000000002E-4</c:v>
                  </c:pt>
                  <c:pt idx="6">
                    <c:v>5.0000000000000001E-4</c:v>
                  </c:pt>
                  <c:pt idx="7">
                    <c:v>1.1000000000000001E-3</c:v>
                  </c:pt>
                  <c:pt idx="8">
                    <c:v>2.9999999999999997E-4</c:v>
                  </c:pt>
                  <c:pt idx="9">
                    <c:v>1.1999999999999999E-3</c:v>
                  </c:pt>
                  <c:pt idx="10">
                    <c:v>8.9999999999999998E-4</c:v>
                  </c:pt>
                  <c:pt idx="11">
                    <c:v>8.0000000000000004E-4</c:v>
                  </c:pt>
                  <c:pt idx="12">
                    <c:v>1.2999999999999999E-3</c:v>
                  </c:pt>
                  <c:pt idx="13">
                    <c:v>2.0000000000000001E-4</c:v>
                  </c:pt>
                  <c:pt idx="14">
                    <c:v>5.0000000000000001E-4</c:v>
                  </c:pt>
                  <c:pt idx="15">
                    <c:v>1E-4</c:v>
                  </c:pt>
                  <c:pt idx="16">
                    <c:v>2.9999999999999997E-4</c:v>
                  </c:pt>
                  <c:pt idx="17">
                    <c:v>2.0000000000000001E-4</c:v>
                  </c:pt>
                  <c:pt idx="18">
                    <c:v>5.9999999999999995E-4</c:v>
                  </c:pt>
                  <c:pt idx="19">
                    <c:v>4.0000000000000002E-4</c:v>
                  </c:pt>
                  <c:pt idx="20">
                    <c:v>2.0000000000000001E-4</c:v>
                  </c:pt>
                  <c:pt idx="21">
                    <c:v>4.0000000000000002E-4</c:v>
                  </c:pt>
                </c:numCache>
              </c:numRef>
            </c:plus>
            <c:minus>
              <c:numRef>
                <c:f>'A (old)'!$D$21:$D$997</c:f>
                <c:numCache>
                  <c:formatCode>General</c:formatCode>
                  <c:ptCount val="977"/>
                  <c:pt idx="0">
                    <c:v>2.7000000000000001E-3</c:v>
                  </c:pt>
                  <c:pt idx="1">
                    <c:v>2E-3</c:v>
                  </c:pt>
                  <c:pt idx="2">
                    <c:v>1.6000000000000001E-3</c:v>
                  </c:pt>
                  <c:pt idx="3">
                    <c:v>1.1000000000000001E-3</c:v>
                  </c:pt>
                  <c:pt idx="4">
                    <c:v>3.0000000000000001E-3</c:v>
                  </c:pt>
                  <c:pt idx="5">
                    <c:v>4.0000000000000002E-4</c:v>
                  </c:pt>
                  <c:pt idx="6">
                    <c:v>5.0000000000000001E-4</c:v>
                  </c:pt>
                  <c:pt idx="7">
                    <c:v>1.1000000000000001E-3</c:v>
                  </c:pt>
                  <c:pt idx="8">
                    <c:v>2.9999999999999997E-4</c:v>
                  </c:pt>
                  <c:pt idx="9">
                    <c:v>1.1999999999999999E-3</c:v>
                  </c:pt>
                  <c:pt idx="10">
                    <c:v>8.9999999999999998E-4</c:v>
                  </c:pt>
                  <c:pt idx="11">
                    <c:v>8.0000000000000004E-4</c:v>
                  </c:pt>
                  <c:pt idx="12">
                    <c:v>1.2999999999999999E-3</c:v>
                  </c:pt>
                  <c:pt idx="13">
                    <c:v>2.0000000000000001E-4</c:v>
                  </c:pt>
                  <c:pt idx="14">
                    <c:v>5.0000000000000001E-4</c:v>
                  </c:pt>
                  <c:pt idx="15">
                    <c:v>1E-4</c:v>
                  </c:pt>
                  <c:pt idx="16">
                    <c:v>2.9999999999999997E-4</c:v>
                  </c:pt>
                  <c:pt idx="17">
                    <c:v>2.0000000000000001E-4</c:v>
                  </c:pt>
                  <c:pt idx="18">
                    <c:v>5.9999999999999995E-4</c:v>
                  </c:pt>
                  <c:pt idx="19">
                    <c:v>4.0000000000000002E-4</c:v>
                  </c:pt>
                  <c:pt idx="20">
                    <c:v>2.0000000000000001E-4</c:v>
                  </c:pt>
                  <c:pt idx="21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(old)'!$F$21:$F$997</c:f>
              <c:numCache>
                <c:formatCode>General</c:formatCode>
                <c:ptCount val="977"/>
                <c:pt idx="0">
                  <c:v>0</c:v>
                </c:pt>
                <c:pt idx="1">
                  <c:v>82</c:v>
                </c:pt>
                <c:pt idx="2">
                  <c:v>154</c:v>
                </c:pt>
                <c:pt idx="3">
                  <c:v>159</c:v>
                </c:pt>
                <c:pt idx="4">
                  <c:v>167</c:v>
                </c:pt>
                <c:pt idx="5">
                  <c:v>369</c:v>
                </c:pt>
                <c:pt idx="6">
                  <c:v>1062</c:v>
                </c:pt>
                <c:pt idx="7">
                  <c:v>1075</c:v>
                </c:pt>
                <c:pt idx="8">
                  <c:v>1993</c:v>
                </c:pt>
                <c:pt idx="9">
                  <c:v>2065</c:v>
                </c:pt>
                <c:pt idx="10">
                  <c:v>2078</c:v>
                </c:pt>
                <c:pt idx="11">
                  <c:v>2101</c:v>
                </c:pt>
                <c:pt idx="12">
                  <c:v>2142</c:v>
                </c:pt>
                <c:pt idx="13">
                  <c:v>3260</c:v>
                </c:pt>
                <c:pt idx="14">
                  <c:v>6578</c:v>
                </c:pt>
                <c:pt idx="15">
                  <c:v>7734</c:v>
                </c:pt>
                <c:pt idx="16">
                  <c:v>7788</c:v>
                </c:pt>
                <c:pt idx="17">
                  <c:v>7788</c:v>
                </c:pt>
                <c:pt idx="18">
                  <c:v>7788</c:v>
                </c:pt>
                <c:pt idx="19">
                  <c:v>8637</c:v>
                </c:pt>
                <c:pt idx="20">
                  <c:v>8637</c:v>
                </c:pt>
                <c:pt idx="21">
                  <c:v>8637</c:v>
                </c:pt>
              </c:numCache>
            </c:numRef>
          </c:xVal>
          <c:yVal>
            <c:numRef>
              <c:f>'A (old)'!$J$21:$J$997</c:f>
              <c:numCache>
                <c:formatCode>General</c:formatCode>
                <c:ptCount val="977"/>
                <c:pt idx="15">
                  <c:v>0.47596599999815226</c:v>
                </c:pt>
                <c:pt idx="16">
                  <c:v>0.47711200000048848</c:v>
                </c:pt>
                <c:pt idx="17">
                  <c:v>0.47760200000629993</c:v>
                </c:pt>
                <c:pt idx="18">
                  <c:v>0.47790200000599725</c:v>
                </c:pt>
                <c:pt idx="19">
                  <c:v>0.53149799999664538</c:v>
                </c:pt>
                <c:pt idx="20">
                  <c:v>0.53162799999699928</c:v>
                </c:pt>
                <c:pt idx="21">
                  <c:v>0.53249800000048708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A66-47B6-8D19-CE6DBF037680}"/>
            </c:ext>
          </c:extLst>
        </c:ser>
        <c:ser>
          <c:idx val="4"/>
          <c:order val="3"/>
          <c:tx>
            <c:strRef>
              <c:f>'A (old)'!$K$20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(old)'!$D$21:$D$997</c:f>
                <c:numCache>
                  <c:formatCode>General</c:formatCode>
                  <c:ptCount val="977"/>
                  <c:pt idx="0">
                    <c:v>2.7000000000000001E-3</c:v>
                  </c:pt>
                  <c:pt idx="1">
                    <c:v>2E-3</c:v>
                  </c:pt>
                  <c:pt idx="2">
                    <c:v>1.6000000000000001E-3</c:v>
                  </c:pt>
                  <c:pt idx="3">
                    <c:v>1.1000000000000001E-3</c:v>
                  </c:pt>
                  <c:pt idx="4">
                    <c:v>3.0000000000000001E-3</c:v>
                  </c:pt>
                  <c:pt idx="5">
                    <c:v>4.0000000000000002E-4</c:v>
                  </c:pt>
                  <c:pt idx="6">
                    <c:v>5.0000000000000001E-4</c:v>
                  </c:pt>
                  <c:pt idx="7">
                    <c:v>1.1000000000000001E-3</c:v>
                  </c:pt>
                  <c:pt idx="8">
                    <c:v>2.9999999999999997E-4</c:v>
                  </c:pt>
                  <c:pt idx="9">
                    <c:v>1.1999999999999999E-3</c:v>
                  </c:pt>
                  <c:pt idx="10">
                    <c:v>8.9999999999999998E-4</c:v>
                  </c:pt>
                  <c:pt idx="11">
                    <c:v>8.0000000000000004E-4</c:v>
                  </c:pt>
                  <c:pt idx="12">
                    <c:v>1.2999999999999999E-3</c:v>
                  </c:pt>
                  <c:pt idx="13">
                    <c:v>2.0000000000000001E-4</c:v>
                  </c:pt>
                  <c:pt idx="14">
                    <c:v>5.0000000000000001E-4</c:v>
                  </c:pt>
                  <c:pt idx="15">
                    <c:v>1E-4</c:v>
                  </c:pt>
                  <c:pt idx="16">
                    <c:v>2.9999999999999997E-4</c:v>
                  </c:pt>
                  <c:pt idx="17">
                    <c:v>2.0000000000000001E-4</c:v>
                  </c:pt>
                  <c:pt idx="18">
                    <c:v>5.9999999999999995E-4</c:v>
                  </c:pt>
                  <c:pt idx="19">
                    <c:v>4.0000000000000002E-4</c:v>
                  </c:pt>
                  <c:pt idx="20">
                    <c:v>2.0000000000000001E-4</c:v>
                  </c:pt>
                  <c:pt idx="21">
                    <c:v>4.0000000000000002E-4</c:v>
                  </c:pt>
                </c:numCache>
              </c:numRef>
            </c:plus>
            <c:minus>
              <c:numRef>
                <c:f>'A (old)'!$D$21:$D$997</c:f>
                <c:numCache>
                  <c:formatCode>General</c:formatCode>
                  <c:ptCount val="977"/>
                  <c:pt idx="0">
                    <c:v>2.7000000000000001E-3</c:v>
                  </c:pt>
                  <c:pt idx="1">
                    <c:v>2E-3</c:v>
                  </c:pt>
                  <c:pt idx="2">
                    <c:v>1.6000000000000001E-3</c:v>
                  </c:pt>
                  <c:pt idx="3">
                    <c:v>1.1000000000000001E-3</c:v>
                  </c:pt>
                  <c:pt idx="4">
                    <c:v>3.0000000000000001E-3</c:v>
                  </c:pt>
                  <c:pt idx="5">
                    <c:v>4.0000000000000002E-4</c:v>
                  </c:pt>
                  <c:pt idx="6">
                    <c:v>5.0000000000000001E-4</c:v>
                  </c:pt>
                  <c:pt idx="7">
                    <c:v>1.1000000000000001E-3</c:v>
                  </c:pt>
                  <c:pt idx="8">
                    <c:v>2.9999999999999997E-4</c:v>
                  </c:pt>
                  <c:pt idx="9">
                    <c:v>1.1999999999999999E-3</c:v>
                  </c:pt>
                  <c:pt idx="10">
                    <c:v>8.9999999999999998E-4</c:v>
                  </c:pt>
                  <c:pt idx="11">
                    <c:v>8.0000000000000004E-4</c:v>
                  </c:pt>
                  <c:pt idx="12">
                    <c:v>1.2999999999999999E-3</c:v>
                  </c:pt>
                  <c:pt idx="13">
                    <c:v>2.0000000000000001E-4</c:v>
                  </c:pt>
                  <c:pt idx="14">
                    <c:v>5.0000000000000001E-4</c:v>
                  </c:pt>
                  <c:pt idx="15">
                    <c:v>1E-4</c:v>
                  </c:pt>
                  <c:pt idx="16">
                    <c:v>2.9999999999999997E-4</c:v>
                  </c:pt>
                  <c:pt idx="17">
                    <c:v>2.0000000000000001E-4</c:v>
                  </c:pt>
                  <c:pt idx="18">
                    <c:v>5.9999999999999995E-4</c:v>
                  </c:pt>
                  <c:pt idx="19">
                    <c:v>4.0000000000000002E-4</c:v>
                  </c:pt>
                  <c:pt idx="20">
                    <c:v>2.0000000000000001E-4</c:v>
                  </c:pt>
                  <c:pt idx="21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(old)'!$F$21:$F$997</c:f>
              <c:numCache>
                <c:formatCode>General</c:formatCode>
                <c:ptCount val="977"/>
                <c:pt idx="0">
                  <c:v>0</c:v>
                </c:pt>
                <c:pt idx="1">
                  <c:v>82</c:v>
                </c:pt>
                <c:pt idx="2">
                  <c:v>154</c:v>
                </c:pt>
                <c:pt idx="3">
                  <c:v>159</c:v>
                </c:pt>
                <c:pt idx="4">
                  <c:v>167</c:v>
                </c:pt>
                <c:pt idx="5">
                  <c:v>369</c:v>
                </c:pt>
                <c:pt idx="6">
                  <c:v>1062</c:v>
                </c:pt>
                <c:pt idx="7">
                  <c:v>1075</c:v>
                </c:pt>
                <c:pt idx="8">
                  <c:v>1993</c:v>
                </c:pt>
                <c:pt idx="9">
                  <c:v>2065</c:v>
                </c:pt>
                <c:pt idx="10">
                  <c:v>2078</c:v>
                </c:pt>
                <c:pt idx="11">
                  <c:v>2101</c:v>
                </c:pt>
                <c:pt idx="12">
                  <c:v>2142</c:v>
                </c:pt>
                <c:pt idx="13">
                  <c:v>3260</c:v>
                </c:pt>
                <c:pt idx="14">
                  <c:v>6578</c:v>
                </c:pt>
                <c:pt idx="15">
                  <c:v>7734</c:v>
                </c:pt>
                <c:pt idx="16">
                  <c:v>7788</c:v>
                </c:pt>
                <c:pt idx="17">
                  <c:v>7788</c:v>
                </c:pt>
                <c:pt idx="18">
                  <c:v>7788</c:v>
                </c:pt>
                <c:pt idx="19">
                  <c:v>8637</c:v>
                </c:pt>
                <c:pt idx="20">
                  <c:v>8637</c:v>
                </c:pt>
                <c:pt idx="21">
                  <c:v>8637</c:v>
                </c:pt>
              </c:numCache>
            </c:numRef>
          </c:xVal>
          <c:yVal>
            <c:numRef>
              <c:f>'A (old)'!$K$21:$K$997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A66-47B6-8D19-CE6DBF037680}"/>
            </c:ext>
          </c:extLst>
        </c:ser>
        <c:ser>
          <c:idx val="2"/>
          <c:order val="4"/>
          <c:tx>
            <c:strRef>
              <c:f>'A (old)'!$L$20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(old)'!$D$21:$D$997</c:f>
                <c:numCache>
                  <c:formatCode>General</c:formatCode>
                  <c:ptCount val="977"/>
                  <c:pt idx="0">
                    <c:v>2.7000000000000001E-3</c:v>
                  </c:pt>
                  <c:pt idx="1">
                    <c:v>2E-3</c:v>
                  </c:pt>
                  <c:pt idx="2">
                    <c:v>1.6000000000000001E-3</c:v>
                  </c:pt>
                  <c:pt idx="3">
                    <c:v>1.1000000000000001E-3</c:v>
                  </c:pt>
                  <c:pt idx="4">
                    <c:v>3.0000000000000001E-3</c:v>
                  </c:pt>
                  <c:pt idx="5">
                    <c:v>4.0000000000000002E-4</c:v>
                  </c:pt>
                  <c:pt idx="6">
                    <c:v>5.0000000000000001E-4</c:v>
                  </c:pt>
                  <c:pt idx="7">
                    <c:v>1.1000000000000001E-3</c:v>
                  </c:pt>
                  <c:pt idx="8">
                    <c:v>2.9999999999999997E-4</c:v>
                  </c:pt>
                  <c:pt idx="9">
                    <c:v>1.1999999999999999E-3</c:v>
                  </c:pt>
                  <c:pt idx="10">
                    <c:v>8.9999999999999998E-4</c:v>
                  </c:pt>
                  <c:pt idx="11">
                    <c:v>8.0000000000000004E-4</c:v>
                  </c:pt>
                  <c:pt idx="12">
                    <c:v>1.2999999999999999E-3</c:v>
                  </c:pt>
                  <c:pt idx="13">
                    <c:v>2.0000000000000001E-4</c:v>
                  </c:pt>
                  <c:pt idx="14">
                    <c:v>5.0000000000000001E-4</c:v>
                  </c:pt>
                  <c:pt idx="15">
                    <c:v>1E-4</c:v>
                  </c:pt>
                  <c:pt idx="16">
                    <c:v>2.9999999999999997E-4</c:v>
                  </c:pt>
                  <c:pt idx="17">
                    <c:v>2.0000000000000001E-4</c:v>
                  </c:pt>
                  <c:pt idx="18">
                    <c:v>5.9999999999999995E-4</c:v>
                  </c:pt>
                  <c:pt idx="19">
                    <c:v>4.0000000000000002E-4</c:v>
                  </c:pt>
                  <c:pt idx="20">
                    <c:v>2.0000000000000001E-4</c:v>
                  </c:pt>
                  <c:pt idx="21">
                    <c:v>4.0000000000000002E-4</c:v>
                  </c:pt>
                </c:numCache>
              </c:numRef>
            </c:plus>
            <c:minus>
              <c:numRef>
                <c:f>'A (old)'!$D$21:$D$997</c:f>
                <c:numCache>
                  <c:formatCode>General</c:formatCode>
                  <c:ptCount val="977"/>
                  <c:pt idx="0">
                    <c:v>2.7000000000000001E-3</c:v>
                  </c:pt>
                  <c:pt idx="1">
                    <c:v>2E-3</c:v>
                  </c:pt>
                  <c:pt idx="2">
                    <c:v>1.6000000000000001E-3</c:v>
                  </c:pt>
                  <c:pt idx="3">
                    <c:v>1.1000000000000001E-3</c:v>
                  </c:pt>
                  <c:pt idx="4">
                    <c:v>3.0000000000000001E-3</c:v>
                  </c:pt>
                  <c:pt idx="5">
                    <c:v>4.0000000000000002E-4</c:v>
                  </c:pt>
                  <c:pt idx="6">
                    <c:v>5.0000000000000001E-4</c:v>
                  </c:pt>
                  <c:pt idx="7">
                    <c:v>1.1000000000000001E-3</c:v>
                  </c:pt>
                  <c:pt idx="8">
                    <c:v>2.9999999999999997E-4</c:v>
                  </c:pt>
                  <c:pt idx="9">
                    <c:v>1.1999999999999999E-3</c:v>
                  </c:pt>
                  <c:pt idx="10">
                    <c:v>8.9999999999999998E-4</c:v>
                  </c:pt>
                  <c:pt idx="11">
                    <c:v>8.0000000000000004E-4</c:v>
                  </c:pt>
                  <c:pt idx="12">
                    <c:v>1.2999999999999999E-3</c:v>
                  </c:pt>
                  <c:pt idx="13">
                    <c:v>2.0000000000000001E-4</c:v>
                  </c:pt>
                  <c:pt idx="14">
                    <c:v>5.0000000000000001E-4</c:v>
                  </c:pt>
                  <c:pt idx="15">
                    <c:v>1E-4</c:v>
                  </c:pt>
                  <c:pt idx="16">
                    <c:v>2.9999999999999997E-4</c:v>
                  </c:pt>
                  <c:pt idx="17">
                    <c:v>2.0000000000000001E-4</c:v>
                  </c:pt>
                  <c:pt idx="18">
                    <c:v>5.9999999999999995E-4</c:v>
                  </c:pt>
                  <c:pt idx="19">
                    <c:v>4.0000000000000002E-4</c:v>
                  </c:pt>
                  <c:pt idx="20">
                    <c:v>2.0000000000000001E-4</c:v>
                  </c:pt>
                  <c:pt idx="21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(old)'!$F$21:$F$997</c:f>
              <c:numCache>
                <c:formatCode>General</c:formatCode>
                <c:ptCount val="977"/>
                <c:pt idx="0">
                  <c:v>0</c:v>
                </c:pt>
                <c:pt idx="1">
                  <c:v>82</c:v>
                </c:pt>
                <c:pt idx="2">
                  <c:v>154</c:v>
                </c:pt>
                <c:pt idx="3">
                  <c:v>159</c:v>
                </c:pt>
                <c:pt idx="4">
                  <c:v>167</c:v>
                </c:pt>
                <c:pt idx="5">
                  <c:v>369</c:v>
                </c:pt>
                <c:pt idx="6">
                  <c:v>1062</c:v>
                </c:pt>
                <c:pt idx="7">
                  <c:v>1075</c:v>
                </c:pt>
                <c:pt idx="8">
                  <c:v>1993</c:v>
                </c:pt>
                <c:pt idx="9">
                  <c:v>2065</c:v>
                </c:pt>
                <c:pt idx="10">
                  <c:v>2078</c:v>
                </c:pt>
                <c:pt idx="11">
                  <c:v>2101</c:v>
                </c:pt>
                <c:pt idx="12">
                  <c:v>2142</c:v>
                </c:pt>
                <c:pt idx="13">
                  <c:v>3260</c:v>
                </c:pt>
                <c:pt idx="14">
                  <c:v>6578</c:v>
                </c:pt>
                <c:pt idx="15">
                  <c:v>7734</c:v>
                </c:pt>
                <c:pt idx="16">
                  <c:v>7788</c:v>
                </c:pt>
                <c:pt idx="17">
                  <c:v>7788</c:v>
                </c:pt>
                <c:pt idx="18">
                  <c:v>7788</c:v>
                </c:pt>
                <c:pt idx="19">
                  <c:v>8637</c:v>
                </c:pt>
                <c:pt idx="20">
                  <c:v>8637</c:v>
                </c:pt>
                <c:pt idx="21">
                  <c:v>8637</c:v>
                </c:pt>
              </c:numCache>
            </c:numRef>
          </c:xVal>
          <c:yVal>
            <c:numRef>
              <c:f>'A (old)'!$L$21:$L$997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A66-47B6-8D19-CE6DBF037680}"/>
            </c:ext>
          </c:extLst>
        </c:ser>
        <c:ser>
          <c:idx val="5"/>
          <c:order val="5"/>
          <c:tx>
            <c:strRef>
              <c:f>'A (old)'!$M$20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(old)'!$D$21:$D$997</c:f>
                <c:numCache>
                  <c:formatCode>General</c:formatCode>
                  <c:ptCount val="977"/>
                  <c:pt idx="0">
                    <c:v>2.7000000000000001E-3</c:v>
                  </c:pt>
                  <c:pt idx="1">
                    <c:v>2E-3</c:v>
                  </c:pt>
                  <c:pt idx="2">
                    <c:v>1.6000000000000001E-3</c:v>
                  </c:pt>
                  <c:pt idx="3">
                    <c:v>1.1000000000000001E-3</c:v>
                  </c:pt>
                  <c:pt idx="4">
                    <c:v>3.0000000000000001E-3</c:v>
                  </c:pt>
                  <c:pt idx="5">
                    <c:v>4.0000000000000002E-4</c:v>
                  </c:pt>
                  <c:pt idx="6">
                    <c:v>5.0000000000000001E-4</c:v>
                  </c:pt>
                  <c:pt idx="7">
                    <c:v>1.1000000000000001E-3</c:v>
                  </c:pt>
                  <c:pt idx="8">
                    <c:v>2.9999999999999997E-4</c:v>
                  </c:pt>
                  <c:pt idx="9">
                    <c:v>1.1999999999999999E-3</c:v>
                  </c:pt>
                  <c:pt idx="10">
                    <c:v>8.9999999999999998E-4</c:v>
                  </c:pt>
                  <c:pt idx="11">
                    <c:v>8.0000000000000004E-4</c:v>
                  </c:pt>
                  <c:pt idx="12">
                    <c:v>1.2999999999999999E-3</c:v>
                  </c:pt>
                  <c:pt idx="13">
                    <c:v>2.0000000000000001E-4</c:v>
                  </c:pt>
                  <c:pt idx="14">
                    <c:v>5.0000000000000001E-4</c:v>
                  </c:pt>
                  <c:pt idx="15">
                    <c:v>1E-4</c:v>
                  </c:pt>
                  <c:pt idx="16">
                    <c:v>2.9999999999999997E-4</c:v>
                  </c:pt>
                  <c:pt idx="17">
                    <c:v>2.0000000000000001E-4</c:v>
                  </c:pt>
                  <c:pt idx="18">
                    <c:v>5.9999999999999995E-4</c:v>
                  </c:pt>
                  <c:pt idx="19">
                    <c:v>4.0000000000000002E-4</c:v>
                  </c:pt>
                  <c:pt idx="20">
                    <c:v>2.0000000000000001E-4</c:v>
                  </c:pt>
                  <c:pt idx="21">
                    <c:v>4.0000000000000002E-4</c:v>
                  </c:pt>
                </c:numCache>
              </c:numRef>
            </c:plus>
            <c:minus>
              <c:numRef>
                <c:f>'A (old)'!$D$21:$D$997</c:f>
                <c:numCache>
                  <c:formatCode>General</c:formatCode>
                  <c:ptCount val="977"/>
                  <c:pt idx="0">
                    <c:v>2.7000000000000001E-3</c:v>
                  </c:pt>
                  <c:pt idx="1">
                    <c:v>2E-3</c:v>
                  </c:pt>
                  <c:pt idx="2">
                    <c:v>1.6000000000000001E-3</c:v>
                  </c:pt>
                  <c:pt idx="3">
                    <c:v>1.1000000000000001E-3</c:v>
                  </c:pt>
                  <c:pt idx="4">
                    <c:v>3.0000000000000001E-3</c:v>
                  </c:pt>
                  <c:pt idx="5">
                    <c:v>4.0000000000000002E-4</c:v>
                  </c:pt>
                  <c:pt idx="6">
                    <c:v>5.0000000000000001E-4</c:v>
                  </c:pt>
                  <c:pt idx="7">
                    <c:v>1.1000000000000001E-3</c:v>
                  </c:pt>
                  <c:pt idx="8">
                    <c:v>2.9999999999999997E-4</c:v>
                  </c:pt>
                  <c:pt idx="9">
                    <c:v>1.1999999999999999E-3</c:v>
                  </c:pt>
                  <c:pt idx="10">
                    <c:v>8.9999999999999998E-4</c:v>
                  </c:pt>
                  <c:pt idx="11">
                    <c:v>8.0000000000000004E-4</c:v>
                  </c:pt>
                  <c:pt idx="12">
                    <c:v>1.2999999999999999E-3</c:v>
                  </c:pt>
                  <c:pt idx="13">
                    <c:v>2.0000000000000001E-4</c:v>
                  </c:pt>
                  <c:pt idx="14">
                    <c:v>5.0000000000000001E-4</c:v>
                  </c:pt>
                  <c:pt idx="15">
                    <c:v>1E-4</c:v>
                  </c:pt>
                  <c:pt idx="16">
                    <c:v>2.9999999999999997E-4</c:v>
                  </c:pt>
                  <c:pt idx="17">
                    <c:v>2.0000000000000001E-4</c:v>
                  </c:pt>
                  <c:pt idx="18">
                    <c:v>5.9999999999999995E-4</c:v>
                  </c:pt>
                  <c:pt idx="19">
                    <c:v>4.0000000000000002E-4</c:v>
                  </c:pt>
                  <c:pt idx="20">
                    <c:v>2.0000000000000001E-4</c:v>
                  </c:pt>
                  <c:pt idx="21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(old)'!$F$21:$F$997</c:f>
              <c:numCache>
                <c:formatCode>General</c:formatCode>
                <c:ptCount val="977"/>
                <c:pt idx="0">
                  <c:v>0</c:v>
                </c:pt>
                <c:pt idx="1">
                  <c:v>82</c:v>
                </c:pt>
                <c:pt idx="2">
                  <c:v>154</c:v>
                </c:pt>
                <c:pt idx="3">
                  <c:v>159</c:v>
                </c:pt>
                <c:pt idx="4">
                  <c:v>167</c:v>
                </c:pt>
                <c:pt idx="5">
                  <c:v>369</c:v>
                </c:pt>
                <c:pt idx="6">
                  <c:v>1062</c:v>
                </c:pt>
                <c:pt idx="7">
                  <c:v>1075</c:v>
                </c:pt>
                <c:pt idx="8">
                  <c:v>1993</c:v>
                </c:pt>
                <c:pt idx="9">
                  <c:v>2065</c:v>
                </c:pt>
                <c:pt idx="10">
                  <c:v>2078</c:v>
                </c:pt>
                <c:pt idx="11">
                  <c:v>2101</c:v>
                </c:pt>
                <c:pt idx="12">
                  <c:v>2142</c:v>
                </c:pt>
                <c:pt idx="13">
                  <c:v>3260</c:v>
                </c:pt>
                <c:pt idx="14">
                  <c:v>6578</c:v>
                </c:pt>
                <c:pt idx="15">
                  <c:v>7734</c:v>
                </c:pt>
                <c:pt idx="16">
                  <c:v>7788</c:v>
                </c:pt>
                <c:pt idx="17">
                  <c:v>7788</c:v>
                </c:pt>
                <c:pt idx="18">
                  <c:v>7788</c:v>
                </c:pt>
                <c:pt idx="19">
                  <c:v>8637</c:v>
                </c:pt>
                <c:pt idx="20">
                  <c:v>8637</c:v>
                </c:pt>
                <c:pt idx="21">
                  <c:v>8637</c:v>
                </c:pt>
              </c:numCache>
            </c:numRef>
          </c:xVal>
          <c:yVal>
            <c:numRef>
              <c:f>'A (old)'!$M$21:$M$997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A66-47B6-8D19-CE6DBF037680}"/>
            </c:ext>
          </c:extLst>
        </c:ser>
        <c:ser>
          <c:idx val="6"/>
          <c:order val="6"/>
          <c:tx>
            <c:strRef>
              <c:f>'A (old)'!$N$20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(old)'!$D$21:$D$997</c:f>
                <c:numCache>
                  <c:formatCode>General</c:formatCode>
                  <c:ptCount val="977"/>
                  <c:pt idx="0">
                    <c:v>2.7000000000000001E-3</c:v>
                  </c:pt>
                  <c:pt idx="1">
                    <c:v>2E-3</c:v>
                  </c:pt>
                  <c:pt idx="2">
                    <c:v>1.6000000000000001E-3</c:v>
                  </c:pt>
                  <c:pt idx="3">
                    <c:v>1.1000000000000001E-3</c:v>
                  </c:pt>
                  <c:pt idx="4">
                    <c:v>3.0000000000000001E-3</c:v>
                  </c:pt>
                  <c:pt idx="5">
                    <c:v>4.0000000000000002E-4</c:v>
                  </c:pt>
                  <c:pt idx="6">
                    <c:v>5.0000000000000001E-4</c:v>
                  </c:pt>
                  <c:pt idx="7">
                    <c:v>1.1000000000000001E-3</c:v>
                  </c:pt>
                  <c:pt idx="8">
                    <c:v>2.9999999999999997E-4</c:v>
                  </c:pt>
                  <c:pt idx="9">
                    <c:v>1.1999999999999999E-3</c:v>
                  </c:pt>
                  <c:pt idx="10">
                    <c:v>8.9999999999999998E-4</c:v>
                  </c:pt>
                  <c:pt idx="11">
                    <c:v>8.0000000000000004E-4</c:v>
                  </c:pt>
                  <c:pt idx="12">
                    <c:v>1.2999999999999999E-3</c:v>
                  </c:pt>
                  <c:pt idx="13">
                    <c:v>2.0000000000000001E-4</c:v>
                  </c:pt>
                  <c:pt idx="14">
                    <c:v>5.0000000000000001E-4</c:v>
                  </c:pt>
                  <c:pt idx="15">
                    <c:v>1E-4</c:v>
                  </c:pt>
                  <c:pt idx="16">
                    <c:v>2.9999999999999997E-4</c:v>
                  </c:pt>
                  <c:pt idx="17">
                    <c:v>2.0000000000000001E-4</c:v>
                  </c:pt>
                  <c:pt idx="18">
                    <c:v>5.9999999999999995E-4</c:v>
                  </c:pt>
                  <c:pt idx="19">
                    <c:v>4.0000000000000002E-4</c:v>
                  </c:pt>
                  <c:pt idx="20">
                    <c:v>2.0000000000000001E-4</c:v>
                  </c:pt>
                  <c:pt idx="21">
                    <c:v>4.0000000000000002E-4</c:v>
                  </c:pt>
                </c:numCache>
              </c:numRef>
            </c:plus>
            <c:minus>
              <c:numRef>
                <c:f>'A (old)'!$D$21:$D$997</c:f>
                <c:numCache>
                  <c:formatCode>General</c:formatCode>
                  <c:ptCount val="977"/>
                  <c:pt idx="0">
                    <c:v>2.7000000000000001E-3</c:v>
                  </c:pt>
                  <c:pt idx="1">
                    <c:v>2E-3</c:v>
                  </c:pt>
                  <c:pt idx="2">
                    <c:v>1.6000000000000001E-3</c:v>
                  </c:pt>
                  <c:pt idx="3">
                    <c:v>1.1000000000000001E-3</c:v>
                  </c:pt>
                  <c:pt idx="4">
                    <c:v>3.0000000000000001E-3</c:v>
                  </c:pt>
                  <c:pt idx="5">
                    <c:v>4.0000000000000002E-4</c:v>
                  </c:pt>
                  <c:pt idx="6">
                    <c:v>5.0000000000000001E-4</c:v>
                  </c:pt>
                  <c:pt idx="7">
                    <c:v>1.1000000000000001E-3</c:v>
                  </c:pt>
                  <c:pt idx="8">
                    <c:v>2.9999999999999997E-4</c:v>
                  </c:pt>
                  <c:pt idx="9">
                    <c:v>1.1999999999999999E-3</c:v>
                  </c:pt>
                  <c:pt idx="10">
                    <c:v>8.9999999999999998E-4</c:v>
                  </c:pt>
                  <c:pt idx="11">
                    <c:v>8.0000000000000004E-4</c:v>
                  </c:pt>
                  <c:pt idx="12">
                    <c:v>1.2999999999999999E-3</c:v>
                  </c:pt>
                  <c:pt idx="13">
                    <c:v>2.0000000000000001E-4</c:v>
                  </c:pt>
                  <c:pt idx="14">
                    <c:v>5.0000000000000001E-4</c:v>
                  </c:pt>
                  <c:pt idx="15">
                    <c:v>1E-4</c:v>
                  </c:pt>
                  <c:pt idx="16">
                    <c:v>2.9999999999999997E-4</c:v>
                  </c:pt>
                  <c:pt idx="17">
                    <c:v>2.0000000000000001E-4</c:v>
                  </c:pt>
                  <c:pt idx="18">
                    <c:v>5.9999999999999995E-4</c:v>
                  </c:pt>
                  <c:pt idx="19">
                    <c:v>4.0000000000000002E-4</c:v>
                  </c:pt>
                  <c:pt idx="20">
                    <c:v>2.0000000000000001E-4</c:v>
                  </c:pt>
                  <c:pt idx="21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(old)'!$F$21:$F$997</c:f>
              <c:numCache>
                <c:formatCode>General</c:formatCode>
                <c:ptCount val="977"/>
                <c:pt idx="0">
                  <c:v>0</c:v>
                </c:pt>
                <c:pt idx="1">
                  <c:v>82</c:v>
                </c:pt>
                <c:pt idx="2">
                  <c:v>154</c:v>
                </c:pt>
                <c:pt idx="3">
                  <c:v>159</c:v>
                </c:pt>
                <c:pt idx="4">
                  <c:v>167</c:v>
                </c:pt>
                <c:pt idx="5">
                  <c:v>369</c:v>
                </c:pt>
                <c:pt idx="6">
                  <c:v>1062</c:v>
                </c:pt>
                <c:pt idx="7">
                  <c:v>1075</c:v>
                </c:pt>
                <c:pt idx="8">
                  <c:v>1993</c:v>
                </c:pt>
                <c:pt idx="9">
                  <c:v>2065</c:v>
                </c:pt>
                <c:pt idx="10">
                  <c:v>2078</c:v>
                </c:pt>
                <c:pt idx="11">
                  <c:v>2101</c:v>
                </c:pt>
                <c:pt idx="12">
                  <c:v>2142</c:v>
                </c:pt>
                <c:pt idx="13">
                  <c:v>3260</c:v>
                </c:pt>
                <c:pt idx="14">
                  <c:v>6578</c:v>
                </c:pt>
                <c:pt idx="15">
                  <c:v>7734</c:v>
                </c:pt>
                <c:pt idx="16">
                  <c:v>7788</c:v>
                </c:pt>
                <c:pt idx="17">
                  <c:v>7788</c:v>
                </c:pt>
                <c:pt idx="18">
                  <c:v>7788</c:v>
                </c:pt>
                <c:pt idx="19">
                  <c:v>8637</c:v>
                </c:pt>
                <c:pt idx="20">
                  <c:v>8637</c:v>
                </c:pt>
                <c:pt idx="21">
                  <c:v>8637</c:v>
                </c:pt>
              </c:numCache>
            </c:numRef>
          </c:xVal>
          <c:yVal>
            <c:numRef>
              <c:f>'A (old)'!$N$21:$N$997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A66-47B6-8D19-CE6DBF037680}"/>
            </c:ext>
          </c:extLst>
        </c:ser>
        <c:ser>
          <c:idx val="7"/>
          <c:order val="7"/>
          <c:tx>
            <c:strRef>
              <c:f>'A (old)'!$O$20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 (old)'!$F$21:$F$997</c:f>
              <c:numCache>
                <c:formatCode>General</c:formatCode>
                <c:ptCount val="977"/>
                <c:pt idx="0">
                  <c:v>0</c:v>
                </c:pt>
                <c:pt idx="1">
                  <c:v>82</c:v>
                </c:pt>
                <c:pt idx="2">
                  <c:v>154</c:v>
                </c:pt>
                <c:pt idx="3">
                  <c:v>159</c:v>
                </c:pt>
                <c:pt idx="4">
                  <c:v>167</c:v>
                </c:pt>
                <c:pt idx="5">
                  <c:v>369</c:v>
                </c:pt>
                <c:pt idx="6">
                  <c:v>1062</c:v>
                </c:pt>
                <c:pt idx="7">
                  <c:v>1075</c:v>
                </c:pt>
                <c:pt idx="8">
                  <c:v>1993</c:v>
                </c:pt>
                <c:pt idx="9">
                  <c:v>2065</c:v>
                </c:pt>
                <c:pt idx="10">
                  <c:v>2078</c:v>
                </c:pt>
                <c:pt idx="11">
                  <c:v>2101</c:v>
                </c:pt>
                <c:pt idx="12">
                  <c:v>2142</c:v>
                </c:pt>
                <c:pt idx="13">
                  <c:v>3260</c:v>
                </c:pt>
                <c:pt idx="14">
                  <c:v>6578</c:v>
                </c:pt>
                <c:pt idx="15">
                  <c:v>7734</c:v>
                </c:pt>
                <c:pt idx="16">
                  <c:v>7788</c:v>
                </c:pt>
                <c:pt idx="17">
                  <c:v>7788</c:v>
                </c:pt>
                <c:pt idx="18">
                  <c:v>7788</c:v>
                </c:pt>
                <c:pt idx="19">
                  <c:v>8637</c:v>
                </c:pt>
                <c:pt idx="20">
                  <c:v>8637</c:v>
                </c:pt>
                <c:pt idx="21">
                  <c:v>8637</c:v>
                </c:pt>
              </c:numCache>
            </c:numRef>
          </c:xVal>
          <c:yVal>
            <c:numRef>
              <c:f>'A (old)'!$O$21:$O$997</c:f>
              <c:numCache>
                <c:formatCode>General</c:formatCode>
                <c:ptCount val="977"/>
                <c:pt idx="0">
                  <c:v>1.2570011692849825E-3</c:v>
                </c:pt>
                <c:pt idx="1">
                  <c:v>6.2802512488818974E-3</c:v>
                </c:pt>
                <c:pt idx="2">
                  <c:v>1.0690909855357237E-2</c:v>
                </c:pt>
                <c:pt idx="3">
                  <c:v>1.0997205591918024E-2</c:v>
                </c:pt>
                <c:pt idx="4">
                  <c:v>1.1487278770415285E-2</c:v>
                </c:pt>
                <c:pt idx="5">
                  <c:v>2.3861626527471098E-2</c:v>
                </c:pt>
                <c:pt idx="6">
                  <c:v>6.6314215614796251E-2</c:v>
                </c:pt>
                <c:pt idx="7">
                  <c:v>6.71105845298543E-2</c:v>
                </c:pt>
                <c:pt idx="8">
                  <c:v>0.12334648176241488</c:v>
                </c:pt>
                <c:pt idx="9">
                  <c:v>0.12775714036889022</c:v>
                </c:pt>
                <c:pt idx="10">
                  <c:v>0.12855350928394826</c:v>
                </c:pt>
                <c:pt idx="11">
                  <c:v>0.12996246967212788</c:v>
                </c:pt>
                <c:pt idx="12">
                  <c:v>0.13247409471192634</c:v>
                </c:pt>
                <c:pt idx="13">
                  <c:v>0.20096182140691843</c:v>
                </c:pt>
                <c:pt idx="14">
                  <c:v>0.40421967218865706</c:v>
                </c:pt>
                <c:pt idx="15">
                  <c:v>0.47503524648151108</c:v>
                </c:pt>
                <c:pt idx="16">
                  <c:v>0.47834324043636756</c:v>
                </c:pt>
                <c:pt idx="17">
                  <c:v>0.47834324043636756</c:v>
                </c:pt>
                <c:pt idx="18">
                  <c:v>0.47834324043636756</c:v>
                </c:pt>
                <c:pt idx="19">
                  <c:v>0.53035225650438922</c:v>
                </c:pt>
                <c:pt idx="20">
                  <c:v>0.53035225650438922</c:v>
                </c:pt>
                <c:pt idx="21">
                  <c:v>0.53035225650438922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A66-47B6-8D19-CE6DBF037680}"/>
            </c:ext>
          </c:extLst>
        </c:ser>
        <c:ser>
          <c:idx val="8"/>
          <c:order val="8"/>
          <c:tx>
            <c:strRef>
              <c:f>'A (old)'!$R$20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 (old)'!$F$21:$F$997</c:f>
              <c:numCache>
                <c:formatCode>General</c:formatCode>
                <c:ptCount val="977"/>
                <c:pt idx="0">
                  <c:v>0</c:v>
                </c:pt>
                <c:pt idx="1">
                  <c:v>82</c:v>
                </c:pt>
                <c:pt idx="2">
                  <c:v>154</c:v>
                </c:pt>
                <c:pt idx="3">
                  <c:v>159</c:v>
                </c:pt>
                <c:pt idx="4">
                  <c:v>167</c:v>
                </c:pt>
                <c:pt idx="5">
                  <c:v>369</c:v>
                </c:pt>
                <c:pt idx="6">
                  <c:v>1062</c:v>
                </c:pt>
                <c:pt idx="7">
                  <c:v>1075</c:v>
                </c:pt>
                <c:pt idx="8">
                  <c:v>1993</c:v>
                </c:pt>
                <c:pt idx="9">
                  <c:v>2065</c:v>
                </c:pt>
                <c:pt idx="10">
                  <c:v>2078</c:v>
                </c:pt>
                <c:pt idx="11">
                  <c:v>2101</c:v>
                </c:pt>
                <c:pt idx="12">
                  <c:v>2142</c:v>
                </c:pt>
                <c:pt idx="13">
                  <c:v>3260</c:v>
                </c:pt>
                <c:pt idx="14">
                  <c:v>6578</c:v>
                </c:pt>
                <c:pt idx="15">
                  <c:v>7734</c:v>
                </c:pt>
                <c:pt idx="16">
                  <c:v>7788</c:v>
                </c:pt>
                <c:pt idx="17">
                  <c:v>7788</c:v>
                </c:pt>
                <c:pt idx="18">
                  <c:v>7788</c:v>
                </c:pt>
                <c:pt idx="19">
                  <c:v>8637</c:v>
                </c:pt>
                <c:pt idx="20">
                  <c:v>8637</c:v>
                </c:pt>
                <c:pt idx="21">
                  <c:v>8637</c:v>
                </c:pt>
              </c:numCache>
            </c:numRef>
          </c:xVal>
          <c:yVal>
            <c:numRef>
              <c:f>'A (old)'!$R$21:$R$997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6A66-47B6-8D19-CE6DBF0376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96776528"/>
        <c:axId val="1"/>
      </c:scatterChart>
      <c:valAx>
        <c:axId val="79677652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857869139540114"/>
              <c:y val="0.8354050308928774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080775444264945E-2"/>
              <c:y val="0.3664602794215940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9677652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2924088043114157"/>
          <c:y val="0.91925596256989606"/>
          <c:w val="0.83844978989904129"/>
          <c:h val="6.211180124223603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133350</xdr:colOff>
      <xdr:row>0</xdr:row>
      <xdr:rowOff>0</xdr:rowOff>
    </xdr:from>
    <xdr:to>
      <xdr:col>17</xdr:col>
      <xdr:colOff>476250</xdr:colOff>
      <xdr:row>18</xdr:row>
      <xdr:rowOff>85725</xdr:rowOff>
    </xdr:to>
    <xdr:graphicFrame macro="">
      <xdr:nvGraphicFramePr>
        <xdr:cNvPr id="50178" name="Chart 1">
          <a:extLst>
            <a:ext uri="{FF2B5EF4-FFF2-40B4-BE49-F238E27FC236}">
              <a16:creationId xmlns:a16="http://schemas.microsoft.com/office/drawing/2014/main" id="{B74EE611-DBA8-CC56-A735-FAA7534FFC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15</xdr:col>
      <xdr:colOff>209550</xdr:colOff>
      <xdr:row>18</xdr:row>
      <xdr:rowOff>38100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A3C0BD60-B5DA-53D3-CBA0-2605EACF62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vsolj.cetus-net.org/bulletin.htm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v-astro.de/sfs/BAVM_link.php?BAVMnr=173" TargetMode="External"/><Relationship Id="rId13" Type="http://schemas.openxmlformats.org/officeDocument/2006/relationships/hyperlink" Target="http://www.bav-astro.de/sfs/BAVM_link.php?BAVMnr=178" TargetMode="External"/><Relationship Id="rId18" Type="http://schemas.openxmlformats.org/officeDocument/2006/relationships/hyperlink" Target="http://var.astro.cz/oejv/issues/oejv0160.pdf" TargetMode="External"/><Relationship Id="rId3" Type="http://schemas.openxmlformats.org/officeDocument/2006/relationships/hyperlink" Target="http://www.bav-astro.de/sfs/BAVM_link.php?BAVMnr=186" TargetMode="External"/><Relationship Id="rId21" Type="http://schemas.openxmlformats.org/officeDocument/2006/relationships/hyperlink" Target="http://var.astro.cz/oejv/issues/oejv0160.pdf" TargetMode="External"/><Relationship Id="rId7" Type="http://schemas.openxmlformats.org/officeDocument/2006/relationships/hyperlink" Target="http://www.bav-astro.de/sfs/BAVM_link.php?BAVMnr=173" TargetMode="External"/><Relationship Id="rId12" Type="http://schemas.openxmlformats.org/officeDocument/2006/relationships/hyperlink" Target="http://www.bav-astro.de/sfs/BAVM_link.php?BAVMnr=178" TargetMode="External"/><Relationship Id="rId17" Type="http://schemas.openxmlformats.org/officeDocument/2006/relationships/hyperlink" Target="http://var.astro.cz/oejv/issues/oejv0160.pdf" TargetMode="External"/><Relationship Id="rId2" Type="http://schemas.openxmlformats.org/officeDocument/2006/relationships/hyperlink" Target="http://www.bav-astro.de/sfs/BAVM_link.php?BAVMnr=173" TargetMode="External"/><Relationship Id="rId16" Type="http://schemas.openxmlformats.org/officeDocument/2006/relationships/hyperlink" Target="http://www.konkoly.hu/cgi-bin/IBVS?5945" TargetMode="External"/><Relationship Id="rId20" Type="http://schemas.openxmlformats.org/officeDocument/2006/relationships/hyperlink" Target="http://var.astro.cz/oejv/issues/oejv0160.pdf" TargetMode="External"/><Relationship Id="rId1" Type="http://schemas.openxmlformats.org/officeDocument/2006/relationships/hyperlink" Target="http://www.bav-astro.de/sfs/BAVM_link.php?BAVMnr=173" TargetMode="External"/><Relationship Id="rId6" Type="http://schemas.openxmlformats.org/officeDocument/2006/relationships/hyperlink" Target="http://www.bav-astro.de/sfs/BAVM_link.php?BAVMnr=173" TargetMode="External"/><Relationship Id="rId11" Type="http://schemas.openxmlformats.org/officeDocument/2006/relationships/hyperlink" Target="http://www.bav-astro.de/sfs/BAVM_link.php?BAVMnr=178" TargetMode="External"/><Relationship Id="rId5" Type="http://schemas.openxmlformats.org/officeDocument/2006/relationships/hyperlink" Target="http://www.bav-astro.de/sfs/BAVM_link.php?BAVMnr=173" TargetMode="External"/><Relationship Id="rId15" Type="http://schemas.openxmlformats.org/officeDocument/2006/relationships/hyperlink" Target="http://www.bav-astro.de/sfs/BAVM_link.php?BAVMnr=212" TargetMode="External"/><Relationship Id="rId23" Type="http://schemas.openxmlformats.org/officeDocument/2006/relationships/hyperlink" Target="http://var.astro.cz/oejv/issues/oejv0160.pdf" TargetMode="External"/><Relationship Id="rId10" Type="http://schemas.openxmlformats.org/officeDocument/2006/relationships/hyperlink" Target="http://www.bav-astro.de/sfs/BAVM_link.php?BAVMnr=186" TargetMode="External"/><Relationship Id="rId19" Type="http://schemas.openxmlformats.org/officeDocument/2006/relationships/hyperlink" Target="http://var.astro.cz/oejv/issues/oejv0160.pdf" TargetMode="External"/><Relationship Id="rId4" Type="http://schemas.openxmlformats.org/officeDocument/2006/relationships/hyperlink" Target="http://www.bav-astro.de/sfs/BAVM_link.php?BAVMnr=173" TargetMode="External"/><Relationship Id="rId9" Type="http://schemas.openxmlformats.org/officeDocument/2006/relationships/hyperlink" Target="http://www.bav-astro.de/sfs/BAVM_link.php?BAVMnr=178" TargetMode="External"/><Relationship Id="rId14" Type="http://schemas.openxmlformats.org/officeDocument/2006/relationships/hyperlink" Target="http://www.bav-astro.de/sfs/BAVM_link.php?BAVMnr=183" TargetMode="External"/><Relationship Id="rId22" Type="http://schemas.openxmlformats.org/officeDocument/2006/relationships/hyperlink" Target="http://var.astro.cz/oejv/issues/oejv016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2"/>
  </sheetPr>
  <dimension ref="A1:U255"/>
  <sheetViews>
    <sheetView tabSelected="1" workbookViewId="0">
      <pane xSplit="14" ySplit="22" topLeftCell="O129" activePane="bottomRight" state="frozen"/>
      <selection pane="topRight" activeCell="O1" sqref="O1"/>
      <selection pane="bottomLeft" activeCell="A23" sqref="A23"/>
      <selection pane="bottomRight" activeCell="E10" sqref="E10"/>
    </sheetView>
  </sheetViews>
  <sheetFormatPr defaultColWidth="10.28515625" defaultRowHeight="12.75" x14ac:dyDescent="0.2"/>
  <cols>
    <col min="1" max="1" width="14.42578125" customWidth="1"/>
    <col min="2" max="2" width="5.140625" customWidth="1"/>
    <col min="3" max="3" width="12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20" width="9.85546875" customWidth="1"/>
  </cols>
  <sheetData>
    <row r="1" spans="1:6" ht="20.25" x14ac:dyDescent="0.3">
      <c r="A1" s="1" t="s">
        <v>51</v>
      </c>
    </row>
    <row r="2" spans="1:6" x14ac:dyDescent="0.2">
      <c r="A2" t="s">
        <v>24</v>
      </c>
      <c r="B2" t="s">
        <v>32</v>
      </c>
    </row>
    <row r="4" spans="1:6" ht="14.25" thickTop="1" thickBot="1" x14ac:dyDescent="0.25">
      <c r="A4" s="5" t="s">
        <v>0</v>
      </c>
      <c r="C4" s="12" t="s">
        <v>31</v>
      </c>
      <c r="D4" s="13" t="s">
        <v>31</v>
      </c>
    </row>
    <row r="5" spans="1:6" ht="13.5" thickTop="1" x14ac:dyDescent="0.2">
      <c r="A5" s="16" t="s">
        <v>35</v>
      </c>
      <c r="B5" s="14"/>
      <c r="C5" s="17">
        <v>-9.5</v>
      </c>
      <c r="D5" s="14" t="s">
        <v>36</v>
      </c>
    </row>
    <row r="6" spans="1:6" x14ac:dyDescent="0.2">
      <c r="A6" s="5" t="s">
        <v>1</v>
      </c>
    </row>
    <row r="7" spans="1:6" x14ac:dyDescent="0.2">
      <c r="A7" t="s">
        <v>2</v>
      </c>
      <c r="C7" s="11">
        <v>52802.467199999999</v>
      </c>
    </row>
    <row r="8" spans="1:6" x14ac:dyDescent="0.2">
      <c r="A8" t="s">
        <v>3</v>
      </c>
      <c r="C8" s="8">
        <v>0.38982725914731214</v>
      </c>
    </row>
    <row r="9" spans="1:6" x14ac:dyDescent="0.2">
      <c r="A9" s="32" t="s">
        <v>47</v>
      </c>
      <c r="B9" s="33">
        <v>50</v>
      </c>
      <c r="C9" s="30" t="str">
        <f>"F"&amp;B9</f>
        <v>F50</v>
      </c>
      <c r="D9" s="31" t="str">
        <f>"G"&amp;B9</f>
        <v>G50</v>
      </c>
    </row>
    <row r="10" spans="1:6" ht="13.5" thickBot="1" x14ac:dyDescent="0.25">
      <c r="A10" s="14"/>
      <c r="B10" s="14"/>
      <c r="C10" s="4" t="s">
        <v>20</v>
      </c>
      <c r="D10" s="4" t="s">
        <v>21</v>
      </c>
      <c r="E10" s="14"/>
    </row>
    <row r="11" spans="1:6" x14ac:dyDescent="0.2">
      <c r="A11" s="14" t="s">
        <v>16</v>
      </c>
      <c r="B11" s="14"/>
      <c r="C11" s="29">
        <f ca="1">INTERCEPT(INDIRECT($D$9):G975,INDIRECT($C$9):F975)</f>
        <v>-1.8787002794615738E-2</v>
      </c>
      <c r="D11" s="3"/>
      <c r="E11" s="14"/>
    </row>
    <row r="12" spans="1:6" x14ac:dyDescent="0.2">
      <c r="A12" s="14" t="s">
        <v>17</v>
      </c>
      <c r="B12" s="14"/>
      <c r="C12" s="29">
        <f ca="1">SLOPE(INDIRECT($D$9):G975,INDIRECT($C$9):F975)</f>
        <v>2.4619468308131613E-6</v>
      </c>
      <c r="D12" s="3"/>
      <c r="E12" s="14"/>
    </row>
    <row r="13" spans="1:6" x14ac:dyDescent="0.2">
      <c r="A13" s="14" t="s">
        <v>19</v>
      </c>
      <c r="B13" s="14"/>
      <c r="C13" s="3" t="s">
        <v>14</v>
      </c>
    </row>
    <row r="14" spans="1:6" x14ac:dyDescent="0.2">
      <c r="A14" s="14"/>
      <c r="B14" s="14"/>
      <c r="C14" s="14"/>
    </row>
    <row r="15" spans="1:6" x14ac:dyDescent="0.2">
      <c r="A15" s="18" t="s">
        <v>18</v>
      </c>
      <c r="B15" s="14"/>
      <c r="C15" s="19">
        <f ca="1">(C7+C11)+(C8+C12)*INT(MAX(F21:F3516))</f>
        <v>59172.2660556755</v>
      </c>
      <c r="E15" s="20" t="s">
        <v>45</v>
      </c>
      <c r="F15" s="17">
        <v>1</v>
      </c>
    </row>
    <row r="16" spans="1:6" x14ac:dyDescent="0.2">
      <c r="A16" s="22" t="s">
        <v>4</v>
      </c>
      <c r="B16" s="14"/>
      <c r="C16" s="23">
        <f ca="1">+C8+C12</f>
        <v>0.38982972109414293</v>
      </c>
      <c r="E16" s="20" t="s">
        <v>37</v>
      </c>
      <c r="F16" s="21">
        <f ca="1">NOW()+15018.5+$C$5/24</f>
        <v>60340.709805208331</v>
      </c>
    </row>
    <row r="17" spans="1:21" ht="13.5" thickBot="1" x14ac:dyDescent="0.25">
      <c r="A17" s="20" t="s">
        <v>34</v>
      </c>
      <c r="B17" s="14"/>
      <c r="C17" s="14">
        <f>COUNT(C21:C2174)</f>
        <v>126</v>
      </c>
      <c r="E17" s="20" t="s">
        <v>46</v>
      </c>
      <c r="F17" s="21">
        <f ca="1">ROUND(2*(F16-$C$7)/$C$8,0)/2+F15</f>
        <v>19338.5</v>
      </c>
    </row>
    <row r="18" spans="1:21" ht="14.25" thickTop="1" thickBot="1" x14ac:dyDescent="0.25">
      <c r="A18" s="22" t="s">
        <v>5</v>
      </c>
      <c r="B18" s="14"/>
      <c r="C18" s="25">
        <f ca="1">+C15</f>
        <v>59172.2660556755</v>
      </c>
      <c r="D18" s="26">
        <f ca="1">+C16</f>
        <v>0.38982972109414293</v>
      </c>
      <c r="E18" s="20" t="s">
        <v>38</v>
      </c>
      <c r="F18" s="31">
        <f ca="1">ROUND(2*(F16-$C$15)/$C$16,0)/2+F15</f>
        <v>2998.5</v>
      </c>
    </row>
    <row r="19" spans="1:21" ht="13.5" thickTop="1" x14ac:dyDescent="0.2">
      <c r="E19" s="20" t="s">
        <v>39</v>
      </c>
      <c r="F19" s="24">
        <f ca="1">+$C$15+$C$16*F18-15018.5-$C$5/24</f>
        <v>45323.066307709625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13</v>
      </c>
      <c r="E20" s="4" t="s">
        <v>9</v>
      </c>
      <c r="F20" s="4" t="s">
        <v>10</v>
      </c>
      <c r="G20" s="4" t="s">
        <v>11</v>
      </c>
      <c r="H20" s="7" t="s">
        <v>61</v>
      </c>
      <c r="I20" s="7" t="s">
        <v>64</v>
      </c>
      <c r="J20" s="7" t="s">
        <v>58</v>
      </c>
      <c r="K20" s="7" t="s">
        <v>56</v>
      </c>
      <c r="L20" s="7" t="s">
        <v>26</v>
      </c>
      <c r="M20" s="7" t="s">
        <v>27</v>
      </c>
      <c r="N20" s="7" t="s">
        <v>28</v>
      </c>
      <c r="O20" s="7" t="s">
        <v>23</v>
      </c>
      <c r="P20" s="6" t="s">
        <v>22</v>
      </c>
      <c r="Q20" s="4" t="s">
        <v>15</v>
      </c>
      <c r="R20" s="4"/>
      <c r="S20" s="4"/>
      <c r="T20" s="4"/>
      <c r="U20" s="43" t="s">
        <v>50</v>
      </c>
    </row>
    <row r="21" spans="1:21" s="69" customFormat="1" ht="12" customHeight="1" x14ac:dyDescent="0.2">
      <c r="A21" s="67" t="s">
        <v>170</v>
      </c>
      <c r="B21" s="68" t="s">
        <v>42</v>
      </c>
      <c r="C21" s="83">
        <v>48834.794500000004</v>
      </c>
      <c r="D21" s="84">
        <v>5.0000000000000001E-4</v>
      </c>
      <c r="E21" s="69">
        <f t="shared" ref="E21:E52" si="0">+(C21-C$7)/C$8</f>
        <v>-10178.02784925476</v>
      </c>
      <c r="F21" s="69">
        <f t="shared" ref="F21:F52" si="1">ROUND(2*E21,0)/2</f>
        <v>-10178</v>
      </c>
      <c r="G21" s="69">
        <f t="shared" ref="G21:G52" si="2">+C21-(C$7+F21*C$8)</f>
        <v>-1.0856398650503252E-2</v>
      </c>
      <c r="K21" s="69">
        <f t="shared" ref="K21:K36" si="3">+G21</f>
        <v>-1.0856398650503252E-2</v>
      </c>
      <c r="O21" s="69">
        <f t="shared" ref="O21:O52" ca="1" si="4">+C$11+C$12*$F21</f>
        <v>-4.3844697638632094E-2</v>
      </c>
      <c r="Q21" s="70">
        <f t="shared" ref="Q21:Q52" si="5">+C21-15018.5</f>
        <v>33816.294500000004</v>
      </c>
    </row>
    <row r="22" spans="1:21" s="69" customFormat="1" ht="12" customHeight="1" x14ac:dyDescent="0.2">
      <c r="A22" s="67" t="s">
        <v>170</v>
      </c>
      <c r="B22" s="68" t="s">
        <v>42</v>
      </c>
      <c r="C22" s="83">
        <v>48834.794600000001</v>
      </c>
      <c r="D22" s="84">
        <v>2.9999999999999997E-4</v>
      </c>
      <c r="E22" s="69">
        <f t="shared" si="0"/>
        <v>-10178.02759273089</v>
      </c>
      <c r="F22" s="69">
        <f t="shared" si="1"/>
        <v>-10178</v>
      </c>
      <c r="G22" s="69">
        <f t="shared" si="2"/>
        <v>-1.0756398653029464E-2</v>
      </c>
      <c r="K22" s="69">
        <f t="shared" si="3"/>
        <v>-1.0756398653029464E-2</v>
      </c>
      <c r="O22" s="69">
        <f t="shared" ca="1" si="4"/>
        <v>-4.3844697638632094E-2</v>
      </c>
      <c r="Q22" s="70">
        <f t="shared" si="5"/>
        <v>33816.294600000001</v>
      </c>
    </row>
    <row r="23" spans="1:21" s="69" customFormat="1" ht="12" customHeight="1" x14ac:dyDescent="0.2">
      <c r="A23" s="67" t="s">
        <v>170</v>
      </c>
      <c r="B23" s="68" t="s">
        <v>42</v>
      </c>
      <c r="C23" s="83">
        <v>48884.692300000002</v>
      </c>
      <c r="D23" s="84">
        <v>4.0000000000000002E-4</v>
      </c>
      <c r="E23" s="69">
        <f t="shared" si="0"/>
        <v>-10050.028077999301</v>
      </c>
      <c r="F23" s="69">
        <f t="shared" si="1"/>
        <v>-10050</v>
      </c>
      <c r="G23" s="69">
        <f t="shared" si="2"/>
        <v>-1.0945569512841757E-2</v>
      </c>
      <c r="K23" s="69">
        <f t="shared" si="3"/>
        <v>-1.0945569512841757E-2</v>
      </c>
      <c r="O23" s="69">
        <f t="shared" ca="1" si="4"/>
        <v>-4.3529568444288014E-2</v>
      </c>
      <c r="Q23" s="70">
        <f t="shared" si="5"/>
        <v>33866.192300000002</v>
      </c>
    </row>
    <row r="24" spans="1:21" s="69" customFormat="1" ht="12" customHeight="1" x14ac:dyDescent="0.2">
      <c r="A24" s="67" t="s">
        <v>170</v>
      </c>
      <c r="B24" s="68" t="s">
        <v>42</v>
      </c>
      <c r="C24" s="83">
        <v>48884.6924</v>
      </c>
      <c r="D24" s="84">
        <v>4.0000000000000002E-4</v>
      </c>
      <c r="E24" s="69">
        <f t="shared" si="0"/>
        <v>-10050.027821475429</v>
      </c>
      <c r="F24" s="69">
        <f t="shared" si="1"/>
        <v>-10050</v>
      </c>
      <c r="G24" s="69">
        <f t="shared" si="2"/>
        <v>-1.084556951536797E-2</v>
      </c>
      <c r="K24" s="69">
        <f t="shared" si="3"/>
        <v>-1.084556951536797E-2</v>
      </c>
      <c r="O24" s="69">
        <f t="shared" ca="1" si="4"/>
        <v>-4.3529568444288014E-2</v>
      </c>
      <c r="Q24" s="70">
        <f t="shared" si="5"/>
        <v>33866.1924</v>
      </c>
    </row>
    <row r="25" spans="1:21" s="69" customFormat="1" ht="12" customHeight="1" x14ac:dyDescent="0.2">
      <c r="A25" s="67" t="s">
        <v>170</v>
      </c>
      <c r="B25" s="68" t="s">
        <v>42</v>
      </c>
      <c r="C25" s="83">
        <v>48887.813399999999</v>
      </c>
      <c r="D25" s="84">
        <v>5.9999999999999995E-4</v>
      </c>
      <c r="E25" s="69">
        <f t="shared" si="0"/>
        <v>-10042.021711264395</v>
      </c>
      <c r="F25" s="69">
        <f t="shared" si="1"/>
        <v>-10042</v>
      </c>
      <c r="G25" s="69">
        <f t="shared" si="2"/>
        <v>-8.4636426909128204E-3</v>
      </c>
      <c r="K25" s="69">
        <f t="shared" si="3"/>
        <v>-8.4636426909128204E-3</v>
      </c>
      <c r="O25" s="69">
        <f t="shared" ca="1" si="4"/>
        <v>-4.3509872869641503E-2</v>
      </c>
      <c r="Q25" s="70">
        <f t="shared" si="5"/>
        <v>33869.313399999999</v>
      </c>
    </row>
    <row r="26" spans="1:21" s="69" customFormat="1" ht="12" customHeight="1" x14ac:dyDescent="0.2">
      <c r="A26" s="67" t="s">
        <v>170</v>
      </c>
      <c r="B26" s="68" t="s">
        <v>42</v>
      </c>
      <c r="C26" s="83">
        <v>48887.813999999998</v>
      </c>
      <c r="D26" s="84">
        <v>1E-4</v>
      </c>
      <c r="E26" s="69">
        <f t="shared" si="0"/>
        <v>-10042.020172121132</v>
      </c>
      <c r="F26" s="69">
        <f t="shared" si="1"/>
        <v>-10042</v>
      </c>
      <c r="G26" s="69">
        <f t="shared" si="2"/>
        <v>-7.8636426915181801E-3</v>
      </c>
      <c r="K26" s="69">
        <f t="shared" si="3"/>
        <v>-7.8636426915181801E-3</v>
      </c>
      <c r="O26" s="69">
        <f t="shared" ca="1" si="4"/>
        <v>-4.3509872869641503E-2</v>
      </c>
      <c r="Q26" s="70">
        <f t="shared" si="5"/>
        <v>33869.313999999998</v>
      </c>
    </row>
    <row r="27" spans="1:21" s="69" customFormat="1" ht="12" customHeight="1" x14ac:dyDescent="0.2">
      <c r="A27" s="67" t="s">
        <v>170</v>
      </c>
      <c r="B27" s="68" t="s">
        <v>42</v>
      </c>
      <c r="C27" s="83">
        <v>48888.591200000003</v>
      </c>
      <c r="D27" s="84">
        <v>6.9999999999999999E-4</v>
      </c>
      <c r="E27" s="69">
        <f t="shared" si="0"/>
        <v>-10040.026468546621</v>
      </c>
      <c r="F27" s="69">
        <f t="shared" si="1"/>
        <v>-10040</v>
      </c>
      <c r="G27" s="69">
        <f t="shared" si="2"/>
        <v>-1.0318160981114488E-2</v>
      </c>
      <c r="K27" s="69">
        <f t="shared" si="3"/>
        <v>-1.0318160981114488E-2</v>
      </c>
      <c r="O27" s="69">
        <f t="shared" ca="1" si="4"/>
        <v>-4.3504948975979882E-2</v>
      </c>
      <c r="Q27" s="70">
        <f t="shared" si="5"/>
        <v>33870.091200000003</v>
      </c>
    </row>
    <row r="28" spans="1:21" s="69" customFormat="1" ht="12" customHeight="1" x14ac:dyDescent="0.2">
      <c r="A28" s="67" t="s">
        <v>170</v>
      </c>
      <c r="B28" s="68" t="s">
        <v>42</v>
      </c>
      <c r="C28" s="83">
        <v>48888.599900000001</v>
      </c>
      <c r="D28" s="84">
        <v>1.6000000000000001E-3</v>
      </c>
      <c r="E28" s="69">
        <f t="shared" si="0"/>
        <v>-10040.004150969298</v>
      </c>
      <c r="F28" s="69">
        <f t="shared" si="1"/>
        <v>-10040</v>
      </c>
      <c r="G28" s="69">
        <f t="shared" si="2"/>
        <v>-1.6181609826162457E-3</v>
      </c>
      <c r="K28" s="69">
        <f t="shared" si="3"/>
        <v>-1.6181609826162457E-3</v>
      </c>
      <c r="O28" s="69">
        <f t="shared" ca="1" si="4"/>
        <v>-4.3504948975979882E-2</v>
      </c>
      <c r="Q28" s="70">
        <f t="shared" si="5"/>
        <v>33870.099900000001</v>
      </c>
    </row>
    <row r="29" spans="1:21" s="69" customFormat="1" ht="12" customHeight="1" x14ac:dyDescent="0.2">
      <c r="A29" s="67" t="s">
        <v>170</v>
      </c>
      <c r="B29" s="68" t="s">
        <v>49</v>
      </c>
      <c r="C29" s="83">
        <v>48889.7624</v>
      </c>
      <c r="D29" s="84">
        <v>1E-4</v>
      </c>
      <c r="E29" s="69">
        <f t="shared" si="0"/>
        <v>-10037.022060895501</v>
      </c>
      <c r="F29" s="69">
        <f t="shared" si="1"/>
        <v>-10037</v>
      </c>
      <c r="G29" s="69">
        <f t="shared" si="2"/>
        <v>-8.599938424595166E-3</v>
      </c>
      <c r="K29" s="69">
        <f t="shared" si="3"/>
        <v>-8.599938424595166E-3</v>
      </c>
      <c r="O29" s="69">
        <f t="shared" ca="1" si="4"/>
        <v>-4.3497563135487437E-2</v>
      </c>
      <c r="Q29" s="70">
        <f t="shared" si="5"/>
        <v>33871.2624</v>
      </c>
    </row>
    <row r="30" spans="1:21" s="69" customFormat="1" ht="12" customHeight="1" x14ac:dyDescent="0.2">
      <c r="A30" s="67" t="s">
        <v>170</v>
      </c>
      <c r="B30" s="68" t="s">
        <v>49</v>
      </c>
      <c r="C30" s="83">
        <v>48889.763299999999</v>
      </c>
      <c r="D30" s="84">
        <v>1.2999999999999999E-3</v>
      </c>
      <c r="E30" s="69">
        <f t="shared" si="0"/>
        <v>-10037.019752180608</v>
      </c>
      <c r="F30" s="69">
        <f t="shared" si="1"/>
        <v>-10037</v>
      </c>
      <c r="G30" s="69">
        <f t="shared" si="2"/>
        <v>-7.6999384255032055E-3</v>
      </c>
      <c r="K30" s="69">
        <f t="shared" si="3"/>
        <v>-7.6999384255032055E-3</v>
      </c>
      <c r="O30" s="69">
        <f t="shared" ca="1" si="4"/>
        <v>-4.3497563135487437E-2</v>
      </c>
      <c r="Q30" s="70">
        <f t="shared" si="5"/>
        <v>33871.263299999999</v>
      </c>
    </row>
    <row r="31" spans="1:21" s="69" customFormat="1" ht="12" customHeight="1" x14ac:dyDescent="0.2">
      <c r="A31" s="67" t="s">
        <v>170</v>
      </c>
      <c r="B31" s="68" t="s">
        <v>42</v>
      </c>
      <c r="C31" s="83">
        <v>48898.727899999998</v>
      </c>
      <c r="D31" s="84">
        <v>5.9999999999999995E-4</v>
      </c>
      <c r="E31" s="69">
        <f t="shared" si="0"/>
        <v>-10014.023412674725</v>
      </c>
      <c r="F31" s="69">
        <f t="shared" si="1"/>
        <v>-10014</v>
      </c>
      <c r="G31" s="69">
        <f t="shared" si="2"/>
        <v>-9.126898818067275E-3</v>
      </c>
      <c r="K31" s="69">
        <f t="shared" si="3"/>
        <v>-9.126898818067275E-3</v>
      </c>
      <c r="O31" s="69">
        <f t="shared" ca="1" si="4"/>
        <v>-4.3440938358378735E-2</v>
      </c>
      <c r="Q31" s="70">
        <f t="shared" si="5"/>
        <v>33880.227899999998</v>
      </c>
    </row>
    <row r="32" spans="1:21" s="69" customFormat="1" ht="12" customHeight="1" x14ac:dyDescent="0.2">
      <c r="A32" s="67" t="s">
        <v>170</v>
      </c>
      <c r="B32" s="68" t="s">
        <v>42</v>
      </c>
      <c r="C32" s="83">
        <v>48898.7281</v>
      </c>
      <c r="D32" s="84">
        <v>5.9999999999999995E-4</v>
      </c>
      <c r="E32" s="69">
        <f t="shared" si="0"/>
        <v>-10014.022899626965</v>
      </c>
      <c r="F32" s="69">
        <f t="shared" si="1"/>
        <v>-10014</v>
      </c>
      <c r="G32" s="69">
        <f t="shared" si="2"/>
        <v>-8.9268988158437423E-3</v>
      </c>
      <c r="K32" s="69">
        <f t="shared" si="3"/>
        <v>-8.9268988158437423E-3</v>
      </c>
      <c r="O32" s="69">
        <f t="shared" ca="1" si="4"/>
        <v>-4.3440938358378735E-2</v>
      </c>
      <c r="Q32" s="70">
        <f t="shared" si="5"/>
        <v>33880.2281</v>
      </c>
    </row>
    <row r="33" spans="1:20" s="69" customFormat="1" ht="12" customHeight="1" x14ac:dyDescent="0.2">
      <c r="A33" s="67" t="s">
        <v>170</v>
      </c>
      <c r="B33" s="68" t="s">
        <v>42</v>
      </c>
      <c r="C33" s="83">
        <v>48916.661800000002</v>
      </c>
      <c r="D33" s="84">
        <v>4.0000000000000002E-4</v>
      </c>
      <c r="E33" s="69">
        <f t="shared" si="0"/>
        <v>-9968.0186770407126</v>
      </c>
      <c r="F33" s="69">
        <f t="shared" si="1"/>
        <v>-9968</v>
      </c>
      <c r="G33" s="69">
        <f t="shared" si="2"/>
        <v>-7.2808195909601636E-3</v>
      </c>
      <c r="K33" s="69">
        <f t="shared" si="3"/>
        <v>-7.2808195909601636E-3</v>
      </c>
      <c r="O33" s="69">
        <f t="shared" ca="1" si="4"/>
        <v>-4.3327688804161331E-2</v>
      </c>
      <c r="Q33" s="70">
        <f t="shared" si="5"/>
        <v>33898.161800000002</v>
      </c>
    </row>
    <row r="34" spans="1:20" s="69" customFormat="1" ht="12" customHeight="1" x14ac:dyDescent="0.2">
      <c r="A34" s="67" t="s">
        <v>170</v>
      </c>
      <c r="B34" s="68" t="s">
        <v>42</v>
      </c>
      <c r="C34" s="83">
        <v>48916.662199999999</v>
      </c>
      <c r="D34" s="84">
        <v>5.0000000000000001E-4</v>
      </c>
      <c r="E34" s="69">
        <f t="shared" si="0"/>
        <v>-9968.0176509452103</v>
      </c>
      <c r="F34" s="69">
        <f t="shared" si="1"/>
        <v>-9968</v>
      </c>
      <c r="G34" s="69">
        <f t="shared" si="2"/>
        <v>-6.8808195937890559E-3</v>
      </c>
      <c r="K34" s="69">
        <f t="shared" si="3"/>
        <v>-6.8808195937890559E-3</v>
      </c>
      <c r="O34" s="69">
        <f t="shared" ca="1" si="4"/>
        <v>-4.3327688804161331E-2</v>
      </c>
      <c r="Q34" s="70">
        <f t="shared" si="5"/>
        <v>33898.162199999999</v>
      </c>
    </row>
    <row r="35" spans="1:20" s="69" customFormat="1" ht="12" customHeight="1" x14ac:dyDescent="0.2">
      <c r="A35" s="67" t="s">
        <v>170</v>
      </c>
      <c r="B35" s="68" t="s">
        <v>49</v>
      </c>
      <c r="C35" s="83">
        <v>48939.658900000002</v>
      </c>
      <c r="D35" s="84">
        <v>6.9999999999999999E-4</v>
      </c>
      <c r="E35" s="69">
        <f t="shared" si="0"/>
        <v>-9909.0256244504362</v>
      </c>
      <c r="F35" s="69">
        <f t="shared" si="1"/>
        <v>-9909</v>
      </c>
      <c r="G35" s="69">
        <f t="shared" si="2"/>
        <v>-9.9891092831967399E-3</v>
      </c>
      <c r="K35" s="69">
        <f t="shared" si="3"/>
        <v>-9.9891092831967399E-3</v>
      </c>
      <c r="O35" s="69">
        <f t="shared" ca="1" si="4"/>
        <v>-4.318243394114335E-2</v>
      </c>
      <c r="Q35" s="70">
        <f t="shared" si="5"/>
        <v>33921.158900000002</v>
      </c>
    </row>
    <row r="36" spans="1:20" s="69" customFormat="1" ht="12" customHeight="1" x14ac:dyDescent="0.2">
      <c r="A36" s="67" t="s">
        <v>170</v>
      </c>
      <c r="B36" s="68" t="s">
        <v>49</v>
      </c>
      <c r="C36" s="83">
        <v>48939.659099999997</v>
      </c>
      <c r="D36" s="84">
        <v>5.0000000000000001E-4</v>
      </c>
      <c r="E36" s="69">
        <f t="shared" si="0"/>
        <v>-9909.025111402696</v>
      </c>
      <c r="F36" s="69">
        <f t="shared" si="1"/>
        <v>-9909</v>
      </c>
      <c r="G36" s="69">
        <f t="shared" si="2"/>
        <v>-9.7891092882491648E-3</v>
      </c>
      <c r="K36" s="69">
        <f t="shared" si="3"/>
        <v>-9.7891092882491648E-3</v>
      </c>
      <c r="O36" s="69">
        <f t="shared" ca="1" si="4"/>
        <v>-4.318243394114335E-2</v>
      </c>
      <c r="Q36" s="70">
        <f t="shared" si="5"/>
        <v>33921.159099999997</v>
      </c>
    </row>
    <row r="37" spans="1:20" s="69" customFormat="1" ht="12" customHeight="1" x14ac:dyDescent="0.2">
      <c r="A37" s="71" t="s">
        <v>30</v>
      </c>
      <c r="B37" s="72"/>
      <c r="C37" s="73">
        <v>52802.467199999999</v>
      </c>
      <c r="D37" s="73">
        <v>2.7000000000000001E-3</v>
      </c>
      <c r="E37" s="69">
        <f t="shared" si="0"/>
        <v>0</v>
      </c>
      <c r="F37" s="69">
        <f t="shared" si="1"/>
        <v>0</v>
      </c>
      <c r="G37" s="69">
        <f t="shared" si="2"/>
        <v>0</v>
      </c>
      <c r="J37" s="69">
        <f t="shared" ref="J37:J51" si="6">+G37</f>
        <v>0</v>
      </c>
      <c r="O37" s="69">
        <f t="shared" ca="1" si="4"/>
        <v>-1.8787002794615738E-2</v>
      </c>
      <c r="Q37" s="70">
        <f t="shared" si="5"/>
        <v>37783.967199999999</v>
      </c>
      <c r="R37" s="70"/>
      <c r="S37" s="70"/>
      <c r="T37" s="70"/>
    </row>
    <row r="38" spans="1:20" s="69" customFormat="1" ht="12" customHeight="1" x14ac:dyDescent="0.2">
      <c r="A38" s="71" t="s">
        <v>30</v>
      </c>
      <c r="B38" s="72"/>
      <c r="C38" s="73">
        <v>52834.437400000003</v>
      </c>
      <c r="D38" s="73">
        <v>2E-3</v>
      </c>
      <c r="E38" s="69">
        <f t="shared" si="0"/>
        <v>82.011196625739672</v>
      </c>
      <c r="F38" s="69">
        <f t="shared" si="1"/>
        <v>82</v>
      </c>
      <c r="G38" s="69">
        <f t="shared" si="2"/>
        <v>4.3647499260259792E-3</v>
      </c>
      <c r="J38" s="69">
        <f t="shared" si="6"/>
        <v>4.3647499260259792E-3</v>
      </c>
      <c r="O38" s="69">
        <f t="shared" ca="1" si="4"/>
        <v>-1.8585123154489059E-2</v>
      </c>
      <c r="Q38" s="70">
        <f t="shared" si="5"/>
        <v>37815.937400000003</v>
      </c>
      <c r="R38" s="70"/>
      <c r="S38" s="70"/>
      <c r="T38" s="70"/>
    </row>
    <row r="39" spans="1:20" s="69" customFormat="1" ht="12" customHeight="1" x14ac:dyDescent="0.2">
      <c r="A39" s="28" t="s">
        <v>43</v>
      </c>
      <c r="B39" s="72"/>
      <c r="C39" s="73">
        <v>52862.505599999997</v>
      </c>
      <c r="D39" s="73">
        <v>1.6000000000000001E-3</v>
      </c>
      <c r="E39" s="69">
        <f t="shared" si="0"/>
        <v>154.01283155857934</v>
      </c>
      <c r="F39" s="69">
        <f t="shared" si="1"/>
        <v>154</v>
      </c>
      <c r="G39" s="69">
        <f t="shared" si="2"/>
        <v>5.0020913113257848E-3</v>
      </c>
      <c r="J39" s="69">
        <f t="shared" si="6"/>
        <v>5.0020913113257848E-3</v>
      </c>
      <c r="O39" s="69">
        <f t="shared" ca="1" si="4"/>
        <v>-1.8407862982670511E-2</v>
      </c>
      <c r="Q39" s="70">
        <f t="shared" si="5"/>
        <v>37844.005599999997</v>
      </c>
      <c r="R39" s="70"/>
      <c r="S39" s="70"/>
      <c r="T39" s="70"/>
    </row>
    <row r="40" spans="1:20" s="69" customFormat="1" ht="12" customHeight="1" x14ac:dyDescent="0.2">
      <c r="A40" s="71" t="s">
        <v>30</v>
      </c>
      <c r="B40" s="72"/>
      <c r="C40" s="73">
        <v>52864.453099999999</v>
      </c>
      <c r="D40" s="73">
        <v>1.1000000000000001E-3</v>
      </c>
      <c r="E40" s="69">
        <f t="shared" si="0"/>
        <v>159.00863406931677</v>
      </c>
      <c r="F40" s="69">
        <f t="shared" si="1"/>
        <v>159</v>
      </c>
      <c r="G40" s="69">
        <f t="shared" si="2"/>
        <v>3.3657955791568384E-3</v>
      </c>
      <c r="J40" s="69">
        <f t="shared" si="6"/>
        <v>3.3657955791568384E-3</v>
      </c>
      <c r="O40" s="69">
        <f t="shared" ca="1" si="4"/>
        <v>-1.8395553248516446E-2</v>
      </c>
      <c r="Q40" s="70">
        <f t="shared" si="5"/>
        <v>37845.953099999999</v>
      </c>
      <c r="R40" s="70"/>
      <c r="S40" s="70"/>
      <c r="T40" s="70"/>
    </row>
    <row r="41" spans="1:20" s="69" customFormat="1" ht="12" customHeight="1" x14ac:dyDescent="0.2">
      <c r="A41" s="71" t="s">
        <v>30</v>
      </c>
      <c r="B41" s="72"/>
      <c r="C41" s="73">
        <v>52867.574699999997</v>
      </c>
      <c r="D41" s="73">
        <v>3.0000000000000001E-3</v>
      </c>
      <c r="E41" s="69">
        <f t="shared" si="0"/>
        <v>167.01628342361437</v>
      </c>
      <c r="F41" s="69">
        <f t="shared" si="1"/>
        <v>167</v>
      </c>
      <c r="G41" s="69">
        <f t="shared" si="2"/>
        <v>6.3477223957306705E-3</v>
      </c>
      <c r="J41" s="69">
        <f t="shared" si="6"/>
        <v>6.3477223957306705E-3</v>
      </c>
      <c r="O41" s="69">
        <f t="shared" ca="1" si="4"/>
        <v>-1.8375857673869941E-2</v>
      </c>
      <c r="Q41" s="70">
        <f t="shared" si="5"/>
        <v>37849.074699999997</v>
      </c>
      <c r="R41" s="70"/>
      <c r="S41" s="70"/>
      <c r="T41" s="70"/>
    </row>
    <row r="42" spans="1:20" s="69" customFormat="1" ht="12" customHeight="1" x14ac:dyDescent="0.2">
      <c r="A42" s="71" t="s">
        <v>30</v>
      </c>
      <c r="B42" s="72"/>
      <c r="C42" s="73">
        <v>52946.318599999999</v>
      </c>
      <c r="D42" s="73">
        <v>4.0000000000000002E-4</v>
      </c>
      <c r="E42" s="69">
        <f t="shared" si="0"/>
        <v>369.01318885357739</v>
      </c>
      <c r="F42" s="69">
        <f t="shared" si="1"/>
        <v>369</v>
      </c>
      <c r="G42" s="69">
        <f t="shared" si="2"/>
        <v>5.1413746405160055E-3</v>
      </c>
      <c r="J42" s="69">
        <f t="shared" si="6"/>
        <v>5.1413746405160055E-3</v>
      </c>
      <c r="O42" s="69">
        <f t="shared" ca="1" si="4"/>
        <v>-1.7878544414045683E-2</v>
      </c>
      <c r="Q42" s="70">
        <f t="shared" si="5"/>
        <v>37927.818599999999</v>
      </c>
      <c r="R42" s="70"/>
      <c r="S42" s="70"/>
      <c r="T42" s="70"/>
    </row>
    <row r="43" spans="1:20" s="69" customFormat="1" ht="12" customHeight="1" x14ac:dyDescent="0.2">
      <c r="A43" s="71" t="s">
        <v>30</v>
      </c>
      <c r="B43" s="72"/>
      <c r="C43" s="73">
        <v>53216.464500000002</v>
      </c>
      <c r="D43" s="73">
        <v>5.0000000000000001E-4</v>
      </c>
      <c r="E43" s="69">
        <f t="shared" si="0"/>
        <v>1062.0019259442217</v>
      </c>
      <c r="F43" s="69">
        <f t="shared" si="1"/>
        <v>1062</v>
      </c>
      <c r="G43" s="69">
        <f t="shared" si="2"/>
        <v>7.5078555528307334E-4</v>
      </c>
      <c r="J43" s="69">
        <f t="shared" si="6"/>
        <v>7.5078555528307334E-4</v>
      </c>
      <c r="O43" s="69">
        <f t="shared" ca="1" si="4"/>
        <v>-1.6172415260292162E-2</v>
      </c>
      <c r="Q43" s="70">
        <f t="shared" si="5"/>
        <v>38197.964500000002</v>
      </c>
      <c r="R43" s="70"/>
      <c r="S43" s="70"/>
      <c r="T43" s="70"/>
    </row>
    <row r="44" spans="1:20" s="69" customFormat="1" ht="12" customHeight="1" x14ac:dyDescent="0.2">
      <c r="A44" s="71" t="s">
        <v>30</v>
      </c>
      <c r="B44" s="72"/>
      <c r="C44" s="73">
        <v>53221.526400000002</v>
      </c>
      <c r="D44" s="73">
        <v>1.1000000000000001E-3</v>
      </c>
      <c r="E44" s="69">
        <f t="shared" si="0"/>
        <v>1074.9869080900901</v>
      </c>
      <c r="F44" s="69">
        <f t="shared" si="1"/>
        <v>1075</v>
      </c>
      <c r="G44" s="69">
        <f t="shared" si="2"/>
        <v>-5.1035833603236824E-3</v>
      </c>
      <c r="J44" s="69">
        <f t="shared" si="6"/>
        <v>-5.1035833603236824E-3</v>
      </c>
      <c r="O44" s="69">
        <f t="shared" ca="1" si="4"/>
        <v>-1.6140409951491588E-2</v>
      </c>
      <c r="Q44" s="70">
        <f t="shared" si="5"/>
        <v>38203.026400000002</v>
      </c>
      <c r="R44" s="70"/>
      <c r="S44" s="70"/>
      <c r="T44" s="70"/>
    </row>
    <row r="45" spans="1:20" s="69" customFormat="1" ht="12" customHeight="1" x14ac:dyDescent="0.2">
      <c r="A45" s="74" t="s">
        <v>33</v>
      </c>
      <c r="B45" s="72"/>
      <c r="C45" s="73">
        <v>53579.394500000002</v>
      </c>
      <c r="D45" s="73">
        <v>2.9999999999999997E-4</v>
      </c>
      <c r="E45" s="69">
        <f t="shared" si="0"/>
        <v>1993.0040338877618</v>
      </c>
      <c r="F45" s="69">
        <f t="shared" si="1"/>
        <v>1993</v>
      </c>
      <c r="G45" s="69">
        <f t="shared" si="2"/>
        <v>1.5725194098195061E-3</v>
      </c>
      <c r="J45" s="69">
        <f t="shared" si="6"/>
        <v>1.5725194098195061E-3</v>
      </c>
      <c r="O45" s="69">
        <f t="shared" ca="1" si="4"/>
        <v>-1.3880342760805107E-2</v>
      </c>
      <c r="Q45" s="70">
        <f t="shared" si="5"/>
        <v>38560.894500000002</v>
      </c>
      <c r="R45" s="70"/>
      <c r="S45" s="70"/>
      <c r="T45" s="70"/>
    </row>
    <row r="46" spans="1:20" s="69" customFormat="1" ht="12" customHeight="1" x14ac:dyDescent="0.2">
      <c r="A46" s="28" t="s">
        <v>43</v>
      </c>
      <c r="B46" s="72"/>
      <c r="C46" s="73">
        <v>53607.457499999997</v>
      </c>
      <c r="D46" s="73">
        <v>1.1999999999999999E-3</v>
      </c>
      <c r="E46" s="69">
        <f t="shared" si="0"/>
        <v>2064.9923295789822</v>
      </c>
      <c r="F46" s="69">
        <f t="shared" si="1"/>
        <v>2065</v>
      </c>
      <c r="G46" s="69">
        <f t="shared" si="2"/>
        <v>-2.9901392044848762E-3</v>
      </c>
      <c r="J46" s="69">
        <f t="shared" si="6"/>
        <v>-2.9901392044848762E-3</v>
      </c>
      <c r="O46" s="69">
        <f t="shared" ca="1" si="4"/>
        <v>-1.3703082588986559E-2</v>
      </c>
      <c r="Q46" s="70">
        <f t="shared" si="5"/>
        <v>38588.957499999997</v>
      </c>
      <c r="R46" s="70"/>
      <c r="S46" s="70"/>
      <c r="T46" s="70"/>
    </row>
    <row r="47" spans="1:20" s="69" customFormat="1" ht="12" customHeight="1" x14ac:dyDescent="0.2">
      <c r="A47" s="74" t="s">
        <v>33</v>
      </c>
      <c r="B47" s="72"/>
      <c r="C47" s="73">
        <v>53612.527499999997</v>
      </c>
      <c r="D47" s="73">
        <v>8.9999999999999998E-4</v>
      </c>
      <c r="E47" s="69">
        <f t="shared" si="0"/>
        <v>2077.9980901589106</v>
      </c>
      <c r="F47" s="69">
        <f t="shared" si="1"/>
        <v>2078</v>
      </c>
      <c r="G47" s="69">
        <f t="shared" si="2"/>
        <v>-7.4450811371207237E-4</v>
      </c>
      <c r="J47" s="69">
        <f t="shared" si="6"/>
        <v>-7.4450811371207237E-4</v>
      </c>
      <c r="O47" s="69">
        <f t="shared" ca="1" si="4"/>
        <v>-1.3671077280185989E-2</v>
      </c>
      <c r="Q47" s="70">
        <f t="shared" si="5"/>
        <v>38594.027499999997</v>
      </c>
      <c r="R47" s="70"/>
      <c r="S47" s="70"/>
      <c r="T47" s="70"/>
    </row>
    <row r="48" spans="1:20" s="69" customFormat="1" ht="12" customHeight="1" x14ac:dyDescent="0.2">
      <c r="A48" s="74" t="s">
        <v>33</v>
      </c>
      <c r="B48" s="72"/>
      <c r="C48" s="73">
        <v>53621.4931</v>
      </c>
      <c r="D48" s="73">
        <v>8.0000000000000004E-4</v>
      </c>
      <c r="E48" s="69">
        <f t="shared" si="0"/>
        <v>2100.9969949035763</v>
      </c>
      <c r="F48" s="69">
        <f t="shared" si="1"/>
        <v>2101</v>
      </c>
      <c r="G48" s="69">
        <f t="shared" si="2"/>
        <v>-1.1714685024344362E-3</v>
      </c>
      <c r="J48" s="69">
        <f t="shared" si="6"/>
        <v>-1.1714685024344362E-3</v>
      </c>
      <c r="O48" s="69">
        <f t="shared" ca="1" si="4"/>
        <v>-1.3614452503077287E-2</v>
      </c>
      <c r="Q48" s="70">
        <f t="shared" si="5"/>
        <v>38602.9931</v>
      </c>
      <c r="R48" s="70"/>
      <c r="S48" s="70"/>
      <c r="T48" s="70"/>
    </row>
    <row r="49" spans="1:20" s="69" customFormat="1" ht="12" customHeight="1" x14ac:dyDescent="0.2">
      <c r="A49" s="75" t="s">
        <v>33</v>
      </c>
      <c r="B49" s="76"/>
      <c r="C49" s="28">
        <v>53637.475599999998</v>
      </c>
      <c r="D49" s="28">
        <v>1.2999999999999999E-3</v>
      </c>
      <c r="E49" s="69">
        <f t="shared" si="0"/>
        <v>2141.9959235956271</v>
      </c>
      <c r="F49" s="69">
        <f t="shared" si="1"/>
        <v>2142</v>
      </c>
      <c r="G49" s="69">
        <f t="shared" si="2"/>
        <v>-1.5890935464994982E-3</v>
      </c>
      <c r="J49" s="69">
        <f t="shared" si="6"/>
        <v>-1.5890935464994982E-3</v>
      </c>
      <c r="O49" s="69">
        <f t="shared" ca="1" si="4"/>
        <v>-1.3513512683013946E-2</v>
      </c>
      <c r="Q49" s="70">
        <f t="shared" si="5"/>
        <v>38618.975599999998</v>
      </c>
      <c r="R49" s="70"/>
      <c r="S49" s="70"/>
      <c r="T49" s="70"/>
    </row>
    <row r="50" spans="1:20" s="69" customFormat="1" ht="12" customHeight="1" x14ac:dyDescent="0.2">
      <c r="A50" s="75" t="s">
        <v>41</v>
      </c>
      <c r="B50" s="76" t="s">
        <v>42</v>
      </c>
      <c r="C50" s="28">
        <v>54073.302100000001</v>
      </c>
      <c r="D50" s="28">
        <v>2.0000000000000001E-4</v>
      </c>
      <c r="E50" s="69">
        <f t="shared" si="0"/>
        <v>3259.9949597669483</v>
      </c>
      <c r="F50" s="69">
        <f t="shared" si="1"/>
        <v>3260</v>
      </c>
      <c r="G50" s="69">
        <f t="shared" si="2"/>
        <v>-1.9648202360258438E-3</v>
      </c>
      <c r="J50" s="69">
        <f t="shared" si="6"/>
        <v>-1.9648202360258438E-3</v>
      </c>
      <c r="O50" s="69">
        <f t="shared" ca="1" si="4"/>
        <v>-1.0761056126164832E-2</v>
      </c>
      <c r="Q50" s="70">
        <f t="shared" si="5"/>
        <v>39054.802100000001</v>
      </c>
      <c r="R50" s="70"/>
      <c r="S50" s="70"/>
      <c r="T50" s="70"/>
    </row>
    <row r="51" spans="1:20" s="69" customFormat="1" ht="12" customHeight="1" x14ac:dyDescent="0.2">
      <c r="A51" s="62" t="s">
        <v>135</v>
      </c>
      <c r="B51" s="63" t="s">
        <v>49</v>
      </c>
      <c r="C51" s="62">
        <v>55075.552499999998</v>
      </c>
      <c r="D51" s="62" t="s">
        <v>64</v>
      </c>
      <c r="E51" s="69">
        <f t="shared" si="0"/>
        <v>5831.0065462636639</v>
      </c>
      <c r="F51" s="69">
        <f t="shared" si="1"/>
        <v>5831</v>
      </c>
      <c r="G51" s="69">
        <f t="shared" si="2"/>
        <v>2.5519120245007798E-3</v>
      </c>
      <c r="J51" s="69">
        <f t="shared" si="6"/>
        <v>2.5519120245007798E-3</v>
      </c>
      <c r="O51" s="69">
        <f t="shared" ca="1" si="4"/>
        <v>-4.4313908241441942E-3</v>
      </c>
      <c r="Q51" s="70">
        <f t="shared" si="5"/>
        <v>40057.052499999998</v>
      </c>
    </row>
    <row r="52" spans="1:20" s="69" customFormat="1" ht="12" customHeight="1" x14ac:dyDescent="0.2">
      <c r="A52" s="77" t="s">
        <v>44</v>
      </c>
      <c r="B52" s="78" t="s">
        <v>42</v>
      </c>
      <c r="C52" s="77">
        <v>55366.753700000001</v>
      </c>
      <c r="D52" s="77">
        <v>5.0000000000000001E-4</v>
      </c>
      <c r="E52" s="69">
        <f t="shared" si="0"/>
        <v>6578.0071552948575</v>
      </c>
      <c r="F52" s="69">
        <f t="shared" si="1"/>
        <v>6578</v>
      </c>
      <c r="G52" s="69">
        <f t="shared" si="2"/>
        <v>2.7893289807252586E-3</v>
      </c>
      <c r="K52" s="69">
        <f t="shared" ref="K52:K83" si="7">+G52</f>
        <v>2.7893289807252586E-3</v>
      </c>
      <c r="O52" s="69">
        <f t="shared" ca="1" si="4"/>
        <v>-2.5923165415267617E-3</v>
      </c>
      <c r="Q52" s="70">
        <f t="shared" si="5"/>
        <v>40348.253700000001</v>
      </c>
      <c r="R52" s="70"/>
      <c r="S52" s="70"/>
      <c r="T52" s="70"/>
    </row>
    <row r="53" spans="1:20" s="69" customFormat="1" ht="12" customHeight="1" x14ac:dyDescent="0.2">
      <c r="A53" s="67" t="s">
        <v>170</v>
      </c>
      <c r="B53" s="68" t="s">
        <v>42</v>
      </c>
      <c r="C53" s="83">
        <v>55817.393400000001</v>
      </c>
      <c r="D53" s="84">
        <v>1E-4</v>
      </c>
      <c r="E53" s="69">
        <f t="shared" ref="E53:E84" si="8">+(C53-C$7)/C$8</f>
        <v>7734.0055864607684</v>
      </c>
      <c r="F53" s="69">
        <f t="shared" ref="F53:F84" si="9">ROUND(2*E53,0)/2</f>
        <v>7734</v>
      </c>
      <c r="G53" s="69">
        <f t="shared" ref="G53:G84" si="10">+C53-(C$7+F53*C$8)</f>
        <v>2.1777546862722374E-3</v>
      </c>
      <c r="K53" s="69">
        <f t="shared" si="7"/>
        <v>2.1777546862722374E-3</v>
      </c>
      <c r="O53" s="69">
        <f t="shared" ref="O53:O84" ca="1" si="11">+C$11+C$12*$F53</f>
        <v>2.536939948932504E-4</v>
      </c>
      <c r="Q53" s="70">
        <f t="shared" ref="Q53:Q84" si="12">+C53-15018.5</f>
        <v>40798.893400000001</v>
      </c>
    </row>
    <row r="54" spans="1:20" s="69" customFormat="1" ht="12" customHeight="1" x14ac:dyDescent="0.2">
      <c r="A54" s="75" t="s">
        <v>48</v>
      </c>
      <c r="B54" s="79" t="s">
        <v>42</v>
      </c>
      <c r="C54" s="28">
        <v>55817.393409999997</v>
      </c>
      <c r="D54" s="28">
        <v>1E-4</v>
      </c>
      <c r="E54" s="69">
        <f t="shared" si="8"/>
        <v>7734.0056121131456</v>
      </c>
      <c r="F54" s="69">
        <f t="shared" si="9"/>
        <v>7734</v>
      </c>
      <c r="G54" s="69">
        <f t="shared" si="10"/>
        <v>2.1877546823816374E-3</v>
      </c>
      <c r="K54" s="69">
        <f t="shared" si="7"/>
        <v>2.1877546823816374E-3</v>
      </c>
      <c r="O54" s="69">
        <f t="shared" ca="1" si="11"/>
        <v>2.536939948932504E-4</v>
      </c>
      <c r="Q54" s="70">
        <f t="shared" si="12"/>
        <v>40798.893409999997</v>
      </c>
      <c r="R54" s="70"/>
      <c r="S54" s="70"/>
      <c r="T54" s="70"/>
    </row>
    <row r="55" spans="1:20" s="69" customFormat="1" ht="12" customHeight="1" x14ac:dyDescent="0.2">
      <c r="A55" s="67" t="s">
        <v>170</v>
      </c>
      <c r="B55" s="68" t="s">
        <v>42</v>
      </c>
      <c r="C55" s="83">
        <v>55838.441899999998</v>
      </c>
      <c r="D55" s="84">
        <v>2.9999999999999997E-4</v>
      </c>
      <c r="E55" s="69">
        <f t="shared" si="8"/>
        <v>7788.0000147776527</v>
      </c>
      <c r="F55" s="69">
        <f t="shared" si="9"/>
        <v>7788</v>
      </c>
      <c r="G55" s="69">
        <f t="shared" si="10"/>
        <v>5.7607321650721133E-6</v>
      </c>
      <c r="K55" s="69">
        <f t="shared" si="7"/>
        <v>5.7607321650721133E-6</v>
      </c>
      <c r="O55" s="69">
        <f t="shared" ca="1" si="11"/>
        <v>3.8663912375716189E-4</v>
      </c>
      <c r="Q55" s="70">
        <f t="shared" si="12"/>
        <v>40819.941899999998</v>
      </c>
    </row>
    <row r="56" spans="1:20" s="69" customFormat="1" ht="12" customHeight="1" x14ac:dyDescent="0.2">
      <c r="A56" s="75" t="s">
        <v>48</v>
      </c>
      <c r="B56" s="79" t="s">
        <v>42</v>
      </c>
      <c r="C56" s="28">
        <v>55838.441919999997</v>
      </c>
      <c r="D56" s="28">
        <v>2.9999999999999997E-4</v>
      </c>
      <c r="E56" s="69">
        <f t="shared" si="8"/>
        <v>7788.0000660824271</v>
      </c>
      <c r="F56" s="69">
        <f t="shared" si="9"/>
        <v>7788</v>
      </c>
      <c r="G56" s="69">
        <f t="shared" si="10"/>
        <v>2.5760731659829617E-5</v>
      </c>
      <c r="K56" s="69">
        <f t="shared" si="7"/>
        <v>2.5760731659829617E-5</v>
      </c>
      <c r="O56" s="69">
        <f t="shared" ca="1" si="11"/>
        <v>3.8663912375716189E-4</v>
      </c>
      <c r="Q56" s="70">
        <f t="shared" si="12"/>
        <v>40819.941919999997</v>
      </c>
      <c r="R56" s="70"/>
      <c r="S56" s="70"/>
      <c r="T56" s="70"/>
    </row>
    <row r="57" spans="1:20" s="69" customFormat="1" ht="12" customHeight="1" x14ac:dyDescent="0.2">
      <c r="A57" s="67" t="s">
        <v>170</v>
      </c>
      <c r="B57" s="68" t="s">
        <v>42</v>
      </c>
      <c r="C57" s="83">
        <v>55838.4424</v>
      </c>
      <c r="D57" s="84">
        <v>2.0000000000000001E-4</v>
      </c>
      <c r="E57" s="69">
        <f t="shared" si="8"/>
        <v>7788.0012973970443</v>
      </c>
      <c r="F57" s="69">
        <f t="shared" si="9"/>
        <v>7788</v>
      </c>
      <c r="G57" s="69">
        <f t="shared" si="10"/>
        <v>5.0576073408592492E-4</v>
      </c>
      <c r="K57" s="69">
        <f t="shared" si="7"/>
        <v>5.0576073408592492E-4</v>
      </c>
      <c r="O57" s="69">
        <f t="shared" ca="1" si="11"/>
        <v>3.8663912375716189E-4</v>
      </c>
      <c r="Q57" s="70">
        <f t="shared" si="12"/>
        <v>40819.9424</v>
      </c>
    </row>
    <row r="58" spans="1:20" s="69" customFormat="1" ht="12" customHeight="1" x14ac:dyDescent="0.2">
      <c r="A58" s="75" t="s">
        <v>48</v>
      </c>
      <c r="B58" s="79" t="s">
        <v>42</v>
      </c>
      <c r="C58" s="28">
        <v>55838.442410000003</v>
      </c>
      <c r="D58" s="28">
        <v>2.0000000000000001E-4</v>
      </c>
      <c r="E58" s="69">
        <f t="shared" si="8"/>
        <v>7788.0013230494405</v>
      </c>
      <c r="F58" s="69">
        <f t="shared" si="9"/>
        <v>7788</v>
      </c>
      <c r="G58" s="69">
        <f t="shared" si="10"/>
        <v>5.1576073747128248E-4</v>
      </c>
      <c r="K58" s="69">
        <f t="shared" si="7"/>
        <v>5.1576073747128248E-4</v>
      </c>
      <c r="O58" s="69">
        <f t="shared" ca="1" si="11"/>
        <v>3.8663912375716189E-4</v>
      </c>
      <c r="Q58" s="70">
        <f t="shared" si="12"/>
        <v>40819.942410000003</v>
      </c>
      <c r="R58" s="70"/>
      <c r="S58" s="70"/>
      <c r="T58" s="70"/>
    </row>
    <row r="59" spans="1:20" s="69" customFormat="1" ht="12" customHeight="1" x14ac:dyDescent="0.2">
      <c r="A59" s="67" t="s">
        <v>170</v>
      </c>
      <c r="B59" s="68" t="s">
        <v>42</v>
      </c>
      <c r="C59" s="83">
        <v>55838.4427</v>
      </c>
      <c r="D59" s="84">
        <v>5.9999999999999995E-4</v>
      </c>
      <c r="E59" s="69">
        <f t="shared" si="8"/>
        <v>7788.0020669686755</v>
      </c>
      <c r="F59" s="69">
        <f t="shared" si="9"/>
        <v>7788</v>
      </c>
      <c r="G59" s="69">
        <f t="shared" si="10"/>
        <v>8.0576073378324509E-4</v>
      </c>
      <c r="K59" s="69">
        <f t="shared" si="7"/>
        <v>8.0576073378324509E-4</v>
      </c>
      <c r="O59" s="69">
        <f t="shared" ca="1" si="11"/>
        <v>3.8663912375716189E-4</v>
      </c>
      <c r="Q59" s="70">
        <f t="shared" si="12"/>
        <v>40819.9427</v>
      </c>
    </row>
    <row r="60" spans="1:20" s="69" customFormat="1" ht="12" customHeight="1" x14ac:dyDescent="0.2">
      <c r="A60" s="75" t="s">
        <v>48</v>
      </c>
      <c r="B60" s="79" t="s">
        <v>42</v>
      </c>
      <c r="C60" s="28">
        <v>55838.442710000003</v>
      </c>
      <c r="D60" s="28">
        <v>5.9999999999999995E-4</v>
      </c>
      <c r="E60" s="69">
        <f t="shared" si="8"/>
        <v>7788.0020926210718</v>
      </c>
      <c r="F60" s="69">
        <f t="shared" si="9"/>
        <v>7788</v>
      </c>
      <c r="G60" s="69">
        <f t="shared" si="10"/>
        <v>8.1576073716860265E-4</v>
      </c>
      <c r="K60" s="69">
        <f t="shared" si="7"/>
        <v>8.1576073716860265E-4</v>
      </c>
      <c r="O60" s="69">
        <f t="shared" ca="1" si="11"/>
        <v>3.8663912375716189E-4</v>
      </c>
      <c r="Q60" s="70">
        <f t="shared" si="12"/>
        <v>40819.942710000003</v>
      </c>
      <c r="R60" s="70"/>
      <c r="S60" s="70"/>
      <c r="T60" s="70"/>
    </row>
    <row r="61" spans="1:20" s="69" customFormat="1" ht="12" customHeight="1" x14ac:dyDescent="0.2">
      <c r="A61" s="67" t="s">
        <v>170</v>
      </c>
      <c r="B61" s="68" t="s">
        <v>49</v>
      </c>
      <c r="C61" s="83">
        <v>56169.407599999999</v>
      </c>
      <c r="D61" s="84">
        <v>4.0000000000000002E-4</v>
      </c>
      <c r="E61" s="69">
        <f t="shared" si="8"/>
        <v>8637.0060610042237</v>
      </c>
      <c r="F61" s="69">
        <f t="shared" si="9"/>
        <v>8637</v>
      </c>
      <c r="G61" s="69">
        <f t="shared" si="10"/>
        <v>2.362744664424099E-3</v>
      </c>
      <c r="K61" s="69">
        <f t="shared" si="7"/>
        <v>2.362744664424099E-3</v>
      </c>
      <c r="O61" s="69">
        <f t="shared" ca="1" si="11"/>
        <v>2.4768319831175341E-3</v>
      </c>
      <c r="Q61" s="70">
        <f t="shared" si="12"/>
        <v>41150.907599999999</v>
      </c>
    </row>
    <row r="62" spans="1:20" s="69" customFormat="1" ht="12" customHeight="1" x14ac:dyDescent="0.2">
      <c r="A62" s="75" t="s">
        <v>48</v>
      </c>
      <c r="B62" s="79" t="s">
        <v>49</v>
      </c>
      <c r="C62" s="28">
        <v>56169.407639999998</v>
      </c>
      <c r="D62" s="28">
        <v>4.0000000000000002E-4</v>
      </c>
      <c r="E62" s="69">
        <f t="shared" si="8"/>
        <v>8637.0061636137725</v>
      </c>
      <c r="F62" s="69">
        <f t="shared" si="9"/>
        <v>8637</v>
      </c>
      <c r="G62" s="69">
        <f t="shared" si="10"/>
        <v>2.402744663413614E-3</v>
      </c>
      <c r="K62" s="69">
        <f t="shared" si="7"/>
        <v>2.402744663413614E-3</v>
      </c>
      <c r="O62" s="69">
        <f t="shared" ca="1" si="11"/>
        <v>2.4768319831175341E-3</v>
      </c>
      <c r="Q62" s="70">
        <f t="shared" si="12"/>
        <v>41150.907639999998</v>
      </c>
      <c r="R62" s="70"/>
      <c r="S62" s="70"/>
      <c r="T62" s="70"/>
    </row>
    <row r="63" spans="1:20" s="69" customFormat="1" ht="12" customHeight="1" x14ac:dyDescent="0.2">
      <c r="A63" s="75" t="s">
        <v>48</v>
      </c>
      <c r="B63" s="79" t="s">
        <v>49</v>
      </c>
      <c r="C63" s="28">
        <v>56169.407769999998</v>
      </c>
      <c r="D63" s="28">
        <v>2.0000000000000001E-4</v>
      </c>
      <c r="E63" s="69">
        <f t="shared" si="8"/>
        <v>8637.0064970948151</v>
      </c>
      <c r="F63" s="69">
        <f t="shared" si="9"/>
        <v>8637</v>
      </c>
      <c r="G63" s="69">
        <f t="shared" si="10"/>
        <v>2.5327446637675166E-3</v>
      </c>
      <c r="K63" s="69">
        <f t="shared" si="7"/>
        <v>2.5327446637675166E-3</v>
      </c>
      <c r="O63" s="69">
        <f t="shared" ca="1" si="11"/>
        <v>2.4768319831175341E-3</v>
      </c>
      <c r="Q63" s="70">
        <f t="shared" si="12"/>
        <v>41150.907769999998</v>
      </c>
      <c r="R63" s="70"/>
      <c r="S63" s="70"/>
      <c r="T63" s="70"/>
    </row>
    <row r="64" spans="1:20" s="69" customFormat="1" ht="12" customHeight="1" x14ac:dyDescent="0.2">
      <c r="A64" s="67" t="s">
        <v>170</v>
      </c>
      <c r="B64" s="68" t="s">
        <v>49</v>
      </c>
      <c r="C64" s="83">
        <v>56169.407800000001</v>
      </c>
      <c r="D64" s="84">
        <v>2.0000000000000001E-4</v>
      </c>
      <c r="E64" s="69">
        <f t="shared" si="8"/>
        <v>8637.006574051984</v>
      </c>
      <c r="F64" s="69">
        <f t="shared" si="9"/>
        <v>8637</v>
      </c>
      <c r="G64" s="69">
        <f t="shared" si="10"/>
        <v>2.5627446666476317E-3</v>
      </c>
      <c r="K64" s="69">
        <f t="shared" si="7"/>
        <v>2.5627446666476317E-3</v>
      </c>
      <c r="O64" s="69">
        <f t="shared" ca="1" si="11"/>
        <v>2.4768319831175341E-3</v>
      </c>
      <c r="Q64" s="70">
        <f t="shared" si="12"/>
        <v>41150.907800000001</v>
      </c>
    </row>
    <row r="65" spans="1:20" s="69" customFormat="1" ht="12" customHeight="1" x14ac:dyDescent="0.2">
      <c r="A65" s="67" t="s">
        <v>170</v>
      </c>
      <c r="B65" s="68" t="s">
        <v>49</v>
      </c>
      <c r="C65" s="83">
        <v>56169.408600000002</v>
      </c>
      <c r="D65" s="84">
        <v>4.0000000000000002E-4</v>
      </c>
      <c r="E65" s="69">
        <f t="shared" si="8"/>
        <v>8637.0086262430068</v>
      </c>
      <c r="F65" s="69">
        <f t="shared" si="9"/>
        <v>8637</v>
      </c>
      <c r="G65" s="69">
        <f t="shared" si="10"/>
        <v>3.3627446682658046E-3</v>
      </c>
      <c r="K65" s="69">
        <f t="shared" si="7"/>
        <v>3.3627446682658046E-3</v>
      </c>
      <c r="O65" s="69">
        <f t="shared" ca="1" si="11"/>
        <v>2.4768319831175341E-3</v>
      </c>
      <c r="Q65" s="70">
        <f t="shared" si="12"/>
        <v>41150.908600000002</v>
      </c>
    </row>
    <row r="66" spans="1:20" s="69" customFormat="1" ht="12" customHeight="1" x14ac:dyDescent="0.2">
      <c r="A66" s="75" t="s">
        <v>48</v>
      </c>
      <c r="B66" s="79" t="s">
        <v>49</v>
      </c>
      <c r="C66" s="28">
        <v>56169.408640000001</v>
      </c>
      <c r="D66" s="28">
        <v>4.0000000000000002E-4</v>
      </c>
      <c r="E66" s="69">
        <f t="shared" si="8"/>
        <v>8637.0087288525556</v>
      </c>
      <c r="F66" s="69">
        <f t="shared" si="9"/>
        <v>8637</v>
      </c>
      <c r="G66" s="69">
        <f t="shared" si="10"/>
        <v>3.4027446672553197E-3</v>
      </c>
      <c r="K66" s="69">
        <f t="shared" si="7"/>
        <v>3.4027446672553197E-3</v>
      </c>
      <c r="O66" s="69">
        <f t="shared" ca="1" si="11"/>
        <v>2.4768319831175341E-3</v>
      </c>
      <c r="Q66" s="70">
        <f t="shared" si="12"/>
        <v>41150.908640000001</v>
      </c>
      <c r="R66" s="70"/>
      <c r="S66" s="70"/>
      <c r="T66" s="70"/>
    </row>
    <row r="67" spans="1:20" s="69" customFormat="1" ht="12" customHeight="1" x14ac:dyDescent="0.2">
      <c r="A67" s="67" t="s">
        <v>170</v>
      </c>
      <c r="B67" s="68" t="s">
        <v>42</v>
      </c>
      <c r="C67" s="83">
        <v>56461.387499999997</v>
      </c>
      <c r="D67" s="84">
        <v>5.9999999999999995E-4</v>
      </c>
      <c r="E67" s="69">
        <f t="shared" si="8"/>
        <v>9386.004221468067</v>
      </c>
      <c r="F67" s="69">
        <f t="shared" si="9"/>
        <v>9386</v>
      </c>
      <c r="G67" s="69">
        <f t="shared" si="10"/>
        <v>1.6456433295388706E-3</v>
      </c>
      <c r="K67" s="69">
        <f t="shared" si="7"/>
        <v>1.6456433295388706E-3</v>
      </c>
      <c r="O67" s="69">
        <f t="shared" ca="1" si="11"/>
        <v>4.3208301593965943E-3</v>
      </c>
      <c r="Q67" s="70">
        <f t="shared" si="12"/>
        <v>41442.887499999997</v>
      </c>
    </row>
    <row r="68" spans="1:20" s="69" customFormat="1" ht="12" customHeight="1" x14ac:dyDescent="0.2">
      <c r="A68" s="47" t="s">
        <v>53</v>
      </c>
      <c r="B68" s="48" t="s">
        <v>42</v>
      </c>
      <c r="C68" s="47">
        <v>56461.387540000003</v>
      </c>
      <c r="D68" s="47">
        <v>5.9999999999999995E-4</v>
      </c>
      <c r="E68" s="69">
        <f t="shared" si="8"/>
        <v>9386.004324077634</v>
      </c>
      <c r="F68" s="69">
        <f t="shared" si="9"/>
        <v>9386</v>
      </c>
      <c r="G68" s="69">
        <f t="shared" si="10"/>
        <v>1.6856433358043432E-3</v>
      </c>
      <c r="K68" s="69">
        <f t="shared" si="7"/>
        <v>1.6856433358043432E-3</v>
      </c>
      <c r="O68" s="69">
        <f t="shared" ca="1" si="11"/>
        <v>4.3208301593965943E-3</v>
      </c>
      <c r="Q68" s="70">
        <f t="shared" si="12"/>
        <v>41442.887540000003</v>
      </c>
      <c r="R68" s="70"/>
      <c r="S68" s="70"/>
      <c r="T68" s="70"/>
    </row>
    <row r="69" spans="1:20" s="69" customFormat="1" ht="12" customHeight="1" x14ac:dyDescent="0.2">
      <c r="A69" s="67" t="s">
        <v>170</v>
      </c>
      <c r="B69" s="68" t="s">
        <v>42</v>
      </c>
      <c r="C69" s="83">
        <v>56461.3897</v>
      </c>
      <c r="D69" s="84">
        <v>2.9999999999999997E-4</v>
      </c>
      <c r="E69" s="69">
        <f t="shared" si="8"/>
        <v>9386.0098649933752</v>
      </c>
      <c r="F69" s="69">
        <f t="shared" si="9"/>
        <v>9386</v>
      </c>
      <c r="G69" s="69">
        <f t="shared" si="10"/>
        <v>3.8456433321698569E-3</v>
      </c>
      <c r="K69" s="69">
        <f t="shared" si="7"/>
        <v>3.8456433321698569E-3</v>
      </c>
      <c r="O69" s="69">
        <f t="shared" ca="1" si="11"/>
        <v>4.3208301593965943E-3</v>
      </c>
      <c r="Q69" s="70">
        <f t="shared" si="12"/>
        <v>41442.8897</v>
      </c>
    </row>
    <row r="70" spans="1:20" s="69" customFormat="1" ht="12" customHeight="1" x14ac:dyDescent="0.2">
      <c r="A70" s="47" t="s">
        <v>53</v>
      </c>
      <c r="B70" s="48" t="s">
        <v>42</v>
      </c>
      <c r="C70" s="47">
        <v>56461.389710000003</v>
      </c>
      <c r="D70" s="47">
        <v>2.9999999999999997E-4</v>
      </c>
      <c r="E70" s="69">
        <f t="shared" si="8"/>
        <v>9386.0098906457715</v>
      </c>
      <c r="F70" s="69">
        <f t="shared" si="9"/>
        <v>9386</v>
      </c>
      <c r="G70" s="69">
        <f t="shared" si="10"/>
        <v>3.8556433355552144E-3</v>
      </c>
      <c r="K70" s="69">
        <f t="shared" si="7"/>
        <v>3.8556433355552144E-3</v>
      </c>
      <c r="O70" s="69">
        <f t="shared" ca="1" si="11"/>
        <v>4.3208301593965943E-3</v>
      </c>
      <c r="Q70" s="70">
        <f t="shared" si="12"/>
        <v>41442.889710000003</v>
      </c>
      <c r="R70" s="70"/>
      <c r="S70" s="70"/>
      <c r="T70" s="70"/>
    </row>
    <row r="71" spans="1:20" s="69" customFormat="1" ht="12" customHeight="1" x14ac:dyDescent="0.2">
      <c r="A71" s="67" t="s">
        <v>170</v>
      </c>
      <c r="B71" s="68" t="s">
        <v>42</v>
      </c>
      <c r="C71" s="83">
        <v>56461.390200000002</v>
      </c>
      <c r="D71" s="84">
        <v>2.9999999999999997E-4</v>
      </c>
      <c r="E71" s="69">
        <f t="shared" si="8"/>
        <v>9386.0111476127659</v>
      </c>
      <c r="F71" s="69">
        <f t="shared" si="9"/>
        <v>9386</v>
      </c>
      <c r="G71" s="69">
        <f t="shared" si="10"/>
        <v>4.3456433340907097E-3</v>
      </c>
      <c r="K71" s="69">
        <f t="shared" si="7"/>
        <v>4.3456433340907097E-3</v>
      </c>
      <c r="O71" s="69">
        <f t="shared" ca="1" si="11"/>
        <v>4.3208301593965943E-3</v>
      </c>
      <c r="Q71" s="70">
        <f t="shared" si="12"/>
        <v>41442.890200000002</v>
      </c>
    </row>
    <row r="72" spans="1:20" s="69" customFormat="1" ht="12" customHeight="1" x14ac:dyDescent="0.2">
      <c r="A72" s="47" t="s">
        <v>53</v>
      </c>
      <c r="B72" s="48" t="s">
        <v>42</v>
      </c>
      <c r="C72" s="47">
        <v>56461.390249999997</v>
      </c>
      <c r="D72" s="47">
        <v>2.9999999999999997E-4</v>
      </c>
      <c r="E72" s="69">
        <f t="shared" si="8"/>
        <v>9386.0112758746927</v>
      </c>
      <c r="F72" s="69">
        <f t="shared" si="9"/>
        <v>9386</v>
      </c>
      <c r="G72" s="69">
        <f t="shared" si="10"/>
        <v>4.3956433291896246E-3</v>
      </c>
      <c r="K72" s="69">
        <f t="shared" si="7"/>
        <v>4.3956433291896246E-3</v>
      </c>
      <c r="O72" s="69">
        <f t="shared" ca="1" si="11"/>
        <v>4.3208301593965943E-3</v>
      </c>
      <c r="Q72" s="70">
        <f t="shared" si="12"/>
        <v>41442.890249999997</v>
      </c>
      <c r="R72" s="70"/>
      <c r="S72" s="70"/>
      <c r="T72" s="70"/>
    </row>
    <row r="73" spans="1:20" s="69" customFormat="1" ht="12" customHeight="1" x14ac:dyDescent="0.2">
      <c r="A73" s="47" t="s">
        <v>53</v>
      </c>
      <c r="B73" s="48" t="s">
        <v>42</v>
      </c>
      <c r="C73" s="47">
        <v>56482.440589999998</v>
      </c>
      <c r="D73" s="47">
        <v>4.0000000000000002E-4</v>
      </c>
      <c r="E73" s="69">
        <f t="shared" si="8"/>
        <v>9440.0104242309317</v>
      </c>
      <c r="F73" s="69">
        <f t="shared" si="9"/>
        <v>9440</v>
      </c>
      <c r="G73" s="69">
        <f t="shared" si="10"/>
        <v>4.0636493722558953E-3</v>
      </c>
      <c r="K73" s="69">
        <f t="shared" si="7"/>
        <v>4.0636493722558953E-3</v>
      </c>
      <c r="O73" s="69">
        <f t="shared" ca="1" si="11"/>
        <v>4.4537752882605058E-3</v>
      </c>
      <c r="Q73" s="70">
        <f t="shared" si="12"/>
        <v>41463.940589999998</v>
      </c>
      <c r="R73" s="70"/>
      <c r="S73" s="70"/>
      <c r="T73" s="70"/>
    </row>
    <row r="74" spans="1:20" s="69" customFormat="1" ht="12" customHeight="1" x14ac:dyDescent="0.2">
      <c r="A74" s="67" t="s">
        <v>170</v>
      </c>
      <c r="B74" s="68" t="s">
        <v>42</v>
      </c>
      <c r="C74" s="83">
        <v>56482.440600000002</v>
      </c>
      <c r="D74" s="84">
        <v>4.0000000000000002E-4</v>
      </c>
      <c r="E74" s="69">
        <f t="shared" si="8"/>
        <v>9440.010449883328</v>
      </c>
      <c r="F74" s="69">
        <f t="shared" si="9"/>
        <v>9440</v>
      </c>
      <c r="G74" s="69">
        <f t="shared" si="10"/>
        <v>4.0736493756412528E-3</v>
      </c>
      <c r="K74" s="69">
        <f t="shared" si="7"/>
        <v>4.0736493756412528E-3</v>
      </c>
      <c r="O74" s="69">
        <f t="shared" ca="1" si="11"/>
        <v>4.4537752882605058E-3</v>
      </c>
      <c r="Q74" s="70">
        <f t="shared" si="12"/>
        <v>41463.940600000002</v>
      </c>
    </row>
    <row r="75" spans="1:20" s="69" customFormat="1" ht="12" customHeight="1" x14ac:dyDescent="0.2">
      <c r="A75" s="47" t="s">
        <v>53</v>
      </c>
      <c r="B75" s="48" t="s">
        <v>42</v>
      </c>
      <c r="C75" s="47">
        <v>56482.440640000001</v>
      </c>
      <c r="D75" s="47">
        <v>2.9999999999999997E-4</v>
      </c>
      <c r="E75" s="69">
        <f t="shared" si="8"/>
        <v>9440.0105524928749</v>
      </c>
      <c r="F75" s="69">
        <f t="shared" si="9"/>
        <v>9440</v>
      </c>
      <c r="G75" s="69">
        <f t="shared" si="10"/>
        <v>4.1136493746307679E-3</v>
      </c>
      <c r="K75" s="69">
        <f t="shared" si="7"/>
        <v>4.1136493746307679E-3</v>
      </c>
      <c r="O75" s="69">
        <f t="shared" ca="1" si="11"/>
        <v>4.4537752882605058E-3</v>
      </c>
      <c r="Q75" s="70">
        <f t="shared" si="12"/>
        <v>41463.940640000001</v>
      </c>
      <c r="R75" s="70"/>
      <c r="S75" s="70"/>
      <c r="T75" s="70"/>
    </row>
    <row r="76" spans="1:20" s="69" customFormat="1" ht="12" customHeight="1" x14ac:dyDescent="0.2">
      <c r="A76" s="47" t="s">
        <v>53</v>
      </c>
      <c r="B76" s="48" t="s">
        <v>42</v>
      </c>
      <c r="C76" s="47">
        <v>56482.44068</v>
      </c>
      <c r="D76" s="47">
        <v>2.0000000000000001E-4</v>
      </c>
      <c r="E76" s="69">
        <f t="shared" si="8"/>
        <v>9440.0106551024237</v>
      </c>
      <c r="F76" s="69">
        <f t="shared" si="9"/>
        <v>9440</v>
      </c>
      <c r="G76" s="69">
        <f t="shared" si="10"/>
        <v>4.1536493736202829E-3</v>
      </c>
      <c r="K76" s="69">
        <f t="shared" si="7"/>
        <v>4.1536493736202829E-3</v>
      </c>
      <c r="O76" s="69">
        <f t="shared" ca="1" si="11"/>
        <v>4.4537752882605058E-3</v>
      </c>
      <c r="Q76" s="70">
        <f t="shared" si="12"/>
        <v>41463.94068</v>
      </c>
      <c r="R76" s="70"/>
      <c r="S76" s="70"/>
      <c r="T76" s="70"/>
    </row>
    <row r="77" spans="1:20" s="69" customFormat="1" ht="12" customHeight="1" x14ac:dyDescent="0.2">
      <c r="A77" s="67" t="s">
        <v>170</v>
      </c>
      <c r="B77" s="68" t="s">
        <v>42</v>
      </c>
      <c r="C77" s="83">
        <v>56482.440699999999</v>
      </c>
      <c r="D77" s="84">
        <v>2.0000000000000001E-4</v>
      </c>
      <c r="E77" s="69">
        <f t="shared" si="8"/>
        <v>9440.0107064071981</v>
      </c>
      <c r="F77" s="69">
        <f t="shared" si="9"/>
        <v>9440</v>
      </c>
      <c r="G77" s="69">
        <f t="shared" si="10"/>
        <v>4.1736493731150404E-3</v>
      </c>
      <c r="K77" s="69">
        <f t="shared" si="7"/>
        <v>4.1736493731150404E-3</v>
      </c>
      <c r="O77" s="69">
        <f t="shared" ca="1" si="11"/>
        <v>4.4537752882605058E-3</v>
      </c>
      <c r="Q77" s="70">
        <f t="shared" si="12"/>
        <v>41463.940699999999</v>
      </c>
    </row>
    <row r="78" spans="1:20" s="69" customFormat="1" ht="12" customHeight="1" x14ac:dyDescent="0.2">
      <c r="A78" s="47" t="s">
        <v>53</v>
      </c>
      <c r="B78" s="48" t="s">
        <v>49</v>
      </c>
      <c r="C78" s="47">
        <v>56491.406389999996</v>
      </c>
      <c r="D78" s="47">
        <v>2.0000000000000001E-4</v>
      </c>
      <c r="E78" s="69">
        <f t="shared" si="8"/>
        <v>9463.0098420233389</v>
      </c>
      <c r="F78" s="69">
        <f t="shared" si="9"/>
        <v>9463</v>
      </c>
      <c r="G78" s="69">
        <f t="shared" si="10"/>
        <v>3.8366889857570641E-3</v>
      </c>
      <c r="K78" s="69">
        <f t="shared" si="7"/>
        <v>3.8366889857570641E-3</v>
      </c>
      <c r="O78" s="69">
        <f t="shared" ca="1" si="11"/>
        <v>4.5104000653692078E-3</v>
      </c>
      <c r="Q78" s="70">
        <f t="shared" si="12"/>
        <v>41472.906389999996</v>
      </c>
      <c r="R78" s="70"/>
      <c r="S78" s="70"/>
      <c r="T78" s="70"/>
    </row>
    <row r="79" spans="1:20" s="69" customFormat="1" ht="12" customHeight="1" x14ac:dyDescent="0.2">
      <c r="A79" s="67" t="s">
        <v>170</v>
      </c>
      <c r="B79" s="68" t="s">
        <v>49</v>
      </c>
      <c r="C79" s="83">
        <v>56491.4064</v>
      </c>
      <c r="D79" s="84">
        <v>2.0000000000000001E-4</v>
      </c>
      <c r="E79" s="69">
        <f t="shared" si="8"/>
        <v>9463.0098676757352</v>
      </c>
      <c r="F79" s="69">
        <f t="shared" si="9"/>
        <v>9463</v>
      </c>
      <c r="G79" s="69">
        <f t="shared" si="10"/>
        <v>3.8466889891424216E-3</v>
      </c>
      <c r="K79" s="69">
        <f t="shared" si="7"/>
        <v>3.8466889891424216E-3</v>
      </c>
      <c r="O79" s="69">
        <f t="shared" ca="1" si="11"/>
        <v>4.5104000653692078E-3</v>
      </c>
      <c r="Q79" s="70">
        <f t="shared" si="12"/>
        <v>41472.9064</v>
      </c>
    </row>
    <row r="80" spans="1:20" s="69" customFormat="1" ht="12" customHeight="1" x14ac:dyDescent="0.2">
      <c r="A80" s="67" t="s">
        <v>170</v>
      </c>
      <c r="B80" s="68" t="s">
        <v>49</v>
      </c>
      <c r="C80" s="83">
        <v>56491.406999999999</v>
      </c>
      <c r="D80" s="84">
        <v>2.0000000000000001E-4</v>
      </c>
      <c r="E80" s="69">
        <f t="shared" si="8"/>
        <v>9463.0114068189978</v>
      </c>
      <c r="F80" s="69">
        <f t="shared" si="9"/>
        <v>9463</v>
      </c>
      <c r="G80" s="69">
        <f t="shared" si="10"/>
        <v>4.446688988537062E-3</v>
      </c>
      <c r="K80" s="69">
        <f t="shared" si="7"/>
        <v>4.446688988537062E-3</v>
      </c>
      <c r="O80" s="69">
        <f t="shared" ca="1" si="11"/>
        <v>4.5104000653692078E-3</v>
      </c>
      <c r="Q80" s="70">
        <f t="shared" si="12"/>
        <v>41472.906999999999</v>
      </c>
    </row>
    <row r="81" spans="1:20" s="69" customFormat="1" ht="12" customHeight="1" x14ac:dyDescent="0.2">
      <c r="A81" s="47" t="s">
        <v>53</v>
      </c>
      <c r="B81" s="48" t="s">
        <v>49</v>
      </c>
      <c r="C81" s="47">
        <v>56491.407050000002</v>
      </c>
      <c r="D81" s="47">
        <v>2.0000000000000001E-4</v>
      </c>
      <c r="E81" s="69">
        <f t="shared" si="8"/>
        <v>9463.0115350809428</v>
      </c>
      <c r="F81" s="69">
        <f t="shared" si="9"/>
        <v>9463</v>
      </c>
      <c r="G81" s="69">
        <f t="shared" si="10"/>
        <v>4.4966889909119345E-3</v>
      </c>
      <c r="K81" s="69">
        <f t="shared" si="7"/>
        <v>4.4966889909119345E-3</v>
      </c>
      <c r="O81" s="69">
        <f t="shared" ca="1" si="11"/>
        <v>4.5104000653692078E-3</v>
      </c>
      <c r="Q81" s="70">
        <f t="shared" si="12"/>
        <v>41472.907050000002</v>
      </c>
      <c r="R81" s="70"/>
      <c r="S81" s="70"/>
      <c r="T81" s="70"/>
    </row>
    <row r="82" spans="1:20" s="69" customFormat="1" ht="12" customHeight="1" x14ac:dyDescent="0.2">
      <c r="A82" s="67" t="s">
        <v>170</v>
      </c>
      <c r="B82" s="68" t="s">
        <v>49</v>
      </c>
      <c r="C82" s="83">
        <v>56491.407200000001</v>
      </c>
      <c r="D82" s="84">
        <v>5.0000000000000001E-4</v>
      </c>
      <c r="E82" s="69">
        <f t="shared" si="8"/>
        <v>9463.011919866758</v>
      </c>
      <c r="F82" s="69">
        <f t="shared" si="9"/>
        <v>9463</v>
      </c>
      <c r="G82" s="69">
        <f t="shared" si="10"/>
        <v>4.6466889907605946E-3</v>
      </c>
      <c r="K82" s="69">
        <f t="shared" si="7"/>
        <v>4.6466889907605946E-3</v>
      </c>
      <c r="O82" s="69">
        <f t="shared" ca="1" si="11"/>
        <v>4.5104000653692078E-3</v>
      </c>
      <c r="Q82" s="70">
        <f t="shared" si="12"/>
        <v>41472.907200000001</v>
      </c>
    </row>
    <row r="83" spans="1:20" s="69" customFormat="1" ht="12" customHeight="1" x14ac:dyDescent="0.2">
      <c r="A83" s="47" t="s">
        <v>53</v>
      </c>
      <c r="B83" s="48" t="s">
        <v>49</v>
      </c>
      <c r="C83" s="47">
        <v>56491.407209999998</v>
      </c>
      <c r="D83" s="47">
        <v>5.0000000000000001E-4</v>
      </c>
      <c r="E83" s="69">
        <f t="shared" si="8"/>
        <v>9463.0119455191361</v>
      </c>
      <c r="F83" s="69">
        <f t="shared" si="9"/>
        <v>9463</v>
      </c>
      <c r="G83" s="69">
        <f t="shared" si="10"/>
        <v>4.6566889868699946E-3</v>
      </c>
      <c r="K83" s="69">
        <f t="shared" si="7"/>
        <v>4.6566889868699946E-3</v>
      </c>
      <c r="O83" s="69">
        <f t="shared" ca="1" si="11"/>
        <v>4.5104000653692078E-3</v>
      </c>
      <c r="Q83" s="70">
        <f t="shared" si="12"/>
        <v>41472.907209999998</v>
      </c>
      <c r="R83" s="70"/>
      <c r="S83" s="70"/>
      <c r="T83" s="70"/>
    </row>
    <row r="84" spans="1:20" s="69" customFormat="1" ht="12" customHeight="1" x14ac:dyDescent="0.2">
      <c r="A84" s="47" t="s">
        <v>53</v>
      </c>
      <c r="B84" s="48" t="s">
        <v>42</v>
      </c>
      <c r="C84" s="47">
        <v>56496.472459999997</v>
      </c>
      <c r="D84" s="47">
        <v>4.0000000000000002E-4</v>
      </c>
      <c r="E84" s="69">
        <f t="shared" si="8"/>
        <v>9476.0055212148909</v>
      </c>
      <c r="F84" s="69">
        <f t="shared" si="9"/>
        <v>9476</v>
      </c>
      <c r="G84" s="69">
        <f t="shared" si="10"/>
        <v>2.1523200703086331E-3</v>
      </c>
      <c r="K84" s="69">
        <f t="shared" ref="K84:K115" si="13">+G84</f>
        <v>2.1523200703086331E-3</v>
      </c>
      <c r="O84" s="69">
        <f t="shared" ca="1" si="11"/>
        <v>4.5424053741697779E-3</v>
      </c>
      <c r="Q84" s="70">
        <f t="shared" si="12"/>
        <v>41477.972459999997</v>
      </c>
      <c r="R84" s="70"/>
      <c r="S84" s="70"/>
      <c r="T84" s="70"/>
    </row>
    <row r="85" spans="1:20" s="69" customFormat="1" ht="12" customHeight="1" x14ac:dyDescent="0.2">
      <c r="A85" s="67" t="s">
        <v>170</v>
      </c>
      <c r="B85" s="68" t="s">
        <v>42</v>
      </c>
      <c r="C85" s="83">
        <v>56496.472500000003</v>
      </c>
      <c r="D85" s="84">
        <v>4.0000000000000002E-4</v>
      </c>
      <c r="E85" s="69">
        <f t="shared" ref="E85:E116" si="14">+(C85-C$7)/C$8</f>
        <v>9476.0056238244579</v>
      </c>
      <c r="F85" s="69">
        <f t="shared" ref="F85:F116" si="15">ROUND(2*E85,0)/2</f>
        <v>9476</v>
      </c>
      <c r="G85" s="69">
        <f t="shared" ref="G85:G116" si="16">+C85-(C$7+F85*C$8)</f>
        <v>2.1923200765741058E-3</v>
      </c>
      <c r="K85" s="69">
        <f t="shared" si="13"/>
        <v>2.1923200765741058E-3</v>
      </c>
      <c r="O85" s="69">
        <f t="shared" ref="O85:O116" ca="1" si="17">+C$11+C$12*$F85</f>
        <v>4.5424053741697779E-3</v>
      </c>
      <c r="Q85" s="70">
        <f t="shared" ref="Q85:Q116" si="18">+C85-15018.5</f>
        <v>41477.972500000003</v>
      </c>
    </row>
    <row r="86" spans="1:20" s="69" customFormat="1" ht="12" customHeight="1" x14ac:dyDescent="0.2">
      <c r="A86" s="67" t="s">
        <v>170</v>
      </c>
      <c r="B86" s="68" t="s">
        <v>42</v>
      </c>
      <c r="C86" s="83">
        <v>56496.472900000001</v>
      </c>
      <c r="D86" s="84">
        <v>2.0000000000000001E-4</v>
      </c>
      <c r="E86" s="69">
        <f t="shared" si="14"/>
        <v>9476.0066499199602</v>
      </c>
      <c r="F86" s="69">
        <f t="shared" si="15"/>
        <v>9476</v>
      </c>
      <c r="G86" s="69">
        <f t="shared" si="16"/>
        <v>2.5923200737452134E-3</v>
      </c>
      <c r="K86" s="69">
        <f t="shared" si="13"/>
        <v>2.5923200737452134E-3</v>
      </c>
      <c r="O86" s="69">
        <f t="shared" ca="1" si="17"/>
        <v>4.5424053741697779E-3</v>
      </c>
      <c r="Q86" s="70">
        <f t="shared" si="18"/>
        <v>41477.972900000001</v>
      </c>
    </row>
    <row r="87" spans="1:20" s="69" customFormat="1" ht="12" customHeight="1" x14ac:dyDescent="0.2">
      <c r="A87" s="47" t="s">
        <v>53</v>
      </c>
      <c r="B87" s="48" t="s">
        <v>42</v>
      </c>
      <c r="C87" s="47">
        <v>56496.47292</v>
      </c>
      <c r="D87" s="47">
        <v>2.0000000000000001E-4</v>
      </c>
      <c r="E87" s="69">
        <f t="shared" si="14"/>
        <v>9476.0067012247346</v>
      </c>
      <c r="F87" s="69">
        <f t="shared" si="15"/>
        <v>9476</v>
      </c>
      <c r="G87" s="69">
        <f t="shared" si="16"/>
        <v>2.612320073239971E-3</v>
      </c>
      <c r="K87" s="69">
        <f t="shared" si="13"/>
        <v>2.612320073239971E-3</v>
      </c>
      <c r="O87" s="69">
        <f t="shared" ca="1" si="17"/>
        <v>4.5424053741697779E-3</v>
      </c>
      <c r="Q87" s="70">
        <f t="shared" si="18"/>
        <v>41477.97292</v>
      </c>
      <c r="R87" s="70"/>
      <c r="S87" s="70"/>
      <c r="T87" s="70"/>
    </row>
    <row r="88" spans="1:20" s="69" customFormat="1" ht="12" customHeight="1" x14ac:dyDescent="0.2">
      <c r="A88" s="67" t="s">
        <v>170</v>
      </c>
      <c r="B88" s="68" t="s">
        <v>42</v>
      </c>
      <c r="C88" s="83">
        <v>56496.473400000003</v>
      </c>
      <c r="D88" s="84">
        <v>2.0000000000000001E-4</v>
      </c>
      <c r="E88" s="69">
        <f t="shared" si="14"/>
        <v>9476.0079325393526</v>
      </c>
      <c r="F88" s="69">
        <f t="shared" si="15"/>
        <v>9476</v>
      </c>
      <c r="G88" s="69">
        <f t="shared" si="16"/>
        <v>3.0923200756660663E-3</v>
      </c>
      <c r="K88" s="69">
        <f t="shared" si="13"/>
        <v>3.0923200756660663E-3</v>
      </c>
      <c r="O88" s="69">
        <f t="shared" ca="1" si="17"/>
        <v>4.5424053741697779E-3</v>
      </c>
      <c r="Q88" s="70">
        <f t="shared" si="18"/>
        <v>41477.973400000003</v>
      </c>
    </row>
    <row r="89" spans="1:20" s="69" customFormat="1" ht="12" customHeight="1" x14ac:dyDescent="0.2">
      <c r="A89" s="47" t="s">
        <v>53</v>
      </c>
      <c r="B89" s="48" t="s">
        <v>42</v>
      </c>
      <c r="C89" s="47">
        <v>56496.473420000002</v>
      </c>
      <c r="D89" s="47">
        <v>2.0000000000000001E-4</v>
      </c>
      <c r="E89" s="69">
        <f t="shared" si="14"/>
        <v>9476.0079838441252</v>
      </c>
      <c r="F89" s="69">
        <f t="shared" si="15"/>
        <v>9476</v>
      </c>
      <c r="G89" s="69">
        <f t="shared" si="16"/>
        <v>3.1123200751608238E-3</v>
      </c>
      <c r="K89" s="69">
        <f t="shared" si="13"/>
        <v>3.1123200751608238E-3</v>
      </c>
      <c r="O89" s="69">
        <f t="shared" ca="1" si="17"/>
        <v>4.5424053741697779E-3</v>
      </c>
      <c r="Q89" s="70">
        <f t="shared" si="18"/>
        <v>41477.973420000002</v>
      </c>
      <c r="R89" s="70"/>
      <c r="S89" s="70"/>
      <c r="T89" s="70"/>
    </row>
    <row r="90" spans="1:20" s="69" customFormat="1" ht="12" customHeight="1" x14ac:dyDescent="0.2">
      <c r="A90" s="47" t="s">
        <v>53</v>
      </c>
      <c r="B90" s="48" t="s">
        <v>42</v>
      </c>
      <c r="C90" s="47">
        <v>56500.37268</v>
      </c>
      <c r="D90" s="47">
        <v>4.0000000000000002E-4</v>
      </c>
      <c r="E90" s="69">
        <f t="shared" si="14"/>
        <v>9486.0105167827605</v>
      </c>
      <c r="F90" s="69">
        <f t="shared" si="15"/>
        <v>9486</v>
      </c>
      <c r="G90" s="69">
        <f t="shared" si="16"/>
        <v>4.0997285977937281E-3</v>
      </c>
      <c r="K90" s="69">
        <f t="shared" si="13"/>
        <v>4.0997285977937281E-3</v>
      </c>
      <c r="O90" s="69">
        <f t="shared" ca="1" si="17"/>
        <v>4.5670248424779097E-3</v>
      </c>
      <c r="Q90" s="70">
        <f t="shared" si="18"/>
        <v>41481.87268</v>
      </c>
      <c r="R90" s="70"/>
      <c r="S90" s="70"/>
      <c r="T90" s="70"/>
    </row>
    <row r="91" spans="1:20" s="69" customFormat="1" ht="12" customHeight="1" x14ac:dyDescent="0.2">
      <c r="A91" s="67" t="s">
        <v>170</v>
      </c>
      <c r="B91" s="68" t="s">
        <v>42</v>
      </c>
      <c r="C91" s="83">
        <v>56500.3727</v>
      </c>
      <c r="D91" s="84">
        <v>4.0000000000000002E-4</v>
      </c>
      <c r="E91" s="69">
        <f t="shared" si="14"/>
        <v>9486.0105680875331</v>
      </c>
      <c r="F91" s="69">
        <f t="shared" si="15"/>
        <v>9486</v>
      </c>
      <c r="G91" s="69">
        <f t="shared" si="16"/>
        <v>4.1197285972884856E-3</v>
      </c>
      <c r="K91" s="69">
        <f t="shared" si="13"/>
        <v>4.1197285972884856E-3</v>
      </c>
      <c r="O91" s="69">
        <f t="shared" ca="1" si="17"/>
        <v>4.5670248424779097E-3</v>
      </c>
      <c r="Q91" s="70">
        <f t="shared" si="18"/>
        <v>41481.8727</v>
      </c>
    </row>
    <row r="92" spans="1:20" s="69" customFormat="1" ht="12" customHeight="1" x14ac:dyDescent="0.2">
      <c r="A92" s="67" t="s">
        <v>170</v>
      </c>
      <c r="B92" s="68" t="s">
        <v>42</v>
      </c>
      <c r="C92" s="83">
        <v>56500.372799999997</v>
      </c>
      <c r="D92" s="84">
        <v>5.0000000000000001E-4</v>
      </c>
      <c r="E92" s="69">
        <f t="shared" si="14"/>
        <v>9486.010824611405</v>
      </c>
      <c r="F92" s="69">
        <f t="shared" si="15"/>
        <v>9486</v>
      </c>
      <c r="G92" s="69">
        <f t="shared" si="16"/>
        <v>4.2197285947622731E-3</v>
      </c>
      <c r="K92" s="69">
        <f t="shared" si="13"/>
        <v>4.2197285947622731E-3</v>
      </c>
      <c r="O92" s="69">
        <f t="shared" ca="1" si="17"/>
        <v>4.5670248424779097E-3</v>
      </c>
      <c r="Q92" s="70">
        <f t="shared" si="18"/>
        <v>41481.872799999997</v>
      </c>
    </row>
    <row r="93" spans="1:20" s="69" customFormat="1" ht="12" customHeight="1" x14ac:dyDescent="0.2">
      <c r="A93" s="47" t="s">
        <v>53</v>
      </c>
      <c r="B93" s="48" t="s">
        <v>42</v>
      </c>
      <c r="C93" s="47">
        <v>56500.372819999997</v>
      </c>
      <c r="D93" s="47">
        <v>5.0000000000000001E-4</v>
      </c>
      <c r="E93" s="69">
        <f t="shared" si="14"/>
        <v>9486.0108759161794</v>
      </c>
      <c r="F93" s="69">
        <f t="shared" si="15"/>
        <v>9486</v>
      </c>
      <c r="G93" s="69">
        <f t="shared" si="16"/>
        <v>4.2397285942570306E-3</v>
      </c>
      <c r="K93" s="69">
        <f t="shared" si="13"/>
        <v>4.2397285942570306E-3</v>
      </c>
      <c r="O93" s="69">
        <f t="shared" ca="1" si="17"/>
        <v>4.5670248424779097E-3</v>
      </c>
      <c r="Q93" s="70">
        <f t="shared" si="18"/>
        <v>41481.872819999997</v>
      </c>
      <c r="R93" s="70"/>
      <c r="S93" s="70"/>
      <c r="T93" s="70"/>
    </row>
    <row r="94" spans="1:20" s="69" customFormat="1" ht="12" customHeight="1" x14ac:dyDescent="0.2">
      <c r="A94" s="47" t="s">
        <v>53</v>
      </c>
      <c r="B94" s="48" t="s">
        <v>42</v>
      </c>
      <c r="C94" s="47">
        <v>56500.373090000001</v>
      </c>
      <c r="D94" s="47">
        <v>5.9999999999999995E-4</v>
      </c>
      <c r="E94" s="69">
        <f t="shared" si="14"/>
        <v>9486.0115685306573</v>
      </c>
      <c r="F94" s="69">
        <f t="shared" si="15"/>
        <v>9486</v>
      </c>
      <c r="G94" s="69">
        <f t="shared" si="16"/>
        <v>4.5097285983501934E-3</v>
      </c>
      <c r="K94" s="69">
        <f t="shared" si="13"/>
        <v>4.5097285983501934E-3</v>
      </c>
      <c r="O94" s="69">
        <f t="shared" ca="1" si="17"/>
        <v>4.5670248424779097E-3</v>
      </c>
      <c r="Q94" s="70">
        <f t="shared" si="18"/>
        <v>41481.873090000001</v>
      </c>
      <c r="R94" s="70"/>
      <c r="S94" s="70"/>
      <c r="T94" s="70"/>
    </row>
    <row r="95" spans="1:20" s="69" customFormat="1" ht="12" customHeight="1" x14ac:dyDescent="0.2">
      <c r="A95" s="67" t="s">
        <v>170</v>
      </c>
      <c r="B95" s="68" t="s">
        <v>42</v>
      </c>
      <c r="C95" s="83">
        <v>56500.373099999997</v>
      </c>
      <c r="D95" s="84">
        <v>5.9999999999999995E-4</v>
      </c>
      <c r="E95" s="69">
        <f t="shared" si="14"/>
        <v>9486.0115941830354</v>
      </c>
      <c r="F95" s="69">
        <f t="shared" si="15"/>
        <v>9486</v>
      </c>
      <c r="G95" s="69">
        <f t="shared" si="16"/>
        <v>4.5197285944595933E-3</v>
      </c>
      <c r="K95" s="69">
        <f t="shared" si="13"/>
        <v>4.5197285944595933E-3</v>
      </c>
      <c r="O95" s="69">
        <f t="shared" ca="1" si="17"/>
        <v>4.5670248424779097E-3</v>
      </c>
      <c r="Q95" s="70">
        <f t="shared" si="18"/>
        <v>41481.873099999997</v>
      </c>
    </row>
    <row r="96" spans="1:20" s="69" customFormat="1" ht="12" customHeight="1" x14ac:dyDescent="0.2">
      <c r="A96" s="67" t="s">
        <v>170</v>
      </c>
      <c r="B96" s="68" t="s">
        <v>49</v>
      </c>
      <c r="C96" s="83">
        <v>56501.541100000002</v>
      </c>
      <c r="D96" s="84">
        <v>2.9999999999999997E-4</v>
      </c>
      <c r="E96" s="69">
        <f t="shared" si="14"/>
        <v>9489.0077930701009</v>
      </c>
      <c r="F96" s="69">
        <f t="shared" si="15"/>
        <v>9489</v>
      </c>
      <c r="G96" s="69">
        <f t="shared" si="16"/>
        <v>3.0379511590581387E-3</v>
      </c>
      <c r="K96" s="69">
        <f t="shared" si="13"/>
        <v>3.0379511590581387E-3</v>
      </c>
      <c r="O96" s="69">
        <f t="shared" ca="1" si="17"/>
        <v>4.5744106829703479E-3</v>
      </c>
      <c r="Q96" s="70">
        <f t="shared" si="18"/>
        <v>41483.041100000002</v>
      </c>
    </row>
    <row r="97" spans="1:20" s="69" customFormat="1" ht="12" customHeight="1" x14ac:dyDescent="0.2">
      <c r="A97" s="47" t="s">
        <v>53</v>
      </c>
      <c r="B97" s="48" t="s">
        <v>49</v>
      </c>
      <c r="C97" s="47">
        <v>56501.541120000002</v>
      </c>
      <c r="D97" s="47">
        <v>2.9999999999999997E-4</v>
      </c>
      <c r="E97" s="69">
        <f t="shared" si="14"/>
        <v>9489.0078443748753</v>
      </c>
      <c r="F97" s="69">
        <f t="shared" si="15"/>
        <v>9489</v>
      </c>
      <c r="G97" s="69">
        <f t="shared" si="16"/>
        <v>3.0579511585528962E-3</v>
      </c>
      <c r="K97" s="69">
        <f t="shared" si="13"/>
        <v>3.0579511585528962E-3</v>
      </c>
      <c r="O97" s="69">
        <f t="shared" ca="1" si="17"/>
        <v>4.5744106829703479E-3</v>
      </c>
      <c r="Q97" s="70">
        <f t="shared" si="18"/>
        <v>41483.041120000002</v>
      </c>
      <c r="R97" s="70"/>
      <c r="S97" s="70"/>
      <c r="T97" s="70"/>
    </row>
    <row r="98" spans="1:20" s="69" customFormat="1" ht="12" customHeight="1" x14ac:dyDescent="0.2">
      <c r="A98" s="47" t="s">
        <v>53</v>
      </c>
      <c r="B98" s="48" t="s">
        <v>49</v>
      </c>
      <c r="C98" s="47">
        <v>56501.54146</v>
      </c>
      <c r="D98" s="47">
        <v>2.9999999999999997E-4</v>
      </c>
      <c r="E98" s="69">
        <f t="shared" si="14"/>
        <v>9489.0087165560562</v>
      </c>
      <c r="F98" s="69">
        <f t="shared" si="15"/>
        <v>9489</v>
      </c>
      <c r="G98" s="69">
        <f t="shared" si="16"/>
        <v>3.3979511572397314E-3</v>
      </c>
      <c r="K98" s="69">
        <f t="shared" si="13"/>
        <v>3.3979511572397314E-3</v>
      </c>
      <c r="O98" s="69">
        <f t="shared" ca="1" si="17"/>
        <v>4.5744106829703479E-3</v>
      </c>
      <c r="Q98" s="70">
        <f t="shared" si="18"/>
        <v>41483.04146</v>
      </c>
      <c r="R98" s="70"/>
      <c r="S98" s="70"/>
      <c r="T98" s="70"/>
    </row>
    <row r="99" spans="1:20" s="69" customFormat="1" ht="12" customHeight="1" x14ac:dyDescent="0.2">
      <c r="A99" s="67" t="s">
        <v>170</v>
      </c>
      <c r="B99" s="68" t="s">
        <v>49</v>
      </c>
      <c r="C99" s="83">
        <v>56501.541499999999</v>
      </c>
      <c r="D99" s="84">
        <v>2.9999999999999997E-4</v>
      </c>
      <c r="E99" s="69">
        <f t="shared" si="14"/>
        <v>9489.0088191656032</v>
      </c>
      <c r="F99" s="69">
        <f t="shared" si="15"/>
        <v>9489</v>
      </c>
      <c r="G99" s="69">
        <f t="shared" si="16"/>
        <v>3.4379511562292464E-3</v>
      </c>
      <c r="K99" s="69">
        <f t="shared" si="13"/>
        <v>3.4379511562292464E-3</v>
      </c>
      <c r="O99" s="69">
        <f t="shared" ca="1" si="17"/>
        <v>4.5744106829703479E-3</v>
      </c>
      <c r="Q99" s="70">
        <f t="shared" si="18"/>
        <v>41483.041499999999</v>
      </c>
    </row>
    <row r="100" spans="1:20" s="69" customFormat="1" ht="12" customHeight="1" x14ac:dyDescent="0.2">
      <c r="A100" s="67" t="s">
        <v>170</v>
      </c>
      <c r="B100" s="68" t="s">
        <v>49</v>
      </c>
      <c r="C100" s="83">
        <v>56501.541899999997</v>
      </c>
      <c r="D100" s="84">
        <v>2.9999999999999997E-4</v>
      </c>
      <c r="E100" s="69">
        <f t="shared" si="14"/>
        <v>9489.0098452611055</v>
      </c>
      <c r="F100" s="69">
        <f t="shared" si="15"/>
        <v>9489</v>
      </c>
      <c r="G100" s="69">
        <f t="shared" si="16"/>
        <v>3.8379511534003541E-3</v>
      </c>
      <c r="K100" s="69">
        <f t="shared" si="13"/>
        <v>3.8379511534003541E-3</v>
      </c>
      <c r="O100" s="69">
        <f t="shared" ca="1" si="17"/>
        <v>4.5744106829703479E-3</v>
      </c>
      <c r="Q100" s="70">
        <f t="shared" si="18"/>
        <v>41483.041899999997</v>
      </c>
    </row>
    <row r="101" spans="1:20" s="69" customFormat="1" ht="12" customHeight="1" x14ac:dyDescent="0.2">
      <c r="A101" s="47" t="s">
        <v>53</v>
      </c>
      <c r="B101" s="48" t="s">
        <v>49</v>
      </c>
      <c r="C101" s="47">
        <v>56501.54191</v>
      </c>
      <c r="D101" s="47">
        <v>2.9999999999999997E-4</v>
      </c>
      <c r="E101" s="69">
        <f t="shared" si="14"/>
        <v>9489.0098709135018</v>
      </c>
      <c r="F101" s="69">
        <f t="shared" si="15"/>
        <v>9489</v>
      </c>
      <c r="G101" s="69">
        <f t="shared" si="16"/>
        <v>3.8479511567857116E-3</v>
      </c>
      <c r="K101" s="69">
        <f t="shared" si="13"/>
        <v>3.8479511567857116E-3</v>
      </c>
      <c r="O101" s="69">
        <f t="shared" ca="1" si="17"/>
        <v>4.5744106829703479E-3</v>
      </c>
      <c r="Q101" s="70">
        <f t="shared" si="18"/>
        <v>41483.04191</v>
      </c>
      <c r="R101" s="70"/>
      <c r="S101" s="70"/>
      <c r="T101" s="70"/>
    </row>
    <row r="102" spans="1:20" s="69" customFormat="1" ht="12" customHeight="1" x14ac:dyDescent="0.2">
      <c r="A102" s="67" t="s">
        <v>170</v>
      </c>
      <c r="B102" s="68" t="s">
        <v>42</v>
      </c>
      <c r="C102" s="83">
        <v>56542.473400000003</v>
      </c>
      <c r="D102" s="84">
        <v>2.0000000000000001E-4</v>
      </c>
      <c r="E102" s="69">
        <f t="shared" si="14"/>
        <v>9594.0089161047854</v>
      </c>
      <c r="F102" s="69">
        <f t="shared" si="15"/>
        <v>9594</v>
      </c>
      <c r="G102" s="69">
        <f t="shared" si="16"/>
        <v>3.475740690191742E-3</v>
      </c>
      <c r="K102" s="69">
        <f t="shared" si="13"/>
        <v>3.475740690191742E-3</v>
      </c>
      <c r="O102" s="69">
        <f t="shared" ca="1" si="17"/>
        <v>4.8329151002057327E-3</v>
      </c>
      <c r="Q102" s="70">
        <f t="shared" si="18"/>
        <v>41523.973400000003</v>
      </c>
    </row>
    <row r="103" spans="1:20" s="69" customFormat="1" ht="12" customHeight="1" x14ac:dyDescent="0.2">
      <c r="A103" s="47" t="s">
        <v>53</v>
      </c>
      <c r="B103" s="48" t="s">
        <v>42</v>
      </c>
      <c r="C103" s="47">
        <v>56542.473420000002</v>
      </c>
      <c r="D103" s="47">
        <v>2.0000000000000001E-4</v>
      </c>
      <c r="E103" s="69">
        <f t="shared" si="14"/>
        <v>9594.0089674095598</v>
      </c>
      <c r="F103" s="69">
        <f t="shared" si="15"/>
        <v>9594</v>
      </c>
      <c r="G103" s="69">
        <f t="shared" si="16"/>
        <v>3.4957406896864995E-3</v>
      </c>
      <c r="K103" s="69">
        <f t="shared" si="13"/>
        <v>3.4957406896864995E-3</v>
      </c>
      <c r="O103" s="69">
        <f t="shared" ca="1" si="17"/>
        <v>4.8329151002057327E-3</v>
      </c>
      <c r="Q103" s="70">
        <f t="shared" si="18"/>
        <v>41523.973420000002</v>
      </c>
      <c r="R103" s="70"/>
      <c r="S103" s="70"/>
      <c r="T103" s="70"/>
    </row>
    <row r="104" spans="1:20" s="69" customFormat="1" ht="12" customHeight="1" x14ac:dyDescent="0.2">
      <c r="A104" s="67" t="s">
        <v>170</v>
      </c>
      <c r="B104" s="68" t="s">
        <v>42</v>
      </c>
      <c r="C104" s="83">
        <v>56542.4735</v>
      </c>
      <c r="D104" s="84">
        <v>4.0000000000000002E-4</v>
      </c>
      <c r="E104" s="69">
        <f t="shared" si="14"/>
        <v>9594.0091726286555</v>
      </c>
      <c r="F104" s="69">
        <f t="shared" si="15"/>
        <v>9594</v>
      </c>
      <c r="G104" s="69">
        <f t="shared" si="16"/>
        <v>3.5757406876655295E-3</v>
      </c>
      <c r="K104" s="69">
        <f t="shared" si="13"/>
        <v>3.5757406876655295E-3</v>
      </c>
      <c r="O104" s="69">
        <f t="shared" ca="1" si="17"/>
        <v>4.8329151002057327E-3</v>
      </c>
      <c r="Q104" s="70">
        <f t="shared" si="18"/>
        <v>41523.9735</v>
      </c>
    </row>
    <row r="105" spans="1:20" s="69" customFormat="1" ht="12" customHeight="1" x14ac:dyDescent="0.2">
      <c r="A105" s="47" t="s">
        <v>53</v>
      </c>
      <c r="B105" s="48" t="s">
        <v>42</v>
      </c>
      <c r="C105" s="47">
        <v>56542.473539999999</v>
      </c>
      <c r="D105" s="47">
        <v>4.0000000000000002E-4</v>
      </c>
      <c r="E105" s="69">
        <f t="shared" si="14"/>
        <v>9594.0092752382043</v>
      </c>
      <c r="F105" s="69">
        <f t="shared" si="15"/>
        <v>9594</v>
      </c>
      <c r="G105" s="69">
        <f t="shared" si="16"/>
        <v>3.6157406866550446E-3</v>
      </c>
      <c r="K105" s="69">
        <f t="shared" si="13"/>
        <v>3.6157406866550446E-3</v>
      </c>
      <c r="O105" s="69">
        <f t="shared" ca="1" si="17"/>
        <v>4.8329151002057327E-3</v>
      </c>
      <c r="Q105" s="70">
        <f t="shared" si="18"/>
        <v>41523.973539999999</v>
      </c>
      <c r="R105" s="70"/>
      <c r="S105" s="70"/>
      <c r="T105" s="70"/>
    </row>
    <row r="106" spans="1:20" s="69" customFormat="1" ht="12" customHeight="1" x14ac:dyDescent="0.2">
      <c r="A106" s="67" t="s">
        <v>170</v>
      </c>
      <c r="B106" s="68" t="s">
        <v>42</v>
      </c>
      <c r="C106" s="83">
        <v>56542.473899999997</v>
      </c>
      <c r="D106" s="84">
        <v>2.0000000000000001E-4</v>
      </c>
      <c r="E106" s="69">
        <f t="shared" si="14"/>
        <v>9594.0101987241578</v>
      </c>
      <c r="F106" s="69">
        <f t="shared" si="15"/>
        <v>9594</v>
      </c>
      <c r="G106" s="69">
        <f t="shared" si="16"/>
        <v>3.9757406848366372E-3</v>
      </c>
      <c r="K106" s="69">
        <f t="shared" si="13"/>
        <v>3.9757406848366372E-3</v>
      </c>
      <c r="O106" s="69">
        <f t="shared" ca="1" si="17"/>
        <v>4.8329151002057327E-3</v>
      </c>
      <c r="Q106" s="70">
        <f t="shared" si="18"/>
        <v>41523.973899999997</v>
      </c>
    </row>
    <row r="107" spans="1:20" s="69" customFormat="1" ht="12" customHeight="1" x14ac:dyDescent="0.2">
      <c r="A107" s="47" t="s">
        <v>53</v>
      </c>
      <c r="B107" s="48" t="s">
        <v>42</v>
      </c>
      <c r="C107" s="47">
        <v>56542.473919999997</v>
      </c>
      <c r="D107" s="47">
        <v>2.0000000000000001E-4</v>
      </c>
      <c r="E107" s="69">
        <f t="shared" si="14"/>
        <v>9594.0102500289322</v>
      </c>
      <c r="F107" s="69">
        <f t="shared" si="15"/>
        <v>9594</v>
      </c>
      <c r="G107" s="69">
        <f t="shared" si="16"/>
        <v>3.9957406843313947E-3</v>
      </c>
      <c r="K107" s="69">
        <f t="shared" si="13"/>
        <v>3.9957406843313947E-3</v>
      </c>
      <c r="O107" s="69">
        <f t="shared" ca="1" si="17"/>
        <v>4.8329151002057327E-3</v>
      </c>
      <c r="Q107" s="70">
        <f t="shared" si="18"/>
        <v>41523.973919999997</v>
      </c>
      <c r="R107" s="70"/>
      <c r="S107" s="70"/>
      <c r="T107" s="70"/>
    </row>
    <row r="108" spans="1:20" s="69" customFormat="1" ht="12" customHeight="1" x14ac:dyDescent="0.2">
      <c r="A108" s="47" t="s">
        <v>53</v>
      </c>
      <c r="B108" s="48" t="s">
        <v>49</v>
      </c>
      <c r="C108" s="47">
        <v>56569.371659999997</v>
      </c>
      <c r="D108" s="47">
        <v>2.0000000000000001E-4</v>
      </c>
      <c r="E108" s="69">
        <f t="shared" si="14"/>
        <v>9663.0093755873531</v>
      </c>
      <c r="F108" s="69">
        <f t="shared" si="15"/>
        <v>9663</v>
      </c>
      <c r="G108" s="69">
        <f t="shared" si="16"/>
        <v>3.6548595235217363E-3</v>
      </c>
      <c r="K108" s="69">
        <f t="shared" si="13"/>
        <v>3.6548595235217363E-3</v>
      </c>
      <c r="O108" s="69">
        <f t="shared" ca="1" si="17"/>
        <v>5.0027894315318386E-3</v>
      </c>
      <c r="Q108" s="70">
        <f t="shared" si="18"/>
        <v>41550.871659999997</v>
      </c>
      <c r="R108" s="70"/>
      <c r="S108" s="70"/>
      <c r="T108" s="70"/>
    </row>
    <row r="109" spans="1:20" s="69" customFormat="1" ht="12" customHeight="1" x14ac:dyDescent="0.2">
      <c r="A109" s="67" t="s">
        <v>170</v>
      </c>
      <c r="B109" s="68" t="s">
        <v>49</v>
      </c>
      <c r="C109" s="83">
        <v>56569.371700000003</v>
      </c>
      <c r="D109" s="84">
        <v>2.0000000000000001E-4</v>
      </c>
      <c r="E109" s="69">
        <f t="shared" si="14"/>
        <v>9663.0094781969201</v>
      </c>
      <c r="F109" s="69">
        <f t="shared" si="15"/>
        <v>9663</v>
      </c>
      <c r="G109" s="69">
        <f t="shared" si="16"/>
        <v>3.6948595297872089E-3</v>
      </c>
      <c r="K109" s="69">
        <f t="shared" si="13"/>
        <v>3.6948595297872089E-3</v>
      </c>
      <c r="O109" s="69">
        <f t="shared" ca="1" si="17"/>
        <v>5.0027894315318386E-3</v>
      </c>
      <c r="Q109" s="70">
        <f t="shared" si="18"/>
        <v>41550.871700000003</v>
      </c>
    </row>
    <row r="110" spans="1:20" s="69" customFormat="1" ht="12" customHeight="1" x14ac:dyDescent="0.2">
      <c r="A110" s="47" t="s">
        <v>53</v>
      </c>
      <c r="B110" s="48" t="s">
        <v>49</v>
      </c>
      <c r="C110" s="47">
        <v>56569.37199</v>
      </c>
      <c r="D110" s="47">
        <v>2.0000000000000001E-4</v>
      </c>
      <c r="E110" s="69">
        <f t="shared" si="14"/>
        <v>9663.0102221161542</v>
      </c>
      <c r="F110" s="69">
        <f t="shared" si="15"/>
        <v>9663</v>
      </c>
      <c r="G110" s="69">
        <f t="shared" si="16"/>
        <v>3.9848595260991715E-3</v>
      </c>
      <c r="K110" s="69">
        <f t="shared" si="13"/>
        <v>3.9848595260991715E-3</v>
      </c>
      <c r="O110" s="69">
        <f t="shared" ca="1" si="17"/>
        <v>5.0027894315318386E-3</v>
      </c>
      <c r="Q110" s="70">
        <f t="shared" si="18"/>
        <v>41550.87199</v>
      </c>
      <c r="R110" s="70"/>
      <c r="S110" s="70"/>
      <c r="T110" s="70"/>
    </row>
    <row r="111" spans="1:20" s="69" customFormat="1" ht="12" customHeight="1" x14ac:dyDescent="0.2">
      <c r="A111" s="67" t="s">
        <v>170</v>
      </c>
      <c r="B111" s="68" t="s">
        <v>49</v>
      </c>
      <c r="C111" s="83">
        <v>56569.372000000003</v>
      </c>
      <c r="D111" s="84">
        <v>2.0000000000000001E-4</v>
      </c>
      <c r="E111" s="69">
        <f t="shared" si="14"/>
        <v>9663.0102477685505</v>
      </c>
      <c r="F111" s="69">
        <f t="shared" si="15"/>
        <v>9663</v>
      </c>
      <c r="G111" s="69">
        <f t="shared" si="16"/>
        <v>3.994859529484529E-3</v>
      </c>
      <c r="K111" s="69">
        <f t="shared" si="13"/>
        <v>3.994859529484529E-3</v>
      </c>
      <c r="O111" s="69">
        <f t="shared" ca="1" si="17"/>
        <v>5.0027894315318386E-3</v>
      </c>
      <c r="Q111" s="70">
        <f t="shared" si="18"/>
        <v>41550.872000000003</v>
      </c>
    </row>
    <row r="112" spans="1:20" s="69" customFormat="1" ht="12" customHeight="1" x14ac:dyDescent="0.2">
      <c r="A112" s="67" t="s">
        <v>170</v>
      </c>
      <c r="B112" s="68" t="s">
        <v>49</v>
      </c>
      <c r="C112" s="83">
        <v>56569.372100000001</v>
      </c>
      <c r="D112" s="84">
        <v>2.9999999999999997E-4</v>
      </c>
      <c r="E112" s="69">
        <f t="shared" si="14"/>
        <v>9663.0105042924224</v>
      </c>
      <c r="F112" s="69">
        <f t="shared" si="15"/>
        <v>9663</v>
      </c>
      <c r="G112" s="69">
        <f t="shared" si="16"/>
        <v>4.0948595269583166E-3</v>
      </c>
      <c r="K112" s="69">
        <f t="shared" si="13"/>
        <v>4.0948595269583166E-3</v>
      </c>
      <c r="O112" s="69">
        <f t="shared" ca="1" si="17"/>
        <v>5.0027894315318386E-3</v>
      </c>
      <c r="Q112" s="70">
        <f t="shared" si="18"/>
        <v>41550.872100000001</v>
      </c>
    </row>
    <row r="113" spans="1:20" s="69" customFormat="1" ht="12" customHeight="1" x14ac:dyDescent="0.2">
      <c r="A113" s="47" t="s">
        <v>53</v>
      </c>
      <c r="B113" s="48" t="s">
        <v>49</v>
      </c>
      <c r="C113" s="47">
        <v>56569.372130000003</v>
      </c>
      <c r="D113" s="47">
        <v>2.9999999999999997E-4</v>
      </c>
      <c r="E113" s="69">
        <f t="shared" si="14"/>
        <v>9663.0105812495931</v>
      </c>
      <c r="F113" s="69">
        <f t="shared" si="15"/>
        <v>9663</v>
      </c>
      <c r="G113" s="69">
        <f t="shared" si="16"/>
        <v>4.1248595298384316E-3</v>
      </c>
      <c r="K113" s="69">
        <f t="shared" si="13"/>
        <v>4.1248595298384316E-3</v>
      </c>
      <c r="O113" s="69">
        <f t="shared" ca="1" si="17"/>
        <v>5.0027894315318386E-3</v>
      </c>
      <c r="Q113" s="70">
        <f t="shared" si="18"/>
        <v>41550.872130000003</v>
      </c>
      <c r="R113" s="70"/>
      <c r="S113" s="70"/>
      <c r="T113" s="70"/>
    </row>
    <row r="114" spans="1:20" s="69" customFormat="1" ht="12" customHeight="1" x14ac:dyDescent="0.2">
      <c r="A114" s="47" t="s">
        <v>53</v>
      </c>
      <c r="B114" s="48" t="s">
        <v>42</v>
      </c>
      <c r="C114" s="47">
        <v>56878.507400000002</v>
      </c>
      <c r="D114" s="47">
        <v>2.0000000000000001E-4</v>
      </c>
      <c r="E114" s="69">
        <f t="shared" si="14"/>
        <v>10456.01636200537</v>
      </c>
      <c r="F114" s="69">
        <f t="shared" si="15"/>
        <v>10456</v>
      </c>
      <c r="G114" s="69">
        <f t="shared" si="16"/>
        <v>6.3783557052374817E-3</v>
      </c>
      <c r="K114" s="69">
        <f t="shared" si="13"/>
        <v>6.3783557052374817E-3</v>
      </c>
      <c r="O114" s="69">
        <f t="shared" ca="1" si="17"/>
        <v>6.955113268366675E-3</v>
      </c>
      <c r="Q114" s="70">
        <f t="shared" si="18"/>
        <v>41860.007400000002</v>
      </c>
      <c r="R114" s="70"/>
      <c r="S114" s="70"/>
      <c r="T114" s="70"/>
    </row>
    <row r="115" spans="1:20" s="69" customFormat="1" ht="12" customHeight="1" x14ac:dyDescent="0.2">
      <c r="A115" s="67" t="s">
        <v>170</v>
      </c>
      <c r="B115" s="68" t="s">
        <v>42</v>
      </c>
      <c r="C115" s="83">
        <v>56878.507400000002</v>
      </c>
      <c r="D115" s="84">
        <v>2.0000000000000001E-4</v>
      </c>
      <c r="E115" s="69">
        <f t="shared" si="14"/>
        <v>10456.01636200537</v>
      </c>
      <c r="F115" s="69">
        <f t="shared" si="15"/>
        <v>10456</v>
      </c>
      <c r="G115" s="69">
        <f t="shared" si="16"/>
        <v>6.3783557052374817E-3</v>
      </c>
      <c r="K115" s="69">
        <f t="shared" si="13"/>
        <v>6.3783557052374817E-3</v>
      </c>
      <c r="O115" s="69">
        <f t="shared" ca="1" si="17"/>
        <v>6.955113268366675E-3</v>
      </c>
      <c r="Q115" s="70">
        <f t="shared" si="18"/>
        <v>41860.007400000002</v>
      </c>
    </row>
    <row r="116" spans="1:20" s="69" customFormat="1" ht="12" customHeight="1" x14ac:dyDescent="0.2">
      <c r="A116" s="47" t="s">
        <v>53</v>
      </c>
      <c r="B116" s="48" t="s">
        <v>42</v>
      </c>
      <c r="C116" s="47">
        <v>56878.507550000002</v>
      </c>
      <c r="D116" s="47">
        <v>2.0000000000000001E-4</v>
      </c>
      <c r="E116" s="69">
        <f t="shared" si="14"/>
        <v>10456.016746791185</v>
      </c>
      <c r="F116" s="69">
        <f t="shared" si="15"/>
        <v>10456</v>
      </c>
      <c r="G116" s="69">
        <f t="shared" si="16"/>
        <v>6.5283557050861418E-3</v>
      </c>
      <c r="K116" s="69">
        <f t="shared" ref="K116:K146" si="19">+G116</f>
        <v>6.5283557050861418E-3</v>
      </c>
      <c r="O116" s="69">
        <f t="shared" ca="1" si="17"/>
        <v>6.955113268366675E-3</v>
      </c>
      <c r="Q116" s="70">
        <f t="shared" si="18"/>
        <v>41860.007550000002</v>
      </c>
      <c r="R116" s="70"/>
      <c r="S116" s="70"/>
      <c r="T116" s="70"/>
    </row>
    <row r="117" spans="1:20" s="69" customFormat="1" ht="12" customHeight="1" x14ac:dyDescent="0.2">
      <c r="A117" s="67" t="s">
        <v>170</v>
      </c>
      <c r="B117" s="68" t="s">
        <v>42</v>
      </c>
      <c r="C117" s="83">
        <v>56878.507599999997</v>
      </c>
      <c r="D117" s="84">
        <v>2.0000000000000001E-4</v>
      </c>
      <c r="E117" s="69">
        <f t="shared" ref="E117:E146" si="20">+(C117-C$7)/C$8</f>
        <v>10456.01687505311</v>
      </c>
      <c r="F117" s="69">
        <f t="shared" ref="F117:F146" si="21">ROUND(2*E117,0)/2</f>
        <v>10456</v>
      </c>
      <c r="G117" s="69">
        <f t="shared" ref="G117:G146" si="22">+C117-(C$7+F117*C$8)</f>
        <v>6.5783557001850568E-3</v>
      </c>
      <c r="K117" s="69">
        <f t="shared" si="19"/>
        <v>6.5783557001850568E-3</v>
      </c>
      <c r="O117" s="69">
        <f t="shared" ref="O117:O146" ca="1" si="23">+C$11+C$12*$F117</f>
        <v>6.955113268366675E-3</v>
      </c>
      <c r="Q117" s="70">
        <f t="shared" ref="Q117:Q146" si="24">+C117-15018.5</f>
        <v>41860.007599999997</v>
      </c>
    </row>
    <row r="118" spans="1:20" s="69" customFormat="1" ht="12" customHeight="1" x14ac:dyDescent="0.2">
      <c r="A118" s="47" t="s">
        <v>53</v>
      </c>
      <c r="B118" s="48" t="s">
        <v>42</v>
      </c>
      <c r="C118" s="47">
        <v>56878.507790000003</v>
      </c>
      <c r="D118" s="47">
        <v>4.0000000000000002E-4</v>
      </c>
      <c r="E118" s="69">
        <f t="shared" si="20"/>
        <v>10456.017362448494</v>
      </c>
      <c r="F118" s="69">
        <f t="shared" si="21"/>
        <v>10456</v>
      </c>
      <c r="G118" s="69">
        <f t="shared" si="22"/>
        <v>6.7683557062991895E-3</v>
      </c>
      <c r="K118" s="69">
        <f t="shared" si="19"/>
        <v>6.7683557062991895E-3</v>
      </c>
      <c r="O118" s="69">
        <f t="shared" ca="1" si="23"/>
        <v>6.955113268366675E-3</v>
      </c>
      <c r="Q118" s="70">
        <f t="shared" si="24"/>
        <v>41860.007790000003</v>
      </c>
      <c r="R118" s="70"/>
      <c r="S118" s="70"/>
      <c r="T118" s="70"/>
    </row>
    <row r="119" spans="1:20" s="69" customFormat="1" ht="12" customHeight="1" x14ac:dyDescent="0.2">
      <c r="A119" s="67" t="s">
        <v>170</v>
      </c>
      <c r="B119" s="68" t="s">
        <v>42</v>
      </c>
      <c r="C119" s="83">
        <v>56878.507799999999</v>
      </c>
      <c r="D119" s="84">
        <v>4.0000000000000002E-4</v>
      </c>
      <c r="E119" s="69">
        <f t="shared" si="20"/>
        <v>10456.017388100872</v>
      </c>
      <c r="F119" s="69">
        <f t="shared" si="21"/>
        <v>10456</v>
      </c>
      <c r="G119" s="69">
        <f t="shared" si="22"/>
        <v>6.7783557024085894E-3</v>
      </c>
      <c r="K119" s="69">
        <f t="shared" si="19"/>
        <v>6.7783557024085894E-3</v>
      </c>
      <c r="O119" s="69">
        <f t="shared" ca="1" si="23"/>
        <v>6.955113268366675E-3</v>
      </c>
      <c r="Q119" s="70">
        <f t="shared" si="24"/>
        <v>41860.007799999999</v>
      </c>
    </row>
    <row r="120" spans="1:20" s="69" customFormat="1" ht="12" customHeight="1" x14ac:dyDescent="0.2">
      <c r="A120" s="64" t="s">
        <v>168</v>
      </c>
      <c r="B120" s="65" t="s">
        <v>49</v>
      </c>
      <c r="C120" s="66">
        <v>56905.40552</v>
      </c>
      <c r="D120" s="66">
        <v>2.0000000000000001E-4</v>
      </c>
      <c r="E120" s="69">
        <f t="shared" si="20"/>
        <v>10525.016462354517</v>
      </c>
      <c r="F120" s="69">
        <f t="shared" si="21"/>
        <v>10525</v>
      </c>
      <c r="G120" s="69">
        <f t="shared" si="22"/>
        <v>6.4174745421041735E-3</v>
      </c>
      <c r="K120" s="69">
        <f t="shared" si="19"/>
        <v>6.4174745421041735E-3</v>
      </c>
      <c r="O120" s="69">
        <f t="shared" ca="1" si="23"/>
        <v>7.1249875996927843E-3</v>
      </c>
      <c r="Q120" s="70">
        <f t="shared" si="24"/>
        <v>41886.90552</v>
      </c>
    </row>
    <row r="121" spans="1:20" s="69" customFormat="1" ht="12" customHeight="1" x14ac:dyDescent="0.2">
      <c r="A121" s="64" t="s">
        <v>168</v>
      </c>
      <c r="B121" s="65" t="s">
        <v>49</v>
      </c>
      <c r="C121" s="66">
        <v>56905.405709999999</v>
      </c>
      <c r="D121" s="66">
        <v>4.0000000000000002E-4</v>
      </c>
      <c r="E121" s="69">
        <f t="shared" si="20"/>
        <v>10525.016949749881</v>
      </c>
      <c r="F121" s="69">
        <f t="shared" si="21"/>
        <v>10525</v>
      </c>
      <c r="G121" s="69">
        <f t="shared" si="22"/>
        <v>6.6074745409423485E-3</v>
      </c>
      <c r="K121" s="69">
        <f t="shared" si="19"/>
        <v>6.6074745409423485E-3</v>
      </c>
      <c r="O121" s="69">
        <f t="shared" ca="1" si="23"/>
        <v>7.1249875996927843E-3</v>
      </c>
      <c r="Q121" s="70">
        <f t="shared" si="24"/>
        <v>41886.905709999999</v>
      </c>
    </row>
    <row r="122" spans="1:20" s="69" customFormat="1" ht="12" customHeight="1" x14ac:dyDescent="0.2">
      <c r="A122" s="64" t="s">
        <v>168</v>
      </c>
      <c r="B122" s="65" t="s">
        <v>49</v>
      </c>
      <c r="C122" s="66">
        <v>56905.4061</v>
      </c>
      <c r="D122" s="66">
        <v>2.9999999999999997E-4</v>
      </c>
      <c r="E122" s="69">
        <f t="shared" si="20"/>
        <v>10525.017950193005</v>
      </c>
      <c r="F122" s="69">
        <f t="shared" si="21"/>
        <v>10525</v>
      </c>
      <c r="G122" s="69">
        <f t="shared" si="22"/>
        <v>6.9974745420040563E-3</v>
      </c>
      <c r="K122" s="69">
        <f t="shared" si="19"/>
        <v>6.9974745420040563E-3</v>
      </c>
      <c r="O122" s="69">
        <f t="shared" ca="1" si="23"/>
        <v>7.1249875996927843E-3</v>
      </c>
      <c r="Q122" s="70">
        <f t="shared" si="24"/>
        <v>41886.9061</v>
      </c>
    </row>
    <row r="123" spans="1:20" s="69" customFormat="1" ht="12" customHeight="1" x14ac:dyDescent="0.2">
      <c r="A123" s="64" t="s">
        <v>168</v>
      </c>
      <c r="B123" s="65" t="s">
        <v>42</v>
      </c>
      <c r="C123" s="66">
        <v>56906.573539999998</v>
      </c>
      <c r="D123" s="66">
        <v>1.1000000000000001E-3</v>
      </c>
      <c r="E123" s="69">
        <f t="shared" si="20"/>
        <v>10528.012712546339</v>
      </c>
      <c r="F123" s="69">
        <f t="shared" si="21"/>
        <v>10528</v>
      </c>
      <c r="G123" s="69">
        <f t="shared" si="22"/>
        <v>4.9556970989215188E-3</v>
      </c>
      <c r="K123" s="69">
        <f t="shared" si="19"/>
        <v>4.9556970989215188E-3</v>
      </c>
      <c r="O123" s="69">
        <f t="shared" ca="1" si="23"/>
        <v>7.1323734401852225E-3</v>
      </c>
      <c r="Q123" s="70">
        <f t="shared" si="24"/>
        <v>41888.073539999998</v>
      </c>
    </row>
    <row r="124" spans="1:20" s="69" customFormat="1" ht="12" customHeight="1" x14ac:dyDescent="0.2">
      <c r="A124" s="64" t="s">
        <v>168</v>
      </c>
      <c r="B124" s="65" t="s">
        <v>42</v>
      </c>
      <c r="C124" s="66">
        <v>56906.57447</v>
      </c>
      <c r="D124" s="66">
        <v>4.0000000000000002E-4</v>
      </c>
      <c r="E124" s="69">
        <f t="shared" si="20"/>
        <v>10528.015098218404</v>
      </c>
      <c r="F124" s="69">
        <f t="shared" si="21"/>
        <v>10528</v>
      </c>
      <c r="G124" s="69">
        <f t="shared" si="22"/>
        <v>5.8856971008935943E-3</v>
      </c>
      <c r="K124" s="69">
        <f t="shared" si="19"/>
        <v>5.8856971008935943E-3</v>
      </c>
      <c r="O124" s="69">
        <f t="shared" ca="1" si="23"/>
        <v>7.1323734401852225E-3</v>
      </c>
      <c r="Q124" s="70">
        <f t="shared" si="24"/>
        <v>41888.07447</v>
      </c>
    </row>
    <row r="125" spans="1:20" s="69" customFormat="1" ht="12" customHeight="1" x14ac:dyDescent="0.2">
      <c r="A125" s="64" t="s">
        <v>168</v>
      </c>
      <c r="B125" s="65" t="s">
        <v>42</v>
      </c>
      <c r="C125" s="66">
        <v>56906.575960000002</v>
      </c>
      <c r="D125" s="66">
        <v>5.0000000000000001E-4</v>
      </c>
      <c r="E125" s="69">
        <f t="shared" si="20"/>
        <v>10528.018920424181</v>
      </c>
      <c r="F125" s="69">
        <f t="shared" si="21"/>
        <v>10528</v>
      </c>
      <c r="G125" s="69">
        <f t="shared" si="22"/>
        <v>7.3756971032707952E-3</v>
      </c>
      <c r="K125" s="69">
        <f t="shared" si="19"/>
        <v>7.3756971032707952E-3</v>
      </c>
      <c r="O125" s="69">
        <f t="shared" ca="1" si="23"/>
        <v>7.1323734401852225E-3</v>
      </c>
      <c r="Q125" s="70">
        <f t="shared" si="24"/>
        <v>41888.075960000002</v>
      </c>
    </row>
    <row r="126" spans="1:20" s="69" customFormat="1" ht="12" customHeight="1" x14ac:dyDescent="0.2">
      <c r="A126" s="64" t="s">
        <v>168</v>
      </c>
      <c r="B126" s="65" t="s">
        <v>42</v>
      </c>
      <c r="C126" s="66">
        <v>56918.270450000004</v>
      </c>
      <c r="D126" s="66">
        <v>8.9999999999999998E-4</v>
      </c>
      <c r="E126" s="69">
        <f t="shared" si="20"/>
        <v>10558.018079604537</v>
      </c>
      <c r="F126" s="69">
        <f t="shared" si="21"/>
        <v>10558</v>
      </c>
      <c r="G126" s="69">
        <f t="shared" si="22"/>
        <v>7.0479226851603016E-3</v>
      </c>
      <c r="K126" s="69">
        <f t="shared" si="19"/>
        <v>7.0479226851603016E-3</v>
      </c>
      <c r="O126" s="69">
        <f t="shared" ca="1" si="23"/>
        <v>7.2062318451096181E-3</v>
      </c>
      <c r="Q126" s="70">
        <f t="shared" si="24"/>
        <v>41899.770450000004</v>
      </c>
    </row>
    <row r="127" spans="1:20" s="69" customFormat="1" ht="12" customHeight="1" x14ac:dyDescent="0.2">
      <c r="A127" s="64" t="s">
        <v>168</v>
      </c>
      <c r="B127" s="65" t="s">
        <v>42</v>
      </c>
      <c r="C127" s="66">
        <v>56918.270839999997</v>
      </c>
      <c r="D127" s="66">
        <v>6.9999999999999999E-4</v>
      </c>
      <c r="E127" s="69">
        <f t="shared" si="20"/>
        <v>10558.019080047641</v>
      </c>
      <c r="F127" s="69">
        <f t="shared" si="21"/>
        <v>10558</v>
      </c>
      <c r="G127" s="69">
        <f t="shared" si="22"/>
        <v>7.4379226789460517E-3</v>
      </c>
      <c r="K127" s="69">
        <f t="shared" si="19"/>
        <v>7.4379226789460517E-3</v>
      </c>
      <c r="O127" s="69">
        <f t="shared" ca="1" si="23"/>
        <v>7.2062318451096181E-3</v>
      </c>
      <c r="Q127" s="70">
        <f t="shared" si="24"/>
        <v>41899.770839999997</v>
      </c>
    </row>
    <row r="128" spans="1:20" s="69" customFormat="1" ht="12" customHeight="1" x14ac:dyDescent="0.2">
      <c r="A128" s="64" t="s">
        <v>168</v>
      </c>
      <c r="B128" s="65" t="s">
        <v>42</v>
      </c>
      <c r="C128" s="66">
        <v>56918.272060000003</v>
      </c>
      <c r="D128" s="66">
        <v>1E-3</v>
      </c>
      <c r="E128" s="69">
        <f t="shared" si="20"/>
        <v>10558.022209638959</v>
      </c>
      <c r="F128" s="69">
        <f t="shared" si="21"/>
        <v>10558</v>
      </c>
      <c r="G128" s="69">
        <f t="shared" si="22"/>
        <v>8.6579226845060475E-3</v>
      </c>
      <c r="K128" s="69">
        <f t="shared" si="19"/>
        <v>8.6579226845060475E-3</v>
      </c>
      <c r="O128" s="69">
        <f t="shared" ca="1" si="23"/>
        <v>7.2062318451096181E-3</v>
      </c>
      <c r="Q128" s="70">
        <f t="shared" si="24"/>
        <v>41899.772060000003</v>
      </c>
    </row>
    <row r="129" spans="1:17" s="69" customFormat="1" ht="12" customHeight="1" x14ac:dyDescent="0.2">
      <c r="A129" s="64" t="s">
        <v>168</v>
      </c>
      <c r="B129" s="65" t="s">
        <v>42</v>
      </c>
      <c r="C129" s="66">
        <v>57625.422460000002</v>
      </c>
      <c r="D129" s="66">
        <v>2.9999999999999997E-4</v>
      </c>
      <c r="E129" s="69">
        <f t="shared" si="20"/>
        <v>12372.03183417569</v>
      </c>
      <c r="F129" s="69">
        <f t="shared" si="21"/>
        <v>12372</v>
      </c>
      <c r="G129" s="69">
        <f t="shared" si="22"/>
        <v>1.2409829454554711E-2</v>
      </c>
      <c r="K129" s="69">
        <f t="shared" si="19"/>
        <v>1.2409829454554711E-2</v>
      </c>
      <c r="O129" s="69">
        <f t="shared" ca="1" si="23"/>
        <v>1.1672203396204693E-2</v>
      </c>
      <c r="Q129" s="70">
        <f t="shared" si="24"/>
        <v>42606.922460000002</v>
      </c>
    </row>
    <row r="130" spans="1:17" s="69" customFormat="1" ht="12" customHeight="1" x14ac:dyDescent="0.2">
      <c r="A130" s="64" t="s">
        <v>168</v>
      </c>
      <c r="B130" s="65" t="s">
        <v>42</v>
      </c>
      <c r="C130" s="66">
        <v>57625.422879999998</v>
      </c>
      <c r="D130" s="66">
        <v>4.0000000000000002E-4</v>
      </c>
      <c r="E130" s="69">
        <f t="shared" si="20"/>
        <v>12372.032911575967</v>
      </c>
      <c r="F130" s="69">
        <f t="shared" si="21"/>
        <v>12372</v>
      </c>
      <c r="G130" s="69">
        <f t="shared" si="22"/>
        <v>1.2829829451220576E-2</v>
      </c>
      <c r="K130" s="69">
        <f t="shared" si="19"/>
        <v>1.2829829451220576E-2</v>
      </c>
      <c r="O130" s="69">
        <f t="shared" ca="1" si="23"/>
        <v>1.1672203396204693E-2</v>
      </c>
      <c r="Q130" s="70">
        <f t="shared" si="24"/>
        <v>42606.922879999998</v>
      </c>
    </row>
    <row r="131" spans="1:17" s="69" customFormat="1" ht="12" customHeight="1" x14ac:dyDescent="0.2">
      <c r="A131" s="64" t="s">
        <v>168</v>
      </c>
      <c r="B131" s="65" t="s">
        <v>42</v>
      </c>
      <c r="C131" s="66">
        <v>57625.423049999998</v>
      </c>
      <c r="D131" s="66">
        <v>2.9999999999999997E-4</v>
      </c>
      <c r="E131" s="69">
        <f t="shared" si="20"/>
        <v>12372.033347666556</v>
      </c>
      <c r="F131" s="69">
        <f t="shared" si="21"/>
        <v>12372</v>
      </c>
      <c r="G131" s="69">
        <f t="shared" si="22"/>
        <v>1.2999829450563993E-2</v>
      </c>
      <c r="K131" s="69">
        <f t="shared" si="19"/>
        <v>1.2999829450563993E-2</v>
      </c>
      <c r="O131" s="69">
        <f t="shared" ca="1" si="23"/>
        <v>1.1672203396204693E-2</v>
      </c>
      <c r="Q131" s="70">
        <f t="shared" si="24"/>
        <v>42606.923049999998</v>
      </c>
    </row>
    <row r="132" spans="1:17" s="69" customFormat="1" ht="12" customHeight="1" x14ac:dyDescent="0.2">
      <c r="A132" s="64" t="s">
        <v>168</v>
      </c>
      <c r="B132" s="65" t="s">
        <v>49</v>
      </c>
      <c r="C132" s="66">
        <v>57627.371200000001</v>
      </c>
      <c r="D132" s="66">
        <v>1E-4</v>
      </c>
      <c r="E132" s="69">
        <f t="shared" si="20"/>
        <v>12377.030817582501</v>
      </c>
      <c r="F132" s="69">
        <f t="shared" si="21"/>
        <v>12377</v>
      </c>
      <c r="G132" s="69">
        <f t="shared" si="22"/>
        <v>1.201353372016456E-2</v>
      </c>
      <c r="K132" s="69">
        <f t="shared" si="19"/>
        <v>1.201353372016456E-2</v>
      </c>
      <c r="O132" s="69">
        <f t="shared" ca="1" si="23"/>
        <v>1.1684513130358759E-2</v>
      </c>
      <c r="Q132" s="70">
        <f t="shared" si="24"/>
        <v>42608.871200000001</v>
      </c>
    </row>
    <row r="133" spans="1:17" s="69" customFormat="1" ht="12" customHeight="1" x14ac:dyDescent="0.2">
      <c r="A133" s="64" t="s">
        <v>168</v>
      </c>
      <c r="B133" s="65" t="s">
        <v>49</v>
      </c>
      <c r="C133" s="66">
        <v>57627.371570000003</v>
      </c>
      <c r="D133" s="66">
        <v>1E-4</v>
      </c>
      <c r="E133" s="69">
        <f t="shared" si="20"/>
        <v>12377.031766720851</v>
      </c>
      <c r="F133" s="69">
        <f t="shared" si="21"/>
        <v>12377</v>
      </c>
      <c r="G133" s="69">
        <f t="shared" si="22"/>
        <v>1.238353372173151E-2</v>
      </c>
      <c r="K133" s="69">
        <f t="shared" si="19"/>
        <v>1.238353372173151E-2</v>
      </c>
      <c r="O133" s="69">
        <f t="shared" ca="1" si="23"/>
        <v>1.1684513130358759E-2</v>
      </c>
      <c r="Q133" s="70">
        <f t="shared" si="24"/>
        <v>42608.871570000003</v>
      </c>
    </row>
    <row r="134" spans="1:17" s="69" customFormat="1" ht="12" customHeight="1" x14ac:dyDescent="0.2">
      <c r="A134" s="64" t="s">
        <v>168</v>
      </c>
      <c r="B134" s="65" t="s">
        <v>49</v>
      </c>
      <c r="C134" s="66">
        <v>57627.371700000003</v>
      </c>
      <c r="D134" s="66">
        <v>2.0000000000000001E-4</v>
      </c>
      <c r="E134" s="69">
        <f t="shared" si="20"/>
        <v>12377.032100201892</v>
      </c>
      <c r="F134" s="69">
        <f t="shared" si="21"/>
        <v>12377</v>
      </c>
      <c r="G134" s="69">
        <f t="shared" si="22"/>
        <v>1.2513533722085413E-2</v>
      </c>
      <c r="K134" s="69">
        <f t="shared" si="19"/>
        <v>1.2513533722085413E-2</v>
      </c>
      <c r="O134" s="69">
        <f t="shared" ca="1" si="23"/>
        <v>1.1684513130358759E-2</v>
      </c>
      <c r="Q134" s="70">
        <f t="shared" si="24"/>
        <v>42608.871700000003</v>
      </c>
    </row>
    <row r="135" spans="1:17" s="69" customFormat="1" ht="12" customHeight="1" x14ac:dyDescent="0.2">
      <c r="A135" s="80" t="s">
        <v>169</v>
      </c>
      <c r="B135" s="81" t="s">
        <v>49</v>
      </c>
      <c r="C135" s="82">
        <v>57973.539700000081</v>
      </c>
      <c r="D135" s="82">
        <v>2.0000000000000001E-4</v>
      </c>
      <c r="E135" s="69">
        <f t="shared" si="20"/>
        <v>13265.035675829897</v>
      </c>
      <c r="F135" s="69">
        <f t="shared" si="21"/>
        <v>13265</v>
      </c>
      <c r="G135" s="69">
        <f t="shared" si="22"/>
        <v>1.3907410990213975E-2</v>
      </c>
      <c r="K135" s="69">
        <f t="shared" si="19"/>
        <v>1.3907410990213975E-2</v>
      </c>
      <c r="O135" s="69">
        <f t="shared" ca="1" si="23"/>
        <v>1.3870721916120848E-2</v>
      </c>
      <c r="Q135" s="70">
        <f t="shared" si="24"/>
        <v>42955.039700000081</v>
      </c>
    </row>
    <row r="136" spans="1:17" s="69" customFormat="1" ht="12" customHeight="1" x14ac:dyDescent="0.2">
      <c r="A136" s="80" t="s">
        <v>169</v>
      </c>
      <c r="B136" s="81" t="s">
        <v>49</v>
      </c>
      <c r="C136" s="82">
        <v>57973.540000000037</v>
      </c>
      <c r="D136" s="82">
        <v>2.9999999999999997E-4</v>
      </c>
      <c r="E136" s="69">
        <f t="shared" si="20"/>
        <v>13265.036445401416</v>
      </c>
      <c r="F136" s="69">
        <f t="shared" si="21"/>
        <v>13265</v>
      </c>
      <c r="G136" s="69">
        <f t="shared" si="22"/>
        <v>1.420741094625555E-2</v>
      </c>
      <c r="K136" s="69">
        <f t="shared" si="19"/>
        <v>1.420741094625555E-2</v>
      </c>
      <c r="O136" s="69">
        <f t="shared" ca="1" si="23"/>
        <v>1.3870721916120848E-2</v>
      </c>
      <c r="Q136" s="70">
        <f t="shared" si="24"/>
        <v>42955.040000000037</v>
      </c>
    </row>
    <row r="137" spans="1:17" s="69" customFormat="1" ht="12" customHeight="1" x14ac:dyDescent="0.2">
      <c r="A137" s="80" t="s">
        <v>169</v>
      </c>
      <c r="B137" s="81" t="s">
        <v>49</v>
      </c>
      <c r="C137" s="82">
        <v>57973.540089999791</v>
      </c>
      <c r="D137" s="82">
        <v>2.0000000000000001E-4</v>
      </c>
      <c r="E137" s="69">
        <f t="shared" si="20"/>
        <v>13265.036676272275</v>
      </c>
      <c r="F137" s="69">
        <f t="shared" si="21"/>
        <v>13265</v>
      </c>
      <c r="G137" s="69">
        <f t="shared" si="22"/>
        <v>1.4297410700237378E-2</v>
      </c>
      <c r="K137" s="69">
        <f t="shared" si="19"/>
        <v>1.4297410700237378E-2</v>
      </c>
      <c r="O137" s="69">
        <f t="shared" ca="1" si="23"/>
        <v>1.3870721916120848E-2</v>
      </c>
      <c r="Q137" s="70">
        <f t="shared" si="24"/>
        <v>42955.040089999791</v>
      </c>
    </row>
    <row r="138" spans="1:17" s="69" customFormat="1" ht="12" customHeight="1" x14ac:dyDescent="0.2">
      <c r="A138" s="80" t="s">
        <v>169</v>
      </c>
      <c r="B138" s="81" t="s">
        <v>42</v>
      </c>
      <c r="C138" s="82">
        <v>57989.523020000197</v>
      </c>
      <c r="D138" s="82">
        <v>2.9999999999999997E-4</v>
      </c>
      <c r="E138" s="69">
        <f t="shared" si="20"/>
        <v>13306.036708018042</v>
      </c>
      <c r="F138" s="69">
        <f t="shared" si="21"/>
        <v>13306</v>
      </c>
      <c r="G138" s="69">
        <f t="shared" si="22"/>
        <v>1.4309786063677166E-2</v>
      </c>
      <c r="K138" s="69">
        <f t="shared" si="19"/>
        <v>1.4309786063677166E-2</v>
      </c>
      <c r="O138" s="69">
        <f t="shared" ca="1" si="23"/>
        <v>1.3971661736184186E-2</v>
      </c>
      <c r="Q138" s="70">
        <f t="shared" si="24"/>
        <v>42971.023020000197</v>
      </c>
    </row>
    <row r="139" spans="1:17" s="69" customFormat="1" ht="12" customHeight="1" x14ac:dyDescent="0.2">
      <c r="A139" s="80" t="s">
        <v>169</v>
      </c>
      <c r="B139" s="81" t="s">
        <v>42</v>
      </c>
      <c r="C139" s="82">
        <v>57989.523190000094</v>
      </c>
      <c r="D139" s="82">
        <v>2.0000000000000001E-4</v>
      </c>
      <c r="E139" s="69">
        <f t="shared" si="20"/>
        <v>13306.037144108372</v>
      </c>
      <c r="F139" s="69">
        <f t="shared" si="21"/>
        <v>13306</v>
      </c>
      <c r="G139" s="69">
        <f t="shared" si="22"/>
        <v>1.4479785961157177E-2</v>
      </c>
      <c r="K139" s="69">
        <f t="shared" si="19"/>
        <v>1.4479785961157177E-2</v>
      </c>
      <c r="O139" s="69">
        <f t="shared" ca="1" si="23"/>
        <v>1.3971661736184186E-2</v>
      </c>
      <c r="Q139" s="70">
        <f t="shared" si="24"/>
        <v>42971.023190000094</v>
      </c>
    </row>
    <row r="140" spans="1:17" s="69" customFormat="1" ht="12" customHeight="1" x14ac:dyDescent="0.2">
      <c r="A140" s="80" t="s">
        <v>169</v>
      </c>
      <c r="B140" s="81" t="s">
        <v>42</v>
      </c>
      <c r="C140" s="82">
        <v>57989.523940000217</v>
      </c>
      <c r="D140" s="82">
        <v>2.9999999999999997E-4</v>
      </c>
      <c r="E140" s="69">
        <f t="shared" si="20"/>
        <v>13306.039068037766</v>
      </c>
      <c r="F140" s="69">
        <f t="shared" si="21"/>
        <v>13306</v>
      </c>
      <c r="G140" s="69">
        <f t="shared" si="22"/>
        <v>1.5229786084091756E-2</v>
      </c>
      <c r="K140" s="69">
        <f t="shared" si="19"/>
        <v>1.5229786084091756E-2</v>
      </c>
      <c r="O140" s="69">
        <f t="shared" ca="1" si="23"/>
        <v>1.3971661736184186E-2</v>
      </c>
      <c r="Q140" s="70">
        <f t="shared" si="24"/>
        <v>42971.023940000217</v>
      </c>
    </row>
    <row r="141" spans="1:17" s="69" customFormat="1" ht="12" customHeight="1" x14ac:dyDescent="0.2">
      <c r="A141" s="67" t="s">
        <v>170</v>
      </c>
      <c r="B141" s="68" t="s">
        <v>42</v>
      </c>
      <c r="C141" s="83">
        <v>59147.318299999999</v>
      </c>
      <c r="D141" s="84">
        <v>4.0000000000000002E-4</v>
      </c>
      <c r="E141" s="69">
        <f t="shared" si="20"/>
        <v>16276.058051657026</v>
      </c>
      <c r="F141" s="69">
        <f t="shared" si="21"/>
        <v>16276</v>
      </c>
      <c r="G141" s="69">
        <f t="shared" si="22"/>
        <v>2.263011835020734E-2</v>
      </c>
      <c r="K141" s="69">
        <f t="shared" si="19"/>
        <v>2.263011835020734E-2</v>
      </c>
      <c r="O141" s="69">
        <f t="shared" ca="1" si="23"/>
        <v>2.1283643823699273E-2</v>
      </c>
      <c r="Q141" s="70">
        <f t="shared" si="24"/>
        <v>44128.818299999999</v>
      </c>
    </row>
    <row r="142" spans="1:17" s="69" customFormat="1" ht="12" customHeight="1" x14ac:dyDescent="0.2">
      <c r="A142" s="67" t="s">
        <v>170</v>
      </c>
      <c r="B142" s="68" t="s">
        <v>42</v>
      </c>
      <c r="C142" s="83">
        <v>59147.32</v>
      </c>
      <c r="D142" s="84">
        <v>5.9999999999999995E-4</v>
      </c>
      <c r="E142" s="69">
        <f t="shared" si="20"/>
        <v>16276.062412562942</v>
      </c>
      <c r="F142" s="69">
        <f t="shared" si="21"/>
        <v>16276</v>
      </c>
      <c r="G142" s="69">
        <f t="shared" si="22"/>
        <v>2.4330118350917473E-2</v>
      </c>
      <c r="K142" s="69">
        <f t="shared" si="19"/>
        <v>2.4330118350917473E-2</v>
      </c>
      <c r="O142" s="69">
        <f t="shared" ca="1" si="23"/>
        <v>2.1283643823699273E-2</v>
      </c>
      <c r="Q142" s="70">
        <f t="shared" si="24"/>
        <v>44128.82</v>
      </c>
    </row>
    <row r="143" spans="1:17" s="69" customFormat="1" ht="12" customHeight="1" x14ac:dyDescent="0.2">
      <c r="A143" s="67" t="s">
        <v>170</v>
      </c>
      <c r="B143" s="68" t="s">
        <v>49</v>
      </c>
      <c r="C143" s="83">
        <v>59159.403200000001</v>
      </c>
      <c r="D143" s="84">
        <v>5.0000000000000001E-4</v>
      </c>
      <c r="E143" s="69">
        <f t="shared" si="20"/>
        <v>16307.058705706811</v>
      </c>
      <c r="F143" s="69">
        <f t="shared" si="21"/>
        <v>16307</v>
      </c>
      <c r="G143" s="69">
        <f t="shared" si="22"/>
        <v>2.2885084785229992E-2</v>
      </c>
      <c r="K143" s="69">
        <f t="shared" si="19"/>
        <v>2.2885084785229992E-2</v>
      </c>
      <c r="O143" s="69">
        <f t="shared" ca="1" si="23"/>
        <v>2.1359964175454486E-2</v>
      </c>
      <c r="Q143" s="70">
        <f t="shared" si="24"/>
        <v>44140.903200000001</v>
      </c>
    </row>
    <row r="144" spans="1:17" s="69" customFormat="1" ht="12" customHeight="1" x14ac:dyDescent="0.2">
      <c r="A144" s="67" t="s">
        <v>170</v>
      </c>
      <c r="B144" s="68" t="s">
        <v>49</v>
      </c>
      <c r="C144" s="83">
        <v>59159.404300000002</v>
      </c>
      <c r="D144" s="84">
        <v>8.0000000000000004E-4</v>
      </c>
      <c r="E144" s="69">
        <f t="shared" si="20"/>
        <v>16307.061527469465</v>
      </c>
      <c r="F144" s="69">
        <f t="shared" si="21"/>
        <v>16307</v>
      </c>
      <c r="G144" s="69">
        <f t="shared" si="22"/>
        <v>2.3985084786545485E-2</v>
      </c>
      <c r="K144" s="69">
        <f t="shared" si="19"/>
        <v>2.3985084786545485E-2</v>
      </c>
      <c r="O144" s="69">
        <f t="shared" ca="1" si="23"/>
        <v>2.1359964175454486E-2</v>
      </c>
      <c r="Q144" s="70">
        <f t="shared" si="24"/>
        <v>44140.904300000002</v>
      </c>
    </row>
    <row r="145" spans="1:17" s="69" customFormat="1" ht="12" customHeight="1" x14ac:dyDescent="0.2">
      <c r="A145" s="67" t="s">
        <v>170</v>
      </c>
      <c r="B145" s="68" t="s">
        <v>42</v>
      </c>
      <c r="C145" s="83">
        <v>59172.267599999999</v>
      </c>
      <c r="D145" s="84">
        <v>8.0000000000000004E-4</v>
      </c>
      <c r="E145" s="69">
        <f t="shared" si="20"/>
        <v>16340.058963380267</v>
      </c>
      <c r="F145" s="69">
        <f t="shared" si="21"/>
        <v>16340</v>
      </c>
      <c r="G145" s="69">
        <f t="shared" si="22"/>
        <v>2.2985532916209195E-2</v>
      </c>
      <c r="K145" s="69">
        <f t="shared" si="19"/>
        <v>2.2985532916209195E-2</v>
      </c>
      <c r="O145" s="69">
        <f t="shared" ca="1" si="23"/>
        <v>2.144120842087132E-2</v>
      </c>
      <c r="Q145" s="70">
        <f t="shared" si="24"/>
        <v>44153.767599999999</v>
      </c>
    </row>
    <row r="146" spans="1:17" s="69" customFormat="1" ht="12" customHeight="1" x14ac:dyDescent="0.2">
      <c r="A146" s="67" t="s">
        <v>170</v>
      </c>
      <c r="B146" s="68" t="s">
        <v>42</v>
      </c>
      <c r="C146" s="83">
        <v>59172.268499999998</v>
      </c>
      <c r="D146" s="84">
        <v>5.9999999999999995E-4</v>
      </c>
      <c r="E146" s="69">
        <f t="shared" si="20"/>
        <v>16340.061272095161</v>
      </c>
      <c r="F146" s="69">
        <f t="shared" si="21"/>
        <v>16340</v>
      </c>
      <c r="G146" s="69">
        <f t="shared" si="22"/>
        <v>2.3885532915301155E-2</v>
      </c>
      <c r="K146" s="69">
        <f t="shared" si="19"/>
        <v>2.3885532915301155E-2</v>
      </c>
      <c r="O146" s="69">
        <f t="shared" ca="1" si="23"/>
        <v>2.144120842087132E-2</v>
      </c>
      <c r="Q146" s="70">
        <f t="shared" si="24"/>
        <v>44153.768499999998</v>
      </c>
    </row>
    <row r="147" spans="1:17" s="69" customFormat="1" ht="12" customHeight="1" x14ac:dyDescent="0.2">
      <c r="B147" s="85"/>
      <c r="C147" s="73"/>
      <c r="D147" s="73"/>
    </row>
    <row r="148" spans="1:17" ht="12" customHeight="1" x14ac:dyDescent="0.2">
      <c r="B148" s="3"/>
      <c r="C148" s="11"/>
      <c r="D148" s="11"/>
    </row>
    <row r="149" spans="1:17" ht="12" customHeight="1" x14ac:dyDescent="0.2">
      <c r="B149" s="3"/>
      <c r="C149" s="11"/>
      <c r="D149" s="11"/>
    </row>
    <row r="150" spans="1:17" ht="12" customHeight="1" x14ac:dyDescent="0.2">
      <c r="B150" s="3"/>
      <c r="C150" s="11"/>
      <c r="D150" s="11"/>
    </row>
    <row r="151" spans="1:17" ht="12" customHeight="1" x14ac:dyDescent="0.2">
      <c r="B151" s="3"/>
      <c r="C151" s="11"/>
      <c r="D151" s="11"/>
    </row>
    <row r="152" spans="1:17" ht="12" customHeight="1" x14ac:dyDescent="0.2">
      <c r="B152" s="3"/>
      <c r="C152" s="11"/>
      <c r="D152" s="11"/>
    </row>
    <row r="153" spans="1:17" x14ac:dyDescent="0.2">
      <c r="B153" s="3"/>
      <c r="C153" s="11"/>
      <c r="D153" s="11"/>
    </row>
    <row r="154" spans="1:17" x14ac:dyDescent="0.2">
      <c r="B154" s="3"/>
      <c r="C154" s="11"/>
      <c r="D154" s="11"/>
    </row>
    <row r="155" spans="1:17" x14ac:dyDescent="0.2">
      <c r="B155" s="3"/>
      <c r="C155" s="11"/>
      <c r="D155" s="11"/>
    </row>
    <row r="156" spans="1:17" x14ac:dyDescent="0.2">
      <c r="B156" s="3"/>
      <c r="C156" s="11"/>
      <c r="D156" s="11"/>
    </row>
    <row r="157" spans="1:17" x14ac:dyDescent="0.2">
      <c r="B157" s="3"/>
      <c r="C157" s="11"/>
      <c r="D157" s="11"/>
    </row>
    <row r="158" spans="1:17" x14ac:dyDescent="0.2">
      <c r="B158" s="3"/>
      <c r="C158" s="11"/>
      <c r="D158" s="11"/>
    </row>
    <row r="159" spans="1:17" x14ac:dyDescent="0.2">
      <c r="B159" s="3"/>
      <c r="C159" s="11"/>
      <c r="D159" s="11"/>
    </row>
    <row r="160" spans="1:17" x14ac:dyDescent="0.2">
      <c r="B160" s="3"/>
      <c r="C160" s="11"/>
      <c r="D160" s="11"/>
    </row>
    <row r="161" spans="2:4" x14ac:dyDescent="0.2">
      <c r="B161" s="3"/>
      <c r="C161" s="11"/>
      <c r="D161" s="11"/>
    </row>
    <row r="162" spans="2:4" x14ac:dyDescent="0.2">
      <c r="B162" s="3"/>
      <c r="C162" s="11"/>
      <c r="D162" s="11"/>
    </row>
    <row r="163" spans="2:4" x14ac:dyDescent="0.2">
      <c r="B163" s="3"/>
      <c r="C163" s="11"/>
      <c r="D163" s="11"/>
    </row>
    <row r="164" spans="2:4" x14ac:dyDescent="0.2">
      <c r="B164" s="3"/>
      <c r="C164" s="11"/>
      <c r="D164" s="11"/>
    </row>
    <row r="165" spans="2:4" x14ac:dyDescent="0.2">
      <c r="B165" s="3"/>
      <c r="C165" s="11"/>
      <c r="D165" s="11"/>
    </row>
    <row r="166" spans="2:4" x14ac:dyDescent="0.2">
      <c r="B166" s="3"/>
      <c r="C166" s="11"/>
      <c r="D166" s="11"/>
    </row>
    <row r="167" spans="2:4" x14ac:dyDescent="0.2">
      <c r="B167" s="3"/>
      <c r="C167" s="11"/>
      <c r="D167" s="11"/>
    </row>
    <row r="168" spans="2:4" x14ac:dyDescent="0.2">
      <c r="B168" s="3"/>
      <c r="C168" s="11"/>
      <c r="D168" s="11"/>
    </row>
    <row r="169" spans="2:4" x14ac:dyDescent="0.2">
      <c r="B169" s="3"/>
      <c r="C169" s="11"/>
      <c r="D169" s="11"/>
    </row>
    <row r="170" spans="2:4" x14ac:dyDescent="0.2">
      <c r="B170" s="3"/>
      <c r="C170" s="11"/>
      <c r="D170" s="11"/>
    </row>
    <row r="171" spans="2:4" x14ac:dyDescent="0.2">
      <c r="B171" s="3"/>
      <c r="C171" s="11"/>
      <c r="D171" s="11"/>
    </row>
    <row r="172" spans="2:4" x14ac:dyDescent="0.2">
      <c r="B172" s="3"/>
      <c r="C172" s="11"/>
      <c r="D172" s="11"/>
    </row>
    <row r="173" spans="2:4" x14ac:dyDescent="0.2">
      <c r="B173" s="3"/>
      <c r="C173" s="11"/>
      <c r="D173" s="11"/>
    </row>
    <row r="174" spans="2:4" x14ac:dyDescent="0.2">
      <c r="B174" s="3"/>
      <c r="C174" s="11"/>
      <c r="D174" s="11"/>
    </row>
    <row r="175" spans="2:4" x14ac:dyDescent="0.2">
      <c r="B175" s="3"/>
      <c r="C175" s="11"/>
      <c r="D175" s="11"/>
    </row>
    <row r="176" spans="2:4" x14ac:dyDescent="0.2">
      <c r="B176" s="3"/>
      <c r="C176" s="11"/>
      <c r="D176" s="11"/>
    </row>
    <row r="177" spans="2:4" x14ac:dyDescent="0.2">
      <c r="B177" s="3"/>
      <c r="C177" s="11"/>
      <c r="D177" s="11"/>
    </row>
    <row r="178" spans="2:4" x14ac:dyDescent="0.2">
      <c r="B178" s="3"/>
      <c r="C178" s="11"/>
      <c r="D178" s="11"/>
    </row>
    <row r="179" spans="2:4" x14ac:dyDescent="0.2">
      <c r="B179" s="3"/>
      <c r="C179" s="11"/>
      <c r="D179" s="11"/>
    </row>
    <row r="180" spans="2:4" x14ac:dyDescent="0.2">
      <c r="B180" s="3"/>
      <c r="C180" s="11"/>
      <c r="D180" s="11"/>
    </row>
    <row r="181" spans="2:4" x14ac:dyDescent="0.2">
      <c r="B181" s="3"/>
      <c r="C181" s="11"/>
      <c r="D181" s="11"/>
    </row>
    <row r="182" spans="2:4" x14ac:dyDescent="0.2">
      <c r="B182" s="3"/>
      <c r="C182" s="11"/>
      <c r="D182" s="11"/>
    </row>
    <row r="183" spans="2:4" x14ac:dyDescent="0.2">
      <c r="B183" s="3"/>
      <c r="C183" s="11"/>
      <c r="D183" s="11"/>
    </row>
    <row r="184" spans="2:4" x14ac:dyDescent="0.2">
      <c r="B184" s="3"/>
      <c r="C184" s="11"/>
      <c r="D184" s="11"/>
    </row>
    <row r="185" spans="2:4" x14ac:dyDescent="0.2">
      <c r="B185" s="3"/>
      <c r="C185" s="11"/>
      <c r="D185" s="11"/>
    </row>
    <row r="186" spans="2:4" x14ac:dyDescent="0.2">
      <c r="B186" s="3"/>
      <c r="C186" s="11"/>
      <c r="D186" s="11"/>
    </row>
    <row r="187" spans="2:4" x14ac:dyDescent="0.2">
      <c r="B187" s="3"/>
      <c r="C187" s="11"/>
      <c r="D187" s="11"/>
    </row>
    <row r="188" spans="2:4" x14ac:dyDescent="0.2">
      <c r="B188" s="3"/>
      <c r="C188" s="11"/>
      <c r="D188" s="11"/>
    </row>
    <row r="189" spans="2:4" x14ac:dyDescent="0.2">
      <c r="B189" s="3"/>
      <c r="C189" s="11"/>
      <c r="D189" s="11"/>
    </row>
    <row r="190" spans="2:4" x14ac:dyDescent="0.2">
      <c r="B190" s="3"/>
      <c r="C190" s="11"/>
      <c r="D190" s="11"/>
    </row>
    <row r="191" spans="2:4" x14ac:dyDescent="0.2">
      <c r="B191" s="3"/>
      <c r="C191" s="11"/>
      <c r="D191" s="11"/>
    </row>
    <row r="192" spans="2:4" x14ac:dyDescent="0.2">
      <c r="B192" s="3"/>
      <c r="C192" s="11"/>
      <c r="D192" s="11"/>
    </row>
    <row r="193" spans="2:4" x14ac:dyDescent="0.2">
      <c r="B193" s="3"/>
      <c r="C193" s="11"/>
      <c r="D193" s="11"/>
    </row>
    <row r="194" spans="2:4" x14ac:dyDescent="0.2">
      <c r="B194" s="3"/>
      <c r="C194" s="11"/>
      <c r="D194" s="11"/>
    </row>
    <row r="195" spans="2:4" x14ac:dyDescent="0.2">
      <c r="B195" s="3"/>
      <c r="C195" s="11"/>
      <c r="D195" s="11"/>
    </row>
    <row r="196" spans="2:4" x14ac:dyDescent="0.2">
      <c r="B196" s="3"/>
      <c r="C196" s="11"/>
      <c r="D196" s="11"/>
    </row>
    <row r="197" spans="2:4" x14ac:dyDescent="0.2">
      <c r="B197" s="3"/>
      <c r="C197" s="11"/>
      <c r="D197" s="11"/>
    </row>
    <row r="198" spans="2:4" x14ac:dyDescent="0.2">
      <c r="B198" s="3"/>
      <c r="C198" s="11"/>
      <c r="D198" s="11"/>
    </row>
    <row r="199" spans="2:4" x14ac:dyDescent="0.2">
      <c r="B199" s="3"/>
      <c r="C199" s="11"/>
      <c r="D199" s="11"/>
    </row>
    <row r="200" spans="2:4" x14ac:dyDescent="0.2">
      <c r="B200" s="3"/>
      <c r="C200" s="11"/>
      <c r="D200" s="11"/>
    </row>
    <row r="201" spans="2:4" x14ac:dyDescent="0.2">
      <c r="B201" s="3"/>
      <c r="C201" s="11"/>
      <c r="D201" s="11"/>
    </row>
    <row r="202" spans="2:4" x14ac:dyDescent="0.2">
      <c r="B202" s="3"/>
      <c r="C202" s="11"/>
      <c r="D202" s="11"/>
    </row>
    <row r="203" spans="2:4" x14ac:dyDescent="0.2">
      <c r="B203" s="3"/>
      <c r="C203" s="11"/>
      <c r="D203" s="11"/>
    </row>
    <row r="204" spans="2:4" x14ac:dyDescent="0.2">
      <c r="B204" s="3"/>
      <c r="C204" s="11"/>
      <c r="D204" s="11"/>
    </row>
    <row r="205" spans="2:4" x14ac:dyDescent="0.2">
      <c r="B205" s="3"/>
      <c r="C205" s="11"/>
      <c r="D205" s="11"/>
    </row>
    <row r="206" spans="2:4" x14ac:dyDescent="0.2">
      <c r="B206" s="3"/>
      <c r="C206" s="11"/>
      <c r="D206" s="11"/>
    </row>
    <row r="207" spans="2:4" x14ac:dyDescent="0.2">
      <c r="B207" s="3"/>
      <c r="C207" s="11"/>
      <c r="D207" s="11"/>
    </row>
    <row r="208" spans="2:4" x14ac:dyDescent="0.2">
      <c r="B208" s="3"/>
      <c r="C208" s="11"/>
      <c r="D208" s="11"/>
    </row>
    <row r="209" spans="2:4" x14ac:dyDescent="0.2">
      <c r="B209" s="3"/>
      <c r="C209" s="11"/>
      <c r="D209" s="11"/>
    </row>
    <row r="210" spans="2:4" x14ac:dyDescent="0.2">
      <c r="B210" s="3"/>
      <c r="C210" s="11"/>
      <c r="D210" s="11"/>
    </row>
    <row r="211" spans="2:4" x14ac:dyDescent="0.2">
      <c r="B211" s="3"/>
      <c r="C211" s="11"/>
      <c r="D211" s="11"/>
    </row>
    <row r="212" spans="2:4" x14ac:dyDescent="0.2">
      <c r="B212" s="3"/>
      <c r="C212" s="11"/>
      <c r="D212" s="11"/>
    </row>
    <row r="213" spans="2:4" x14ac:dyDescent="0.2">
      <c r="B213" s="3"/>
      <c r="C213" s="11"/>
      <c r="D213" s="11"/>
    </row>
    <row r="214" spans="2:4" x14ac:dyDescent="0.2">
      <c r="B214" s="3"/>
      <c r="C214" s="11"/>
      <c r="D214" s="11"/>
    </row>
    <row r="215" spans="2:4" x14ac:dyDescent="0.2">
      <c r="B215" s="3"/>
      <c r="C215" s="11"/>
      <c r="D215" s="11"/>
    </row>
    <row r="216" spans="2:4" x14ac:dyDescent="0.2">
      <c r="B216" s="3"/>
      <c r="C216" s="11"/>
      <c r="D216" s="11"/>
    </row>
    <row r="217" spans="2:4" x14ac:dyDescent="0.2">
      <c r="B217" s="3"/>
      <c r="C217" s="11"/>
      <c r="D217" s="11"/>
    </row>
    <row r="218" spans="2:4" x14ac:dyDescent="0.2">
      <c r="B218" s="3"/>
      <c r="C218" s="11"/>
      <c r="D218" s="11"/>
    </row>
    <row r="219" spans="2:4" x14ac:dyDescent="0.2">
      <c r="B219" s="3"/>
      <c r="C219" s="11"/>
      <c r="D219" s="11"/>
    </row>
    <row r="220" spans="2:4" x14ac:dyDescent="0.2">
      <c r="B220" s="3"/>
      <c r="C220" s="11"/>
      <c r="D220" s="11"/>
    </row>
    <row r="221" spans="2:4" x14ac:dyDescent="0.2">
      <c r="B221" s="3"/>
      <c r="C221" s="11"/>
      <c r="D221" s="11"/>
    </row>
    <row r="222" spans="2:4" x14ac:dyDescent="0.2">
      <c r="B222" s="3"/>
      <c r="C222" s="11"/>
      <c r="D222" s="11"/>
    </row>
    <row r="223" spans="2:4" x14ac:dyDescent="0.2">
      <c r="B223" s="3"/>
      <c r="C223" s="11"/>
      <c r="D223" s="11"/>
    </row>
    <row r="224" spans="2:4" x14ac:dyDescent="0.2">
      <c r="B224" s="3"/>
      <c r="C224" s="11"/>
      <c r="D224" s="11"/>
    </row>
    <row r="225" spans="2:4" x14ac:dyDescent="0.2">
      <c r="B225" s="3"/>
      <c r="C225" s="11"/>
      <c r="D225" s="11"/>
    </row>
    <row r="226" spans="2:4" x14ac:dyDescent="0.2">
      <c r="B226" s="3"/>
      <c r="C226" s="11"/>
      <c r="D226" s="11"/>
    </row>
    <row r="227" spans="2:4" x14ac:dyDescent="0.2">
      <c r="B227" s="3"/>
      <c r="C227" s="11"/>
      <c r="D227" s="11"/>
    </row>
    <row r="228" spans="2:4" x14ac:dyDescent="0.2">
      <c r="B228" s="3"/>
      <c r="C228" s="11"/>
      <c r="D228" s="11"/>
    </row>
    <row r="229" spans="2:4" x14ac:dyDescent="0.2">
      <c r="B229" s="3"/>
      <c r="C229" s="11"/>
      <c r="D229" s="11"/>
    </row>
    <row r="230" spans="2:4" x14ac:dyDescent="0.2">
      <c r="B230" s="3"/>
      <c r="C230" s="11"/>
      <c r="D230" s="11"/>
    </row>
    <row r="231" spans="2:4" x14ac:dyDescent="0.2">
      <c r="B231" s="3"/>
      <c r="C231" s="11"/>
      <c r="D231" s="11"/>
    </row>
    <row r="232" spans="2:4" x14ac:dyDescent="0.2">
      <c r="B232" s="3"/>
      <c r="C232" s="11"/>
      <c r="D232" s="11"/>
    </row>
    <row r="233" spans="2:4" x14ac:dyDescent="0.2">
      <c r="B233" s="3"/>
      <c r="C233" s="11"/>
      <c r="D233" s="11"/>
    </row>
    <row r="234" spans="2:4" x14ac:dyDescent="0.2">
      <c r="B234" s="3"/>
      <c r="C234" s="11"/>
      <c r="D234" s="11"/>
    </row>
    <row r="235" spans="2:4" x14ac:dyDescent="0.2">
      <c r="B235" s="3"/>
      <c r="C235" s="11"/>
      <c r="D235" s="11"/>
    </row>
    <row r="236" spans="2:4" x14ac:dyDescent="0.2">
      <c r="B236" s="3"/>
      <c r="C236" s="11"/>
      <c r="D236" s="11"/>
    </row>
    <row r="237" spans="2:4" x14ac:dyDescent="0.2">
      <c r="B237" s="3"/>
      <c r="C237" s="11"/>
      <c r="D237" s="11"/>
    </row>
    <row r="238" spans="2:4" x14ac:dyDescent="0.2">
      <c r="B238" s="3"/>
      <c r="C238" s="11"/>
      <c r="D238" s="11"/>
    </row>
    <row r="239" spans="2:4" x14ac:dyDescent="0.2">
      <c r="B239" s="3"/>
      <c r="C239" s="11"/>
      <c r="D239" s="11"/>
    </row>
    <row r="240" spans="2:4" x14ac:dyDescent="0.2">
      <c r="B240" s="3"/>
      <c r="C240" s="11"/>
      <c r="D240" s="11"/>
    </row>
    <row r="241" spans="2:4" x14ac:dyDescent="0.2">
      <c r="B241" s="3"/>
      <c r="C241" s="11"/>
      <c r="D241" s="11"/>
    </row>
    <row r="242" spans="2:4" x14ac:dyDescent="0.2">
      <c r="B242" s="3"/>
      <c r="C242" s="11"/>
      <c r="D242" s="11"/>
    </row>
    <row r="243" spans="2:4" x14ac:dyDescent="0.2">
      <c r="B243" s="3"/>
      <c r="C243" s="11"/>
      <c r="D243" s="11"/>
    </row>
    <row r="244" spans="2:4" x14ac:dyDescent="0.2">
      <c r="B244" s="3"/>
      <c r="C244" s="11"/>
      <c r="D244" s="11"/>
    </row>
    <row r="245" spans="2:4" x14ac:dyDescent="0.2">
      <c r="B245" s="3"/>
      <c r="C245" s="11"/>
      <c r="D245" s="11"/>
    </row>
    <row r="246" spans="2:4" x14ac:dyDescent="0.2">
      <c r="B246" s="3"/>
      <c r="C246" s="11"/>
      <c r="D246" s="11"/>
    </row>
    <row r="247" spans="2:4" x14ac:dyDescent="0.2">
      <c r="B247" s="3"/>
      <c r="C247" s="11"/>
      <c r="D247" s="11"/>
    </row>
    <row r="248" spans="2:4" x14ac:dyDescent="0.2">
      <c r="B248" s="3"/>
      <c r="C248" s="11"/>
      <c r="D248" s="11"/>
    </row>
    <row r="249" spans="2:4" x14ac:dyDescent="0.2">
      <c r="B249" s="3"/>
      <c r="C249" s="11"/>
      <c r="D249" s="11"/>
    </row>
    <row r="250" spans="2:4" x14ac:dyDescent="0.2">
      <c r="B250" s="3"/>
      <c r="C250" s="11"/>
      <c r="D250" s="11"/>
    </row>
    <row r="251" spans="2:4" x14ac:dyDescent="0.2">
      <c r="B251" s="3"/>
      <c r="C251" s="11"/>
      <c r="D251" s="11"/>
    </row>
    <row r="252" spans="2:4" x14ac:dyDescent="0.2">
      <c r="B252" s="3"/>
      <c r="C252" s="11"/>
      <c r="D252" s="11"/>
    </row>
    <row r="253" spans="2:4" x14ac:dyDescent="0.2">
      <c r="B253" s="3"/>
      <c r="C253" s="11"/>
      <c r="D253" s="11"/>
    </row>
    <row r="254" spans="2:4" x14ac:dyDescent="0.2">
      <c r="C254" s="11"/>
      <c r="D254" s="11"/>
    </row>
    <row r="255" spans="2:4" x14ac:dyDescent="0.2">
      <c r="C255" s="11"/>
      <c r="D255" s="11"/>
    </row>
  </sheetData>
  <protectedRanges>
    <protectedRange sqref="A70:D75" name="Range1"/>
  </protectedRanges>
  <sortState xmlns:xlrd2="http://schemas.microsoft.com/office/spreadsheetml/2017/richdata2" ref="A21:T146">
    <sortCondition ref="C21:C146"/>
  </sortState>
  <phoneticPr fontId="7" type="noConversion"/>
  <hyperlinks>
    <hyperlink ref="H1041" r:id="rId1" display="http://vsolj.cetus-net.org/bulletin.html" xr:uid="{00000000-0004-0000-0000-000000000000}"/>
  </hyperlinks>
  <pageMargins left="0.75" right="0.75" top="1" bottom="1" header="0.5" footer="0.5"/>
  <pageSetup orientation="portrait" horizontalDpi="300" verticalDpi="300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50"/>
  <sheetViews>
    <sheetView workbookViewId="0">
      <selection activeCell="E12" sqref="E12"/>
    </sheetView>
  </sheetViews>
  <sheetFormatPr defaultColWidth="10.28515625" defaultRowHeight="12.75" x14ac:dyDescent="0.2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16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51</v>
      </c>
    </row>
    <row r="2" spans="1:7" x14ac:dyDescent="0.2">
      <c r="A2" t="s">
        <v>24</v>
      </c>
      <c r="B2" t="s">
        <v>32</v>
      </c>
    </row>
    <row r="4" spans="1:7" x14ac:dyDescent="0.2">
      <c r="A4" s="5" t="s">
        <v>0</v>
      </c>
      <c r="C4" s="12" t="s">
        <v>31</v>
      </c>
      <c r="D4" s="13" t="s">
        <v>31</v>
      </c>
    </row>
    <row r="6" spans="1:7" x14ac:dyDescent="0.2">
      <c r="A6" s="5" t="s">
        <v>1</v>
      </c>
    </row>
    <row r="7" spans="1:7" x14ac:dyDescent="0.2">
      <c r="A7" t="s">
        <v>2</v>
      </c>
      <c r="C7" s="11">
        <v>52802.467199999999</v>
      </c>
    </row>
    <row r="8" spans="1:7" x14ac:dyDescent="0.2">
      <c r="A8" t="s">
        <v>3</v>
      </c>
      <c r="C8" s="8">
        <v>0.389766</v>
      </c>
    </row>
    <row r="9" spans="1:7" x14ac:dyDescent="0.2">
      <c r="A9" s="16" t="s">
        <v>35</v>
      </c>
      <c r="B9" s="14"/>
      <c r="C9" s="17">
        <v>8</v>
      </c>
      <c r="D9" s="14" t="s">
        <v>36</v>
      </c>
      <c r="E9" s="14"/>
    </row>
    <row r="10" spans="1:7" ht="13.5" thickBot="1" x14ac:dyDescent="0.25">
      <c r="A10" s="14"/>
      <c r="B10" s="14"/>
      <c r="C10" s="4" t="s">
        <v>20</v>
      </c>
      <c r="D10" s="4" t="s">
        <v>21</v>
      </c>
      <c r="E10" s="14"/>
    </row>
    <row r="11" spans="1:7" x14ac:dyDescent="0.2">
      <c r="A11" s="14" t="s">
        <v>16</v>
      </c>
      <c r="B11" s="14"/>
      <c r="C11" s="29">
        <f ca="1">INTERCEPT(INDIRECT($G$11):G991,INDIRECT($F$11):F991)</f>
        <v>1.2570011692849825E-3</v>
      </c>
      <c r="D11" s="3"/>
      <c r="E11" s="14"/>
      <c r="F11" s="30" t="str">
        <f>"F"&amp;E19</f>
        <v>F21</v>
      </c>
      <c r="G11" s="31" t="str">
        <f>"G"&amp;E19</f>
        <v>G21</v>
      </c>
    </row>
    <row r="12" spans="1:7" x14ac:dyDescent="0.2">
      <c r="A12" s="14" t="s">
        <v>17</v>
      </c>
      <c r="B12" s="14"/>
      <c r="C12" s="29">
        <f ca="1">SLOPE(INDIRECT($G$11):G991,INDIRECT($F$11):F991)</f>
        <v>6.1259147312157499E-5</v>
      </c>
      <c r="D12" s="3"/>
      <c r="E12" s="14"/>
    </row>
    <row r="13" spans="1:7" x14ac:dyDescent="0.2">
      <c r="A13" s="14" t="s">
        <v>19</v>
      </c>
      <c r="B13" s="14"/>
      <c r="C13" s="3" t="s">
        <v>14</v>
      </c>
      <c r="D13" s="20" t="s">
        <v>45</v>
      </c>
      <c r="E13" s="17">
        <v>1</v>
      </c>
    </row>
    <row r="14" spans="1:7" x14ac:dyDescent="0.2">
      <c r="A14" s="14"/>
      <c r="B14" s="14"/>
      <c r="C14" s="14"/>
      <c r="D14" s="20" t="s">
        <v>37</v>
      </c>
      <c r="E14" s="21">
        <f ca="1">NOW()+15018.5+$C$9/24</f>
        <v>60341.438971875003</v>
      </c>
    </row>
    <row r="15" spans="1:7" x14ac:dyDescent="0.2">
      <c r="A15" s="18" t="s">
        <v>18</v>
      </c>
      <c r="B15" s="14"/>
      <c r="C15" s="19">
        <f ca="1">(C7+C11)+(C8+C12)*INT(MAX(F21:F3532))</f>
        <v>56169.406494256502</v>
      </c>
      <c r="D15" s="20" t="s">
        <v>46</v>
      </c>
      <c r="E15" s="21">
        <f ca="1">ROUND(2*(E14-$C$7)/$C$8,0)/2+E13</f>
        <v>19343.5</v>
      </c>
    </row>
    <row r="16" spans="1:7" x14ac:dyDescent="0.2">
      <c r="A16" s="22" t="s">
        <v>4</v>
      </c>
      <c r="B16" s="14"/>
      <c r="C16" s="23">
        <f ca="1">+C8+C12</f>
        <v>0.38982725914731214</v>
      </c>
      <c r="D16" s="20" t="s">
        <v>38</v>
      </c>
      <c r="E16" s="31">
        <f ca="1">ROUND(2*(E14-$C$15)/$C$16,0)/2+E13</f>
        <v>10703.5</v>
      </c>
    </row>
    <row r="17" spans="1:18" ht="13.5" thickBot="1" x14ac:dyDescent="0.25">
      <c r="A17" s="20" t="s">
        <v>34</v>
      </c>
      <c r="B17" s="14"/>
      <c r="C17" s="14">
        <f>COUNT(C21:C2190)</f>
        <v>22</v>
      </c>
      <c r="D17" s="20" t="s">
        <v>39</v>
      </c>
      <c r="E17" s="24">
        <f ca="1">+$C$15+$C$16*E16-15018.5-$C$9/24</f>
        <v>45323.089229206424</v>
      </c>
    </row>
    <row r="18" spans="1:18" x14ac:dyDescent="0.2">
      <c r="A18" s="22" t="s">
        <v>5</v>
      </c>
      <c r="B18" s="14"/>
      <c r="C18" s="25">
        <f ca="1">+C15</f>
        <v>56169.406494256502</v>
      </c>
      <c r="D18" s="26">
        <f ca="1">+C16</f>
        <v>0.38982725914731214</v>
      </c>
      <c r="E18" s="27" t="s">
        <v>40</v>
      </c>
    </row>
    <row r="19" spans="1:18" ht="13.5" thickTop="1" x14ac:dyDescent="0.2">
      <c r="A19" s="32" t="s">
        <v>47</v>
      </c>
      <c r="E19" s="33">
        <v>21</v>
      </c>
    </row>
    <row r="20" spans="1:18" ht="13.5" thickBot="1" x14ac:dyDescent="0.25">
      <c r="A20" s="4" t="s">
        <v>6</v>
      </c>
      <c r="B20" s="4" t="s">
        <v>7</v>
      </c>
      <c r="C20" s="4" t="s">
        <v>8</v>
      </c>
      <c r="D20" s="4" t="s">
        <v>13</v>
      </c>
      <c r="E20" s="4" t="s">
        <v>9</v>
      </c>
      <c r="F20" s="4" t="s">
        <v>10</v>
      </c>
      <c r="G20" s="4" t="s">
        <v>11</v>
      </c>
      <c r="H20" s="7" t="s">
        <v>12</v>
      </c>
      <c r="I20" s="7" t="s">
        <v>29</v>
      </c>
      <c r="J20" s="7" t="s">
        <v>52</v>
      </c>
      <c r="K20" s="7" t="s">
        <v>25</v>
      </c>
      <c r="L20" s="7" t="s">
        <v>26</v>
      </c>
      <c r="M20" s="7" t="s">
        <v>27</v>
      </c>
      <c r="N20" s="7" t="s">
        <v>28</v>
      </c>
      <c r="O20" s="7" t="s">
        <v>23</v>
      </c>
      <c r="P20" s="6" t="s">
        <v>22</v>
      </c>
      <c r="Q20" s="4" t="s">
        <v>15</v>
      </c>
      <c r="R20" s="43" t="s">
        <v>50</v>
      </c>
    </row>
    <row r="21" spans="1:18" x14ac:dyDescent="0.2">
      <c r="A21" s="9" t="s">
        <v>30</v>
      </c>
      <c r="B21" s="10"/>
      <c r="C21" s="11">
        <v>52802.467199999999</v>
      </c>
      <c r="D21" s="11">
        <v>2.7000000000000001E-3</v>
      </c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1.2570011692849825E-3</v>
      </c>
      <c r="Q21" s="2">
        <f>+C21-15018.5</f>
        <v>37783.967199999999</v>
      </c>
    </row>
    <row r="22" spans="1:18" x14ac:dyDescent="0.2">
      <c r="A22" s="9" t="s">
        <v>30</v>
      </c>
      <c r="B22" s="10"/>
      <c r="C22" s="11">
        <v>52834.437400000003</v>
      </c>
      <c r="D22" s="11">
        <v>2E-3</v>
      </c>
      <c r="E22">
        <f t="shared" ref="E22:E42" si="0">+(C22-C$7)/C$8</f>
        <v>82.024086246628457</v>
      </c>
      <c r="F22">
        <f t="shared" ref="F22:F28" si="1">ROUND(2*E22,0)/2</f>
        <v>82</v>
      </c>
      <c r="G22">
        <f t="shared" ref="G22:G42" si="2">+C22-(C$7+F22*C$8)</f>
        <v>9.3880000058561563E-3</v>
      </c>
      <c r="I22">
        <f t="shared" ref="I22:I35" si="3">+G22</f>
        <v>9.3880000058561563E-3</v>
      </c>
      <c r="O22">
        <f t="shared" ref="O22:O42" ca="1" si="4">+C$11+C$12*$F22</f>
        <v>6.2802512488818974E-3</v>
      </c>
      <c r="Q22" s="2">
        <f t="shared" ref="Q22:Q42" si="5">+C22-15018.5</f>
        <v>37815.937400000003</v>
      </c>
    </row>
    <row r="23" spans="1:18" x14ac:dyDescent="0.2">
      <c r="A23" s="28" t="s">
        <v>43</v>
      </c>
      <c r="B23" s="10"/>
      <c r="C23" s="11">
        <v>52862.505599999997</v>
      </c>
      <c r="D23" s="11">
        <v>1.6000000000000001E-3</v>
      </c>
      <c r="E23">
        <f t="shared" si="0"/>
        <v>154.03703760717363</v>
      </c>
      <c r="F23">
        <f t="shared" si="1"/>
        <v>154</v>
      </c>
      <c r="G23">
        <f t="shared" si="2"/>
        <v>1.4435999997658655E-2</v>
      </c>
      <c r="I23">
        <f t="shared" si="3"/>
        <v>1.4435999997658655E-2</v>
      </c>
      <c r="O23">
        <f t="shared" ca="1" si="4"/>
        <v>1.0690909855357237E-2</v>
      </c>
      <c r="Q23" s="2">
        <f t="shared" si="5"/>
        <v>37844.005599999997</v>
      </c>
    </row>
    <row r="24" spans="1:18" x14ac:dyDescent="0.2">
      <c r="A24" s="9" t="s">
        <v>30</v>
      </c>
      <c r="B24" s="10"/>
      <c r="C24" s="11">
        <v>52864.453099999999</v>
      </c>
      <c r="D24" s="11">
        <v>1.1000000000000001E-3</v>
      </c>
      <c r="E24">
        <f t="shared" si="0"/>
        <v>159.03362530338632</v>
      </c>
      <c r="F24">
        <f t="shared" si="1"/>
        <v>159</v>
      </c>
      <c r="G24">
        <f t="shared" si="2"/>
        <v>1.3105999998515472E-2</v>
      </c>
      <c r="I24">
        <f t="shared" si="3"/>
        <v>1.3105999998515472E-2</v>
      </c>
      <c r="O24">
        <f t="shared" ca="1" si="4"/>
        <v>1.0997205591918024E-2</v>
      </c>
      <c r="Q24" s="2">
        <f t="shared" si="5"/>
        <v>37845.953099999999</v>
      </c>
    </row>
    <row r="25" spans="1:18" x14ac:dyDescent="0.2">
      <c r="A25" s="9" t="s">
        <v>30</v>
      </c>
      <c r="B25" s="10"/>
      <c r="C25" s="11">
        <v>52867.574699999997</v>
      </c>
      <c r="D25" s="11">
        <v>3.0000000000000001E-3</v>
      </c>
      <c r="E25">
        <f t="shared" si="0"/>
        <v>167.04253321223055</v>
      </c>
      <c r="F25">
        <f t="shared" si="1"/>
        <v>167</v>
      </c>
      <c r="G25">
        <f t="shared" si="2"/>
        <v>1.6577999995206483E-2</v>
      </c>
      <c r="I25">
        <f t="shared" si="3"/>
        <v>1.6577999995206483E-2</v>
      </c>
      <c r="O25">
        <f t="shared" ca="1" si="4"/>
        <v>1.1487278770415285E-2</v>
      </c>
      <c r="Q25" s="2">
        <f t="shared" si="5"/>
        <v>37849.074699999997</v>
      </c>
    </row>
    <row r="26" spans="1:18" x14ac:dyDescent="0.2">
      <c r="A26" s="9" t="s">
        <v>30</v>
      </c>
      <c r="B26" s="10"/>
      <c r="C26" s="11">
        <v>52946.318599999999</v>
      </c>
      <c r="D26" s="11">
        <v>4.0000000000000002E-4</v>
      </c>
      <c r="E26">
        <f t="shared" si="0"/>
        <v>369.07118630152337</v>
      </c>
      <c r="F26">
        <f t="shared" si="1"/>
        <v>369</v>
      </c>
      <c r="G26">
        <f t="shared" si="2"/>
        <v>2.7745999999751803E-2</v>
      </c>
      <c r="I26">
        <f t="shared" si="3"/>
        <v>2.7745999999751803E-2</v>
      </c>
      <c r="O26">
        <f t="shared" ca="1" si="4"/>
        <v>2.3861626527471098E-2</v>
      </c>
      <c r="Q26" s="2">
        <f t="shared" si="5"/>
        <v>37927.818599999999</v>
      </c>
    </row>
    <row r="27" spans="1:18" x14ac:dyDescent="0.2">
      <c r="A27" s="9" t="s">
        <v>30</v>
      </c>
      <c r="B27" s="10"/>
      <c r="C27" s="11">
        <v>53216.464500000002</v>
      </c>
      <c r="D27" s="11">
        <v>5.0000000000000001E-4</v>
      </c>
      <c r="E27">
        <f t="shared" si="0"/>
        <v>1062.1688397654048</v>
      </c>
      <c r="F27">
        <f t="shared" si="1"/>
        <v>1062</v>
      </c>
      <c r="G27">
        <f t="shared" si="2"/>
        <v>6.5807999999378808E-2</v>
      </c>
      <c r="I27">
        <f t="shared" si="3"/>
        <v>6.5807999999378808E-2</v>
      </c>
      <c r="O27">
        <f t="shared" ca="1" si="4"/>
        <v>6.6314215614796251E-2</v>
      </c>
      <c r="Q27" s="2">
        <f t="shared" si="5"/>
        <v>38197.964500000002</v>
      </c>
    </row>
    <row r="28" spans="1:18" x14ac:dyDescent="0.2">
      <c r="A28" s="9" t="s">
        <v>30</v>
      </c>
      <c r="B28" s="10"/>
      <c r="C28" s="11">
        <v>53221.526400000002</v>
      </c>
      <c r="D28" s="11">
        <v>1.1000000000000001E-3</v>
      </c>
      <c r="E28">
        <f t="shared" si="0"/>
        <v>1075.1558627484269</v>
      </c>
      <c r="F28">
        <f t="shared" si="1"/>
        <v>1075</v>
      </c>
      <c r="G28">
        <f t="shared" si="2"/>
        <v>6.0750000004190952E-2</v>
      </c>
      <c r="I28">
        <f t="shared" si="3"/>
        <v>6.0750000004190952E-2</v>
      </c>
      <c r="O28">
        <f t="shared" ca="1" si="4"/>
        <v>6.71105845298543E-2</v>
      </c>
      <c r="Q28" s="2">
        <f t="shared" si="5"/>
        <v>38203.026400000002</v>
      </c>
    </row>
    <row r="29" spans="1:18" x14ac:dyDescent="0.2">
      <c r="A29" s="14" t="s">
        <v>33</v>
      </c>
      <c r="B29" s="15"/>
      <c r="C29" s="11">
        <v>53579.394500000002</v>
      </c>
      <c r="D29" s="11">
        <v>2.9999999999999997E-4</v>
      </c>
      <c r="E29">
        <f t="shared" si="0"/>
        <v>1993.3172724147387</v>
      </c>
      <c r="F29" s="44">
        <f t="shared" ref="F29:F34" si="6">ROUND(2*E29,0)/2-0.5</f>
        <v>1993</v>
      </c>
      <c r="G29">
        <f t="shared" si="2"/>
        <v>0.12366200000542449</v>
      </c>
      <c r="I29">
        <f t="shared" si="3"/>
        <v>0.12366200000542449</v>
      </c>
      <c r="O29">
        <f t="shared" ca="1" si="4"/>
        <v>0.12334648176241488</v>
      </c>
      <c r="Q29" s="2">
        <f t="shared" si="5"/>
        <v>38560.894500000002</v>
      </c>
    </row>
    <row r="30" spans="1:18" x14ac:dyDescent="0.2">
      <c r="A30" s="28" t="s">
        <v>43</v>
      </c>
      <c r="B30" s="10"/>
      <c r="C30" s="11">
        <v>53607.457499999997</v>
      </c>
      <c r="D30" s="11">
        <v>1.1999999999999999E-3</v>
      </c>
      <c r="E30">
        <f t="shared" si="0"/>
        <v>2065.3168824371487</v>
      </c>
      <c r="F30" s="44">
        <f t="shared" si="6"/>
        <v>2065</v>
      </c>
      <c r="G30">
        <f t="shared" si="2"/>
        <v>0.1235099999976228</v>
      </c>
      <c r="I30">
        <f t="shared" si="3"/>
        <v>0.1235099999976228</v>
      </c>
      <c r="O30">
        <f t="shared" ca="1" si="4"/>
        <v>0.12775714036889022</v>
      </c>
      <c r="Q30" s="2">
        <f t="shared" si="5"/>
        <v>38588.957499999997</v>
      </c>
    </row>
    <row r="31" spans="1:18" x14ac:dyDescent="0.2">
      <c r="A31" s="14" t="s">
        <v>33</v>
      </c>
      <c r="B31" s="15"/>
      <c r="C31" s="11">
        <v>53612.527499999997</v>
      </c>
      <c r="D31" s="11">
        <v>8.9999999999999998E-4</v>
      </c>
      <c r="E31">
        <f t="shared" si="0"/>
        <v>2078.3246871199576</v>
      </c>
      <c r="F31" s="44">
        <f t="shared" si="6"/>
        <v>2078</v>
      </c>
      <c r="G31">
        <f t="shared" si="2"/>
        <v>0.12655199999426259</v>
      </c>
      <c r="I31">
        <f t="shared" si="3"/>
        <v>0.12655199999426259</v>
      </c>
      <c r="O31">
        <f t="shared" ca="1" si="4"/>
        <v>0.12855350928394826</v>
      </c>
      <c r="Q31" s="2">
        <f t="shared" si="5"/>
        <v>38594.027499999997</v>
      </c>
    </row>
    <row r="32" spans="1:18" x14ac:dyDescent="0.2">
      <c r="A32" s="14" t="s">
        <v>33</v>
      </c>
      <c r="B32" s="15"/>
      <c r="C32" s="11">
        <v>53621.4931</v>
      </c>
      <c r="D32" s="11">
        <v>8.0000000000000004E-4</v>
      </c>
      <c r="E32">
        <f t="shared" si="0"/>
        <v>2101.3272065803599</v>
      </c>
      <c r="F32" s="44">
        <f t="shared" si="6"/>
        <v>2101</v>
      </c>
      <c r="G32">
        <f t="shared" si="2"/>
        <v>0.12753399999928661</v>
      </c>
      <c r="I32">
        <f t="shared" si="3"/>
        <v>0.12753399999928661</v>
      </c>
      <c r="O32">
        <f t="shared" ca="1" si="4"/>
        <v>0.12996246967212788</v>
      </c>
      <c r="Q32" s="2">
        <f t="shared" si="5"/>
        <v>38602.9931</v>
      </c>
    </row>
    <row r="33" spans="1:17" x14ac:dyDescent="0.2">
      <c r="A33" s="34" t="s">
        <v>33</v>
      </c>
      <c r="B33" s="35"/>
      <c r="C33" s="36">
        <v>53637.475599999998</v>
      </c>
      <c r="D33" s="36">
        <v>1.2999999999999999E-3</v>
      </c>
      <c r="E33">
        <f t="shared" si="0"/>
        <v>2142.3325790345971</v>
      </c>
      <c r="F33" s="44">
        <f t="shared" si="6"/>
        <v>2142</v>
      </c>
      <c r="G33">
        <f t="shared" si="2"/>
        <v>0.12962800000241259</v>
      </c>
      <c r="I33">
        <f t="shared" si="3"/>
        <v>0.12962800000241259</v>
      </c>
      <c r="O33">
        <f t="shared" ca="1" si="4"/>
        <v>0.13247409471192634</v>
      </c>
      <c r="Q33" s="2">
        <f t="shared" si="5"/>
        <v>38618.975599999998</v>
      </c>
    </row>
    <row r="34" spans="1:17" x14ac:dyDescent="0.2">
      <c r="A34" s="34" t="s">
        <v>41</v>
      </c>
      <c r="B34" s="37" t="s">
        <v>42</v>
      </c>
      <c r="C34" s="36">
        <v>54073.302100000001</v>
      </c>
      <c r="D34" s="36">
        <v>2.0000000000000001E-4</v>
      </c>
      <c r="E34">
        <f t="shared" si="0"/>
        <v>3260.5073300390532</v>
      </c>
      <c r="F34" s="44">
        <f t="shared" si="6"/>
        <v>3260</v>
      </c>
      <c r="G34">
        <f t="shared" si="2"/>
        <v>0.19774000000325032</v>
      </c>
      <c r="I34">
        <f t="shared" si="3"/>
        <v>0.19774000000325032</v>
      </c>
      <c r="O34">
        <f t="shared" ca="1" si="4"/>
        <v>0.20096182140691843</v>
      </c>
      <c r="Q34" s="2">
        <f t="shared" si="5"/>
        <v>39054.802100000001</v>
      </c>
    </row>
    <row r="35" spans="1:17" x14ac:dyDescent="0.2">
      <c r="A35" s="38" t="s">
        <v>44</v>
      </c>
      <c r="B35" s="39" t="s">
        <v>42</v>
      </c>
      <c r="C35" s="38">
        <v>55366.753700000001</v>
      </c>
      <c r="D35" s="38">
        <v>5.0000000000000001E-4</v>
      </c>
      <c r="E35">
        <f t="shared" si="0"/>
        <v>6579.0410143522058</v>
      </c>
      <c r="F35" s="45">
        <f>ROUND(2*E35,0)/2-1</f>
        <v>6578</v>
      </c>
      <c r="G35">
        <f t="shared" si="2"/>
        <v>0.40575199999875622</v>
      </c>
      <c r="I35">
        <f t="shared" si="3"/>
        <v>0.40575199999875622</v>
      </c>
      <c r="O35">
        <f t="shared" ca="1" si="4"/>
        <v>0.40421967218865706</v>
      </c>
      <c r="Q35" s="2">
        <f t="shared" si="5"/>
        <v>40348.253700000001</v>
      </c>
    </row>
    <row r="36" spans="1:17" x14ac:dyDescent="0.2">
      <c r="A36" s="40" t="s">
        <v>48</v>
      </c>
      <c r="B36" s="41" t="s">
        <v>42</v>
      </c>
      <c r="C36" s="42">
        <v>55817.393409999997</v>
      </c>
      <c r="D36" s="42">
        <v>1E-4</v>
      </c>
      <c r="E36">
        <f t="shared" si="0"/>
        <v>7735.2211583360213</v>
      </c>
      <c r="F36" s="45">
        <f>ROUND(2*E36,0)/2-1</f>
        <v>7734</v>
      </c>
      <c r="G36">
        <f t="shared" si="2"/>
        <v>0.47596599999815226</v>
      </c>
      <c r="J36">
        <f t="shared" ref="J36:J42" si="7">+G36</f>
        <v>0.47596599999815226</v>
      </c>
      <c r="O36">
        <f t="shared" ca="1" si="4"/>
        <v>0.47503524648151108</v>
      </c>
      <c r="Q36" s="2">
        <f t="shared" si="5"/>
        <v>40798.893409999997</v>
      </c>
    </row>
    <row r="37" spans="1:17" x14ac:dyDescent="0.2">
      <c r="A37" s="40" t="s">
        <v>48</v>
      </c>
      <c r="B37" s="41" t="s">
        <v>42</v>
      </c>
      <c r="C37" s="42">
        <v>55838.441919999997</v>
      </c>
      <c r="D37" s="42">
        <v>2.9999999999999997E-4</v>
      </c>
      <c r="E37">
        <f t="shared" si="0"/>
        <v>7789.2240985616972</v>
      </c>
      <c r="F37" s="45">
        <f>ROUND(2*E37,0)/2-1</f>
        <v>7788</v>
      </c>
      <c r="G37">
        <f t="shared" si="2"/>
        <v>0.47711200000048848</v>
      </c>
      <c r="J37">
        <f t="shared" si="7"/>
        <v>0.47711200000048848</v>
      </c>
      <c r="O37">
        <f t="shared" ca="1" si="4"/>
        <v>0.47834324043636756</v>
      </c>
      <c r="Q37" s="2">
        <f t="shared" si="5"/>
        <v>40819.941919999997</v>
      </c>
    </row>
    <row r="38" spans="1:17" x14ac:dyDescent="0.2">
      <c r="A38" s="40" t="s">
        <v>48</v>
      </c>
      <c r="B38" s="41" t="s">
        <v>42</v>
      </c>
      <c r="C38" s="42">
        <v>55838.442410000003</v>
      </c>
      <c r="D38" s="42">
        <v>2.0000000000000001E-4</v>
      </c>
      <c r="E38">
        <f t="shared" si="0"/>
        <v>7789.2253557262666</v>
      </c>
      <c r="F38" s="45">
        <f>ROUND(2*E38,0)/2-1</f>
        <v>7788</v>
      </c>
      <c r="G38">
        <f t="shared" si="2"/>
        <v>0.47760200000629993</v>
      </c>
      <c r="J38">
        <f t="shared" si="7"/>
        <v>0.47760200000629993</v>
      </c>
      <c r="O38">
        <f t="shared" ca="1" si="4"/>
        <v>0.47834324043636756</v>
      </c>
      <c r="Q38" s="2">
        <f t="shared" si="5"/>
        <v>40819.942410000003</v>
      </c>
    </row>
    <row r="39" spans="1:17" x14ac:dyDescent="0.2">
      <c r="A39" s="40" t="s">
        <v>48</v>
      </c>
      <c r="B39" s="41" t="s">
        <v>42</v>
      </c>
      <c r="C39" s="42">
        <v>55838.442710000003</v>
      </c>
      <c r="D39" s="42">
        <v>5.9999999999999995E-4</v>
      </c>
      <c r="E39">
        <f t="shared" si="0"/>
        <v>7789.2261254188506</v>
      </c>
      <c r="F39" s="45">
        <f>ROUND(2*E39,0)/2-1</f>
        <v>7788</v>
      </c>
      <c r="G39">
        <f t="shared" si="2"/>
        <v>0.47790200000599725</v>
      </c>
      <c r="J39">
        <f t="shared" si="7"/>
        <v>0.47790200000599725</v>
      </c>
      <c r="O39">
        <f t="shared" ca="1" si="4"/>
        <v>0.47834324043636756</v>
      </c>
      <c r="Q39" s="2">
        <f t="shared" si="5"/>
        <v>40819.942710000003</v>
      </c>
    </row>
    <row r="40" spans="1:17" x14ac:dyDescent="0.2">
      <c r="A40" s="40" t="s">
        <v>48</v>
      </c>
      <c r="B40" s="41" t="s">
        <v>49</v>
      </c>
      <c r="C40" s="42">
        <v>56169.407639999998</v>
      </c>
      <c r="D40" s="42">
        <v>4.0000000000000002E-4</v>
      </c>
      <c r="E40">
        <f t="shared" si="0"/>
        <v>8638.3636335647498</v>
      </c>
      <c r="F40" s="46">
        <f>ROUND(2*E40,0)/2-1.5</f>
        <v>8637</v>
      </c>
      <c r="G40">
        <f t="shared" si="2"/>
        <v>0.53149799999664538</v>
      </c>
      <c r="J40">
        <f t="shared" si="7"/>
        <v>0.53149799999664538</v>
      </c>
      <c r="O40">
        <f t="shared" ca="1" si="4"/>
        <v>0.53035225650438922</v>
      </c>
      <c r="Q40" s="2">
        <f t="shared" si="5"/>
        <v>41150.907639999998</v>
      </c>
    </row>
    <row r="41" spans="1:17" x14ac:dyDescent="0.2">
      <c r="A41" s="40" t="s">
        <v>48</v>
      </c>
      <c r="B41" s="41" t="s">
        <v>49</v>
      </c>
      <c r="C41" s="42">
        <v>56169.407769999998</v>
      </c>
      <c r="D41" s="42">
        <v>2.0000000000000001E-4</v>
      </c>
      <c r="E41">
        <f t="shared" si="0"/>
        <v>8638.3639670982047</v>
      </c>
      <c r="F41" s="46">
        <f>ROUND(2*E41,0)/2-1.5</f>
        <v>8637</v>
      </c>
      <c r="G41">
        <f t="shared" si="2"/>
        <v>0.53162799999699928</v>
      </c>
      <c r="J41">
        <f t="shared" si="7"/>
        <v>0.53162799999699928</v>
      </c>
      <c r="O41">
        <f t="shared" ca="1" si="4"/>
        <v>0.53035225650438922</v>
      </c>
      <c r="Q41" s="2">
        <f t="shared" si="5"/>
        <v>41150.907769999998</v>
      </c>
    </row>
    <row r="42" spans="1:17" x14ac:dyDescent="0.2">
      <c r="A42" s="40" t="s">
        <v>48</v>
      </c>
      <c r="B42" s="41" t="s">
        <v>49</v>
      </c>
      <c r="C42" s="42">
        <v>56169.408640000001</v>
      </c>
      <c r="D42" s="42">
        <v>4.0000000000000002E-4</v>
      </c>
      <c r="E42">
        <f t="shared" si="0"/>
        <v>8638.36619920671</v>
      </c>
      <c r="F42" s="46">
        <f>ROUND(2*E42,0)/2-1.5</f>
        <v>8637</v>
      </c>
      <c r="G42">
        <f t="shared" si="2"/>
        <v>0.53249800000048708</v>
      </c>
      <c r="J42">
        <f t="shared" si="7"/>
        <v>0.53249800000048708</v>
      </c>
      <c r="O42">
        <f t="shared" ca="1" si="4"/>
        <v>0.53035225650438922</v>
      </c>
      <c r="Q42" s="2">
        <f t="shared" si="5"/>
        <v>41150.908640000001</v>
      </c>
    </row>
    <row r="43" spans="1:17" x14ac:dyDescent="0.2">
      <c r="D43" s="3"/>
    </row>
    <row r="44" spans="1:17" x14ac:dyDescent="0.2">
      <c r="D44" s="3"/>
    </row>
    <row r="45" spans="1:17" x14ac:dyDescent="0.2">
      <c r="D45" s="3"/>
    </row>
    <row r="46" spans="1:17" x14ac:dyDescent="0.2">
      <c r="D46" s="3"/>
    </row>
    <row r="47" spans="1:17" x14ac:dyDescent="0.2">
      <c r="D47" s="3"/>
    </row>
    <row r="48" spans="1:17" x14ac:dyDescent="0.2">
      <c r="D48" s="3"/>
    </row>
    <row r="49" spans="4:4" x14ac:dyDescent="0.2">
      <c r="D49" s="3"/>
    </row>
    <row r="50" spans="4:4" x14ac:dyDescent="0.2">
      <c r="D50" s="3"/>
    </row>
  </sheetData>
  <phoneticPr fontId="7" type="noConversion"/>
  <pageMargins left="0.75" right="0.75" top="1" bottom="1" header="0.5" footer="0.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782"/>
  <sheetViews>
    <sheetView topLeftCell="A10" workbookViewId="0">
      <selection activeCell="A33" sqref="A33:D33"/>
    </sheetView>
  </sheetViews>
  <sheetFormatPr defaultRowHeight="12.75" x14ac:dyDescent="0.2"/>
  <cols>
    <col min="1" max="1" width="19.7109375" style="11" customWidth="1"/>
    <col min="2" max="2" width="4.42578125" style="14" customWidth="1"/>
    <col min="3" max="3" width="12.7109375" style="11" customWidth="1"/>
    <col min="4" max="4" width="5.42578125" style="14" customWidth="1"/>
    <col min="5" max="5" width="14.85546875" style="14" customWidth="1"/>
    <col min="6" max="6" width="9.140625" style="14"/>
    <col min="7" max="7" width="12" style="14" customWidth="1"/>
    <col min="8" max="8" width="14.140625" style="11" customWidth="1"/>
    <col min="9" max="9" width="22.5703125" style="14" customWidth="1"/>
    <col min="10" max="10" width="25.140625" style="14" customWidth="1"/>
    <col min="11" max="11" width="15.7109375" style="14" customWidth="1"/>
    <col min="12" max="12" width="14.140625" style="14" customWidth="1"/>
    <col min="13" max="13" width="9.5703125" style="14" customWidth="1"/>
    <col min="14" max="14" width="14.140625" style="14" customWidth="1"/>
    <col min="15" max="15" width="23.42578125" style="14" customWidth="1"/>
    <col min="16" max="16" width="16.5703125" style="14" customWidth="1"/>
    <col min="17" max="17" width="41" style="14" customWidth="1"/>
    <col min="18" max="16384" width="9.140625" style="14"/>
  </cols>
  <sheetData>
    <row r="1" spans="1:16" ht="15.75" x14ac:dyDescent="0.25">
      <c r="A1" s="49" t="s">
        <v>54</v>
      </c>
      <c r="I1" s="50" t="s">
        <v>55</v>
      </c>
      <c r="J1" s="51" t="s">
        <v>56</v>
      </c>
    </row>
    <row r="2" spans="1:16" x14ac:dyDescent="0.2">
      <c r="I2" s="52" t="s">
        <v>57</v>
      </c>
      <c r="J2" s="53" t="s">
        <v>58</v>
      </c>
    </row>
    <row r="3" spans="1:16" x14ac:dyDescent="0.2">
      <c r="A3" s="54" t="s">
        <v>59</v>
      </c>
      <c r="I3" s="52" t="s">
        <v>60</v>
      </c>
      <c r="J3" s="53" t="s">
        <v>61</v>
      </c>
    </row>
    <row r="4" spans="1:16" x14ac:dyDescent="0.2">
      <c r="I4" s="52" t="s">
        <v>62</v>
      </c>
      <c r="J4" s="53" t="s">
        <v>61</v>
      </c>
    </row>
    <row r="5" spans="1:16" ht="13.5" thickBot="1" x14ac:dyDescent="0.25">
      <c r="I5" s="55" t="s">
        <v>63</v>
      </c>
      <c r="J5" s="56" t="s">
        <v>64</v>
      </c>
    </row>
    <row r="10" spans="1:16" ht="13.5" thickBot="1" x14ac:dyDescent="0.25"/>
    <row r="11" spans="1:16" ht="12.75" customHeight="1" thickBot="1" x14ac:dyDescent="0.25">
      <c r="A11" s="11" t="str">
        <f t="shared" ref="A11:A33" si="0">P11</f>
        <v>BAVM 173 </v>
      </c>
      <c r="B11" s="3" t="str">
        <f t="shared" ref="B11:B33" si="1">IF(H11=INT(H11),"I","II")</f>
        <v>I</v>
      </c>
      <c r="C11" s="11">
        <f t="shared" ref="C11:C33" si="2">1*G11</f>
        <v>52802.467199999999</v>
      </c>
      <c r="D11" s="14" t="str">
        <f t="shared" ref="D11:D33" si="3">VLOOKUP(F11,I$1:J$5,2,FALSE)</f>
        <v>vis</v>
      </c>
      <c r="E11" s="57">
        <f>VLOOKUP(C11,Active!C$21:E$957,3,FALSE)</f>
        <v>0</v>
      </c>
      <c r="F11" s="3" t="s">
        <v>63</v>
      </c>
      <c r="G11" s="14" t="str">
        <f t="shared" ref="G11:G33" si="4">MID(I11,3,LEN(I11)-3)</f>
        <v>52802.4672</v>
      </c>
      <c r="H11" s="11">
        <f t="shared" ref="H11:H33" si="5">1*K11</f>
        <v>63528</v>
      </c>
      <c r="I11" s="58" t="s">
        <v>65</v>
      </c>
      <c r="J11" s="59" t="s">
        <v>66</v>
      </c>
      <c r="K11" s="58">
        <v>63528</v>
      </c>
      <c r="L11" s="58" t="s">
        <v>67</v>
      </c>
      <c r="M11" s="59" t="s">
        <v>68</v>
      </c>
      <c r="N11" s="59" t="s">
        <v>69</v>
      </c>
      <c r="O11" s="60" t="s">
        <v>70</v>
      </c>
      <c r="P11" s="61" t="s">
        <v>71</v>
      </c>
    </row>
    <row r="12" spans="1:16" ht="12.75" customHeight="1" thickBot="1" x14ac:dyDescent="0.25">
      <c r="A12" s="11" t="str">
        <f t="shared" si="0"/>
        <v>BAVM 173 </v>
      </c>
      <c r="B12" s="3" t="str">
        <f t="shared" si="1"/>
        <v>I</v>
      </c>
      <c r="C12" s="11">
        <f t="shared" si="2"/>
        <v>52834.437400000003</v>
      </c>
      <c r="D12" s="14" t="str">
        <f t="shared" si="3"/>
        <v>vis</v>
      </c>
      <c r="E12" s="57">
        <f>VLOOKUP(C12,Active!C$21:E$957,3,FALSE)</f>
        <v>82.011196625739672</v>
      </c>
      <c r="F12" s="3" t="s">
        <v>63</v>
      </c>
      <c r="G12" s="14" t="str">
        <f t="shared" si="4"/>
        <v>52834.4374</v>
      </c>
      <c r="H12" s="11">
        <f t="shared" si="5"/>
        <v>63610</v>
      </c>
      <c r="I12" s="58" t="s">
        <v>72</v>
      </c>
      <c r="J12" s="59" t="s">
        <v>73</v>
      </c>
      <c r="K12" s="58" t="s">
        <v>74</v>
      </c>
      <c r="L12" s="58" t="s">
        <v>75</v>
      </c>
      <c r="M12" s="59" t="s">
        <v>68</v>
      </c>
      <c r="N12" s="59" t="s">
        <v>76</v>
      </c>
      <c r="O12" s="60" t="s">
        <v>70</v>
      </c>
      <c r="P12" s="61" t="s">
        <v>71</v>
      </c>
    </row>
    <row r="13" spans="1:16" ht="12.75" customHeight="1" thickBot="1" x14ac:dyDescent="0.25">
      <c r="A13" s="11" t="str">
        <f t="shared" si="0"/>
        <v>BAVM 186 </v>
      </c>
      <c r="B13" s="3" t="str">
        <f t="shared" si="1"/>
        <v>I</v>
      </c>
      <c r="C13" s="11">
        <f t="shared" si="2"/>
        <v>52862.505599999997</v>
      </c>
      <c r="D13" s="14" t="str">
        <f t="shared" si="3"/>
        <v>vis</v>
      </c>
      <c r="E13" s="57">
        <f>VLOOKUP(C13,Active!C$21:E$957,3,FALSE)</f>
        <v>154.01283155857934</v>
      </c>
      <c r="F13" s="3" t="s">
        <v>63</v>
      </c>
      <c r="G13" s="14" t="str">
        <f t="shared" si="4"/>
        <v>52862.5056</v>
      </c>
      <c r="H13" s="11">
        <f t="shared" si="5"/>
        <v>63682</v>
      </c>
      <c r="I13" s="58" t="s">
        <v>77</v>
      </c>
      <c r="J13" s="59" t="s">
        <v>78</v>
      </c>
      <c r="K13" s="58" t="s">
        <v>79</v>
      </c>
      <c r="L13" s="58" t="s">
        <v>80</v>
      </c>
      <c r="M13" s="59" t="s">
        <v>81</v>
      </c>
      <c r="N13" s="59" t="s">
        <v>69</v>
      </c>
      <c r="O13" s="60" t="s">
        <v>70</v>
      </c>
      <c r="P13" s="61" t="s">
        <v>82</v>
      </c>
    </row>
    <row r="14" spans="1:16" ht="12.75" customHeight="1" thickBot="1" x14ac:dyDescent="0.25">
      <c r="A14" s="11" t="str">
        <f t="shared" si="0"/>
        <v>BAVM 173 </v>
      </c>
      <c r="B14" s="3" t="str">
        <f t="shared" si="1"/>
        <v>I</v>
      </c>
      <c r="C14" s="11">
        <f t="shared" si="2"/>
        <v>52864.453099999999</v>
      </c>
      <c r="D14" s="14" t="str">
        <f t="shared" si="3"/>
        <v>vis</v>
      </c>
      <c r="E14" s="57">
        <f>VLOOKUP(C14,Active!C$21:E$957,3,FALSE)</f>
        <v>159.00863406931677</v>
      </c>
      <c r="F14" s="3" t="s">
        <v>63</v>
      </c>
      <c r="G14" s="14" t="str">
        <f t="shared" si="4"/>
        <v>52864.4531</v>
      </c>
      <c r="H14" s="11">
        <f t="shared" si="5"/>
        <v>63687</v>
      </c>
      <c r="I14" s="58" t="s">
        <v>83</v>
      </c>
      <c r="J14" s="59" t="s">
        <v>84</v>
      </c>
      <c r="K14" s="58" t="s">
        <v>85</v>
      </c>
      <c r="L14" s="58" t="s">
        <v>86</v>
      </c>
      <c r="M14" s="59" t="s">
        <v>68</v>
      </c>
      <c r="N14" s="59" t="s">
        <v>69</v>
      </c>
      <c r="O14" s="60" t="s">
        <v>70</v>
      </c>
      <c r="P14" s="61" t="s">
        <v>71</v>
      </c>
    </row>
    <row r="15" spans="1:16" ht="12.75" customHeight="1" thickBot="1" x14ac:dyDescent="0.25">
      <c r="A15" s="11" t="str">
        <f t="shared" si="0"/>
        <v>BAVM 173 </v>
      </c>
      <c r="B15" s="3" t="str">
        <f t="shared" si="1"/>
        <v>I</v>
      </c>
      <c r="C15" s="11">
        <f t="shared" si="2"/>
        <v>52867.574699999997</v>
      </c>
      <c r="D15" s="14" t="str">
        <f t="shared" si="3"/>
        <v>vis</v>
      </c>
      <c r="E15" s="57">
        <f>VLOOKUP(C15,Active!C$21:E$957,3,FALSE)</f>
        <v>167.01628342361437</v>
      </c>
      <c r="F15" s="3" t="s">
        <v>63</v>
      </c>
      <c r="G15" s="14" t="str">
        <f t="shared" si="4"/>
        <v>52867.5747</v>
      </c>
      <c r="H15" s="11">
        <f t="shared" si="5"/>
        <v>63695</v>
      </c>
      <c r="I15" s="58" t="s">
        <v>87</v>
      </c>
      <c r="J15" s="59" t="s">
        <v>88</v>
      </c>
      <c r="K15" s="58" t="s">
        <v>89</v>
      </c>
      <c r="L15" s="58" t="s">
        <v>90</v>
      </c>
      <c r="M15" s="59" t="s">
        <v>68</v>
      </c>
      <c r="N15" s="59" t="s">
        <v>69</v>
      </c>
      <c r="O15" s="60" t="s">
        <v>70</v>
      </c>
      <c r="P15" s="61" t="s">
        <v>71</v>
      </c>
    </row>
    <row r="16" spans="1:16" ht="12.75" customHeight="1" thickBot="1" x14ac:dyDescent="0.25">
      <c r="A16" s="11" t="str">
        <f t="shared" si="0"/>
        <v>BAVM 173 </v>
      </c>
      <c r="B16" s="3" t="str">
        <f t="shared" si="1"/>
        <v>I</v>
      </c>
      <c r="C16" s="11">
        <f t="shared" si="2"/>
        <v>52946.318599999999</v>
      </c>
      <c r="D16" s="14" t="str">
        <f t="shared" si="3"/>
        <v>vis</v>
      </c>
      <c r="E16" s="57">
        <f>VLOOKUP(C16,Active!C$21:E$957,3,FALSE)</f>
        <v>369.01318885357739</v>
      </c>
      <c r="F16" s="3" t="s">
        <v>63</v>
      </c>
      <c r="G16" s="14" t="str">
        <f t="shared" si="4"/>
        <v>52946.3186</v>
      </c>
      <c r="H16" s="11">
        <f t="shared" si="5"/>
        <v>63897</v>
      </c>
      <c r="I16" s="58" t="s">
        <v>91</v>
      </c>
      <c r="J16" s="59" t="s">
        <v>92</v>
      </c>
      <c r="K16" s="58" t="s">
        <v>93</v>
      </c>
      <c r="L16" s="58" t="s">
        <v>94</v>
      </c>
      <c r="M16" s="59" t="s">
        <v>68</v>
      </c>
      <c r="N16" s="59" t="s">
        <v>69</v>
      </c>
      <c r="O16" s="60" t="s">
        <v>70</v>
      </c>
      <c r="P16" s="61" t="s">
        <v>71</v>
      </c>
    </row>
    <row r="17" spans="1:16" ht="12.75" customHeight="1" thickBot="1" x14ac:dyDescent="0.25">
      <c r="A17" s="11" t="str">
        <f t="shared" si="0"/>
        <v>BAVM 173 </v>
      </c>
      <c r="B17" s="3" t="str">
        <f t="shared" si="1"/>
        <v>I</v>
      </c>
      <c r="C17" s="11">
        <f t="shared" si="2"/>
        <v>53216.464500000002</v>
      </c>
      <c r="D17" s="14" t="str">
        <f t="shared" si="3"/>
        <v>vis</v>
      </c>
      <c r="E17" s="57">
        <f>VLOOKUP(C17,Active!C$21:E$957,3,FALSE)</f>
        <v>1062.0019259442217</v>
      </c>
      <c r="F17" s="3" t="s">
        <v>63</v>
      </c>
      <c r="G17" s="14" t="str">
        <f t="shared" si="4"/>
        <v>53216.4645</v>
      </c>
      <c r="H17" s="11">
        <f t="shared" si="5"/>
        <v>64590</v>
      </c>
      <c r="I17" s="58" t="s">
        <v>95</v>
      </c>
      <c r="J17" s="59" t="s">
        <v>96</v>
      </c>
      <c r="K17" s="58" t="s">
        <v>97</v>
      </c>
      <c r="L17" s="58" t="s">
        <v>98</v>
      </c>
      <c r="M17" s="59" t="s">
        <v>68</v>
      </c>
      <c r="N17" s="59" t="s">
        <v>69</v>
      </c>
      <c r="O17" s="60" t="s">
        <v>70</v>
      </c>
      <c r="P17" s="61" t="s">
        <v>71</v>
      </c>
    </row>
    <row r="18" spans="1:16" ht="12.75" customHeight="1" thickBot="1" x14ac:dyDescent="0.25">
      <c r="A18" s="11" t="str">
        <f t="shared" si="0"/>
        <v>BAVM 173 </v>
      </c>
      <c r="B18" s="3" t="str">
        <f t="shared" si="1"/>
        <v>I</v>
      </c>
      <c r="C18" s="11">
        <f t="shared" si="2"/>
        <v>53221.526400000002</v>
      </c>
      <c r="D18" s="14" t="str">
        <f t="shared" si="3"/>
        <v>vis</v>
      </c>
      <c r="E18" s="57">
        <f>VLOOKUP(C18,Active!C$21:E$957,3,FALSE)</f>
        <v>1074.9869080900901</v>
      </c>
      <c r="F18" s="3" t="s">
        <v>63</v>
      </c>
      <c r="G18" s="14" t="str">
        <f t="shared" si="4"/>
        <v>53221.5264</v>
      </c>
      <c r="H18" s="11">
        <f t="shared" si="5"/>
        <v>64603</v>
      </c>
      <c r="I18" s="58" t="s">
        <v>99</v>
      </c>
      <c r="J18" s="59" t="s">
        <v>100</v>
      </c>
      <c r="K18" s="58" t="s">
        <v>101</v>
      </c>
      <c r="L18" s="58" t="s">
        <v>102</v>
      </c>
      <c r="M18" s="59" t="s">
        <v>68</v>
      </c>
      <c r="N18" s="59" t="s">
        <v>69</v>
      </c>
      <c r="O18" s="60" t="s">
        <v>70</v>
      </c>
      <c r="P18" s="61" t="s">
        <v>71</v>
      </c>
    </row>
    <row r="19" spans="1:16" ht="12.75" customHeight="1" thickBot="1" x14ac:dyDescent="0.25">
      <c r="A19" s="11" t="str">
        <f t="shared" si="0"/>
        <v>BAVM 178 </v>
      </c>
      <c r="B19" s="3" t="str">
        <f t="shared" si="1"/>
        <v>I</v>
      </c>
      <c r="C19" s="11">
        <f t="shared" si="2"/>
        <v>53579.394500000002</v>
      </c>
      <c r="D19" s="14" t="str">
        <f t="shared" si="3"/>
        <v>vis</v>
      </c>
      <c r="E19" s="57">
        <f>VLOOKUP(C19,Active!C$21:E$957,3,FALSE)</f>
        <v>1993.0040338877618</v>
      </c>
      <c r="F19" s="3" t="s">
        <v>63</v>
      </c>
      <c r="G19" s="14" t="str">
        <f t="shared" si="4"/>
        <v>53579.3945</v>
      </c>
      <c r="H19" s="11">
        <f t="shared" si="5"/>
        <v>65521</v>
      </c>
      <c r="I19" s="58" t="s">
        <v>103</v>
      </c>
      <c r="J19" s="59" t="s">
        <v>104</v>
      </c>
      <c r="K19" s="58" t="s">
        <v>105</v>
      </c>
      <c r="L19" s="58" t="s">
        <v>106</v>
      </c>
      <c r="M19" s="59" t="s">
        <v>81</v>
      </c>
      <c r="N19" s="59" t="s">
        <v>69</v>
      </c>
      <c r="O19" s="60" t="s">
        <v>107</v>
      </c>
      <c r="P19" s="61" t="s">
        <v>108</v>
      </c>
    </row>
    <row r="20" spans="1:16" ht="12.75" customHeight="1" thickBot="1" x14ac:dyDescent="0.25">
      <c r="A20" s="11" t="str">
        <f t="shared" si="0"/>
        <v>BAVM 186 </v>
      </c>
      <c r="B20" s="3" t="str">
        <f t="shared" si="1"/>
        <v>I</v>
      </c>
      <c r="C20" s="11">
        <f t="shared" si="2"/>
        <v>53607.457499999997</v>
      </c>
      <c r="D20" s="14" t="str">
        <f t="shared" si="3"/>
        <v>vis</v>
      </c>
      <c r="E20" s="57">
        <f>VLOOKUP(C20,Active!C$21:E$957,3,FALSE)</f>
        <v>2064.9923295789822</v>
      </c>
      <c r="F20" s="3" t="s">
        <v>63</v>
      </c>
      <c r="G20" s="14" t="str">
        <f t="shared" si="4"/>
        <v>53607.4575</v>
      </c>
      <c r="H20" s="11">
        <f t="shared" si="5"/>
        <v>65593</v>
      </c>
      <c r="I20" s="58" t="s">
        <v>109</v>
      </c>
      <c r="J20" s="59" t="s">
        <v>110</v>
      </c>
      <c r="K20" s="58" t="s">
        <v>111</v>
      </c>
      <c r="L20" s="58" t="s">
        <v>112</v>
      </c>
      <c r="M20" s="59" t="s">
        <v>81</v>
      </c>
      <c r="N20" s="59" t="s">
        <v>69</v>
      </c>
      <c r="O20" s="60" t="s">
        <v>70</v>
      </c>
      <c r="P20" s="61" t="s">
        <v>82</v>
      </c>
    </row>
    <row r="21" spans="1:16" ht="12.75" customHeight="1" thickBot="1" x14ac:dyDescent="0.25">
      <c r="A21" s="11" t="str">
        <f t="shared" si="0"/>
        <v>BAVM 178 </v>
      </c>
      <c r="B21" s="3" t="str">
        <f t="shared" si="1"/>
        <v>I</v>
      </c>
      <c r="C21" s="11">
        <f t="shared" si="2"/>
        <v>53612.527499999997</v>
      </c>
      <c r="D21" s="14" t="str">
        <f t="shared" si="3"/>
        <v>vis</v>
      </c>
      <c r="E21" s="57">
        <f>VLOOKUP(C21,Active!C$21:E$957,3,FALSE)</f>
        <v>2077.9980901589106</v>
      </c>
      <c r="F21" s="3" t="s">
        <v>63</v>
      </c>
      <c r="G21" s="14" t="str">
        <f t="shared" si="4"/>
        <v>53612.5275</v>
      </c>
      <c r="H21" s="11">
        <f t="shared" si="5"/>
        <v>65606</v>
      </c>
      <c r="I21" s="58" t="s">
        <v>113</v>
      </c>
      <c r="J21" s="59" t="s">
        <v>114</v>
      </c>
      <c r="K21" s="58" t="s">
        <v>115</v>
      </c>
      <c r="L21" s="58" t="s">
        <v>116</v>
      </c>
      <c r="M21" s="59" t="s">
        <v>81</v>
      </c>
      <c r="N21" s="59" t="s">
        <v>69</v>
      </c>
      <c r="O21" s="60" t="s">
        <v>107</v>
      </c>
      <c r="P21" s="61" t="s">
        <v>108</v>
      </c>
    </row>
    <row r="22" spans="1:16" ht="12.75" customHeight="1" thickBot="1" x14ac:dyDescent="0.25">
      <c r="A22" s="11" t="str">
        <f t="shared" si="0"/>
        <v>BAVM 178 </v>
      </c>
      <c r="B22" s="3" t="str">
        <f t="shared" si="1"/>
        <v>I</v>
      </c>
      <c r="C22" s="11">
        <f t="shared" si="2"/>
        <v>53621.4931</v>
      </c>
      <c r="D22" s="14" t="str">
        <f t="shared" si="3"/>
        <v>vis</v>
      </c>
      <c r="E22" s="57">
        <f>VLOOKUP(C22,Active!C$21:E$957,3,FALSE)</f>
        <v>2100.9969949035763</v>
      </c>
      <c r="F22" s="3" t="s">
        <v>63</v>
      </c>
      <c r="G22" s="14" t="str">
        <f t="shared" si="4"/>
        <v>53621.4931</v>
      </c>
      <c r="H22" s="11">
        <f t="shared" si="5"/>
        <v>65629</v>
      </c>
      <c r="I22" s="58" t="s">
        <v>117</v>
      </c>
      <c r="J22" s="59" t="s">
        <v>118</v>
      </c>
      <c r="K22" s="58" t="s">
        <v>119</v>
      </c>
      <c r="L22" s="58" t="s">
        <v>120</v>
      </c>
      <c r="M22" s="59" t="s">
        <v>81</v>
      </c>
      <c r="N22" s="59" t="s">
        <v>69</v>
      </c>
      <c r="O22" s="60" t="s">
        <v>107</v>
      </c>
      <c r="P22" s="61" t="s">
        <v>108</v>
      </c>
    </row>
    <row r="23" spans="1:16" ht="12.75" customHeight="1" thickBot="1" x14ac:dyDescent="0.25">
      <c r="A23" s="11" t="str">
        <f t="shared" si="0"/>
        <v>BAVM 178 </v>
      </c>
      <c r="B23" s="3" t="str">
        <f t="shared" si="1"/>
        <v>I</v>
      </c>
      <c r="C23" s="11">
        <f t="shared" si="2"/>
        <v>53637.475599999998</v>
      </c>
      <c r="D23" s="14" t="str">
        <f t="shared" si="3"/>
        <v>vis</v>
      </c>
      <c r="E23" s="57">
        <f>VLOOKUP(C23,Active!C$21:E$957,3,FALSE)</f>
        <v>2141.9959235956271</v>
      </c>
      <c r="F23" s="3" t="s">
        <v>63</v>
      </c>
      <c r="G23" s="14" t="str">
        <f t="shared" si="4"/>
        <v>53637.4756</v>
      </c>
      <c r="H23" s="11">
        <f t="shared" si="5"/>
        <v>65670</v>
      </c>
      <c r="I23" s="58" t="s">
        <v>121</v>
      </c>
      <c r="J23" s="59" t="s">
        <v>122</v>
      </c>
      <c r="K23" s="58" t="s">
        <v>123</v>
      </c>
      <c r="L23" s="58" t="s">
        <v>124</v>
      </c>
      <c r="M23" s="59" t="s">
        <v>81</v>
      </c>
      <c r="N23" s="59" t="s">
        <v>69</v>
      </c>
      <c r="O23" s="60" t="s">
        <v>107</v>
      </c>
      <c r="P23" s="61" t="s">
        <v>108</v>
      </c>
    </row>
    <row r="24" spans="1:16" ht="12.75" customHeight="1" thickBot="1" x14ac:dyDescent="0.25">
      <c r="A24" s="11" t="str">
        <f t="shared" si="0"/>
        <v>BAVM 183 </v>
      </c>
      <c r="B24" s="3" t="str">
        <f t="shared" si="1"/>
        <v>I</v>
      </c>
      <c r="C24" s="11">
        <f t="shared" si="2"/>
        <v>54073.302100000001</v>
      </c>
      <c r="D24" s="14" t="str">
        <f t="shared" si="3"/>
        <v>vis</v>
      </c>
      <c r="E24" s="57">
        <f>VLOOKUP(C24,Active!C$21:E$957,3,FALSE)</f>
        <v>3259.9949597669483</v>
      </c>
      <c r="F24" s="3" t="s">
        <v>63</v>
      </c>
      <c r="G24" s="14" t="str">
        <f t="shared" si="4"/>
        <v>54073.3021</v>
      </c>
      <c r="H24" s="11">
        <f t="shared" si="5"/>
        <v>66788</v>
      </c>
      <c r="I24" s="58" t="s">
        <v>125</v>
      </c>
      <c r="J24" s="59" t="s">
        <v>126</v>
      </c>
      <c r="K24" s="58" t="s">
        <v>127</v>
      </c>
      <c r="L24" s="58" t="s">
        <v>128</v>
      </c>
      <c r="M24" s="59" t="s">
        <v>81</v>
      </c>
      <c r="N24" s="59" t="s">
        <v>69</v>
      </c>
      <c r="O24" s="60" t="s">
        <v>129</v>
      </c>
      <c r="P24" s="61" t="s">
        <v>130</v>
      </c>
    </row>
    <row r="25" spans="1:16" ht="12.75" customHeight="1" thickBot="1" x14ac:dyDescent="0.25">
      <c r="A25" s="11" t="str">
        <f t="shared" si="0"/>
        <v>IBVS 5945 </v>
      </c>
      <c r="B25" s="3" t="str">
        <f t="shared" si="1"/>
        <v>II</v>
      </c>
      <c r="C25" s="11">
        <f t="shared" si="2"/>
        <v>55366.753700000001</v>
      </c>
      <c r="D25" s="14" t="str">
        <f t="shared" si="3"/>
        <v>vis</v>
      </c>
      <c r="E25" s="57">
        <f>VLOOKUP(C25,Active!C$21:E$957,3,FALSE)</f>
        <v>6578.0071552948575</v>
      </c>
      <c r="F25" s="3" t="s">
        <v>63</v>
      </c>
      <c r="G25" s="14" t="str">
        <f t="shared" si="4"/>
        <v>55366.7537</v>
      </c>
      <c r="H25" s="11">
        <f t="shared" si="5"/>
        <v>70106.5</v>
      </c>
      <c r="I25" s="58" t="s">
        <v>136</v>
      </c>
      <c r="J25" s="59" t="s">
        <v>137</v>
      </c>
      <c r="K25" s="58" t="s">
        <v>138</v>
      </c>
      <c r="L25" s="58" t="s">
        <v>139</v>
      </c>
      <c r="M25" s="59" t="s">
        <v>81</v>
      </c>
      <c r="N25" s="59" t="s">
        <v>63</v>
      </c>
      <c r="O25" s="60" t="s">
        <v>140</v>
      </c>
      <c r="P25" s="61" t="s">
        <v>141</v>
      </c>
    </row>
    <row r="26" spans="1:16" ht="12.75" customHeight="1" thickBot="1" x14ac:dyDescent="0.25">
      <c r="A26" s="11" t="str">
        <f t="shared" si="0"/>
        <v>OEJV 0160 </v>
      </c>
      <c r="B26" s="3" t="str">
        <f t="shared" si="1"/>
        <v>II</v>
      </c>
      <c r="C26" s="11">
        <f t="shared" si="2"/>
        <v>55817.393409999997</v>
      </c>
      <c r="D26" s="14" t="str">
        <f t="shared" si="3"/>
        <v>vis</v>
      </c>
      <c r="E26" s="57">
        <f>VLOOKUP(C26,Active!C$21:E$957,3,FALSE)</f>
        <v>7734.0056121131456</v>
      </c>
      <c r="F26" s="3" t="s">
        <v>63</v>
      </c>
      <c r="G26" s="14" t="str">
        <f t="shared" si="4"/>
        <v>55817.39341</v>
      </c>
      <c r="H26" s="11">
        <f t="shared" si="5"/>
        <v>71262.5</v>
      </c>
      <c r="I26" s="58" t="s">
        <v>142</v>
      </c>
      <c r="J26" s="59" t="s">
        <v>143</v>
      </c>
      <c r="K26" s="58" t="s">
        <v>144</v>
      </c>
      <c r="L26" s="58" t="s">
        <v>145</v>
      </c>
      <c r="M26" s="59" t="s">
        <v>81</v>
      </c>
      <c r="N26" s="59" t="s">
        <v>55</v>
      </c>
      <c r="O26" s="60" t="s">
        <v>146</v>
      </c>
      <c r="P26" s="61" t="s">
        <v>147</v>
      </c>
    </row>
    <row r="27" spans="1:16" ht="12.75" customHeight="1" thickBot="1" x14ac:dyDescent="0.25">
      <c r="A27" s="11" t="str">
        <f t="shared" si="0"/>
        <v>OEJV 0160 </v>
      </c>
      <c r="B27" s="3" t="str">
        <f t="shared" si="1"/>
        <v>II</v>
      </c>
      <c r="C27" s="11">
        <f t="shared" si="2"/>
        <v>55838.441919999997</v>
      </c>
      <c r="D27" s="14" t="str">
        <f t="shared" si="3"/>
        <v>vis</v>
      </c>
      <c r="E27" s="57">
        <f>VLOOKUP(C27,Active!C$21:E$957,3,FALSE)</f>
        <v>7788.0000660824271</v>
      </c>
      <c r="F27" s="3" t="s">
        <v>63</v>
      </c>
      <c r="G27" s="14" t="str">
        <f t="shared" si="4"/>
        <v>55838.44192</v>
      </c>
      <c r="H27" s="11">
        <f t="shared" si="5"/>
        <v>71316.5</v>
      </c>
      <c r="I27" s="58" t="s">
        <v>148</v>
      </c>
      <c r="J27" s="59" t="s">
        <v>149</v>
      </c>
      <c r="K27" s="58" t="s">
        <v>150</v>
      </c>
      <c r="L27" s="58" t="s">
        <v>151</v>
      </c>
      <c r="M27" s="59" t="s">
        <v>81</v>
      </c>
      <c r="N27" s="59" t="s">
        <v>152</v>
      </c>
      <c r="O27" s="60" t="s">
        <v>153</v>
      </c>
      <c r="P27" s="61" t="s">
        <v>147</v>
      </c>
    </row>
    <row r="28" spans="1:16" ht="12.75" customHeight="1" thickBot="1" x14ac:dyDescent="0.25">
      <c r="A28" s="11" t="str">
        <f t="shared" si="0"/>
        <v>OEJV 0160 </v>
      </c>
      <c r="B28" s="3" t="str">
        <f t="shared" si="1"/>
        <v>II</v>
      </c>
      <c r="C28" s="11">
        <f t="shared" si="2"/>
        <v>55838.442410000003</v>
      </c>
      <c r="D28" s="14" t="str">
        <f t="shared" si="3"/>
        <v>vis</v>
      </c>
      <c r="E28" s="57">
        <f>VLOOKUP(C28,Active!C$21:E$957,3,FALSE)</f>
        <v>7788.0013230494405</v>
      </c>
      <c r="F28" s="3" t="s">
        <v>63</v>
      </c>
      <c r="G28" s="14" t="str">
        <f t="shared" si="4"/>
        <v>55838.44241</v>
      </c>
      <c r="H28" s="11">
        <f t="shared" si="5"/>
        <v>71316.5</v>
      </c>
      <c r="I28" s="58" t="s">
        <v>154</v>
      </c>
      <c r="J28" s="59" t="s">
        <v>155</v>
      </c>
      <c r="K28" s="58" t="s">
        <v>150</v>
      </c>
      <c r="L28" s="58" t="s">
        <v>156</v>
      </c>
      <c r="M28" s="59" t="s">
        <v>81</v>
      </c>
      <c r="N28" s="59" t="s">
        <v>42</v>
      </c>
      <c r="O28" s="60" t="s">
        <v>153</v>
      </c>
      <c r="P28" s="61" t="s">
        <v>147</v>
      </c>
    </row>
    <row r="29" spans="1:16" ht="12.75" customHeight="1" thickBot="1" x14ac:dyDescent="0.25">
      <c r="A29" s="11" t="str">
        <f t="shared" si="0"/>
        <v>OEJV 0160 </v>
      </c>
      <c r="B29" s="3" t="str">
        <f t="shared" si="1"/>
        <v>II</v>
      </c>
      <c r="C29" s="11">
        <f t="shared" si="2"/>
        <v>55838.442710000003</v>
      </c>
      <c r="D29" s="14" t="str">
        <f t="shared" si="3"/>
        <v>vis</v>
      </c>
      <c r="E29" s="57">
        <f>VLOOKUP(C29,Active!C$21:E$957,3,FALSE)</f>
        <v>7788.0020926210718</v>
      </c>
      <c r="F29" s="3" t="s">
        <v>63</v>
      </c>
      <c r="G29" s="14" t="str">
        <f t="shared" si="4"/>
        <v>55838.44271</v>
      </c>
      <c r="H29" s="11">
        <f t="shared" si="5"/>
        <v>71316.5</v>
      </c>
      <c r="I29" s="58" t="s">
        <v>157</v>
      </c>
      <c r="J29" s="59" t="s">
        <v>155</v>
      </c>
      <c r="K29" s="58" t="s">
        <v>150</v>
      </c>
      <c r="L29" s="58" t="s">
        <v>158</v>
      </c>
      <c r="M29" s="59" t="s">
        <v>81</v>
      </c>
      <c r="N29" s="59" t="s">
        <v>63</v>
      </c>
      <c r="O29" s="60" t="s">
        <v>153</v>
      </c>
      <c r="P29" s="61" t="s">
        <v>147</v>
      </c>
    </row>
    <row r="30" spans="1:16" ht="12.75" customHeight="1" thickBot="1" x14ac:dyDescent="0.25">
      <c r="A30" s="11" t="str">
        <f t="shared" si="0"/>
        <v>OEJV 0160 </v>
      </c>
      <c r="B30" s="3" t="str">
        <f t="shared" si="1"/>
        <v>II</v>
      </c>
      <c r="C30" s="11">
        <f t="shared" si="2"/>
        <v>56169.407639999998</v>
      </c>
      <c r="D30" s="14" t="str">
        <f t="shared" si="3"/>
        <v>vis</v>
      </c>
      <c r="E30" s="57">
        <f>VLOOKUP(C30,Active!C$21:E$957,3,FALSE)</f>
        <v>8637.0061636137725</v>
      </c>
      <c r="F30" s="3" t="s">
        <v>63</v>
      </c>
      <c r="G30" s="14" t="str">
        <f t="shared" si="4"/>
        <v>56169.40764</v>
      </c>
      <c r="H30" s="11">
        <f t="shared" si="5"/>
        <v>72165.5</v>
      </c>
      <c r="I30" s="58" t="s">
        <v>159</v>
      </c>
      <c r="J30" s="59" t="s">
        <v>160</v>
      </c>
      <c r="K30" s="58" t="s">
        <v>161</v>
      </c>
      <c r="L30" s="58" t="s">
        <v>162</v>
      </c>
      <c r="M30" s="59" t="s">
        <v>81</v>
      </c>
      <c r="N30" s="59" t="s">
        <v>152</v>
      </c>
      <c r="O30" s="60" t="s">
        <v>153</v>
      </c>
      <c r="P30" s="61" t="s">
        <v>147</v>
      </c>
    </row>
    <row r="31" spans="1:16" ht="12.75" customHeight="1" thickBot="1" x14ac:dyDescent="0.25">
      <c r="A31" s="11" t="str">
        <f t="shared" si="0"/>
        <v>OEJV 0160 </v>
      </c>
      <c r="B31" s="3" t="str">
        <f t="shared" si="1"/>
        <v>II</v>
      </c>
      <c r="C31" s="11">
        <f t="shared" si="2"/>
        <v>56169.407769999998</v>
      </c>
      <c r="D31" s="14" t="str">
        <f t="shared" si="3"/>
        <v>vis</v>
      </c>
      <c r="E31" s="57">
        <f>VLOOKUP(C31,Active!C$21:E$957,3,FALSE)</f>
        <v>8637.0064970948151</v>
      </c>
      <c r="F31" s="3" t="s">
        <v>63</v>
      </c>
      <c r="G31" s="14" t="str">
        <f t="shared" si="4"/>
        <v>56169.40777</v>
      </c>
      <c r="H31" s="11">
        <f t="shared" si="5"/>
        <v>72165.5</v>
      </c>
      <c r="I31" s="58" t="s">
        <v>163</v>
      </c>
      <c r="J31" s="59" t="s">
        <v>160</v>
      </c>
      <c r="K31" s="58" t="s">
        <v>161</v>
      </c>
      <c r="L31" s="58" t="s">
        <v>164</v>
      </c>
      <c r="M31" s="59" t="s">
        <v>81</v>
      </c>
      <c r="N31" s="59" t="s">
        <v>42</v>
      </c>
      <c r="O31" s="60" t="s">
        <v>153</v>
      </c>
      <c r="P31" s="61" t="s">
        <v>147</v>
      </c>
    </row>
    <row r="32" spans="1:16" ht="12.75" customHeight="1" thickBot="1" x14ac:dyDescent="0.25">
      <c r="A32" s="11" t="str">
        <f t="shared" si="0"/>
        <v>OEJV 0160 </v>
      </c>
      <c r="B32" s="3" t="str">
        <f t="shared" si="1"/>
        <v>II</v>
      </c>
      <c r="C32" s="11">
        <f t="shared" si="2"/>
        <v>56169.408640000001</v>
      </c>
      <c r="D32" s="14" t="str">
        <f t="shared" si="3"/>
        <v>vis</v>
      </c>
      <c r="E32" s="57">
        <f>VLOOKUP(C32,Active!C$21:E$957,3,FALSE)</f>
        <v>8637.0087288525556</v>
      </c>
      <c r="F32" s="3" t="s">
        <v>63</v>
      </c>
      <c r="G32" s="14" t="str">
        <f t="shared" si="4"/>
        <v>56169.40864</v>
      </c>
      <c r="H32" s="11">
        <f t="shared" si="5"/>
        <v>72165.5</v>
      </c>
      <c r="I32" s="58" t="s">
        <v>165</v>
      </c>
      <c r="J32" s="59" t="s">
        <v>166</v>
      </c>
      <c r="K32" s="58" t="s">
        <v>161</v>
      </c>
      <c r="L32" s="58" t="s">
        <v>167</v>
      </c>
      <c r="M32" s="59" t="s">
        <v>81</v>
      </c>
      <c r="N32" s="59" t="s">
        <v>63</v>
      </c>
      <c r="O32" s="60" t="s">
        <v>153</v>
      </c>
      <c r="P32" s="61" t="s">
        <v>147</v>
      </c>
    </row>
    <row r="33" spans="1:16" ht="12.75" customHeight="1" thickBot="1" x14ac:dyDescent="0.25">
      <c r="A33" s="11" t="str">
        <f t="shared" si="0"/>
        <v>BAVM 212 </v>
      </c>
      <c r="B33" s="3" t="str">
        <f t="shared" si="1"/>
        <v>II</v>
      </c>
      <c r="C33" s="11">
        <f t="shared" si="2"/>
        <v>55075.552499999998</v>
      </c>
      <c r="D33" s="14" t="str">
        <f t="shared" si="3"/>
        <v>vis</v>
      </c>
      <c r="E33" s="57">
        <f>VLOOKUP(C33,Active!C$21:E$957,3,FALSE)</f>
        <v>5831.0065462636639</v>
      </c>
      <c r="F33" s="3" t="s">
        <v>63</v>
      </c>
      <c r="G33" s="14" t="str">
        <f t="shared" si="4"/>
        <v>55075.5525</v>
      </c>
      <c r="H33" s="11">
        <f t="shared" si="5"/>
        <v>69359.5</v>
      </c>
      <c r="I33" s="58" t="s">
        <v>131</v>
      </c>
      <c r="J33" s="59" t="s">
        <v>132</v>
      </c>
      <c r="K33" s="58" t="s">
        <v>133</v>
      </c>
      <c r="L33" s="58" t="s">
        <v>134</v>
      </c>
      <c r="M33" s="59" t="s">
        <v>81</v>
      </c>
      <c r="N33" s="59" t="s">
        <v>69</v>
      </c>
      <c r="O33" s="60" t="s">
        <v>70</v>
      </c>
      <c r="P33" s="61" t="s">
        <v>135</v>
      </c>
    </row>
    <row r="34" spans="1:16" x14ac:dyDescent="0.2">
      <c r="B34" s="3"/>
      <c r="F34" s="3"/>
    </row>
    <row r="35" spans="1:16" x14ac:dyDescent="0.2">
      <c r="B35" s="3"/>
      <c r="F35" s="3"/>
    </row>
    <row r="36" spans="1:16" x14ac:dyDescent="0.2">
      <c r="B36" s="3"/>
      <c r="F36" s="3"/>
    </row>
    <row r="37" spans="1:16" x14ac:dyDescent="0.2">
      <c r="B37" s="3"/>
      <c r="F37" s="3"/>
    </row>
    <row r="38" spans="1:16" x14ac:dyDescent="0.2">
      <c r="B38" s="3"/>
      <c r="F38" s="3"/>
    </row>
    <row r="39" spans="1:16" x14ac:dyDescent="0.2">
      <c r="B39" s="3"/>
      <c r="F39" s="3"/>
    </row>
    <row r="40" spans="1:16" x14ac:dyDescent="0.2">
      <c r="B40" s="3"/>
      <c r="F40" s="3"/>
    </row>
    <row r="41" spans="1:16" x14ac:dyDescent="0.2">
      <c r="B41" s="3"/>
      <c r="F41" s="3"/>
    </row>
    <row r="42" spans="1:16" x14ac:dyDescent="0.2">
      <c r="B42" s="3"/>
      <c r="F42" s="3"/>
    </row>
    <row r="43" spans="1:16" x14ac:dyDescent="0.2">
      <c r="B43" s="3"/>
      <c r="F43" s="3"/>
    </row>
    <row r="44" spans="1:16" x14ac:dyDescent="0.2">
      <c r="B44" s="3"/>
      <c r="F44" s="3"/>
    </row>
    <row r="45" spans="1:16" x14ac:dyDescent="0.2">
      <c r="B45" s="3"/>
      <c r="F45" s="3"/>
    </row>
    <row r="46" spans="1:16" x14ac:dyDescent="0.2">
      <c r="B46" s="3"/>
      <c r="F46" s="3"/>
    </row>
    <row r="47" spans="1:16" x14ac:dyDescent="0.2">
      <c r="B47" s="3"/>
      <c r="F47" s="3"/>
    </row>
    <row r="48" spans="1:16" x14ac:dyDescent="0.2">
      <c r="B48" s="3"/>
      <c r="F48" s="3"/>
    </row>
    <row r="49" spans="2:6" x14ac:dyDescent="0.2">
      <c r="B49" s="3"/>
      <c r="F49" s="3"/>
    </row>
    <row r="50" spans="2:6" x14ac:dyDescent="0.2">
      <c r="B50" s="3"/>
      <c r="F50" s="3"/>
    </row>
    <row r="51" spans="2:6" x14ac:dyDescent="0.2">
      <c r="B51" s="3"/>
      <c r="F51" s="3"/>
    </row>
    <row r="52" spans="2:6" x14ac:dyDescent="0.2">
      <c r="B52" s="3"/>
      <c r="F52" s="3"/>
    </row>
    <row r="53" spans="2:6" x14ac:dyDescent="0.2">
      <c r="B53" s="3"/>
      <c r="F53" s="3"/>
    </row>
    <row r="54" spans="2:6" x14ac:dyDescent="0.2">
      <c r="B54" s="3"/>
      <c r="F54" s="3"/>
    </row>
    <row r="55" spans="2:6" x14ac:dyDescent="0.2">
      <c r="B55" s="3"/>
      <c r="F55" s="3"/>
    </row>
    <row r="56" spans="2:6" x14ac:dyDescent="0.2">
      <c r="B56" s="3"/>
      <c r="F56" s="3"/>
    </row>
    <row r="57" spans="2:6" x14ac:dyDescent="0.2">
      <c r="B57" s="3"/>
      <c r="F57" s="3"/>
    </row>
    <row r="58" spans="2:6" x14ac:dyDescent="0.2">
      <c r="B58" s="3"/>
      <c r="F58" s="3"/>
    </row>
    <row r="59" spans="2:6" x14ac:dyDescent="0.2">
      <c r="B59" s="3"/>
      <c r="F59" s="3"/>
    </row>
    <row r="60" spans="2:6" x14ac:dyDescent="0.2">
      <c r="B60" s="3"/>
      <c r="F60" s="3"/>
    </row>
    <row r="61" spans="2:6" x14ac:dyDescent="0.2">
      <c r="B61" s="3"/>
      <c r="F61" s="3"/>
    </row>
    <row r="62" spans="2:6" x14ac:dyDescent="0.2">
      <c r="B62" s="3"/>
      <c r="F62" s="3"/>
    </row>
    <row r="63" spans="2:6" x14ac:dyDescent="0.2">
      <c r="B63" s="3"/>
      <c r="F63" s="3"/>
    </row>
    <row r="64" spans="2:6" x14ac:dyDescent="0.2">
      <c r="B64" s="3"/>
      <c r="F64" s="3"/>
    </row>
    <row r="65" spans="2:6" x14ac:dyDescent="0.2">
      <c r="B65" s="3"/>
      <c r="F65" s="3"/>
    </row>
    <row r="66" spans="2:6" x14ac:dyDescent="0.2">
      <c r="B66" s="3"/>
      <c r="F66" s="3"/>
    </row>
    <row r="67" spans="2:6" x14ac:dyDescent="0.2">
      <c r="B67" s="3"/>
      <c r="F67" s="3"/>
    </row>
    <row r="68" spans="2:6" x14ac:dyDescent="0.2">
      <c r="B68" s="3"/>
      <c r="F68" s="3"/>
    </row>
    <row r="69" spans="2:6" x14ac:dyDescent="0.2">
      <c r="B69" s="3"/>
      <c r="F69" s="3"/>
    </row>
    <row r="70" spans="2:6" x14ac:dyDescent="0.2">
      <c r="B70" s="3"/>
      <c r="F70" s="3"/>
    </row>
    <row r="71" spans="2:6" x14ac:dyDescent="0.2">
      <c r="B71" s="3"/>
      <c r="F71" s="3"/>
    </row>
    <row r="72" spans="2:6" x14ac:dyDescent="0.2">
      <c r="B72" s="3"/>
      <c r="F72" s="3"/>
    </row>
    <row r="73" spans="2:6" x14ac:dyDescent="0.2">
      <c r="B73" s="3"/>
      <c r="F73" s="3"/>
    </row>
    <row r="74" spans="2:6" x14ac:dyDescent="0.2">
      <c r="B74" s="3"/>
      <c r="F74" s="3"/>
    </row>
    <row r="75" spans="2:6" x14ac:dyDescent="0.2">
      <c r="B75" s="3"/>
      <c r="F75" s="3"/>
    </row>
    <row r="76" spans="2:6" x14ac:dyDescent="0.2">
      <c r="B76" s="3"/>
      <c r="F76" s="3"/>
    </row>
    <row r="77" spans="2:6" x14ac:dyDescent="0.2">
      <c r="B77" s="3"/>
      <c r="F77" s="3"/>
    </row>
    <row r="78" spans="2:6" x14ac:dyDescent="0.2">
      <c r="B78" s="3"/>
      <c r="F78" s="3"/>
    </row>
    <row r="79" spans="2:6" x14ac:dyDescent="0.2">
      <c r="B79" s="3"/>
      <c r="F79" s="3"/>
    </row>
    <row r="80" spans="2:6" x14ac:dyDescent="0.2">
      <c r="B80" s="3"/>
      <c r="F80" s="3"/>
    </row>
    <row r="81" spans="2:6" x14ac:dyDescent="0.2">
      <c r="B81" s="3"/>
      <c r="F81" s="3"/>
    </row>
    <row r="82" spans="2:6" x14ac:dyDescent="0.2">
      <c r="B82" s="3"/>
      <c r="F82" s="3"/>
    </row>
    <row r="83" spans="2:6" x14ac:dyDescent="0.2">
      <c r="B83" s="3"/>
      <c r="F83" s="3"/>
    </row>
    <row r="84" spans="2:6" x14ac:dyDescent="0.2">
      <c r="B84" s="3"/>
      <c r="F84" s="3"/>
    </row>
    <row r="85" spans="2:6" x14ac:dyDescent="0.2">
      <c r="B85" s="3"/>
      <c r="F85" s="3"/>
    </row>
    <row r="86" spans="2:6" x14ac:dyDescent="0.2">
      <c r="B86" s="3"/>
      <c r="F86" s="3"/>
    </row>
    <row r="87" spans="2:6" x14ac:dyDescent="0.2">
      <c r="B87" s="3"/>
      <c r="F87" s="3"/>
    </row>
    <row r="88" spans="2:6" x14ac:dyDescent="0.2">
      <c r="B88" s="3"/>
      <c r="F88" s="3"/>
    </row>
    <row r="89" spans="2:6" x14ac:dyDescent="0.2">
      <c r="B89" s="3"/>
      <c r="F89" s="3"/>
    </row>
    <row r="90" spans="2:6" x14ac:dyDescent="0.2">
      <c r="B90" s="3"/>
      <c r="F90" s="3"/>
    </row>
    <row r="91" spans="2:6" x14ac:dyDescent="0.2">
      <c r="B91" s="3"/>
      <c r="F91" s="3"/>
    </row>
    <row r="92" spans="2:6" x14ac:dyDescent="0.2">
      <c r="B92" s="3"/>
      <c r="F92" s="3"/>
    </row>
    <row r="93" spans="2:6" x14ac:dyDescent="0.2">
      <c r="B93" s="3"/>
      <c r="F93" s="3"/>
    </row>
    <row r="94" spans="2:6" x14ac:dyDescent="0.2">
      <c r="B94" s="3"/>
      <c r="F94" s="3"/>
    </row>
    <row r="95" spans="2:6" x14ac:dyDescent="0.2">
      <c r="B95" s="3"/>
      <c r="F95" s="3"/>
    </row>
    <row r="96" spans="2:6" x14ac:dyDescent="0.2">
      <c r="B96" s="3"/>
      <c r="F96" s="3"/>
    </row>
    <row r="97" spans="2:6" x14ac:dyDescent="0.2">
      <c r="B97" s="3"/>
      <c r="F97" s="3"/>
    </row>
    <row r="98" spans="2:6" x14ac:dyDescent="0.2">
      <c r="B98" s="3"/>
      <c r="F98" s="3"/>
    </row>
    <row r="99" spans="2:6" x14ac:dyDescent="0.2">
      <c r="B99" s="3"/>
      <c r="F99" s="3"/>
    </row>
    <row r="100" spans="2:6" x14ac:dyDescent="0.2">
      <c r="B100" s="3"/>
      <c r="F100" s="3"/>
    </row>
    <row r="101" spans="2:6" x14ac:dyDescent="0.2">
      <c r="B101" s="3"/>
      <c r="F101" s="3"/>
    </row>
    <row r="102" spans="2:6" x14ac:dyDescent="0.2">
      <c r="B102" s="3"/>
      <c r="F102" s="3"/>
    </row>
    <row r="103" spans="2:6" x14ac:dyDescent="0.2">
      <c r="B103" s="3"/>
      <c r="F103" s="3"/>
    </row>
    <row r="104" spans="2:6" x14ac:dyDescent="0.2">
      <c r="B104" s="3"/>
      <c r="F104" s="3"/>
    </row>
    <row r="105" spans="2:6" x14ac:dyDescent="0.2">
      <c r="B105" s="3"/>
      <c r="F105" s="3"/>
    </row>
    <row r="106" spans="2:6" x14ac:dyDescent="0.2">
      <c r="B106" s="3"/>
      <c r="F106" s="3"/>
    </row>
    <row r="107" spans="2:6" x14ac:dyDescent="0.2">
      <c r="B107" s="3"/>
      <c r="F107" s="3"/>
    </row>
    <row r="108" spans="2:6" x14ac:dyDescent="0.2">
      <c r="B108" s="3"/>
      <c r="F108" s="3"/>
    </row>
    <row r="109" spans="2:6" x14ac:dyDescent="0.2">
      <c r="B109" s="3"/>
      <c r="F109" s="3"/>
    </row>
    <row r="110" spans="2:6" x14ac:dyDescent="0.2">
      <c r="B110" s="3"/>
      <c r="F110" s="3"/>
    </row>
    <row r="111" spans="2:6" x14ac:dyDescent="0.2">
      <c r="B111" s="3"/>
      <c r="F111" s="3"/>
    </row>
    <row r="112" spans="2:6" x14ac:dyDescent="0.2">
      <c r="B112" s="3"/>
      <c r="F112" s="3"/>
    </row>
    <row r="113" spans="2:6" x14ac:dyDescent="0.2">
      <c r="B113" s="3"/>
      <c r="F113" s="3"/>
    </row>
    <row r="114" spans="2:6" x14ac:dyDescent="0.2">
      <c r="B114" s="3"/>
      <c r="F114" s="3"/>
    </row>
    <row r="115" spans="2:6" x14ac:dyDescent="0.2">
      <c r="B115" s="3"/>
      <c r="F115" s="3"/>
    </row>
    <row r="116" spans="2:6" x14ac:dyDescent="0.2">
      <c r="B116" s="3"/>
      <c r="F116" s="3"/>
    </row>
    <row r="117" spans="2:6" x14ac:dyDescent="0.2">
      <c r="B117" s="3"/>
      <c r="F117" s="3"/>
    </row>
    <row r="118" spans="2:6" x14ac:dyDescent="0.2">
      <c r="B118" s="3"/>
      <c r="F118" s="3"/>
    </row>
    <row r="119" spans="2:6" x14ac:dyDescent="0.2">
      <c r="B119" s="3"/>
      <c r="F119" s="3"/>
    </row>
    <row r="120" spans="2:6" x14ac:dyDescent="0.2">
      <c r="B120" s="3"/>
      <c r="F120" s="3"/>
    </row>
    <row r="121" spans="2:6" x14ac:dyDescent="0.2">
      <c r="B121" s="3"/>
      <c r="F121" s="3"/>
    </row>
    <row r="122" spans="2:6" x14ac:dyDescent="0.2">
      <c r="B122" s="3"/>
      <c r="F122" s="3"/>
    </row>
    <row r="123" spans="2:6" x14ac:dyDescent="0.2">
      <c r="B123" s="3"/>
      <c r="F123" s="3"/>
    </row>
    <row r="124" spans="2:6" x14ac:dyDescent="0.2">
      <c r="B124" s="3"/>
      <c r="F124" s="3"/>
    </row>
    <row r="125" spans="2:6" x14ac:dyDescent="0.2">
      <c r="B125" s="3"/>
      <c r="F125" s="3"/>
    </row>
    <row r="126" spans="2:6" x14ac:dyDescent="0.2">
      <c r="B126" s="3"/>
      <c r="F126" s="3"/>
    </row>
    <row r="127" spans="2:6" x14ac:dyDescent="0.2">
      <c r="B127" s="3"/>
      <c r="F127" s="3"/>
    </row>
    <row r="128" spans="2:6" x14ac:dyDescent="0.2">
      <c r="B128" s="3"/>
      <c r="F128" s="3"/>
    </row>
    <row r="129" spans="2:6" x14ac:dyDescent="0.2">
      <c r="B129" s="3"/>
      <c r="F129" s="3"/>
    </row>
    <row r="130" spans="2:6" x14ac:dyDescent="0.2">
      <c r="B130" s="3"/>
      <c r="F130" s="3"/>
    </row>
    <row r="131" spans="2:6" x14ac:dyDescent="0.2">
      <c r="B131" s="3"/>
      <c r="F131" s="3"/>
    </row>
    <row r="132" spans="2:6" x14ac:dyDescent="0.2">
      <c r="B132" s="3"/>
      <c r="F132" s="3"/>
    </row>
    <row r="133" spans="2:6" x14ac:dyDescent="0.2">
      <c r="B133" s="3"/>
      <c r="F133" s="3"/>
    </row>
    <row r="134" spans="2:6" x14ac:dyDescent="0.2">
      <c r="B134" s="3"/>
      <c r="F134" s="3"/>
    </row>
    <row r="135" spans="2:6" x14ac:dyDescent="0.2">
      <c r="B135" s="3"/>
      <c r="F135" s="3"/>
    </row>
    <row r="136" spans="2:6" x14ac:dyDescent="0.2">
      <c r="B136" s="3"/>
      <c r="F136" s="3"/>
    </row>
    <row r="137" spans="2:6" x14ac:dyDescent="0.2">
      <c r="B137" s="3"/>
      <c r="F137" s="3"/>
    </row>
    <row r="138" spans="2:6" x14ac:dyDescent="0.2">
      <c r="B138" s="3"/>
      <c r="F138" s="3"/>
    </row>
    <row r="139" spans="2:6" x14ac:dyDescent="0.2">
      <c r="B139" s="3"/>
      <c r="F139" s="3"/>
    </row>
    <row r="140" spans="2:6" x14ac:dyDescent="0.2">
      <c r="B140" s="3"/>
      <c r="F140" s="3"/>
    </row>
    <row r="141" spans="2:6" x14ac:dyDescent="0.2">
      <c r="B141" s="3"/>
      <c r="F141" s="3"/>
    </row>
    <row r="142" spans="2:6" x14ac:dyDescent="0.2">
      <c r="B142" s="3"/>
      <c r="F142" s="3"/>
    </row>
    <row r="143" spans="2:6" x14ac:dyDescent="0.2">
      <c r="B143" s="3"/>
      <c r="F143" s="3"/>
    </row>
    <row r="144" spans="2:6" x14ac:dyDescent="0.2">
      <c r="B144" s="3"/>
      <c r="F144" s="3"/>
    </row>
    <row r="145" spans="2:6" x14ac:dyDescent="0.2">
      <c r="B145" s="3"/>
      <c r="F145" s="3"/>
    </row>
    <row r="146" spans="2:6" x14ac:dyDescent="0.2">
      <c r="B146" s="3"/>
      <c r="F146" s="3"/>
    </row>
    <row r="147" spans="2:6" x14ac:dyDescent="0.2">
      <c r="B147" s="3"/>
      <c r="F147" s="3"/>
    </row>
    <row r="148" spans="2:6" x14ac:dyDescent="0.2">
      <c r="B148" s="3"/>
      <c r="F148" s="3"/>
    </row>
    <row r="149" spans="2:6" x14ac:dyDescent="0.2">
      <c r="B149" s="3"/>
      <c r="F149" s="3"/>
    </row>
    <row r="150" spans="2:6" x14ac:dyDescent="0.2">
      <c r="B150" s="3"/>
      <c r="F150" s="3"/>
    </row>
    <row r="151" spans="2:6" x14ac:dyDescent="0.2">
      <c r="B151" s="3"/>
      <c r="F151" s="3"/>
    </row>
    <row r="152" spans="2:6" x14ac:dyDescent="0.2">
      <c r="B152" s="3"/>
      <c r="F152" s="3"/>
    </row>
    <row r="153" spans="2:6" x14ac:dyDescent="0.2">
      <c r="B153" s="3"/>
      <c r="F153" s="3"/>
    </row>
    <row r="154" spans="2:6" x14ac:dyDescent="0.2">
      <c r="B154" s="3"/>
      <c r="F154" s="3"/>
    </row>
    <row r="155" spans="2:6" x14ac:dyDescent="0.2">
      <c r="B155" s="3"/>
      <c r="F155" s="3"/>
    </row>
    <row r="156" spans="2:6" x14ac:dyDescent="0.2">
      <c r="B156" s="3"/>
      <c r="F156" s="3"/>
    </row>
    <row r="157" spans="2:6" x14ac:dyDescent="0.2">
      <c r="B157" s="3"/>
      <c r="F157" s="3"/>
    </row>
    <row r="158" spans="2:6" x14ac:dyDescent="0.2">
      <c r="B158" s="3"/>
      <c r="F158" s="3"/>
    </row>
    <row r="159" spans="2:6" x14ac:dyDescent="0.2">
      <c r="B159" s="3"/>
      <c r="F159" s="3"/>
    </row>
    <row r="160" spans="2:6" x14ac:dyDescent="0.2">
      <c r="B160" s="3"/>
      <c r="F160" s="3"/>
    </row>
    <row r="161" spans="2:6" x14ac:dyDescent="0.2">
      <c r="B161" s="3"/>
      <c r="F161" s="3"/>
    </row>
    <row r="162" spans="2:6" x14ac:dyDescent="0.2">
      <c r="B162" s="3"/>
      <c r="F162" s="3"/>
    </row>
    <row r="163" spans="2:6" x14ac:dyDescent="0.2">
      <c r="B163" s="3"/>
      <c r="F163" s="3"/>
    </row>
    <row r="164" spans="2:6" x14ac:dyDescent="0.2">
      <c r="B164" s="3"/>
      <c r="F164" s="3"/>
    </row>
    <row r="165" spans="2:6" x14ac:dyDescent="0.2">
      <c r="B165" s="3"/>
      <c r="F165" s="3"/>
    </row>
    <row r="166" spans="2:6" x14ac:dyDescent="0.2">
      <c r="B166" s="3"/>
      <c r="F166" s="3"/>
    </row>
    <row r="167" spans="2:6" x14ac:dyDescent="0.2">
      <c r="B167" s="3"/>
      <c r="F167" s="3"/>
    </row>
    <row r="168" spans="2:6" x14ac:dyDescent="0.2">
      <c r="B168" s="3"/>
      <c r="F168" s="3"/>
    </row>
    <row r="169" spans="2:6" x14ac:dyDescent="0.2">
      <c r="B169" s="3"/>
      <c r="F169" s="3"/>
    </row>
    <row r="170" spans="2:6" x14ac:dyDescent="0.2">
      <c r="B170" s="3"/>
      <c r="F170" s="3"/>
    </row>
    <row r="171" spans="2:6" x14ac:dyDescent="0.2">
      <c r="B171" s="3"/>
      <c r="F171" s="3"/>
    </row>
    <row r="172" spans="2:6" x14ac:dyDescent="0.2">
      <c r="B172" s="3"/>
      <c r="F172" s="3"/>
    </row>
    <row r="173" spans="2:6" x14ac:dyDescent="0.2">
      <c r="B173" s="3"/>
      <c r="F173" s="3"/>
    </row>
    <row r="174" spans="2:6" x14ac:dyDescent="0.2">
      <c r="B174" s="3"/>
      <c r="F174" s="3"/>
    </row>
    <row r="175" spans="2:6" x14ac:dyDescent="0.2">
      <c r="B175" s="3"/>
      <c r="F175" s="3"/>
    </row>
    <row r="176" spans="2:6" x14ac:dyDescent="0.2">
      <c r="B176" s="3"/>
      <c r="F176" s="3"/>
    </row>
    <row r="177" spans="2:6" x14ac:dyDescent="0.2">
      <c r="B177" s="3"/>
      <c r="F177" s="3"/>
    </row>
    <row r="178" spans="2:6" x14ac:dyDescent="0.2">
      <c r="B178" s="3"/>
      <c r="F178" s="3"/>
    </row>
    <row r="179" spans="2:6" x14ac:dyDescent="0.2">
      <c r="B179" s="3"/>
      <c r="F179" s="3"/>
    </row>
    <row r="180" spans="2:6" x14ac:dyDescent="0.2">
      <c r="B180" s="3"/>
      <c r="F180" s="3"/>
    </row>
    <row r="181" spans="2:6" x14ac:dyDescent="0.2">
      <c r="B181" s="3"/>
      <c r="F181" s="3"/>
    </row>
    <row r="182" spans="2:6" x14ac:dyDescent="0.2">
      <c r="B182" s="3"/>
      <c r="F182" s="3"/>
    </row>
    <row r="183" spans="2:6" x14ac:dyDescent="0.2">
      <c r="B183" s="3"/>
      <c r="F183" s="3"/>
    </row>
    <row r="184" spans="2:6" x14ac:dyDescent="0.2">
      <c r="B184" s="3"/>
      <c r="F184" s="3"/>
    </row>
    <row r="185" spans="2:6" x14ac:dyDescent="0.2">
      <c r="B185" s="3"/>
      <c r="F185" s="3"/>
    </row>
    <row r="186" spans="2:6" x14ac:dyDescent="0.2">
      <c r="B186" s="3"/>
      <c r="F186" s="3"/>
    </row>
    <row r="187" spans="2:6" x14ac:dyDescent="0.2">
      <c r="B187" s="3"/>
      <c r="F187" s="3"/>
    </row>
    <row r="188" spans="2:6" x14ac:dyDescent="0.2">
      <c r="B188" s="3"/>
      <c r="F188" s="3"/>
    </row>
    <row r="189" spans="2:6" x14ac:dyDescent="0.2">
      <c r="B189" s="3"/>
      <c r="F189" s="3"/>
    </row>
    <row r="190" spans="2:6" x14ac:dyDescent="0.2">
      <c r="B190" s="3"/>
      <c r="F190" s="3"/>
    </row>
    <row r="191" spans="2:6" x14ac:dyDescent="0.2">
      <c r="B191" s="3"/>
      <c r="F191" s="3"/>
    </row>
    <row r="192" spans="2:6" x14ac:dyDescent="0.2">
      <c r="B192" s="3"/>
      <c r="F192" s="3"/>
    </row>
    <row r="193" spans="2:6" x14ac:dyDescent="0.2">
      <c r="B193" s="3"/>
      <c r="F193" s="3"/>
    </row>
    <row r="194" spans="2:6" x14ac:dyDescent="0.2">
      <c r="B194" s="3"/>
      <c r="F194" s="3"/>
    </row>
    <row r="195" spans="2:6" x14ac:dyDescent="0.2">
      <c r="B195" s="3"/>
      <c r="F195" s="3"/>
    </row>
    <row r="196" spans="2:6" x14ac:dyDescent="0.2">
      <c r="B196" s="3"/>
      <c r="F196" s="3"/>
    </row>
    <row r="197" spans="2:6" x14ac:dyDescent="0.2">
      <c r="B197" s="3"/>
      <c r="F197" s="3"/>
    </row>
    <row r="198" spans="2:6" x14ac:dyDescent="0.2">
      <c r="B198" s="3"/>
      <c r="F198" s="3"/>
    </row>
    <row r="199" spans="2:6" x14ac:dyDescent="0.2">
      <c r="B199" s="3"/>
      <c r="F199" s="3"/>
    </row>
    <row r="200" spans="2:6" x14ac:dyDescent="0.2">
      <c r="B200" s="3"/>
      <c r="F200" s="3"/>
    </row>
    <row r="201" spans="2:6" x14ac:dyDescent="0.2">
      <c r="B201" s="3"/>
      <c r="F201" s="3"/>
    </row>
    <row r="202" spans="2:6" x14ac:dyDescent="0.2">
      <c r="B202" s="3"/>
      <c r="F202" s="3"/>
    </row>
    <row r="203" spans="2:6" x14ac:dyDescent="0.2">
      <c r="B203" s="3"/>
      <c r="F203" s="3"/>
    </row>
    <row r="204" spans="2:6" x14ac:dyDescent="0.2">
      <c r="B204" s="3"/>
      <c r="F204" s="3"/>
    </row>
    <row r="205" spans="2:6" x14ac:dyDescent="0.2">
      <c r="B205" s="3"/>
      <c r="F205" s="3"/>
    </row>
    <row r="206" spans="2:6" x14ac:dyDescent="0.2">
      <c r="B206" s="3"/>
      <c r="F206" s="3"/>
    </row>
    <row r="207" spans="2:6" x14ac:dyDescent="0.2">
      <c r="B207" s="3"/>
      <c r="F207" s="3"/>
    </row>
    <row r="208" spans="2:6" x14ac:dyDescent="0.2">
      <c r="B208" s="3"/>
      <c r="F208" s="3"/>
    </row>
    <row r="209" spans="2:6" x14ac:dyDescent="0.2">
      <c r="B209" s="3"/>
      <c r="F209" s="3"/>
    </row>
    <row r="210" spans="2:6" x14ac:dyDescent="0.2">
      <c r="B210" s="3"/>
      <c r="F210" s="3"/>
    </row>
    <row r="211" spans="2:6" x14ac:dyDescent="0.2">
      <c r="B211" s="3"/>
      <c r="F211" s="3"/>
    </row>
    <row r="212" spans="2:6" x14ac:dyDescent="0.2">
      <c r="B212" s="3"/>
      <c r="F212" s="3"/>
    </row>
    <row r="213" spans="2:6" x14ac:dyDescent="0.2">
      <c r="B213" s="3"/>
      <c r="F213" s="3"/>
    </row>
    <row r="214" spans="2:6" x14ac:dyDescent="0.2">
      <c r="B214" s="3"/>
      <c r="F214" s="3"/>
    </row>
    <row r="215" spans="2:6" x14ac:dyDescent="0.2">
      <c r="B215" s="3"/>
      <c r="F215" s="3"/>
    </row>
    <row r="216" spans="2:6" x14ac:dyDescent="0.2">
      <c r="B216" s="3"/>
      <c r="F216" s="3"/>
    </row>
    <row r="217" spans="2:6" x14ac:dyDescent="0.2">
      <c r="B217" s="3"/>
      <c r="F217" s="3"/>
    </row>
    <row r="218" spans="2:6" x14ac:dyDescent="0.2">
      <c r="B218" s="3"/>
      <c r="F218" s="3"/>
    </row>
    <row r="219" spans="2:6" x14ac:dyDescent="0.2">
      <c r="B219" s="3"/>
      <c r="F219" s="3"/>
    </row>
    <row r="220" spans="2:6" x14ac:dyDescent="0.2">
      <c r="B220" s="3"/>
      <c r="F220" s="3"/>
    </row>
    <row r="221" spans="2:6" x14ac:dyDescent="0.2">
      <c r="B221" s="3"/>
      <c r="F221" s="3"/>
    </row>
    <row r="222" spans="2:6" x14ac:dyDescent="0.2">
      <c r="B222" s="3"/>
      <c r="F222" s="3"/>
    </row>
    <row r="223" spans="2:6" x14ac:dyDescent="0.2">
      <c r="B223" s="3"/>
      <c r="F223" s="3"/>
    </row>
    <row r="224" spans="2:6" x14ac:dyDescent="0.2">
      <c r="B224" s="3"/>
      <c r="F224" s="3"/>
    </row>
    <row r="225" spans="2:6" x14ac:dyDescent="0.2">
      <c r="B225" s="3"/>
      <c r="F225" s="3"/>
    </row>
    <row r="226" spans="2:6" x14ac:dyDescent="0.2">
      <c r="B226" s="3"/>
      <c r="F226" s="3"/>
    </row>
    <row r="227" spans="2:6" x14ac:dyDescent="0.2">
      <c r="B227" s="3"/>
      <c r="F227" s="3"/>
    </row>
    <row r="228" spans="2:6" x14ac:dyDescent="0.2">
      <c r="B228" s="3"/>
      <c r="F228" s="3"/>
    </row>
    <row r="229" spans="2:6" x14ac:dyDescent="0.2">
      <c r="B229" s="3"/>
      <c r="F229" s="3"/>
    </row>
    <row r="230" spans="2:6" x14ac:dyDescent="0.2">
      <c r="B230" s="3"/>
      <c r="F230" s="3"/>
    </row>
    <row r="231" spans="2:6" x14ac:dyDescent="0.2">
      <c r="B231" s="3"/>
      <c r="F231" s="3"/>
    </row>
    <row r="232" spans="2:6" x14ac:dyDescent="0.2">
      <c r="B232" s="3"/>
      <c r="F232" s="3"/>
    </row>
    <row r="233" spans="2:6" x14ac:dyDescent="0.2">
      <c r="B233" s="3"/>
      <c r="F233" s="3"/>
    </row>
    <row r="234" spans="2:6" x14ac:dyDescent="0.2">
      <c r="B234" s="3"/>
      <c r="F234" s="3"/>
    </row>
    <row r="235" spans="2:6" x14ac:dyDescent="0.2">
      <c r="B235" s="3"/>
      <c r="F235" s="3"/>
    </row>
    <row r="236" spans="2:6" x14ac:dyDescent="0.2">
      <c r="B236" s="3"/>
      <c r="F236" s="3"/>
    </row>
    <row r="237" spans="2:6" x14ac:dyDescent="0.2">
      <c r="B237" s="3"/>
      <c r="F237" s="3"/>
    </row>
    <row r="238" spans="2:6" x14ac:dyDescent="0.2">
      <c r="B238" s="3"/>
      <c r="F238" s="3"/>
    </row>
    <row r="239" spans="2:6" x14ac:dyDescent="0.2">
      <c r="B239" s="3"/>
      <c r="F239" s="3"/>
    </row>
    <row r="240" spans="2:6" x14ac:dyDescent="0.2">
      <c r="B240" s="3"/>
      <c r="F240" s="3"/>
    </row>
    <row r="241" spans="2:6" x14ac:dyDescent="0.2">
      <c r="B241" s="3"/>
      <c r="F241" s="3"/>
    </row>
    <row r="242" spans="2:6" x14ac:dyDescent="0.2">
      <c r="B242" s="3"/>
      <c r="F242" s="3"/>
    </row>
    <row r="243" spans="2:6" x14ac:dyDescent="0.2">
      <c r="B243" s="3"/>
      <c r="F243" s="3"/>
    </row>
    <row r="244" spans="2:6" x14ac:dyDescent="0.2">
      <c r="B244" s="3"/>
      <c r="F244" s="3"/>
    </row>
    <row r="245" spans="2:6" x14ac:dyDescent="0.2">
      <c r="B245" s="3"/>
      <c r="F245" s="3"/>
    </row>
    <row r="246" spans="2:6" x14ac:dyDescent="0.2">
      <c r="B246" s="3"/>
      <c r="F246" s="3"/>
    </row>
    <row r="247" spans="2:6" x14ac:dyDescent="0.2">
      <c r="B247" s="3"/>
      <c r="F247" s="3"/>
    </row>
    <row r="248" spans="2:6" x14ac:dyDescent="0.2">
      <c r="B248" s="3"/>
      <c r="F248" s="3"/>
    </row>
    <row r="249" spans="2:6" x14ac:dyDescent="0.2">
      <c r="B249" s="3"/>
      <c r="F249" s="3"/>
    </row>
    <row r="250" spans="2:6" x14ac:dyDescent="0.2">
      <c r="B250" s="3"/>
      <c r="F250" s="3"/>
    </row>
    <row r="251" spans="2:6" x14ac:dyDescent="0.2">
      <c r="B251" s="3"/>
      <c r="F251" s="3"/>
    </row>
    <row r="252" spans="2:6" x14ac:dyDescent="0.2">
      <c r="B252" s="3"/>
      <c r="F252" s="3"/>
    </row>
    <row r="253" spans="2:6" x14ac:dyDescent="0.2">
      <c r="B253" s="3"/>
      <c r="F253" s="3"/>
    </row>
    <row r="254" spans="2:6" x14ac:dyDescent="0.2">
      <c r="B254" s="3"/>
      <c r="F254" s="3"/>
    </row>
    <row r="255" spans="2:6" x14ac:dyDescent="0.2">
      <c r="B255" s="3"/>
      <c r="F255" s="3"/>
    </row>
    <row r="256" spans="2:6" x14ac:dyDescent="0.2">
      <c r="B256" s="3"/>
      <c r="F256" s="3"/>
    </row>
    <row r="257" spans="2:6" x14ac:dyDescent="0.2">
      <c r="B257" s="3"/>
      <c r="F257" s="3"/>
    </row>
    <row r="258" spans="2:6" x14ac:dyDescent="0.2">
      <c r="B258" s="3"/>
      <c r="F258" s="3"/>
    </row>
    <row r="259" spans="2:6" x14ac:dyDescent="0.2">
      <c r="B259" s="3"/>
      <c r="F259" s="3"/>
    </row>
    <row r="260" spans="2:6" x14ac:dyDescent="0.2">
      <c r="B260" s="3"/>
      <c r="F260" s="3"/>
    </row>
    <row r="261" spans="2:6" x14ac:dyDescent="0.2">
      <c r="B261" s="3"/>
      <c r="F261" s="3"/>
    </row>
    <row r="262" spans="2:6" x14ac:dyDescent="0.2">
      <c r="B262" s="3"/>
      <c r="F262" s="3"/>
    </row>
    <row r="263" spans="2:6" x14ac:dyDescent="0.2">
      <c r="B263" s="3"/>
      <c r="F263" s="3"/>
    </row>
    <row r="264" spans="2:6" x14ac:dyDescent="0.2">
      <c r="B264" s="3"/>
      <c r="F264" s="3"/>
    </row>
    <row r="265" spans="2:6" x14ac:dyDescent="0.2">
      <c r="B265" s="3"/>
      <c r="F265" s="3"/>
    </row>
    <row r="266" spans="2:6" x14ac:dyDescent="0.2">
      <c r="B266" s="3"/>
      <c r="F266" s="3"/>
    </row>
    <row r="267" spans="2:6" x14ac:dyDescent="0.2">
      <c r="B267" s="3"/>
      <c r="F267" s="3"/>
    </row>
    <row r="268" spans="2:6" x14ac:dyDescent="0.2">
      <c r="B268" s="3"/>
      <c r="F268" s="3"/>
    </row>
    <row r="269" spans="2:6" x14ac:dyDescent="0.2">
      <c r="B269" s="3"/>
      <c r="F269" s="3"/>
    </row>
    <row r="270" spans="2:6" x14ac:dyDescent="0.2">
      <c r="B270" s="3"/>
      <c r="F270" s="3"/>
    </row>
    <row r="271" spans="2:6" x14ac:dyDescent="0.2">
      <c r="B271" s="3"/>
      <c r="F271" s="3"/>
    </row>
    <row r="272" spans="2:6" x14ac:dyDescent="0.2">
      <c r="B272" s="3"/>
      <c r="F272" s="3"/>
    </row>
    <row r="273" spans="2:6" x14ac:dyDescent="0.2">
      <c r="B273" s="3"/>
      <c r="F273" s="3"/>
    </row>
    <row r="274" spans="2:6" x14ac:dyDescent="0.2">
      <c r="B274" s="3"/>
      <c r="F274" s="3"/>
    </row>
    <row r="275" spans="2:6" x14ac:dyDescent="0.2">
      <c r="B275" s="3"/>
      <c r="F275" s="3"/>
    </row>
    <row r="276" spans="2:6" x14ac:dyDescent="0.2">
      <c r="B276" s="3"/>
      <c r="F276" s="3"/>
    </row>
    <row r="277" spans="2:6" x14ac:dyDescent="0.2">
      <c r="B277" s="3"/>
      <c r="F277" s="3"/>
    </row>
    <row r="278" spans="2:6" x14ac:dyDescent="0.2">
      <c r="B278" s="3"/>
      <c r="F278" s="3"/>
    </row>
    <row r="279" spans="2:6" x14ac:dyDescent="0.2">
      <c r="B279" s="3"/>
      <c r="F279" s="3"/>
    </row>
    <row r="280" spans="2:6" x14ac:dyDescent="0.2">
      <c r="B280" s="3"/>
      <c r="F280" s="3"/>
    </row>
    <row r="281" spans="2:6" x14ac:dyDescent="0.2">
      <c r="B281" s="3"/>
      <c r="F281" s="3"/>
    </row>
    <row r="282" spans="2:6" x14ac:dyDescent="0.2">
      <c r="B282" s="3"/>
      <c r="F282" s="3"/>
    </row>
    <row r="283" spans="2:6" x14ac:dyDescent="0.2">
      <c r="B283" s="3"/>
      <c r="F283" s="3"/>
    </row>
    <row r="284" spans="2:6" x14ac:dyDescent="0.2">
      <c r="B284" s="3"/>
      <c r="F284" s="3"/>
    </row>
    <row r="285" spans="2:6" x14ac:dyDescent="0.2">
      <c r="B285" s="3"/>
      <c r="F285" s="3"/>
    </row>
    <row r="286" spans="2:6" x14ac:dyDescent="0.2">
      <c r="B286" s="3"/>
      <c r="F286" s="3"/>
    </row>
    <row r="287" spans="2:6" x14ac:dyDescent="0.2">
      <c r="B287" s="3"/>
      <c r="F287" s="3"/>
    </row>
    <row r="288" spans="2:6" x14ac:dyDescent="0.2">
      <c r="B288" s="3"/>
      <c r="F288" s="3"/>
    </row>
    <row r="289" spans="2:6" x14ac:dyDescent="0.2">
      <c r="B289" s="3"/>
      <c r="F289" s="3"/>
    </row>
    <row r="290" spans="2:6" x14ac:dyDescent="0.2">
      <c r="B290" s="3"/>
      <c r="F290" s="3"/>
    </row>
    <row r="291" spans="2:6" x14ac:dyDescent="0.2">
      <c r="B291" s="3"/>
      <c r="F291" s="3"/>
    </row>
    <row r="292" spans="2:6" x14ac:dyDescent="0.2">
      <c r="B292" s="3"/>
      <c r="F292" s="3"/>
    </row>
    <row r="293" spans="2:6" x14ac:dyDescent="0.2">
      <c r="B293" s="3"/>
      <c r="F293" s="3"/>
    </row>
    <row r="294" spans="2:6" x14ac:dyDescent="0.2">
      <c r="B294" s="3"/>
      <c r="F294" s="3"/>
    </row>
    <row r="295" spans="2:6" x14ac:dyDescent="0.2">
      <c r="B295" s="3"/>
      <c r="F295" s="3"/>
    </row>
    <row r="296" spans="2:6" x14ac:dyDescent="0.2">
      <c r="B296" s="3"/>
      <c r="F296" s="3"/>
    </row>
    <row r="297" spans="2:6" x14ac:dyDescent="0.2">
      <c r="B297" s="3"/>
      <c r="F297" s="3"/>
    </row>
    <row r="298" spans="2:6" x14ac:dyDescent="0.2">
      <c r="B298" s="3"/>
      <c r="F298" s="3"/>
    </row>
    <row r="299" spans="2:6" x14ac:dyDescent="0.2">
      <c r="B299" s="3"/>
      <c r="F299" s="3"/>
    </row>
    <row r="300" spans="2:6" x14ac:dyDescent="0.2">
      <c r="B300" s="3"/>
      <c r="F300" s="3"/>
    </row>
    <row r="301" spans="2:6" x14ac:dyDescent="0.2">
      <c r="B301" s="3"/>
      <c r="F301" s="3"/>
    </row>
    <row r="302" spans="2:6" x14ac:dyDescent="0.2">
      <c r="B302" s="3"/>
      <c r="F302" s="3"/>
    </row>
    <row r="303" spans="2:6" x14ac:dyDescent="0.2">
      <c r="B303" s="3"/>
      <c r="F303" s="3"/>
    </row>
    <row r="304" spans="2:6" x14ac:dyDescent="0.2">
      <c r="B304" s="3"/>
      <c r="F304" s="3"/>
    </row>
    <row r="305" spans="2:6" x14ac:dyDescent="0.2">
      <c r="B305" s="3"/>
      <c r="F305" s="3"/>
    </row>
    <row r="306" spans="2:6" x14ac:dyDescent="0.2">
      <c r="B306" s="3"/>
      <c r="F306" s="3"/>
    </row>
    <row r="307" spans="2:6" x14ac:dyDescent="0.2">
      <c r="B307" s="3"/>
      <c r="F307" s="3"/>
    </row>
    <row r="308" spans="2:6" x14ac:dyDescent="0.2">
      <c r="B308" s="3"/>
      <c r="F308" s="3"/>
    </row>
    <row r="309" spans="2:6" x14ac:dyDescent="0.2">
      <c r="B309" s="3"/>
      <c r="F309" s="3"/>
    </row>
    <row r="310" spans="2:6" x14ac:dyDescent="0.2">
      <c r="B310" s="3"/>
      <c r="F310" s="3"/>
    </row>
    <row r="311" spans="2:6" x14ac:dyDescent="0.2">
      <c r="B311" s="3"/>
      <c r="F311" s="3"/>
    </row>
    <row r="312" spans="2:6" x14ac:dyDescent="0.2">
      <c r="B312" s="3"/>
      <c r="F312" s="3"/>
    </row>
    <row r="313" spans="2:6" x14ac:dyDescent="0.2">
      <c r="B313" s="3"/>
      <c r="F313" s="3"/>
    </row>
    <row r="314" spans="2:6" x14ac:dyDescent="0.2">
      <c r="B314" s="3"/>
      <c r="F314" s="3"/>
    </row>
    <row r="315" spans="2:6" x14ac:dyDescent="0.2">
      <c r="B315" s="3"/>
      <c r="F315" s="3"/>
    </row>
    <row r="316" spans="2:6" x14ac:dyDescent="0.2">
      <c r="B316" s="3"/>
      <c r="F316" s="3"/>
    </row>
    <row r="317" spans="2:6" x14ac:dyDescent="0.2">
      <c r="B317" s="3"/>
      <c r="F317" s="3"/>
    </row>
    <row r="318" spans="2:6" x14ac:dyDescent="0.2">
      <c r="B318" s="3"/>
      <c r="F318" s="3"/>
    </row>
    <row r="319" spans="2:6" x14ac:dyDescent="0.2">
      <c r="B319" s="3"/>
      <c r="F319" s="3"/>
    </row>
    <row r="320" spans="2:6" x14ac:dyDescent="0.2">
      <c r="B320" s="3"/>
      <c r="F320" s="3"/>
    </row>
    <row r="321" spans="2:6" x14ac:dyDescent="0.2">
      <c r="B321" s="3"/>
      <c r="F321" s="3"/>
    </row>
    <row r="322" spans="2:6" x14ac:dyDescent="0.2">
      <c r="B322" s="3"/>
      <c r="F322" s="3"/>
    </row>
    <row r="323" spans="2:6" x14ac:dyDescent="0.2">
      <c r="B323" s="3"/>
      <c r="F323" s="3"/>
    </row>
    <row r="324" spans="2:6" x14ac:dyDescent="0.2">
      <c r="B324" s="3"/>
      <c r="F324" s="3"/>
    </row>
    <row r="325" spans="2:6" x14ac:dyDescent="0.2">
      <c r="B325" s="3"/>
      <c r="F325" s="3"/>
    </row>
    <row r="326" spans="2:6" x14ac:dyDescent="0.2">
      <c r="B326" s="3"/>
      <c r="F326" s="3"/>
    </row>
    <row r="327" spans="2:6" x14ac:dyDescent="0.2">
      <c r="B327" s="3"/>
      <c r="F327" s="3"/>
    </row>
    <row r="328" spans="2:6" x14ac:dyDescent="0.2">
      <c r="B328" s="3"/>
      <c r="F328" s="3"/>
    </row>
    <row r="329" spans="2:6" x14ac:dyDescent="0.2">
      <c r="B329" s="3"/>
      <c r="F329" s="3"/>
    </row>
    <row r="330" spans="2:6" x14ac:dyDescent="0.2">
      <c r="B330" s="3"/>
      <c r="F330" s="3"/>
    </row>
    <row r="331" spans="2:6" x14ac:dyDescent="0.2">
      <c r="B331" s="3"/>
      <c r="F331" s="3"/>
    </row>
    <row r="332" spans="2:6" x14ac:dyDescent="0.2">
      <c r="B332" s="3"/>
      <c r="F332" s="3"/>
    </row>
    <row r="333" spans="2:6" x14ac:dyDescent="0.2">
      <c r="B333" s="3"/>
      <c r="F333" s="3"/>
    </row>
    <row r="334" spans="2:6" x14ac:dyDescent="0.2">
      <c r="B334" s="3"/>
      <c r="F334" s="3"/>
    </row>
    <row r="335" spans="2:6" x14ac:dyDescent="0.2">
      <c r="B335" s="3"/>
      <c r="F335" s="3"/>
    </row>
    <row r="336" spans="2:6" x14ac:dyDescent="0.2">
      <c r="B336" s="3"/>
      <c r="F336" s="3"/>
    </row>
    <row r="337" spans="2:6" x14ac:dyDescent="0.2">
      <c r="B337" s="3"/>
      <c r="F337" s="3"/>
    </row>
    <row r="338" spans="2:6" x14ac:dyDescent="0.2">
      <c r="B338" s="3"/>
      <c r="F338" s="3"/>
    </row>
    <row r="339" spans="2:6" x14ac:dyDescent="0.2">
      <c r="B339" s="3"/>
      <c r="F339" s="3"/>
    </row>
    <row r="340" spans="2:6" x14ac:dyDescent="0.2">
      <c r="B340" s="3"/>
      <c r="F340" s="3"/>
    </row>
    <row r="341" spans="2:6" x14ac:dyDescent="0.2">
      <c r="B341" s="3"/>
      <c r="F341" s="3"/>
    </row>
    <row r="342" spans="2:6" x14ac:dyDescent="0.2">
      <c r="B342" s="3"/>
      <c r="F342" s="3"/>
    </row>
    <row r="343" spans="2:6" x14ac:dyDescent="0.2">
      <c r="B343" s="3"/>
      <c r="F343" s="3"/>
    </row>
    <row r="344" spans="2:6" x14ac:dyDescent="0.2">
      <c r="B344" s="3"/>
      <c r="F344" s="3"/>
    </row>
    <row r="345" spans="2:6" x14ac:dyDescent="0.2">
      <c r="B345" s="3"/>
      <c r="F345" s="3"/>
    </row>
    <row r="346" spans="2:6" x14ac:dyDescent="0.2">
      <c r="B346" s="3"/>
      <c r="F346" s="3"/>
    </row>
    <row r="347" spans="2:6" x14ac:dyDescent="0.2">
      <c r="B347" s="3"/>
      <c r="F347" s="3"/>
    </row>
    <row r="348" spans="2:6" x14ac:dyDescent="0.2">
      <c r="B348" s="3"/>
      <c r="F348" s="3"/>
    </row>
    <row r="349" spans="2:6" x14ac:dyDescent="0.2">
      <c r="B349" s="3"/>
      <c r="F349" s="3"/>
    </row>
    <row r="350" spans="2:6" x14ac:dyDescent="0.2">
      <c r="B350" s="3"/>
      <c r="F350" s="3"/>
    </row>
    <row r="351" spans="2:6" x14ac:dyDescent="0.2">
      <c r="B351" s="3"/>
      <c r="F351" s="3"/>
    </row>
    <row r="352" spans="2:6" x14ac:dyDescent="0.2">
      <c r="B352" s="3"/>
      <c r="F352" s="3"/>
    </row>
    <row r="353" spans="2:6" x14ac:dyDescent="0.2">
      <c r="B353" s="3"/>
      <c r="F353" s="3"/>
    </row>
    <row r="354" spans="2:6" x14ac:dyDescent="0.2">
      <c r="B354" s="3"/>
      <c r="F354" s="3"/>
    </row>
    <row r="355" spans="2:6" x14ac:dyDescent="0.2">
      <c r="B355" s="3"/>
      <c r="F355" s="3"/>
    </row>
    <row r="356" spans="2:6" x14ac:dyDescent="0.2">
      <c r="B356" s="3"/>
      <c r="F356" s="3"/>
    </row>
    <row r="357" spans="2:6" x14ac:dyDescent="0.2">
      <c r="B357" s="3"/>
      <c r="F357" s="3"/>
    </row>
    <row r="358" spans="2:6" x14ac:dyDescent="0.2">
      <c r="B358" s="3"/>
      <c r="F358" s="3"/>
    </row>
    <row r="359" spans="2:6" x14ac:dyDescent="0.2">
      <c r="B359" s="3"/>
      <c r="F359" s="3"/>
    </row>
    <row r="360" spans="2:6" x14ac:dyDescent="0.2">
      <c r="B360" s="3"/>
      <c r="F360" s="3"/>
    </row>
    <row r="361" spans="2:6" x14ac:dyDescent="0.2">
      <c r="B361" s="3"/>
      <c r="F361" s="3"/>
    </row>
    <row r="362" spans="2:6" x14ac:dyDescent="0.2">
      <c r="B362" s="3"/>
      <c r="F362" s="3"/>
    </row>
    <row r="363" spans="2:6" x14ac:dyDescent="0.2">
      <c r="B363" s="3"/>
      <c r="F363" s="3"/>
    </row>
    <row r="364" spans="2:6" x14ac:dyDescent="0.2">
      <c r="B364" s="3"/>
      <c r="F364" s="3"/>
    </row>
    <row r="365" spans="2:6" x14ac:dyDescent="0.2">
      <c r="B365" s="3"/>
      <c r="F365" s="3"/>
    </row>
    <row r="366" spans="2:6" x14ac:dyDescent="0.2">
      <c r="B366" s="3"/>
      <c r="F366" s="3"/>
    </row>
    <row r="367" spans="2:6" x14ac:dyDescent="0.2">
      <c r="B367" s="3"/>
      <c r="F367" s="3"/>
    </row>
    <row r="368" spans="2:6" x14ac:dyDescent="0.2">
      <c r="B368" s="3"/>
      <c r="F368" s="3"/>
    </row>
    <row r="369" spans="2:6" x14ac:dyDescent="0.2">
      <c r="B369" s="3"/>
      <c r="F369" s="3"/>
    </row>
    <row r="370" spans="2:6" x14ac:dyDescent="0.2">
      <c r="B370" s="3"/>
      <c r="F370" s="3"/>
    </row>
    <row r="371" spans="2:6" x14ac:dyDescent="0.2">
      <c r="B371" s="3"/>
      <c r="F371" s="3"/>
    </row>
    <row r="372" spans="2:6" x14ac:dyDescent="0.2">
      <c r="B372" s="3"/>
      <c r="F372" s="3"/>
    </row>
    <row r="373" spans="2:6" x14ac:dyDescent="0.2">
      <c r="B373" s="3"/>
      <c r="F373" s="3"/>
    </row>
    <row r="374" spans="2:6" x14ac:dyDescent="0.2">
      <c r="B374" s="3"/>
      <c r="F374" s="3"/>
    </row>
    <row r="375" spans="2:6" x14ac:dyDescent="0.2">
      <c r="B375" s="3"/>
      <c r="F375" s="3"/>
    </row>
    <row r="376" spans="2:6" x14ac:dyDescent="0.2">
      <c r="B376" s="3"/>
      <c r="F376" s="3"/>
    </row>
    <row r="377" spans="2:6" x14ac:dyDescent="0.2">
      <c r="B377" s="3"/>
      <c r="F377" s="3"/>
    </row>
    <row r="378" spans="2:6" x14ac:dyDescent="0.2">
      <c r="B378" s="3"/>
      <c r="F378" s="3"/>
    </row>
    <row r="379" spans="2:6" x14ac:dyDescent="0.2">
      <c r="B379" s="3"/>
      <c r="F379" s="3"/>
    </row>
    <row r="380" spans="2:6" x14ac:dyDescent="0.2">
      <c r="B380" s="3"/>
      <c r="F380" s="3"/>
    </row>
    <row r="381" spans="2:6" x14ac:dyDescent="0.2">
      <c r="B381" s="3"/>
      <c r="F381" s="3"/>
    </row>
    <row r="382" spans="2:6" x14ac:dyDescent="0.2">
      <c r="B382" s="3"/>
      <c r="F382" s="3"/>
    </row>
    <row r="383" spans="2:6" x14ac:dyDescent="0.2">
      <c r="B383" s="3"/>
      <c r="F383" s="3"/>
    </row>
    <row r="384" spans="2:6" x14ac:dyDescent="0.2">
      <c r="B384" s="3"/>
      <c r="F384" s="3"/>
    </row>
    <row r="385" spans="2:6" x14ac:dyDescent="0.2">
      <c r="B385" s="3"/>
      <c r="F385" s="3"/>
    </row>
    <row r="386" spans="2:6" x14ac:dyDescent="0.2">
      <c r="B386" s="3"/>
      <c r="F386" s="3"/>
    </row>
    <row r="387" spans="2:6" x14ac:dyDescent="0.2">
      <c r="B387" s="3"/>
      <c r="F387" s="3"/>
    </row>
    <row r="388" spans="2:6" x14ac:dyDescent="0.2">
      <c r="B388" s="3"/>
      <c r="F388" s="3"/>
    </row>
    <row r="389" spans="2:6" x14ac:dyDescent="0.2">
      <c r="B389" s="3"/>
      <c r="F389" s="3"/>
    </row>
    <row r="390" spans="2:6" x14ac:dyDescent="0.2">
      <c r="B390" s="3"/>
      <c r="F390" s="3"/>
    </row>
    <row r="391" spans="2:6" x14ac:dyDescent="0.2">
      <c r="B391" s="3"/>
      <c r="F391" s="3"/>
    </row>
    <row r="392" spans="2:6" x14ac:dyDescent="0.2">
      <c r="B392" s="3"/>
      <c r="F392" s="3"/>
    </row>
    <row r="393" spans="2:6" x14ac:dyDescent="0.2">
      <c r="B393" s="3"/>
      <c r="F393" s="3"/>
    </row>
    <row r="394" spans="2:6" x14ac:dyDescent="0.2">
      <c r="B394" s="3"/>
      <c r="F394" s="3"/>
    </row>
    <row r="395" spans="2:6" x14ac:dyDescent="0.2">
      <c r="B395" s="3"/>
      <c r="F395" s="3"/>
    </row>
    <row r="396" spans="2:6" x14ac:dyDescent="0.2">
      <c r="B396" s="3"/>
      <c r="F396" s="3"/>
    </row>
    <row r="397" spans="2:6" x14ac:dyDescent="0.2">
      <c r="B397" s="3"/>
      <c r="F397" s="3"/>
    </row>
    <row r="398" spans="2:6" x14ac:dyDescent="0.2">
      <c r="B398" s="3"/>
      <c r="F398" s="3"/>
    </row>
    <row r="399" spans="2:6" x14ac:dyDescent="0.2">
      <c r="B399" s="3"/>
      <c r="F399" s="3"/>
    </row>
    <row r="400" spans="2:6" x14ac:dyDescent="0.2">
      <c r="B400" s="3"/>
      <c r="F400" s="3"/>
    </row>
    <row r="401" spans="2:6" x14ac:dyDescent="0.2">
      <c r="B401" s="3"/>
      <c r="F401" s="3"/>
    </row>
    <row r="402" spans="2:6" x14ac:dyDescent="0.2">
      <c r="B402" s="3"/>
      <c r="F402" s="3"/>
    </row>
    <row r="403" spans="2:6" x14ac:dyDescent="0.2">
      <c r="B403" s="3"/>
      <c r="F403" s="3"/>
    </row>
    <row r="404" spans="2:6" x14ac:dyDescent="0.2">
      <c r="B404" s="3"/>
      <c r="F404" s="3"/>
    </row>
    <row r="405" spans="2:6" x14ac:dyDescent="0.2">
      <c r="B405" s="3"/>
      <c r="F405" s="3"/>
    </row>
    <row r="406" spans="2:6" x14ac:dyDescent="0.2">
      <c r="B406" s="3"/>
      <c r="F406" s="3"/>
    </row>
    <row r="407" spans="2:6" x14ac:dyDescent="0.2">
      <c r="B407" s="3"/>
      <c r="F407" s="3"/>
    </row>
    <row r="408" spans="2:6" x14ac:dyDescent="0.2">
      <c r="B408" s="3"/>
      <c r="F408" s="3"/>
    </row>
    <row r="409" spans="2:6" x14ac:dyDescent="0.2">
      <c r="B409" s="3"/>
      <c r="F409" s="3"/>
    </row>
    <row r="410" spans="2:6" x14ac:dyDescent="0.2">
      <c r="B410" s="3"/>
      <c r="F410" s="3"/>
    </row>
    <row r="411" spans="2:6" x14ac:dyDescent="0.2">
      <c r="B411" s="3"/>
      <c r="F411" s="3"/>
    </row>
    <row r="412" spans="2:6" x14ac:dyDescent="0.2">
      <c r="B412" s="3"/>
      <c r="F412" s="3"/>
    </row>
    <row r="413" spans="2:6" x14ac:dyDescent="0.2">
      <c r="B413" s="3"/>
      <c r="F413" s="3"/>
    </row>
    <row r="414" spans="2:6" x14ac:dyDescent="0.2">
      <c r="B414" s="3"/>
      <c r="F414" s="3"/>
    </row>
    <row r="415" spans="2:6" x14ac:dyDescent="0.2">
      <c r="B415" s="3"/>
      <c r="F415" s="3"/>
    </row>
    <row r="416" spans="2:6" x14ac:dyDescent="0.2">
      <c r="B416" s="3"/>
      <c r="F416" s="3"/>
    </row>
    <row r="417" spans="2:6" x14ac:dyDescent="0.2">
      <c r="B417" s="3"/>
      <c r="F417" s="3"/>
    </row>
    <row r="418" spans="2:6" x14ac:dyDescent="0.2">
      <c r="B418" s="3"/>
      <c r="F418" s="3"/>
    </row>
    <row r="419" spans="2:6" x14ac:dyDescent="0.2">
      <c r="B419" s="3"/>
      <c r="F419" s="3"/>
    </row>
    <row r="420" spans="2:6" x14ac:dyDescent="0.2">
      <c r="B420" s="3"/>
      <c r="F420" s="3"/>
    </row>
    <row r="421" spans="2:6" x14ac:dyDescent="0.2">
      <c r="B421" s="3"/>
      <c r="F421" s="3"/>
    </row>
    <row r="422" spans="2:6" x14ac:dyDescent="0.2">
      <c r="B422" s="3"/>
      <c r="F422" s="3"/>
    </row>
    <row r="423" spans="2:6" x14ac:dyDescent="0.2">
      <c r="B423" s="3"/>
      <c r="F423" s="3"/>
    </row>
    <row r="424" spans="2:6" x14ac:dyDescent="0.2">
      <c r="B424" s="3"/>
      <c r="F424" s="3"/>
    </row>
    <row r="425" spans="2:6" x14ac:dyDescent="0.2">
      <c r="B425" s="3"/>
      <c r="F425" s="3"/>
    </row>
    <row r="426" spans="2:6" x14ac:dyDescent="0.2">
      <c r="B426" s="3"/>
      <c r="F426" s="3"/>
    </row>
    <row r="427" spans="2:6" x14ac:dyDescent="0.2">
      <c r="B427" s="3"/>
      <c r="F427" s="3"/>
    </row>
    <row r="428" spans="2:6" x14ac:dyDescent="0.2">
      <c r="B428" s="3"/>
      <c r="F428" s="3"/>
    </row>
    <row r="429" spans="2:6" x14ac:dyDescent="0.2">
      <c r="B429" s="3"/>
      <c r="F429" s="3"/>
    </row>
    <row r="430" spans="2:6" x14ac:dyDescent="0.2">
      <c r="B430" s="3"/>
      <c r="F430" s="3"/>
    </row>
    <row r="431" spans="2:6" x14ac:dyDescent="0.2">
      <c r="B431" s="3"/>
      <c r="F431" s="3"/>
    </row>
    <row r="432" spans="2:6" x14ac:dyDescent="0.2">
      <c r="B432" s="3"/>
      <c r="F432" s="3"/>
    </row>
    <row r="433" spans="2:6" x14ac:dyDescent="0.2">
      <c r="B433" s="3"/>
      <c r="F433" s="3"/>
    </row>
    <row r="434" spans="2:6" x14ac:dyDescent="0.2">
      <c r="B434" s="3"/>
      <c r="F434" s="3"/>
    </row>
    <row r="435" spans="2:6" x14ac:dyDescent="0.2">
      <c r="B435" s="3"/>
      <c r="F435" s="3"/>
    </row>
    <row r="436" spans="2:6" x14ac:dyDescent="0.2">
      <c r="B436" s="3"/>
      <c r="F436" s="3"/>
    </row>
    <row r="437" spans="2:6" x14ac:dyDescent="0.2">
      <c r="B437" s="3"/>
      <c r="F437" s="3"/>
    </row>
    <row r="438" spans="2:6" x14ac:dyDescent="0.2">
      <c r="B438" s="3"/>
      <c r="F438" s="3"/>
    </row>
    <row r="439" spans="2:6" x14ac:dyDescent="0.2">
      <c r="B439" s="3"/>
      <c r="F439" s="3"/>
    </row>
    <row r="440" spans="2:6" x14ac:dyDescent="0.2">
      <c r="B440" s="3"/>
      <c r="F440" s="3"/>
    </row>
    <row r="441" spans="2:6" x14ac:dyDescent="0.2">
      <c r="B441" s="3"/>
      <c r="F441" s="3"/>
    </row>
    <row r="442" spans="2:6" x14ac:dyDescent="0.2">
      <c r="B442" s="3"/>
      <c r="F442" s="3"/>
    </row>
    <row r="443" spans="2:6" x14ac:dyDescent="0.2">
      <c r="B443" s="3"/>
      <c r="F443" s="3"/>
    </row>
    <row r="444" spans="2:6" x14ac:dyDescent="0.2">
      <c r="B444" s="3"/>
      <c r="F444" s="3"/>
    </row>
    <row r="445" spans="2:6" x14ac:dyDescent="0.2">
      <c r="B445" s="3"/>
      <c r="F445" s="3"/>
    </row>
    <row r="446" spans="2:6" x14ac:dyDescent="0.2">
      <c r="B446" s="3"/>
      <c r="F446" s="3"/>
    </row>
    <row r="447" spans="2:6" x14ac:dyDescent="0.2">
      <c r="B447" s="3"/>
      <c r="F447" s="3"/>
    </row>
    <row r="448" spans="2:6" x14ac:dyDescent="0.2">
      <c r="B448" s="3"/>
      <c r="F448" s="3"/>
    </row>
    <row r="449" spans="2:6" x14ac:dyDescent="0.2">
      <c r="B449" s="3"/>
      <c r="F449" s="3"/>
    </row>
    <row r="450" spans="2:6" x14ac:dyDescent="0.2">
      <c r="B450" s="3"/>
      <c r="F450" s="3"/>
    </row>
    <row r="451" spans="2:6" x14ac:dyDescent="0.2">
      <c r="B451" s="3"/>
      <c r="F451" s="3"/>
    </row>
    <row r="452" spans="2:6" x14ac:dyDescent="0.2">
      <c r="B452" s="3"/>
      <c r="F452" s="3"/>
    </row>
    <row r="453" spans="2:6" x14ac:dyDescent="0.2">
      <c r="B453" s="3"/>
      <c r="F453" s="3"/>
    </row>
    <row r="454" spans="2:6" x14ac:dyDescent="0.2">
      <c r="B454" s="3"/>
      <c r="F454" s="3"/>
    </row>
    <row r="455" spans="2:6" x14ac:dyDescent="0.2">
      <c r="B455" s="3"/>
      <c r="F455" s="3"/>
    </row>
    <row r="456" spans="2:6" x14ac:dyDescent="0.2">
      <c r="B456" s="3"/>
      <c r="F456" s="3"/>
    </row>
    <row r="457" spans="2:6" x14ac:dyDescent="0.2">
      <c r="B457" s="3"/>
      <c r="F457" s="3"/>
    </row>
    <row r="458" spans="2:6" x14ac:dyDescent="0.2">
      <c r="B458" s="3"/>
      <c r="F458" s="3"/>
    </row>
    <row r="459" spans="2:6" x14ac:dyDescent="0.2">
      <c r="B459" s="3"/>
      <c r="F459" s="3"/>
    </row>
    <row r="460" spans="2:6" x14ac:dyDescent="0.2">
      <c r="B460" s="3"/>
      <c r="F460" s="3"/>
    </row>
    <row r="461" spans="2:6" x14ac:dyDescent="0.2">
      <c r="B461" s="3"/>
      <c r="F461" s="3"/>
    </row>
    <row r="462" spans="2:6" x14ac:dyDescent="0.2">
      <c r="B462" s="3"/>
      <c r="F462" s="3"/>
    </row>
    <row r="463" spans="2:6" x14ac:dyDescent="0.2">
      <c r="B463" s="3"/>
      <c r="F463" s="3"/>
    </row>
    <row r="464" spans="2:6" x14ac:dyDescent="0.2">
      <c r="B464" s="3"/>
      <c r="F464" s="3"/>
    </row>
    <row r="465" spans="2:6" x14ac:dyDescent="0.2">
      <c r="B465" s="3"/>
      <c r="F465" s="3"/>
    </row>
    <row r="466" spans="2:6" x14ac:dyDescent="0.2">
      <c r="B466" s="3"/>
      <c r="F466" s="3"/>
    </row>
    <row r="467" spans="2:6" x14ac:dyDescent="0.2">
      <c r="B467" s="3"/>
      <c r="F467" s="3"/>
    </row>
    <row r="468" spans="2:6" x14ac:dyDescent="0.2">
      <c r="B468" s="3"/>
      <c r="F468" s="3"/>
    </row>
    <row r="469" spans="2:6" x14ac:dyDescent="0.2">
      <c r="B469" s="3"/>
      <c r="F469" s="3"/>
    </row>
    <row r="470" spans="2:6" x14ac:dyDescent="0.2">
      <c r="B470" s="3"/>
      <c r="F470" s="3"/>
    </row>
    <row r="471" spans="2:6" x14ac:dyDescent="0.2">
      <c r="B471" s="3"/>
      <c r="F471" s="3"/>
    </row>
    <row r="472" spans="2:6" x14ac:dyDescent="0.2">
      <c r="B472" s="3"/>
      <c r="F472" s="3"/>
    </row>
    <row r="473" spans="2:6" x14ac:dyDescent="0.2">
      <c r="B473" s="3"/>
      <c r="F473" s="3"/>
    </row>
    <row r="474" spans="2:6" x14ac:dyDescent="0.2">
      <c r="B474" s="3"/>
      <c r="F474" s="3"/>
    </row>
    <row r="475" spans="2:6" x14ac:dyDescent="0.2">
      <c r="B475" s="3"/>
      <c r="F475" s="3"/>
    </row>
    <row r="476" spans="2:6" x14ac:dyDescent="0.2">
      <c r="B476" s="3"/>
      <c r="F476" s="3"/>
    </row>
    <row r="477" spans="2:6" x14ac:dyDescent="0.2">
      <c r="B477" s="3"/>
      <c r="F477" s="3"/>
    </row>
    <row r="478" spans="2:6" x14ac:dyDescent="0.2">
      <c r="B478" s="3"/>
      <c r="F478" s="3"/>
    </row>
    <row r="479" spans="2:6" x14ac:dyDescent="0.2">
      <c r="B479" s="3"/>
      <c r="F479" s="3"/>
    </row>
    <row r="480" spans="2:6" x14ac:dyDescent="0.2">
      <c r="B480" s="3"/>
      <c r="F480" s="3"/>
    </row>
    <row r="481" spans="2:6" x14ac:dyDescent="0.2">
      <c r="B481" s="3"/>
      <c r="F481" s="3"/>
    </row>
    <row r="482" spans="2:6" x14ac:dyDescent="0.2">
      <c r="B482" s="3"/>
      <c r="F482" s="3"/>
    </row>
    <row r="483" spans="2:6" x14ac:dyDescent="0.2">
      <c r="B483" s="3"/>
      <c r="F483" s="3"/>
    </row>
    <row r="484" spans="2:6" x14ac:dyDescent="0.2">
      <c r="B484" s="3"/>
      <c r="F484" s="3"/>
    </row>
    <row r="485" spans="2:6" x14ac:dyDescent="0.2">
      <c r="B485" s="3"/>
      <c r="F485" s="3"/>
    </row>
    <row r="486" spans="2:6" x14ac:dyDescent="0.2">
      <c r="B486" s="3"/>
      <c r="F486" s="3"/>
    </row>
    <row r="487" spans="2:6" x14ac:dyDescent="0.2">
      <c r="B487" s="3"/>
      <c r="F487" s="3"/>
    </row>
    <row r="488" spans="2:6" x14ac:dyDescent="0.2">
      <c r="B488" s="3"/>
      <c r="F488" s="3"/>
    </row>
    <row r="489" spans="2:6" x14ac:dyDescent="0.2">
      <c r="B489" s="3"/>
      <c r="F489" s="3"/>
    </row>
    <row r="490" spans="2:6" x14ac:dyDescent="0.2">
      <c r="B490" s="3"/>
      <c r="F490" s="3"/>
    </row>
    <row r="491" spans="2:6" x14ac:dyDescent="0.2">
      <c r="B491" s="3"/>
      <c r="F491" s="3"/>
    </row>
    <row r="492" spans="2:6" x14ac:dyDescent="0.2">
      <c r="B492" s="3"/>
      <c r="F492" s="3"/>
    </row>
    <row r="493" spans="2:6" x14ac:dyDescent="0.2">
      <c r="B493" s="3"/>
      <c r="F493" s="3"/>
    </row>
    <row r="494" spans="2:6" x14ac:dyDescent="0.2">
      <c r="B494" s="3"/>
      <c r="F494" s="3"/>
    </row>
    <row r="495" spans="2:6" x14ac:dyDescent="0.2">
      <c r="B495" s="3"/>
      <c r="F495" s="3"/>
    </row>
    <row r="496" spans="2:6" x14ac:dyDescent="0.2">
      <c r="B496" s="3"/>
      <c r="F496" s="3"/>
    </row>
    <row r="497" spans="2:6" x14ac:dyDescent="0.2">
      <c r="B497" s="3"/>
      <c r="F497" s="3"/>
    </row>
    <row r="498" spans="2:6" x14ac:dyDescent="0.2">
      <c r="B498" s="3"/>
      <c r="F498" s="3"/>
    </row>
    <row r="499" spans="2:6" x14ac:dyDescent="0.2">
      <c r="B499" s="3"/>
      <c r="F499" s="3"/>
    </row>
    <row r="500" spans="2:6" x14ac:dyDescent="0.2">
      <c r="B500" s="3"/>
      <c r="F500" s="3"/>
    </row>
    <row r="501" spans="2:6" x14ac:dyDescent="0.2">
      <c r="B501" s="3"/>
      <c r="F501" s="3"/>
    </row>
    <row r="502" spans="2:6" x14ac:dyDescent="0.2">
      <c r="B502" s="3"/>
      <c r="F502" s="3"/>
    </row>
    <row r="503" spans="2:6" x14ac:dyDescent="0.2">
      <c r="B503" s="3"/>
      <c r="F503" s="3"/>
    </row>
    <row r="504" spans="2:6" x14ac:dyDescent="0.2">
      <c r="B504" s="3"/>
      <c r="F504" s="3"/>
    </row>
    <row r="505" spans="2:6" x14ac:dyDescent="0.2">
      <c r="B505" s="3"/>
      <c r="F505" s="3"/>
    </row>
    <row r="506" spans="2:6" x14ac:dyDescent="0.2">
      <c r="B506" s="3"/>
      <c r="F506" s="3"/>
    </row>
    <row r="507" spans="2:6" x14ac:dyDescent="0.2">
      <c r="B507" s="3"/>
      <c r="F507" s="3"/>
    </row>
    <row r="508" spans="2:6" x14ac:dyDescent="0.2">
      <c r="B508" s="3"/>
      <c r="F508" s="3"/>
    </row>
    <row r="509" spans="2:6" x14ac:dyDescent="0.2">
      <c r="B509" s="3"/>
      <c r="F509" s="3"/>
    </row>
    <row r="510" spans="2:6" x14ac:dyDescent="0.2">
      <c r="B510" s="3"/>
      <c r="F510" s="3"/>
    </row>
    <row r="511" spans="2:6" x14ac:dyDescent="0.2">
      <c r="B511" s="3"/>
      <c r="F511" s="3"/>
    </row>
    <row r="512" spans="2:6" x14ac:dyDescent="0.2">
      <c r="B512" s="3"/>
      <c r="F512" s="3"/>
    </row>
    <row r="513" spans="2:6" x14ac:dyDescent="0.2">
      <c r="B513" s="3"/>
      <c r="F513" s="3"/>
    </row>
    <row r="514" spans="2:6" x14ac:dyDescent="0.2">
      <c r="B514" s="3"/>
      <c r="F514" s="3"/>
    </row>
    <row r="515" spans="2:6" x14ac:dyDescent="0.2">
      <c r="B515" s="3"/>
      <c r="F515" s="3"/>
    </row>
    <row r="516" spans="2:6" x14ac:dyDescent="0.2">
      <c r="B516" s="3"/>
      <c r="F516" s="3"/>
    </row>
    <row r="517" spans="2:6" x14ac:dyDescent="0.2">
      <c r="B517" s="3"/>
      <c r="F517" s="3"/>
    </row>
    <row r="518" spans="2:6" x14ac:dyDescent="0.2">
      <c r="B518" s="3"/>
      <c r="F518" s="3"/>
    </row>
    <row r="519" spans="2:6" x14ac:dyDescent="0.2">
      <c r="B519" s="3"/>
      <c r="F519" s="3"/>
    </row>
    <row r="520" spans="2:6" x14ac:dyDescent="0.2">
      <c r="B520" s="3"/>
      <c r="F520" s="3"/>
    </row>
    <row r="521" spans="2:6" x14ac:dyDescent="0.2">
      <c r="B521" s="3"/>
      <c r="F521" s="3"/>
    </row>
    <row r="522" spans="2:6" x14ac:dyDescent="0.2">
      <c r="B522" s="3"/>
      <c r="F522" s="3"/>
    </row>
    <row r="523" spans="2:6" x14ac:dyDescent="0.2">
      <c r="B523" s="3"/>
      <c r="F523" s="3"/>
    </row>
    <row r="524" spans="2:6" x14ac:dyDescent="0.2">
      <c r="B524" s="3"/>
      <c r="F524" s="3"/>
    </row>
    <row r="525" spans="2:6" x14ac:dyDescent="0.2">
      <c r="B525" s="3"/>
      <c r="F525" s="3"/>
    </row>
    <row r="526" spans="2:6" x14ac:dyDescent="0.2">
      <c r="B526" s="3"/>
      <c r="F526" s="3"/>
    </row>
    <row r="527" spans="2:6" x14ac:dyDescent="0.2">
      <c r="B527" s="3"/>
      <c r="F527" s="3"/>
    </row>
    <row r="528" spans="2:6" x14ac:dyDescent="0.2">
      <c r="B528" s="3"/>
      <c r="F528" s="3"/>
    </row>
    <row r="529" spans="2:6" x14ac:dyDescent="0.2">
      <c r="B529" s="3"/>
      <c r="F529" s="3"/>
    </row>
    <row r="530" spans="2:6" x14ac:dyDescent="0.2">
      <c r="B530" s="3"/>
      <c r="F530" s="3"/>
    </row>
    <row r="531" spans="2:6" x14ac:dyDescent="0.2">
      <c r="B531" s="3"/>
      <c r="F531" s="3"/>
    </row>
    <row r="532" spans="2:6" x14ac:dyDescent="0.2">
      <c r="B532" s="3"/>
      <c r="F532" s="3"/>
    </row>
    <row r="533" spans="2:6" x14ac:dyDescent="0.2">
      <c r="B533" s="3"/>
      <c r="F533" s="3"/>
    </row>
    <row r="534" spans="2:6" x14ac:dyDescent="0.2">
      <c r="B534" s="3"/>
      <c r="F534" s="3"/>
    </row>
    <row r="535" spans="2:6" x14ac:dyDescent="0.2">
      <c r="B535" s="3"/>
      <c r="F535" s="3"/>
    </row>
    <row r="536" spans="2:6" x14ac:dyDescent="0.2">
      <c r="B536" s="3"/>
      <c r="F536" s="3"/>
    </row>
    <row r="537" spans="2:6" x14ac:dyDescent="0.2">
      <c r="B537" s="3"/>
      <c r="F537" s="3"/>
    </row>
    <row r="538" spans="2:6" x14ac:dyDescent="0.2">
      <c r="B538" s="3"/>
      <c r="F538" s="3"/>
    </row>
    <row r="539" spans="2:6" x14ac:dyDescent="0.2">
      <c r="B539" s="3"/>
      <c r="F539" s="3"/>
    </row>
    <row r="540" spans="2:6" x14ac:dyDescent="0.2">
      <c r="B540" s="3"/>
      <c r="F540" s="3"/>
    </row>
    <row r="541" spans="2:6" x14ac:dyDescent="0.2">
      <c r="B541" s="3"/>
      <c r="F541" s="3"/>
    </row>
    <row r="542" spans="2:6" x14ac:dyDescent="0.2">
      <c r="B542" s="3"/>
      <c r="F542" s="3"/>
    </row>
    <row r="543" spans="2:6" x14ac:dyDescent="0.2">
      <c r="B543" s="3"/>
      <c r="F543" s="3"/>
    </row>
    <row r="544" spans="2:6" x14ac:dyDescent="0.2">
      <c r="B544" s="3"/>
      <c r="F544" s="3"/>
    </row>
    <row r="545" spans="2:6" x14ac:dyDescent="0.2">
      <c r="B545" s="3"/>
      <c r="F545" s="3"/>
    </row>
    <row r="546" spans="2:6" x14ac:dyDescent="0.2">
      <c r="B546" s="3"/>
      <c r="F546" s="3"/>
    </row>
    <row r="547" spans="2:6" x14ac:dyDescent="0.2">
      <c r="B547" s="3"/>
      <c r="F547" s="3"/>
    </row>
    <row r="548" spans="2:6" x14ac:dyDescent="0.2">
      <c r="B548" s="3"/>
      <c r="F548" s="3"/>
    </row>
    <row r="549" spans="2:6" x14ac:dyDescent="0.2">
      <c r="B549" s="3"/>
      <c r="F549" s="3"/>
    </row>
    <row r="550" spans="2:6" x14ac:dyDescent="0.2">
      <c r="B550" s="3"/>
      <c r="F550" s="3"/>
    </row>
    <row r="551" spans="2:6" x14ac:dyDescent="0.2">
      <c r="B551" s="3"/>
      <c r="F551" s="3"/>
    </row>
    <row r="552" spans="2:6" x14ac:dyDescent="0.2">
      <c r="B552" s="3"/>
      <c r="F552" s="3"/>
    </row>
    <row r="553" spans="2:6" x14ac:dyDescent="0.2">
      <c r="B553" s="3"/>
      <c r="F553" s="3"/>
    </row>
    <row r="554" spans="2:6" x14ac:dyDescent="0.2">
      <c r="B554" s="3"/>
      <c r="F554" s="3"/>
    </row>
    <row r="555" spans="2:6" x14ac:dyDescent="0.2">
      <c r="B555" s="3"/>
      <c r="F555" s="3"/>
    </row>
    <row r="556" spans="2:6" x14ac:dyDescent="0.2">
      <c r="B556" s="3"/>
      <c r="F556" s="3"/>
    </row>
    <row r="557" spans="2:6" x14ac:dyDescent="0.2">
      <c r="B557" s="3"/>
      <c r="F557" s="3"/>
    </row>
    <row r="558" spans="2:6" x14ac:dyDescent="0.2">
      <c r="B558" s="3"/>
      <c r="F558" s="3"/>
    </row>
    <row r="559" spans="2:6" x14ac:dyDescent="0.2">
      <c r="B559" s="3"/>
      <c r="F559" s="3"/>
    </row>
    <row r="560" spans="2:6" x14ac:dyDescent="0.2">
      <c r="B560" s="3"/>
      <c r="F560" s="3"/>
    </row>
    <row r="561" spans="2:6" x14ac:dyDescent="0.2">
      <c r="B561" s="3"/>
      <c r="F561" s="3"/>
    </row>
    <row r="562" spans="2:6" x14ac:dyDescent="0.2">
      <c r="B562" s="3"/>
      <c r="F562" s="3"/>
    </row>
    <row r="563" spans="2:6" x14ac:dyDescent="0.2">
      <c r="B563" s="3"/>
      <c r="F563" s="3"/>
    </row>
    <row r="564" spans="2:6" x14ac:dyDescent="0.2">
      <c r="B564" s="3"/>
      <c r="F564" s="3"/>
    </row>
    <row r="565" spans="2:6" x14ac:dyDescent="0.2">
      <c r="B565" s="3"/>
      <c r="F565" s="3"/>
    </row>
    <row r="566" spans="2:6" x14ac:dyDescent="0.2">
      <c r="B566" s="3"/>
      <c r="F566" s="3"/>
    </row>
    <row r="567" spans="2:6" x14ac:dyDescent="0.2">
      <c r="B567" s="3"/>
      <c r="F567" s="3"/>
    </row>
    <row r="568" spans="2:6" x14ac:dyDescent="0.2">
      <c r="B568" s="3"/>
      <c r="F568" s="3"/>
    </row>
    <row r="569" spans="2:6" x14ac:dyDescent="0.2">
      <c r="B569" s="3"/>
      <c r="F569" s="3"/>
    </row>
    <row r="570" spans="2:6" x14ac:dyDescent="0.2">
      <c r="B570" s="3"/>
      <c r="F570" s="3"/>
    </row>
    <row r="571" spans="2:6" x14ac:dyDescent="0.2">
      <c r="B571" s="3"/>
      <c r="F571" s="3"/>
    </row>
    <row r="572" spans="2:6" x14ac:dyDescent="0.2">
      <c r="B572" s="3"/>
      <c r="F572" s="3"/>
    </row>
    <row r="573" spans="2:6" x14ac:dyDescent="0.2">
      <c r="B573" s="3"/>
      <c r="F573" s="3"/>
    </row>
    <row r="574" spans="2:6" x14ac:dyDescent="0.2">
      <c r="B574" s="3"/>
      <c r="F574" s="3"/>
    </row>
    <row r="575" spans="2:6" x14ac:dyDescent="0.2">
      <c r="B575" s="3"/>
      <c r="F575" s="3"/>
    </row>
    <row r="576" spans="2:6" x14ac:dyDescent="0.2">
      <c r="B576" s="3"/>
      <c r="F576" s="3"/>
    </row>
    <row r="577" spans="2:6" x14ac:dyDescent="0.2">
      <c r="B577" s="3"/>
      <c r="F577" s="3"/>
    </row>
    <row r="578" spans="2:6" x14ac:dyDescent="0.2">
      <c r="B578" s="3"/>
      <c r="F578" s="3"/>
    </row>
    <row r="579" spans="2:6" x14ac:dyDescent="0.2">
      <c r="B579" s="3"/>
      <c r="F579" s="3"/>
    </row>
    <row r="580" spans="2:6" x14ac:dyDescent="0.2">
      <c r="B580" s="3"/>
      <c r="F580" s="3"/>
    </row>
    <row r="581" spans="2:6" x14ac:dyDescent="0.2">
      <c r="B581" s="3"/>
      <c r="F581" s="3"/>
    </row>
    <row r="582" spans="2:6" x14ac:dyDescent="0.2">
      <c r="B582" s="3"/>
      <c r="F582" s="3"/>
    </row>
    <row r="583" spans="2:6" x14ac:dyDescent="0.2">
      <c r="B583" s="3"/>
      <c r="F583" s="3"/>
    </row>
    <row r="584" spans="2:6" x14ac:dyDescent="0.2">
      <c r="B584" s="3"/>
      <c r="F584" s="3"/>
    </row>
    <row r="585" spans="2:6" x14ac:dyDescent="0.2">
      <c r="B585" s="3"/>
      <c r="F585" s="3"/>
    </row>
    <row r="586" spans="2:6" x14ac:dyDescent="0.2">
      <c r="B586" s="3"/>
      <c r="F586" s="3"/>
    </row>
    <row r="587" spans="2:6" x14ac:dyDescent="0.2">
      <c r="B587" s="3"/>
      <c r="F587" s="3"/>
    </row>
    <row r="588" spans="2:6" x14ac:dyDescent="0.2">
      <c r="B588" s="3"/>
      <c r="F588" s="3"/>
    </row>
    <row r="589" spans="2:6" x14ac:dyDescent="0.2">
      <c r="B589" s="3"/>
      <c r="F589" s="3"/>
    </row>
    <row r="590" spans="2:6" x14ac:dyDescent="0.2">
      <c r="B590" s="3"/>
      <c r="F590" s="3"/>
    </row>
    <row r="591" spans="2:6" x14ac:dyDescent="0.2">
      <c r="B591" s="3"/>
      <c r="F591" s="3"/>
    </row>
    <row r="592" spans="2:6" x14ac:dyDescent="0.2">
      <c r="B592" s="3"/>
      <c r="F592" s="3"/>
    </row>
    <row r="593" spans="2:6" x14ac:dyDescent="0.2">
      <c r="B593" s="3"/>
      <c r="F593" s="3"/>
    </row>
    <row r="594" spans="2:6" x14ac:dyDescent="0.2">
      <c r="B594" s="3"/>
      <c r="F594" s="3"/>
    </row>
    <row r="595" spans="2:6" x14ac:dyDescent="0.2">
      <c r="B595" s="3"/>
      <c r="F595" s="3"/>
    </row>
    <row r="596" spans="2:6" x14ac:dyDescent="0.2">
      <c r="B596" s="3"/>
      <c r="F596" s="3"/>
    </row>
    <row r="597" spans="2:6" x14ac:dyDescent="0.2">
      <c r="B597" s="3"/>
      <c r="F597" s="3"/>
    </row>
    <row r="598" spans="2:6" x14ac:dyDescent="0.2">
      <c r="B598" s="3"/>
      <c r="F598" s="3"/>
    </row>
    <row r="599" spans="2:6" x14ac:dyDescent="0.2">
      <c r="B599" s="3"/>
      <c r="F599" s="3"/>
    </row>
    <row r="600" spans="2:6" x14ac:dyDescent="0.2">
      <c r="B600" s="3"/>
      <c r="F600" s="3"/>
    </row>
    <row r="601" spans="2:6" x14ac:dyDescent="0.2">
      <c r="B601" s="3"/>
      <c r="F601" s="3"/>
    </row>
    <row r="602" spans="2:6" x14ac:dyDescent="0.2">
      <c r="B602" s="3"/>
      <c r="F602" s="3"/>
    </row>
    <row r="603" spans="2:6" x14ac:dyDescent="0.2">
      <c r="B603" s="3"/>
      <c r="F603" s="3"/>
    </row>
    <row r="604" spans="2:6" x14ac:dyDescent="0.2">
      <c r="B604" s="3"/>
      <c r="F604" s="3"/>
    </row>
    <row r="605" spans="2:6" x14ac:dyDescent="0.2">
      <c r="B605" s="3"/>
      <c r="F605" s="3"/>
    </row>
    <row r="606" spans="2:6" x14ac:dyDescent="0.2">
      <c r="B606" s="3"/>
      <c r="F606" s="3"/>
    </row>
    <row r="607" spans="2:6" x14ac:dyDescent="0.2">
      <c r="B607" s="3"/>
      <c r="F607" s="3"/>
    </row>
    <row r="608" spans="2:6" x14ac:dyDescent="0.2">
      <c r="B608" s="3"/>
      <c r="F608" s="3"/>
    </row>
    <row r="609" spans="2:6" x14ac:dyDescent="0.2">
      <c r="B609" s="3"/>
      <c r="F609" s="3"/>
    </row>
    <row r="610" spans="2:6" x14ac:dyDescent="0.2">
      <c r="B610" s="3"/>
      <c r="F610" s="3"/>
    </row>
    <row r="611" spans="2:6" x14ac:dyDescent="0.2">
      <c r="B611" s="3"/>
      <c r="F611" s="3"/>
    </row>
    <row r="612" spans="2:6" x14ac:dyDescent="0.2">
      <c r="B612" s="3"/>
      <c r="F612" s="3"/>
    </row>
    <row r="613" spans="2:6" x14ac:dyDescent="0.2">
      <c r="B613" s="3"/>
      <c r="F613" s="3"/>
    </row>
    <row r="614" spans="2:6" x14ac:dyDescent="0.2">
      <c r="B614" s="3"/>
      <c r="F614" s="3"/>
    </row>
    <row r="615" spans="2:6" x14ac:dyDescent="0.2">
      <c r="B615" s="3"/>
      <c r="F615" s="3"/>
    </row>
    <row r="616" spans="2:6" x14ac:dyDescent="0.2">
      <c r="B616" s="3"/>
      <c r="F616" s="3"/>
    </row>
    <row r="617" spans="2:6" x14ac:dyDescent="0.2">
      <c r="B617" s="3"/>
      <c r="F617" s="3"/>
    </row>
    <row r="618" spans="2:6" x14ac:dyDescent="0.2">
      <c r="B618" s="3"/>
      <c r="F618" s="3"/>
    </row>
    <row r="619" spans="2:6" x14ac:dyDescent="0.2">
      <c r="B619" s="3"/>
      <c r="F619" s="3"/>
    </row>
    <row r="620" spans="2:6" x14ac:dyDescent="0.2">
      <c r="B620" s="3"/>
      <c r="F620" s="3"/>
    </row>
    <row r="621" spans="2:6" x14ac:dyDescent="0.2">
      <c r="B621" s="3"/>
      <c r="F621" s="3"/>
    </row>
    <row r="622" spans="2:6" x14ac:dyDescent="0.2">
      <c r="B622" s="3"/>
      <c r="F622" s="3"/>
    </row>
    <row r="623" spans="2:6" x14ac:dyDescent="0.2">
      <c r="B623" s="3"/>
      <c r="F623" s="3"/>
    </row>
    <row r="624" spans="2:6" x14ac:dyDescent="0.2">
      <c r="B624" s="3"/>
      <c r="F624" s="3"/>
    </row>
    <row r="625" spans="2:6" x14ac:dyDescent="0.2">
      <c r="B625" s="3"/>
      <c r="F625" s="3"/>
    </row>
    <row r="626" spans="2:6" x14ac:dyDescent="0.2">
      <c r="B626" s="3"/>
      <c r="F626" s="3"/>
    </row>
    <row r="627" spans="2:6" x14ac:dyDescent="0.2">
      <c r="B627" s="3"/>
      <c r="F627" s="3"/>
    </row>
    <row r="628" spans="2:6" x14ac:dyDescent="0.2">
      <c r="B628" s="3"/>
      <c r="F628" s="3"/>
    </row>
    <row r="629" spans="2:6" x14ac:dyDescent="0.2">
      <c r="B629" s="3"/>
      <c r="F629" s="3"/>
    </row>
    <row r="630" spans="2:6" x14ac:dyDescent="0.2">
      <c r="B630" s="3"/>
      <c r="F630" s="3"/>
    </row>
    <row r="631" spans="2:6" x14ac:dyDescent="0.2">
      <c r="B631" s="3"/>
      <c r="F631" s="3"/>
    </row>
    <row r="632" spans="2:6" x14ac:dyDescent="0.2">
      <c r="B632" s="3"/>
      <c r="F632" s="3"/>
    </row>
    <row r="633" spans="2:6" x14ac:dyDescent="0.2">
      <c r="B633" s="3"/>
      <c r="F633" s="3"/>
    </row>
    <row r="634" spans="2:6" x14ac:dyDescent="0.2">
      <c r="B634" s="3"/>
      <c r="F634" s="3"/>
    </row>
    <row r="635" spans="2:6" x14ac:dyDescent="0.2">
      <c r="B635" s="3"/>
      <c r="F635" s="3"/>
    </row>
    <row r="636" spans="2:6" x14ac:dyDescent="0.2">
      <c r="B636" s="3"/>
      <c r="F636" s="3"/>
    </row>
    <row r="637" spans="2:6" x14ac:dyDescent="0.2">
      <c r="B637" s="3"/>
      <c r="F637" s="3"/>
    </row>
    <row r="638" spans="2:6" x14ac:dyDescent="0.2">
      <c r="B638" s="3"/>
      <c r="F638" s="3"/>
    </row>
    <row r="639" spans="2:6" x14ac:dyDescent="0.2">
      <c r="B639" s="3"/>
      <c r="F639" s="3"/>
    </row>
    <row r="640" spans="2:6" x14ac:dyDescent="0.2">
      <c r="B640" s="3"/>
      <c r="F640" s="3"/>
    </row>
    <row r="641" spans="2:6" x14ac:dyDescent="0.2">
      <c r="B641" s="3"/>
      <c r="F641" s="3"/>
    </row>
    <row r="642" spans="2:6" x14ac:dyDescent="0.2">
      <c r="B642" s="3"/>
      <c r="F642" s="3"/>
    </row>
    <row r="643" spans="2:6" x14ac:dyDescent="0.2">
      <c r="B643" s="3"/>
      <c r="F643" s="3"/>
    </row>
    <row r="644" spans="2:6" x14ac:dyDescent="0.2">
      <c r="B644" s="3"/>
      <c r="F644" s="3"/>
    </row>
    <row r="645" spans="2:6" x14ac:dyDescent="0.2">
      <c r="B645" s="3"/>
      <c r="F645" s="3"/>
    </row>
    <row r="646" spans="2:6" x14ac:dyDescent="0.2">
      <c r="B646" s="3"/>
      <c r="F646" s="3"/>
    </row>
    <row r="647" spans="2:6" x14ac:dyDescent="0.2">
      <c r="B647" s="3"/>
      <c r="F647" s="3"/>
    </row>
    <row r="648" spans="2:6" x14ac:dyDescent="0.2">
      <c r="B648" s="3"/>
      <c r="F648" s="3"/>
    </row>
    <row r="649" spans="2:6" x14ac:dyDescent="0.2">
      <c r="B649" s="3"/>
      <c r="F649" s="3"/>
    </row>
    <row r="650" spans="2:6" x14ac:dyDescent="0.2">
      <c r="B650" s="3"/>
      <c r="F650" s="3"/>
    </row>
    <row r="651" spans="2:6" x14ac:dyDescent="0.2">
      <c r="B651" s="3"/>
      <c r="F651" s="3"/>
    </row>
    <row r="652" spans="2:6" x14ac:dyDescent="0.2">
      <c r="B652" s="3"/>
      <c r="F652" s="3"/>
    </row>
    <row r="653" spans="2:6" x14ac:dyDescent="0.2">
      <c r="B653" s="3"/>
      <c r="F653" s="3"/>
    </row>
    <row r="654" spans="2:6" x14ac:dyDescent="0.2">
      <c r="B654" s="3"/>
      <c r="F654" s="3"/>
    </row>
    <row r="655" spans="2:6" x14ac:dyDescent="0.2">
      <c r="B655" s="3"/>
      <c r="F655" s="3"/>
    </row>
    <row r="656" spans="2:6" x14ac:dyDescent="0.2">
      <c r="B656" s="3"/>
      <c r="F656" s="3"/>
    </row>
    <row r="657" spans="2:6" x14ac:dyDescent="0.2">
      <c r="B657" s="3"/>
      <c r="F657" s="3"/>
    </row>
    <row r="658" spans="2:6" x14ac:dyDescent="0.2">
      <c r="B658" s="3"/>
      <c r="F658" s="3"/>
    </row>
    <row r="659" spans="2:6" x14ac:dyDescent="0.2">
      <c r="B659" s="3"/>
      <c r="F659" s="3"/>
    </row>
    <row r="660" spans="2:6" x14ac:dyDescent="0.2">
      <c r="B660" s="3"/>
      <c r="F660" s="3"/>
    </row>
    <row r="661" spans="2:6" x14ac:dyDescent="0.2">
      <c r="B661" s="3"/>
      <c r="F661" s="3"/>
    </row>
    <row r="662" spans="2:6" x14ac:dyDescent="0.2">
      <c r="B662" s="3"/>
      <c r="F662" s="3"/>
    </row>
    <row r="663" spans="2:6" x14ac:dyDescent="0.2">
      <c r="B663" s="3"/>
      <c r="F663" s="3"/>
    </row>
    <row r="664" spans="2:6" x14ac:dyDescent="0.2">
      <c r="B664" s="3"/>
      <c r="F664" s="3"/>
    </row>
    <row r="665" spans="2:6" x14ac:dyDescent="0.2">
      <c r="B665" s="3"/>
      <c r="F665" s="3"/>
    </row>
    <row r="666" spans="2:6" x14ac:dyDescent="0.2">
      <c r="B666" s="3"/>
      <c r="F666" s="3"/>
    </row>
    <row r="667" spans="2:6" x14ac:dyDescent="0.2">
      <c r="B667" s="3"/>
      <c r="F667" s="3"/>
    </row>
    <row r="668" spans="2:6" x14ac:dyDescent="0.2">
      <c r="B668" s="3"/>
      <c r="F668" s="3"/>
    </row>
    <row r="669" spans="2:6" x14ac:dyDescent="0.2">
      <c r="B669" s="3"/>
      <c r="F669" s="3"/>
    </row>
    <row r="670" spans="2:6" x14ac:dyDescent="0.2">
      <c r="B670" s="3"/>
      <c r="F670" s="3"/>
    </row>
    <row r="671" spans="2:6" x14ac:dyDescent="0.2">
      <c r="B671" s="3"/>
      <c r="F671" s="3"/>
    </row>
    <row r="672" spans="2:6" x14ac:dyDescent="0.2">
      <c r="B672" s="3"/>
      <c r="F672" s="3"/>
    </row>
    <row r="673" spans="2:6" x14ac:dyDescent="0.2">
      <c r="B673" s="3"/>
      <c r="F673" s="3"/>
    </row>
    <row r="674" spans="2:6" x14ac:dyDescent="0.2">
      <c r="B674" s="3"/>
      <c r="F674" s="3"/>
    </row>
    <row r="675" spans="2:6" x14ac:dyDescent="0.2">
      <c r="B675" s="3"/>
      <c r="F675" s="3"/>
    </row>
    <row r="676" spans="2:6" x14ac:dyDescent="0.2">
      <c r="B676" s="3"/>
      <c r="F676" s="3"/>
    </row>
    <row r="677" spans="2:6" x14ac:dyDescent="0.2">
      <c r="B677" s="3"/>
      <c r="F677" s="3"/>
    </row>
    <row r="678" spans="2:6" x14ac:dyDescent="0.2">
      <c r="B678" s="3"/>
      <c r="F678" s="3"/>
    </row>
    <row r="679" spans="2:6" x14ac:dyDescent="0.2">
      <c r="B679" s="3"/>
      <c r="F679" s="3"/>
    </row>
    <row r="680" spans="2:6" x14ac:dyDescent="0.2">
      <c r="B680" s="3"/>
      <c r="F680" s="3"/>
    </row>
    <row r="681" spans="2:6" x14ac:dyDescent="0.2">
      <c r="B681" s="3"/>
      <c r="F681" s="3"/>
    </row>
    <row r="682" spans="2:6" x14ac:dyDescent="0.2">
      <c r="B682" s="3"/>
      <c r="F682" s="3"/>
    </row>
    <row r="683" spans="2:6" x14ac:dyDescent="0.2">
      <c r="B683" s="3"/>
      <c r="F683" s="3"/>
    </row>
    <row r="684" spans="2:6" x14ac:dyDescent="0.2">
      <c r="B684" s="3"/>
      <c r="F684" s="3"/>
    </row>
    <row r="685" spans="2:6" x14ac:dyDescent="0.2">
      <c r="B685" s="3"/>
      <c r="F685" s="3"/>
    </row>
    <row r="686" spans="2:6" x14ac:dyDescent="0.2">
      <c r="B686" s="3"/>
      <c r="F686" s="3"/>
    </row>
    <row r="687" spans="2:6" x14ac:dyDescent="0.2">
      <c r="B687" s="3"/>
      <c r="F687" s="3"/>
    </row>
    <row r="688" spans="2:6" x14ac:dyDescent="0.2">
      <c r="B688" s="3"/>
      <c r="F688" s="3"/>
    </row>
    <row r="689" spans="2:6" x14ac:dyDescent="0.2">
      <c r="B689" s="3"/>
      <c r="F689" s="3"/>
    </row>
    <row r="690" spans="2:6" x14ac:dyDescent="0.2">
      <c r="B690" s="3"/>
      <c r="F690" s="3"/>
    </row>
    <row r="691" spans="2:6" x14ac:dyDescent="0.2">
      <c r="B691" s="3"/>
      <c r="F691" s="3"/>
    </row>
    <row r="692" spans="2:6" x14ac:dyDescent="0.2">
      <c r="B692" s="3"/>
      <c r="F692" s="3"/>
    </row>
    <row r="693" spans="2:6" x14ac:dyDescent="0.2">
      <c r="B693" s="3"/>
      <c r="F693" s="3"/>
    </row>
    <row r="694" spans="2:6" x14ac:dyDescent="0.2">
      <c r="B694" s="3"/>
      <c r="F694" s="3"/>
    </row>
    <row r="695" spans="2:6" x14ac:dyDescent="0.2">
      <c r="B695" s="3"/>
      <c r="F695" s="3"/>
    </row>
    <row r="696" spans="2:6" x14ac:dyDescent="0.2">
      <c r="B696" s="3"/>
      <c r="F696" s="3"/>
    </row>
    <row r="697" spans="2:6" x14ac:dyDescent="0.2">
      <c r="B697" s="3"/>
      <c r="F697" s="3"/>
    </row>
    <row r="698" spans="2:6" x14ac:dyDescent="0.2">
      <c r="B698" s="3"/>
      <c r="F698" s="3"/>
    </row>
    <row r="699" spans="2:6" x14ac:dyDescent="0.2">
      <c r="B699" s="3"/>
      <c r="F699" s="3"/>
    </row>
    <row r="700" spans="2:6" x14ac:dyDescent="0.2">
      <c r="B700" s="3"/>
      <c r="F700" s="3"/>
    </row>
    <row r="701" spans="2:6" x14ac:dyDescent="0.2">
      <c r="B701" s="3"/>
      <c r="F701" s="3"/>
    </row>
    <row r="702" spans="2:6" x14ac:dyDescent="0.2">
      <c r="B702" s="3"/>
      <c r="F702" s="3"/>
    </row>
    <row r="703" spans="2:6" x14ac:dyDescent="0.2">
      <c r="B703" s="3"/>
      <c r="F703" s="3"/>
    </row>
    <row r="704" spans="2:6" x14ac:dyDescent="0.2">
      <c r="B704" s="3"/>
      <c r="F704" s="3"/>
    </row>
    <row r="705" spans="2:6" x14ac:dyDescent="0.2">
      <c r="B705" s="3"/>
      <c r="F705" s="3"/>
    </row>
    <row r="706" spans="2:6" x14ac:dyDescent="0.2">
      <c r="B706" s="3"/>
      <c r="F706" s="3"/>
    </row>
    <row r="707" spans="2:6" x14ac:dyDescent="0.2">
      <c r="B707" s="3"/>
      <c r="F707" s="3"/>
    </row>
    <row r="708" spans="2:6" x14ac:dyDescent="0.2">
      <c r="B708" s="3"/>
      <c r="F708" s="3"/>
    </row>
    <row r="709" spans="2:6" x14ac:dyDescent="0.2">
      <c r="B709" s="3"/>
      <c r="F709" s="3"/>
    </row>
    <row r="710" spans="2:6" x14ac:dyDescent="0.2">
      <c r="B710" s="3"/>
      <c r="F710" s="3"/>
    </row>
    <row r="711" spans="2:6" x14ac:dyDescent="0.2">
      <c r="B711" s="3"/>
      <c r="F711" s="3"/>
    </row>
    <row r="712" spans="2:6" x14ac:dyDescent="0.2">
      <c r="B712" s="3"/>
      <c r="F712" s="3"/>
    </row>
    <row r="713" spans="2:6" x14ac:dyDescent="0.2">
      <c r="B713" s="3"/>
      <c r="F713" s="3"/>
    </row>
    <row r="714" spans="2:6" x14ac:dyDescent="0.2">
      <c r="B714" s="3"/>
      <c r="F714" s="3"/>
    </row>
    <row r="715" spans="2:6" x14ac:dyDescent="0.2">
      <c r="B715" s="3"/>
      <c r="F715" s="3"/>
    </row>
    <row r="716" spans="2:6" x14ac:dyDescent="0.2">
      <c r="B716" s="3"/>
      <c r="F716" s="3"/>
    </row>
    <row r="717" spans="2:6" x14ac:dyDescent="0.2">
      <c r="B717" s="3"/>
      <c r="F717" s="3"/>
    </row>
    <row r="718" spans="2:6" x14ac:dyDescent="0.2">
      <c r="B718" s="3"/>
      <c r="F718" s="3"/>
    </row>
    <row r="719" spans="2:6" x14ac:dyDescent="0.2">
      <c r="B719" s="3"/>
      <c r="F719" s="3"/>
    </row>
    <row r="720" spans="2:6" x14ac:dyDescent="0.2">
      <c r="B720" s="3"/>
      <c r="F720" s="3"/>
    </row>
    <row r="721" spans="2:6" x14ac:dyDescent="0.2">
      <c r="B721" s="3"/>
      <c r="F721" s="3"/>
    </row>
    <row r="722" spans="2:6" x14ac:dyDescent="0.2">
      <c r="B722" s="3"/>
      <c r="F722" s="3"/>
    </row>
    <row r="723" spans="2:6" x14ac:dyDescent="0.2">
      <c r="B723" s="3"/>
      <c r="F723" s="3"/>
    </row>
    <row r="724" spans="2:6" x14ac:dyDescent="0.2">
      <c r="B724" s="3"/>
      <c r="F724" s="3"/>
    </row>
    <row r="725" spans="2:6" x14ac:dyDescent="0.2">
      <c r="B725" s="3"/>
      <c r="F725" s="3"/>
    </row>
    <row r="726" spans="2:6" x14ac:dyDescent="0.2">
      <c r="B726" s="3"/>
      <c r="F726" s="3"/>
    </row>
    <row r="727" spans="2:6" x14ac:dyDescent="0.2">
      <c r="B727" s="3"/>
      <c r="F727" s="3"/>
    </row>
    <row r="728" spans="2:6" x14ac:dyDescent="0.2">
      <c r="B728" s="3"/>
      <c r="F728" s="3"/>
    </row>
    <row r="729" spans="2:6" x14ac:dyDescent="0.2">
      <c r="B729" s="3"/>
      <c r="F729" s="3"/>
    </row>
    <row r="730" spans="2:6" x14ac:dyDescent="0.2">
      <c r="B730" s="3"/>
      <c r="F730" s="3"/>
    </row>
    <row r="731" spans="2:6" x14ac:dyDescent="0.2">
      <c r="B731" s="3"/>
      <c r="F731" s="3"/>
    </row>
    <row r="732" spans="2:6" x14ac:dyDescent="0.2">
      <c r="B732" s="3"/>
      <c r="F732" s="3"/>
    </row>
    <row r="733" spans="2:6" x14ac:dyDescent="0.2">
      <c r="B733" s="3"/>
      <c r="F733" s="3"/>
    </row>
    <row r="734" spans="2:6" x14ac:dyDescent="0.2">
      <c r="B734" s="3"/>
      <c r="F734" s="3"/>
    </row>
    <row r="735" spans="2:6" x14ac:dyDescent="0.2">
      <c r="B735" s="3"/>
      <c r="F735" s="3"/>
    </row>
    <row r="736" spans="2:6" x14ac:dyDescent="0.2">
      <c r="B736" s="3"/>
      <c r="F736" s="3"/>
    </row>
    <row r="737" spans="2:6" x14ac:dyDescent="0.2">
      <c r="B737" s="3"/>
      <c r="F737" s="3"/>
    </row>
    <row r="738" spans="2:6" x14ac:dyDescent="0.2">
      <c r="B738" s="3"/>
      <c r="F738" s="3"/>
    </row>
    <row r="739" spans="2:6" x14ac:dyDescent="0.2">
      <c r="B739" s="3"/>
      <c r="F739" s="3"/>
    </row>
    <row r="740" spans="2:6" x14ac:dyDescent="0.2">
      <c r="B740" s="3"/>
      <c r="F740" s="3"/>
    </row>
    <row r="741" spans="2:6" x14ac:dyDescent="0.2">
      <c r="B741" s="3"/>
      <c r="F741" s="3"/>
    </row>
    <row r="742" spans="2:6" x14ac:dyDescent="0.2">
      <c r="B742" s="3"/>
      <c r="F742" s="3"/>
    </row>
    <row r="743" spans="2:6" x14ac:dyDescent="0.2">
      <c r="B743" s="3"/>
      <c r="F743" s="3"/>
    </row>
    <row r="744" spans="2:6" x14ac:dyDescent="0.2">
      <c r="B744" s="3"/>
      <c r="F744" s="3"/>
    </row>
    <row r="745" spans="2:6" x14ac:dyDescent="0.2">
      <c r="B745" s="3"/>
      <c r="F745" s="3"/>
    </row>
    <row r="746" spans="2:6" x14ac:dyDescent="0.2">
      <c r="B746" s="3"/>
      <c r="F746" s="3"/>
    </row>
    <row r="747" spans="2:6" x14ac:dyDescent="0.2">
      <c r="B747" s="3"/>
      <c r="F747" s="3"/>
    </row>
    <row r="748" spans="2:6" x14ac:dyDescent="0.2">
      <c r="B748" s="3"/>
      <c r="F748" s="3"/>
    </row>
    <row r="749" spans="2:6" x14ac:dyDescent="0.2">
      <c r="B749" s="3"/>
      <c r="F749" s="3"/>
    </row>
    <row r="750" spans="2:6" x14ac:dyDescent="0.2">
      <c r="B750" s="3"/>
      <c r="F750" s="3"/>
    </row>
    <row r="751" spans="2:6" x14ac:dyDescent="0.2">
      <c r="B751" s="3"/>
      <c r="F751" s="3"/>
    </row>
    <row r="752" spans="2:6" x14ac:dyDescent="0.2">
      <c r="B752" s="3"/>
      <c r="F752" s="3"/>
    </row>
    <row r="753" spans="2:6" x14ac:dyDescent="0.2">
      <c r="B753" s="3"/>
      <c r="F753" s="3"/>
    </row>
    <row r="754" spans="2:6" x14ac:dyDescent="0.2">
      <c r="B754" s="3"/>
      <c r="F754" s="3"/>
    </row>
    <row r="755" spans="2:6" x14ac:dyDescent="0.2">
      <c r="B755" s="3"/>
      <c r="F755" s="3"/>
    </row>
    <row r="756" spans="2:6" x14ac:dyDescent="0.2">
      <c r="B756" s="3"/>
      <c r="F756" s="3"/>
    </row>
    <row r="757" spans="2:6" x14ac:dyDescent="0.2">
      <c r="B757" s="3"/>
      <c r="F757" s="3"/>
    </row>
    <row r="758" spans="2:6" x14ac:dyDescent="0.2">
      <c r="B758" s="3"/>
      <c r="F758" s="3"/>
    </row>
    <row r="759" spans="2:6" x14ac:dyDescent="0.2">
      <c r="B759" s="3"/>
      <c r="F759" s="3"/>
    </row>
    <row r="760" spans="2:6" x14ac:dyDescent="0.2">
      <c r="B760" s="3"/>
      <c r="F760" s="3"/>
    </row>
    <row r="761" spans="2:6" x14ac:dyDescent="0.2">
      <c r="B761" s="3"/>
      <c r="F761" s="3"/>
    </row>
    <row r="762" spans="2:6" x14ac:dyDescent="0.2">
      <c r="B762" s="3"/>
      <c r="F762" s="3"/>
    </row>
    <row r="763" spans="2:6" x14ac:dyDescent="0.2">
      <c r="B763" s="3"/>
      <c r="F763" s="3"/>
    </row>
    <row r="764" spans="2:6" x14ac:dyDescent="0.2">
      <c r="B764" s="3"/>
      <c r="F764" s="3"/>
    </row>
    <row r="765" spans="2:6" x14ac:dyDescent="0.2">
      <c r="B765" s="3"/>
      <c r="F765" s="3"/>
    </row>
    <row r="766" spans="2:6" x14ac:dyDescent="0.2">
      <c r="B766" s="3"/>
      <c r="F766" s="3"/>
    </row>
    <row r="767" spans="2:6" x14ac:dyDescent="0.2">
      <c r="B767" s="3"/>
      <c r="F767" s="3"/>
    </row>
    <row r="768" spans="2:6" x14ac:dyDescent="0.2">
      <c r="B768" s="3"/>
      <c r="F768" s="3"/>
    </row>
    <row r="769" spans="2:6" x14ac:dyDescent="0.2">
      <c r="B769" s="3"/>
      <c r="F769" s="3"/>
    </row>
    <row r="770" spans="2:6" x14ac:dyDescent="0.2">
      <c r="B770" s="3"/>
      <c r="F770" s="3"/>
    </row>
    <row r="771" spans="2:6" x14ac:dyDescent="0.2">
      <c r="B771" s="3"/>
      <c r="F771" s="3"/>
    </row>
    <row r="772" spans="2:6" x14ac:dyDescent="0.2">
      <c r="B772" s="3"/>
      <c r="F772" s="3"/>
    </row>
    <row r="773" spans="2:6" x14ac:dyDescent="0.2">
      <c r="B773" s="3"/>
      <c r="F773" s="3"/>
    </row>
    <row r="774" spans="2:6" x14ac:dyDescent="0.2">
      <c r="B774" s="3"/>
      <c r="F774" s="3"/>
    </row>
    <row r="775" spans="2:6" x14ac:dyDescent="0.2">
      <c r="B775" s="3"/>
      <c r="F775" s="3"/>
    </row>
    <row r="776" spans="2:6" x14ac:dyDescent="0.2">
      <c r="B776" s="3"/>
      <c r="F776" s="3"/>
    </row>
    <row r="777" spans="2:6" x14ac:dyDescent="0.2">
      <c r="B777" s="3"/>
      <c r="F777" s="3"/>
    </row>
    <row r="778" spans="2:6" x14ac:dyDescent="0.2">
      <c r="B778" s="3"/>
      <c r="F778" s="3"/>
    </row>
    <row r="779" spans="2:6" x14ac:dyDescent="0.2">
      <c r="B779" s="3"/>
      <c r="F779" s="3"/>
    </row>
    <row r="780" spans="2:6" x14ac:dyDescent="0.2">
      <c r="B780" s="3"/>
      <c r="F780" s="3"/>
    </row>
    <row r="781" spans="2:6" x14ac:dyDescent="0.2">
      <c r="B781" s="3"/>
      <c r="F781" s="3"/>
    </row>
    <row r="782" spans="2:6" x14ac:dyDescent="0.2">
      <c r="B782" s="3"/>
      <c r="F782" s="3"/>
    </row>
  </sheetData>
  <phoneticPr fontId="7" type="noConversion"/>
  <hyperlinks>
    <hyperlink ref="P11" r:id="rId1" display="http://www.bav-astro.de/sfs/BAVM_link.php?BAVMnr=173" xr:uid="{00000000-0004-0000-0200-000000000000}"/>
    <hyperlink ref="P12" r:id="rId2" display="http://www.bav-astro.de/sfs/BAVM_link.php?BAVMnr=173" xr:uid="{00000000-0004-0000-0200-000001000000}"/>
    <hyperlink ref="P13" r:id="rId3" display="http://www.bav-astro.de/sfs/BAVM_link.php?BAVMnr=186" xr:uid="{00000000-0004-0000-0200-000002000000}"/>
    <hyperlink ref="P14" r:id="rId4" display="http://www.bav-astro.de/sfs/BAVM_link.php?BAVMnr=173" xr:uid="{00000000-0004-0000-0200-000003000000}"/>
    <hyperlink ref="P15" r:id="rId5" display="http://www.bav-astro.de/sfs/BAVM_link.php?BAVMnr=173" xr:uid="{00000000-0004-0000-0200-000004000000}"/>
    <hyperlink ref="P16" r:id="rId6" display="http://www.bav-astro.de/sfs/BAVM_link.php?BAVMnr=173" xr:uid="{00000000-0004-0000-0200-000005000000}"/>
    <hyperlink ref="P17" r:id="rId7" display="http://www.bav-astro.de/sfs/BAVM_link.php?BAVMnr=173" xr:uid="{00000000-0004-0000-0200-000006000000}"/>
    <hyperlink ref="P18" r:id="rId8" display="http://www.bav-astro.de/sfs/BAVM_link.php?BAVMnr=173" xr:uid="{00000000-0004-0000-0200-000007000000}"/>
    <hyperlink ref="P19" r:id="rId9" display="http://www.bav-astro.de/sfs/BAVM_link.php?BAVMnr=178" xr:uid="{00000000-0004-0000-0200-000008000000}"/>
    <hyperlink ref="P20" r:id="rId10" display="http://www.bav-astro.de/sfs/BAVM_link.php?BAVMnr=186" xr:uid="{00000000-0004-0000-0200-000009000000}"/>
    <hyperlink ref="P21" r:id="rId11" display="http://www.bav-astro.de/sfs/BAVM_link.php?BAVMnr=178" xr:uid="{00000000-0004-0000-0200-00000A000000}"/>
    <hyperlink ref="P22" r:id="rId12" display="http://www.bav-astro.de/sfs/BAVM_link.php?BAVMnr=178" xr:uid="{00000000-0004-0000-0200-00000B000000}"/>
    <hyperlink ref="P23" r:id="rId13" display="http://www.bav-astro.de/sfs/BAVM_link.php?BAVMnr=178" xr:uid="{00000000-0004-0000-0200-00000C000000}"/>
    <hyperlink ref="P24" r:id="rId14" display="http://www.bav-astro.de/sfs/BAVM_link.php?BAVMnr=183" xr:uid="{00000000-0004-0000-0200-00000D000000}"/>
    <hyperlink ref="P33" r:id="rId15" display="http://www.bav-astro.de/sfs/BAVM_link.php?BAVMnr=212" xr:uid="{00000000-0004-0000-0200-00000E000000}"/>
    <hyperlink ref="P25" r:id="rId16" display="http://www.konkoly.hu/cgi-bin/IBVS?5945" xr:uid="{00000000-0004-0000-0200-00000F000000}"/>
    <hyperlink ref="P26" r:id="rId17" display="http://var.astro.cz/oejv/issues/oejv0160.pdf" xr:uid="{00000000-0004-0000-0200-000010000000}"/>
    <hyperlink ref="P27" r:id="rId18" display="http://var.astro.cz/oejv/issues/oejv0160.pdf" xr:uid="{00000000-0004-0000-0200-000011000000}"/>
    <hyperlink ref="P28" r:id="rId19" display="http://var.astro.cz/oejv/issues/oejv0160.pdf" xr:uid="{00000000-0004-0000-0200-000012000000}"/>
    <hyperlink ref="P29" r:id="rId20" display="http://var.astro.cz/oejv/issues/oejv0160.pdf" xr:uid="{00000000-0004-0000-0200-000013000000}"/>
    <hyperlink ref="P30" r:id="rId21" display="http://var.astro.cz/oejv/issues/oejv0160.pdf" xr:uid="{00000000-0004-0000-0200-000014000000}"/>
    <hyperlink ref="P31" r:id="rId22" display="http://var.astro.cz/oejv/issues/oejv0160.pdf" xr:uid="{00000000-0004-0000-0200-000015000000}"/>
    <hyperlink ref="P32" r:id="rId23" display="http://var.astro.cz/oejv/issues/oejv0160.pdf" xr:uid="{00000000-0004-0000-0200-000016000000}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Active</vt:lpstr>
      <vt:lpstr>A (old)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2024-01-31T04:02:07Z</dcterms:modified>
</cp:coreProperties>
</file>