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073E0152-7FEF-4BAF-A78A-E7535F41727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70" i="1" l="1"/>
  <c r="F270" i="1" s="1"/>
  <c r="G270" i="1" s="1"/>
  <c r="K270" i="1" s="1"/>
  <c r="Q270" i="1"/>
  <c r="F14" i="1"/>
  <c r="E269" i="1"/>
  <c r="F269" i="1" s="1"/>
  <c r="G269" i="1" s="1"/>
  <c r="K269" i="1" s="1"/>
  <c r="Q269" i="1"/>
  <c r="E257" i="1"/>
  <c r="F257" i="1" s="1"/>
  <c r="G257" i="1" s="1"/>
  <c r="K257" i="1" s="1"/>
  <c r="Q257" i="1"/>
  <c r="E259" i="1"/>
  <c r="F259" i="1" s="1"/>
  <c r="G259" i="1" s="1"/>
  <c r="K259" i="1" s="1"/>
  <c r="Q259" i="1"/>
  <c r="E261" i="1"/>
  <c r="F261" i="1" s="1"/>
  <c r="G261" i="1" s="1"/>
  <c r="K261" i="1" s="1"/>
  <c r="Q261" i="1"/>
  <c r="E264" i="1"/>
  <c r="F264" i="1" s="1"/>
  <c r="G264" i="1" s="1"/>
  <c r="K264" i="1" s="1"/>
  <c r="Q264" i="1"/>
  <c r="E265" i="1"/>
  <c r="F265" i="1" s="1"/>
  <c r="G265" i="1" s="1"/>
  <c r="K265" i="1" s="1"/>
  <c r="Q265" i="1"/>
  <c r="E266" i="1"/>
  <c r="F266" i="1" s="1"/>
  <c r="G266" i="1" s="1"/>
  <c r="K266" i="1" s="1"/>
  <c r="Q266" i="1"/>
  <c r="E267" i="1"/>
  <c r="F267" i="1" s="1"/>
  <c r="G267" i="1" s="1"/>
  <c r="K267" i="1" s="1"/>
  <c r="Q267" i="1"/>
  <c r="E268" i="1"/>
  <c r="F268" i="1" s="1"/>
  <c r="G268" i="1" s="1"/>
  <c r="K268" i="1" s="1"/>
  <c r="Q268" i="1"/>
  <c r="E258" i="1"/>
  <c r="F258" i="1"/>
  <c r="G258" i="1" s="1"/>
  <c r="K258" i="1" s="1"/>
  <c r="Q258" i="1"/>
  <c r="E260" i="1"/>
  <c r="F260" i="1" s="1"/>
  <c r="G260" i="1"/>
  <c r="K260" i="1" s="1"/>
  <c r="Q260" i="1"/>
  <c r="E263" i="1"/>
  <c r="F263" i="1" s="1"/>
  <c r="G263" i="1" s="1"/>
  <c r="K263" i="1" s="1"/>
  <c r="Q263" i="1"/>
  <c r="Q262" i="1"/>
  <c r="E256" i="1"/>
  <c r="F256" i="1" s="1"/>
  <c r="G256" i="1" s="1"/>
  <c r="K256" i="1" s="1"/>
  <c r="E232" i="1"/>
  <c r="F232" i="1" s="1"/>
  <c r="G232" i="1" s="1"/>
  <c r="J232" i="1" s="1"/>
  <c r="E238" i="1"/>
  <c r="F238" i="1" s="1"/>
  <c r="G238" i="1" s="1"/>
  <c r="I238" i="1" s="1"/>
  <c r="E244" i="1"/>
  <c r="F244" i="1" s="1"/>
  <c r="G244" i="1" s="1"/>
  <c r="K244" i="1" s="1"/>
  <c r="E248" i="1"/>
  <c r="F248" i="1" s="1"/>
  <c r="G248" i="1" s="1"/>
  <c r="K248" i="1" s="1"/>
  <c r="E250" i="1"/>
  <c r="F250" i="1" s="1"/>
  <c r="G250" i="1" s="1"/>
  <c r="K250" i="1" s="1"/>
  <c r="Q253" i="1"/>
  <c r="Q254" i="1"/>
  <c r="Q256" i="1"/>
  <c r="Q241" i="1"/>
  <c r="Q249" i="1"/>
  <c r="Q255" i="1"/>
  <c r="Q240" i="1"/>
  <c r="Q247" i="1"/>
  <c r="Q248" i="1"/>
  <c r="Q250" i="1"/>
  <c r="Q251" i="1"/>
  <c r="Q252" i="1"/>
  <c r="Q246" i="1"/>
  <c r="Q245" i="1"/>
  <c r="Q244" i="1"/>
  <c r="Q243" i="1"/>
  <c r="Q242" i="1"/>
  <c r="Q235" i="1"/>
  <c r="Q236" i="1"/>
  <c r="Q237" i="1"/>
  <c r="Q238" i="1"/>
  <c r="Q239" i="1"/>
  <c r="D9" i="1"/>
  <c r="C9" i="1"/>
  <c r="C7" i="1"/>
  <c r="C8" i="1"/>
  <c r="E235" i="1"/>
  <c r="F235" i="1" s="1"/>
  <c r="G235" i="1" s="1"/>
  <c r="K235" i="1" s="1"/>
  <c r="E21" i="1"/>
  <c r="F21" i="1" s="1"/>
  <c r="G21" i="1" s="1"/>
  <c r="I21" i="1" s="1"/>
  <c r="E35" i="1"/>
  <c r="F35" i="1" s="1"/>
  <c r="G35" i="1" s="1"/>
  <c r="I35" i="1" s="1"/>
  <c r="E40" i="1"/>
  <c r="F40" i="1" s="1"/>
  <c r="G40" i="1" s="1"/>
  <c r="J40" i="1" s="1"/>
  <c r="E45" i="1"/>
  <c r="E51" i="1"/>
  <c r="F51" i="1" s="1"/>
  <c r="G51" i="1" s="1"/>
  <c r="J51" i="1" s="1"/>
  <c r="E56" i="1"/>
  <c r="F56" i="1" s="1"/>
  <c r="G56" i="1" s="1"/>
  <c r="J56" i="1" s="1"/>
  <c r="E61" i="1"/>
  <c r="F61" i="1" s="1"/>
  <c r="G61" i="1" s="1"/>
  <c r="I61" i="1" s="1"/>
  <c r="E63" i="1"/>
  <c r="F63" i="1" s="1"/>
  <c r="G63" i="1" s="1"/>
  <c r="I63" i="1" s="1"/>
  <c r="E65" i="1"/>
  <c r="F65" i="1" s="1"/>
  <c r="G65" i="1" s="1"/>
  <c r="I65" i="1" s="1"/>
  <c r="E90" i="1"/>
  <c r="E105" i="1"/>
  <c r="F105" i="1" s="1"/>
  <c r="G105" i="1" s="1"/>
  <c r="J105" i="1" s="1"/>
  <c r="E107" i="1"/>
  <c r="E109" i="1"/>
  <c r="F109" i="1" s="1"/>
  <c r="G109" i="1" s="1"/>
  <c r="J109" i="1" s="1"/>
  <c r="E112" i="1"/>
  <c r="E120" i="1"/>
  <c r="F120" i="1" s="1"/>
  <c r="G120" i="1" s="1"/>
  <c r="J120" i="1" s="1"/>
  <c r="E159" i="1"/>
  <c r="E160" i="1"/>
  <c r="F160" i="1" s="1"/>
  <c r="G160" i="1" s="1"/>
  <c r="J160" i="1" s="1"/>
  <c r="E162" i="1"/>
  <c r="E117" i="1"/>
  <c r="F117" i="1" s="1"/>
  <c r="G117" i="1" s="1"/>
  <c r="J117" i="1" s="1"/>
  <c r="E143" i="1"/>
  <c r="E146" i="1"/>
  <c r="F146" i="1" s="1"/>
  <c r="G146" i="1" s="1"/>
  <c r="N146" i="1" s="1"/>
  <c r="E72" i="1"/>
  <c r="E74" i="1"/>
  <c r="F74" i="1" s="1"/>
  <c r="G74" i="1" s="1"/>
  <c r="I74" i="1"/>
  <c r="E76" i="1"/>
  <c r="F76" i="1" s="1"/>
  <c r="G76" i="1" s="1"/>
  <c r="I76" i="1" s="1"/>
  <c r="E80" i="1"/>
  <c r="F80" i="1" s="1"/>
  <c r="G80" i="1" s="1"/>
  <c r="I80" i="1" s="1"/>
  <c r="E83" i="1"/>
  <c r="F83" i="1" s="1"/>
  <c r="G83" i="1" s="1"/>
  <c r="I83" i="1" s="1"/>
  <c r="E85" i="1"/>
  <c r="F85" i="1" s="1"/>
  <c r="G85" i="1" s="1"/>
  <c r="I85" i="1"/>
  <c r="E87" i="1"/>
  <c r="F87" i="1" s="1"/>
  <c r="G87" i="1" s="1"/>
  <c r="I87" i="1" s="1"/>
  <c r="E163" i="1"/>
  <c r="F163" i="1" s="1"/>
  <c r="G163" i="1" s="1"/>
  <c r="I163" i="1" s="1"/>
  <c r="E98" i="1"/>
  <c r="E36" i="2" s="1"/>
  <c r="E100" i="1"/>
  <c r="F100" i="1" s="1"/>
  <c r="G100" i="1" s="1"/>
  <c r="I100" i="1" s="1"/>
  <c r="E113" i="1"/>
  <c r="F113" i="1"/>
  <c r="G113" i="1" s="1"/>
  <c r="I113" i="1" s="1"/>
  <c r="E115" i="1"/>
  <c r="F115" i="1" s="1"/>
  <c r="G115" i="1" s="1"/>
  <c r="I115" i="1" s="1"/>
  <c r="E123" i="1"/>
  <c r="F123" i="1"/>
  <c r="G123" i="1" s="1"/>
  <c r="I123" i="1" s="1"/>
  <c r="E138" i="1"/>
  <c r="F138" i="1" s="1"/>
  <c r="G138" i="1" s="1"/>
  <c r="I138" i="1" s="1"/>
  <c r="E130" i="1"/>
  <c r="F130" i="1"/>
  <c r="G130" i="1" s="1"/>
  <c r="N130" i="1" s="1"/>
  <c r="E145" i="1"/>
  <c r="F145" i="1" s="1"/>
  <c r="G145" i="1" s="1"/>
  <c r="N145" i="1" s="1"/>
  <c r="E67" i="1"/>
  <c r="F67" i="1" s="1"/>
  <c r="G67" i="1" s="1"/>
  <c r="J67" i="1" s="1"/>
  <c r="E71" i="1"/>
  <c r="F71" i="1" s="1"/>
  <c r="G71" i="1" s="1"/>
  <c r="J71" i="1" s="1"/>
  <c r="E78" i="1"/>
  <c r="F78" i="1" s="1"/>
  <c r="G78" i="1" s="1"/>
  <c r="J78" i="1" s="1"/>
  <c r="E82" i="1"/>
  <c r="F82" i="1" s="1"/>
  <c r="G82" i="1" s="1"/>
  <c r="J82" i="1" s="1"/>
  <c r="E92" i="1"/>
  <c r="F92" i="1" s="1"/>
  <c r="G92" i="1" s="1"/>
  <c r="J92" i="1" s="1"/>
  <c r="E93" i="1"/>
  <c r="F93" i="1" s="1"/>
  <c r="G93" i="1" s="1"/>
  <c r="J93" i="1" s="1"/>
  <c r="E94" i="1"/>
  <c r="F94" i="1" s="1"/>
  <c r="G94" i="1" s="1"/>
  <c r="J94" i="1" s="1"/>
  <c r="E95" i="1"/>
  <c r="F95" i="1" s="1"/>
  <c r="G95" i="1" s="1"/>
  <c r="J95" i="1" s="1"/>
  <c r="E96" i="1"/>
  <c r="F96" i="1"/>
  <c r="G96" i="1" s="1"/>
  <c r="J96" i="1" s="1"/>
  <c r="E102" i="1"/>
  <c r="F102" i="1" s="1"/>
  <c r="G102" i="1" s="1"/>
  <c r="J102" i="1" s="1"/>
  <c r="E103" i="1"/>
  <c r="F103" i="1" s="1"/>
  <c r="G103" i="1" s="1"/>
  <c r="J103" i="1" s="1"/>
  <c r="E104" i="1"/>
  <c r="F104" i="1" s="1"/>
  <c r="G104" i="1" s="1"/>
  <c r="J104" i="1" s="1"/>
  <c r="E111" i="1"/>
  <c r="F111" i="1" s="1"/>
  <c r="G111" i="1" s="1"/>
  <c r="J111" i="1" s="1"/>
  <c r="E116" i="1"/>
  <c r="F116" i="1" s="1"/>
  <c r="G116" i="1" s="1"/>
  <c r="J116" i="1" s="1"/>
  <c r="E131" i="1"/>
  <c r="F131" i="1"/>
  <c r="G131" i="1" s="1"/>
  <c r="J131" i="1" s="1"/>
  <c r="E132" i="1"/>
  <c r="F132" i="1" s="1"/>
  <c r="G132" i="1" s="1"/>
  <c r="J132" i="1" s="1"/>
  <c r="E133" i="1"/>
  <c r="F133" i="1"/>
  <c r="G133" i="1" s="1"/>
  <c r="J133" i="1" s="1"/>
  <c r="E134" i="1"/>
  <c r="F134" i="1" s="1"/>
  <c r="G134" i="1" s="1"/>
  <c r="J134" i="1" s="1"/>
  <c r="E135" i="1"/>
  <c r="F135" i="1" s="1"/>
  <c r="G135" i="1" s="1"/>
  <c r="J135" i="1" s="1"/>
  <c r="E136" i="1"/>
  <c r="F136" i="1" s="1"/>
  <c r="G136" i="1" s="1"/>
  <c r="J136" i="1" s="1"/>
  <c r="E137" i="1"/>
  <c r="F137" i="1" s="1"/>
  <c r="G137" i="1" s="1"/>
  <c r="J137" i="1" s="1"/>
  <c r="E139" i="1"/>
  <c r="F139" i="1" s="1"/>
  <c r="G139" i="1" s="1"/>
  <c r="J139" i="1" s="1"/>
  <c r="E140" i="1"/>
  <c r="F140" i="1" s="1"/>
  <c r="G140" i="1" s="1"/>
  <c r="J140" i="1" s="1"/>
  <c r="E124" i="1"/>
  <c r="F124" i="1" s="1"/>
  <c r="G124" i="1" s="1"/>
  <c r="J124" i="1" s="1"/>
  <c r="E126" i="1"/>
  <c r="F126" i="1"/>
  <c r="G126" i="1" s="1"/>
  <c r="J126" i="1" s="1"/>
  <c r="E127" i="1"/>
  <c r="F127" i="1" s="1"/>
  <c r="G127" i="1" s="1"/>
  <c r="J127" i="1" s="1"/>
  <c r="E129" i="1"/>
  <c r="F129" i="1" s="1"/>
  <c r="G129" i="1" s="1"/>
  <c r="J129" i="1" s="1"/>
  <c r="E166" i="1"/>
  <c r="F166" i="1" s="1"/>
  <c r="G166" i="1" s="1"/>
  <c r="J166" i="1" s="1"/>
  <c r="E177" i="1"/>
  <c r="F177" i="1" s="1"/>
  <c r="G177" i="1" s="1"/>
  <c r="K177" i="1" s="1"/>
  <c r="E179" i="1"/>
  <c r="F179" i="1" s="1"/>
  <c r="G179" i="1" s="1"/>
  <c r="J179" i="1" s="1"/>
  <c r="E180" i="1"/>
  <c r="F180" i="1"/>
  <c r="G180" i="1" s="1"/>
  <c r="K180" i="1" s="1"/>
  <c r="E196" i="1"/>
  <c r="F196" i="1" s="1"/>
  <c r="G196" i="1" s="1"/>
  <c r="K196" i="1" s="1"/>
  <c r="E211" i="1"/>
  <c r="F211" i="1"/>
  <c r="G211" i="1" s="1"/>
  <c r="K211" i="1" s="1"/>
  <c r="E212" i="1"/>
  <c r="F212" i="1" s="1"/>
  <c r="G212" i="1" s="1"/>
  <c r="K212" i="1" s="1"/>
  <c r="E221" i="1"/>
  <c r="F221" i="1" s="1"/>
  <c r="G221" i="1" s="1"/>
  <c r="K221" i="1" s="1"/>
  <c r="E169" i="1"/>
  <c r="F169" i="1" s="1"/>
  <c r="U169" i="1" s="1"/>
  <c r="E170" i="1"/>
  <c r="F170" i="1" s="1"/>
  <c r="U170" i="1" s="1"/>
  <c r="E181" i="1"/>
  <c r="F181" i="1" s="1"/>
  <c r="G181" i="1" s="1"/>
  <c r="K181" i="1" s="1"/>
  <c r="E184" i="1"/>
  <c r="F184" i="1" s="1"/>
  <c r="G184" i="1" s="1"/>
  <c r="K184" i="1" s="1"/>
  <c r="E189" i="1"/>
  <c r="F189" i="1"/>
  <c r="G189" i="1" s="1"/>
  <c r="K189" i="1" s="1"/>
  <c r="E192" i="1"/>
  <c r="F192" i="1" s="1"/>
  <c r="G192" i="1" s="1"/>
  <c r="K192" i="1" s="1"/>
  <c r="E185" i="1"/>
  <c r="F185" i="1" s="1"/>
  <c r="G185" i="1" s="1"/>
  <c r="K185" i="1" s="1"/>
  <c r="E187" i="1"/>
  <c r="F187" i="1" s="1"/>
  <c r="U187" i="1" s="1"/>
  <c r="E201" i="1"/>
  <c r="F201" i="1" s="1"/>
  <c r="G201" i="1" s="1"/>
  <c r="K201" i="1" s="1"/>
  <c r="E202" i="1"/>
  <c r="F202" i="1" s="1"/>
  <c r="G202" i="1" s="1"/>
  <c r="K202" i="1" s="1"/>
  <c r="E207" i="1"/>
  <c r="E208" i="1"/>
  <c r="E110" i="2" s="1"/>
  <c r="E209" i="1"/>
  <c r="F209" i="1" s="1"/>
  <c r="G209" i="1" s="1"/>
  <c r="K209" i="1" s="1"/>
  <c r="E213" i="1"/>
  <c r="F213" i="1" s="1"/>
  <c r="G213" i="1" s="1"/>
  <c r="K213" i="1" s="1"/>
  <c r="E214" i="1"/>
  <c r="F214" i="1" s="1"/>
  <c r="G214" i="1" s="1"/>
  <c r="K214" i="1" s="1"/>
  <c r="E215" i="1"/>
  <c r="F215" i="1"/>
  <c r="G215" i="1" s="1"/>
  <c r="K215" i="1" s="1"/>
  <c r="E206" i="1"/>
  <c r="F206" i="1" s="1"/>
  <c r="Q203" i="1"/>
  <c r="Q159" i="1"/>
  <c r="Q121" i="1"/>
  <c r="Q120" i="1"/>
  <c r="Q119" i="1"/>
  <c r="Q112" i="1"/>
  <c r="Q110" i="1"/>
  <c r="Q109" i="1"/>
  <c r="Q108" i="1"/>
  <c r="Q107" i="1"/>
  <c r="Q106" i="1"/>
  <c r="Q105" i="1"/>
  <c r="Q91" i="1"/>
  <c r="Q90" i="1"/>
  <c r="Q89" i="1"/>
  <c r="Q69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34" i="1"/>
  <c r="G54" i="2"/>
  <c r="C54" i="2"/>
  <c r="G129" i="2"/>
  <c r="C129" i="2"/>
  <c r="G128" i="2"/>
  <c r="C128" i="2"/>
  <c r="G127" i="2"/>
  <c r="C127" i="2"/>
  <c r="G126" i="2"/>
  <c r="C126" i="2"/>
  <c r="G125" i="2"/>
  <c r="C125" i="2"/>
  <c r="G124" i="2"/>
  <c r="C124" i="2"/>
  <c r="G123" i="2"/>
  <c r="C123" i="2"/>
  <c r="G122" i="2"/>
  <c r="C122" i="2"/>
  <c r="G121" i="2"/>
  <c r="C121" i="2"/>
  <c r="G120" i="2"/>
  <c r="C120" i="2"/>
  <c r="G119" i="2"/>
  <c r="C119" i="2"/>
  <c r="G118" i="2"/>
  <c r="C118" i="2"/>
  <c r="G117" i="2"/>
  <c r="C117" i="2"/>
  <c r="G116" i="2"/>
  <c r="C116" i="2"/>
  <c r="G115" i="2"/>
  <c r="C115" i="2"/>
  <c r="G114" i="2"/>
  <c r="C114" i="2"/>
  <c r="G204" i="2"/>
  <c r="C204" i="2"/>
  <c r="E204" i="2"/>
  <c r="G203" i="2"/>
  <c r="C203" i="2"/>
  <c r="E203" i="2"/>
  <c r="G202" i="2"/>
  <c r="C202" i="2"/>
  <c r="E202" i="2"/>
  <c r="G113" i="2"/>
  <c r="C113" i="2"/>
  <c r="G112" i="2"/>
  <c r="C112" i="2"/>
  <c r="E112" i="2"/>
  <c r="G111" i="2"/>
  <c r="C111" i="2"/>
  <c r="G110" i="2"/>
  <c r="C110" i="2"/>
  <c r="G109" i="2"/>
  <c r="C109" i="2"/>
  <c r="G108" i="2"/>
  <c r="C108" i="2"/>
  <c r="G201" i="2"/>
  <c r="C201" i="2"/>
  <c r="E201" i="2"/>
  <c r="G107" i="2"/>
  <c r="C107" i="2"/>
  <c r="G106" i="2"/>
  <c r="C106" i="2"/>
  <c r="G200" i="2"/>
  <c r="C200" i="2"/>
  <c r="G199" i="2"/>
  <c r="C199" i="2"/>
  <c r="E199" i="2"/>
  <c r="G198" i="2"/>
  <c r="C198" i="2"/>
  <c r="E198" i="2"/>
  <c r="G105" i="2"/>
  <c r="C105" i="2"/>
  <c r="G104" i="2"/>
  <c r="C104" i="2"/>
  <c r="G103" i="2"/>
  <c r="C103" i="2"/>
  <c r="G102" i="2"/>
  <c r="C102" i="2"/>
  <c r="G101" i="2"/>
  <c r="C101" i="2"/>
  <c r="E101" i="2"/>
  <c r="G100" i="2"/>
  <c r="C100" i="2"/>
  <c r="G99" i="2"/>
  <c r="C99" i="2"/>
  <c r="G98" i="2"/>
  <c r="C98" i="2"/>
  <c r="G97" i="2"/>
  <c r="C97" i="2"/>
  <c r="G96" i="2"/>
  <c r="C96" i="2"/>
  <c r="G95" i="2"/>
  <c r="C95" i="2"/>
  <c r="G94" i="2"/>
  <c r="C94" i="2"/>
  <c r="E94" i="2"/>
  <c r="G197" i="2"/>
  <c r="C197" i="2"/>
  <c r="E197" i="2"/>
  <c r="G196" i="2"/>
  <c r="C196" i="2"/>
  <c r="E196" i="2"/>
  <c r="G195" i="2"/>
  <c r="C195" i="2"/>
  <c r="E195" i="2"/>
  <c r="G194" i="2"/>
  <c r="C194" i="2"/>
  <c r="E194" i="2"/>
  <c r="G193" i="2"/>
  <c r="C193" i="2"/>
  <c r="E193" i="2"/>
  <c r="G93" i="2"/>
  <c r="C93" i="2"/>
  <c r="G92" i="2"/>
  <c r="C92" i="2"/>
  <c r="G91" i="2"/>
  <c r="C91" i="2"/>
  <c r="E91" i="2"/>
  <c r="G90" i="2"/>
  <c r="C90" i="2"/>
  <c r="E90" i="2"/>
  <c r="G89" i="2"/>
  <c r="C89" i="2"/>
  <c r="G88" i="2"/>
  <c r="C88" i="2"/>
  <c r="E88" i="2"/>
  <c r="G87" i="2"/>
  <c r="C87" i="2"/>
  <c r="G86" i="2"/>
  <c r="C86" i="2"/>
  <c r="G85" i="2"/>
  <c r="C85" i="2"/>
  <c r="G84" i="2"/>
  <c r="C84" i="2"/>
  <c r="G83" i="2"/>
  <c r="C83" i="2"/>
  <c r="G82" i="2"/>
  <c r="C82" i="2"/>
  <c r="G192" i="2"/>
  <c r="C192" i="2"/>
  <c r="E192" i="2"/>
  <c r="G191" i="2"/>
  <c r="C191" i="2"/>
  <c r="E191" i="2"/>
  <c r="G81" i="2"/>
  <c r="C81" i="2"/>
  <c r="G80" i="2"/>
  <c r="C80" i="2"/>
  <c r="G79" i="2"/>
  <c r="C79" i="2"/>
  <c r="G78" i="2"/>
  <c r="C78" i="2"/>
  <c r="G77" i="2"/>
  <c r="C77" i="2"/>
  <c r="G76" i="2"/>
  <c r="C76" i="2"/>
  <c r="E76" i="2"/>
  <c r="G75" i="2"/>
  <c r="C75" i="2"/>
  <c r="G74" i="2"/>
  <c r="C74" i="2"/>
  <c r="G73" i="2"/>
  <c r="C73" i="2"/>
  <c r="E73" i="2"/>
  <c r="G190" i="2"/>
  <c r="C190" i="2"/>
  <c r="G72" i="2"/>
  <c r="C72" i="2"/>
  <c r="G71" i="2"/>
  <c r="C71" i="2"/>
  <c r="G70" i="2"/>
  <c r="C70" i="2"/>
  <c r="G69" i="2"/>
  <c r="C69" i="2"/>
  <c r="G68" i="2"/>
  <c r="C68" i="2"/>
  <c r="G67" i="2"/>
  <c r="C67" i="2"/>
  <c r="G66" i="2"/>
  <c r="C66" i="2"/>
  <c r="E66" i="2"/>
  <c r="G65" i="2"/>
  <c r="C65" i="2"/>
  <c r="E65" i="2"/>
  <c r="G64" i="2"/>
  <c r="C64" i="2"/>
  <c r="G63" i="2"/>
  <c r="C63" i="2"/>
  <c r="G62" i="2"/>
  <c r="C62" i="2"/>
  <c r="G61" i="2"/>
  <c r="C61" i="2"/>
  <c r="E61" i="2"/>
  <c r="G60" i="2"/>
  <c r="C60" i="2"/>
  <c r="E60" i="2"/>
  <c r="G59" i="2"/>
  <c r="C59" i="2"/>
  <c r="E59" i="2"/>
  <c r="G58" i="2"/>
  <c r="C58" i="2"/>
  <c r="E58" i="2"/>
  <c r="G57" i="2"/>
  <c r="C57" i="2"/>
  <c r="E57" i="2"/>
  <c r="G56" i="2"/>
  <c r="C56" i="2"/>
  <c r="E56" i="2"/>
  <c r="G55" i="2"/>
  <c r="C55" i="2"/>
  <c r="E55" i="2"/>
  <c r="G53" i="2"/>
  <c r="C53" i="2"/>
  <c r="E53" i="2"/>
  <c r="G52" i="2"/>
  <c r="C52" i="2"/>
  <c r="E52" i="2"/>
  <c r="G51" i="2"/>
  <c r="C51" i="2"/>
  <c r="G50" i="2"/>
  <c r="C50" i="2"/>
  <c r="E50" i="2"/>
  <c r="G49" i="2"/>
  <c r="C49" i="2"/>
  <c r="E49" i="2"/>
  <c r="G48" i="2"/>
  <c r="C48" i="2"/>
  <c r="G189" i="2"/>
  <c r="C189" i="2"/>
  <c r="G188" i="2"/>
  <c r="C188" i="2"/>
  <c r="E188" i="2"/>
  <c r="G187" i="2"/>
  <c r="C187" i="2"/>
  <c r="G47" i="2"/>
  <c r="C47" i="2"/>
  <c r="G46" i="2"/>
  <c r="C46" i="2"/>
  <c r="E46" i="2"/>
  <c r="G45" i="2"/>
  <c r="C45" i="2"/>
  <c r="E45" i="2"/>
  <c r="G44" i="2"/>
  <c r="C44" i="2"/>
  <c r="E44" i="2"/>
  <c r="G43" i="2"/>
  <c r="C43" i="2"/>
  <c r="G42" i="2"/>
  <c r="C42" i="2"/>
  <c r="E42" i="2"/>
  <c r="G186" i="2"/>
  <c r="C186" i="2"/>
  <c r="G41" i="2"/>
  <c r="C41" i="2"/>
  <c r="E41" i="2"/>
  <c r="G185" i="2"/>
  <c r="C185" i="2"/>
  <c r="G184" i="2"/>
  <c r="C184" i="2"/>
  <c r="G183" i="2"/>
  <c r="C183" i="2"/>
  <c r="G182" i="2"/>
  <c r="C182" i="2"/>
  <c r="G181" i="2"/>
  <c r="C181" i="2"/>
  <c r="G180" i="2"/>
  <c r="C180" i="2"/>
  <c r="E180" i="2"/>
  <c r="G40" i="2"/>
  <c r="C40" i="2"/>
  <c r="E40" i="2"/>
  <c r="G39" i="2"/>
  <c r="C39" i="2"/>
  <c r="G38" i="2"/>
  <c r="C38" i="2"/>
  <c r="E38" i="2"/>
  <c r="G37" i="2"/>
  <c r="C37" i="2"/>
  <c r="G36" i="2"/>
  <c r="C36" i="2"/>
  <c r="G35" i="2"/>
  <c r="C35" i="2"/>
  <c r="G34" i="2"/>
  <c r="C34" i="2"/>
  <c r="E34" i="2"/>
  <c r="G33" i="2"/>
  <c r="C33" i="2"/>
  <c r="E33" i="2"/>
  <c r="G32" i="2"/>
  <c r="C32" i="2"/>
  <c r="E32" i="2"/>
  <c r="G31" i="2"/>
  <c r="C31" i="2"/>
  <c r="E31" i="2"/>
  <c r="G30" i="2"/>
  <c r="C30" i="2"/>
  <c r="E30" i="2"/>
  <c r="G179" i="2"/>
  <c r="C179" i="2"/>
  <c r="G178" i="2"/>
  <c r="C178" i="2"/>
  <c r="G177" i="2"/>
  <c r="C177" i="2"/>
  <c r="G29" i="2"/>
  <c r="C29" i="2"/>
  <c r="G28" i="2"/>
  <c r="C28" i="2"/>
  <c r="E28" i="2"/>
  <c r="G27" i="2"/>
  <c r="C27" i="2"/>
  <c r="G26" i="2"/>
  <c r="C26" i="2"/>
  <c r="E26" i="2"/>
  <c r="G25" i="2"/>
  <c r="C25" i="2"/>
  <c r="G24" i="2"/>
  <c r="C24" i="2"/>
  <c r="E24" i="2"/>
  <c r="G23" i="2"/>
  <c r="C23" i="2"/>
  <c r="E23" i="2"/>
  <c r="G22" i="2"/>
  <c r="C22" i="2"/>
  <c r="G21" i="2"/>
  <c r="C21" i="2"/>
  <c r="G20" i="2"/>
  <c r="C20" i="2"/>
  <c r="G19" i="2"/>
  <c r="C19" i="2"/>
  <c r="E19" i="2"/>
  <c r="G18" i="2"/>
  <c r="C18" i="2"/>
  <c r="G17" i="2"/>
  <c r="C17" i="2"/>
  <c r="E17" i="2"/>
  <c r="G16" i="2"/>
  <c r="C16" i="2"/>
  <c r="G15" i="2"/>
  <c r="C15" i="2"/>
  <c r="E15" i="2"/>
  <c r="G14" i="2"/>
  <c r="C14" i="2"/>
  <c r="G13" i="2"/>
  <c r="C13" i="2"/>
  <c r="G12" i="2"/>
  <c r="C12" i="2"/>
  <c r="G11" i="2"/>
  <c r="C11" i="2"/>
  <c r="G176" i="2"/>
  <c r="C176" i="2"/>
  <c r="G175" i="2"/>
  <c r="C175" i="2"/>
  <c r="G174" i="2"/>
  <c r="C174" i="2"/>
  <c r="E174" i="2"/>
  <c r="G173" i="2"/>
  <c r="C173" i="2"/>
  <c r="G172" i="2"/>
  <c r="C172" i="2"/>
  <c r="E172" i="2"/>
  <c r="G171" i="2"/>
  <c r="C171" i="2"/>
  <c r="G170" i="2"/>
  <c r="C170" i="2"/>
  <c r="G169" i="2"/>
  <c r="C169" i="2"/>
  <c r="G168" i="2"/>
  <c r="C168" i="2"/>
  <c r="G167" i="2"/>
  <c r="C167" i="2"/>
  <c r="G166" i="2"/>
  <c r="C166" i="2"/>
  <c r="G165" i="2"/>
  <c r="C165" i="2"/>
  <c r="G164" i="2"/>
  <c r="C164" i="2"/>
  <c r="G163" i="2"/>
  <c r="C163" i="2"/>
  <c r="G162" i="2"/>
  <c r="C162" i="2"/>
  <c r="G161" i="2"/>
  <c r="C161" i="2"/>
  <c r="G160" i="2"/>
  <c r="C160" i="2"/>
  <c r="E160" i="2"/>
  <c r="G159" i="2"/>
  <c r="C159" i="2"/>
  <c r="G158" i="2"/>
  <c r="C158" i="2"/>
  <c r="G157" i="2"/>
  <c r="C157" i="2"/>
  <c r="G156" i="2"/>
  <c r="C156" i="2"/>
  <c r="G155" i="2"/>
  <c r="C155" i="2"/>
  <c r="G154" i="2"/>
  <c r="C154" i="2"/>
  <c r="G153" i="2"/>
  <c r="C153" i="2"/>
  <c r="G152" i="2"/>
  <c r="C152" i="2"/>
  <c r="G151" i="2"/>
  <c r="C151" i="2"/>
  <c r="E151" i="2"/>
  <c r="G150" i="2"/>
  <c r="C150" i="2"/>
  <c r="G149" i="2"/>
  <c r="C149" i="2"/>
  <c r="E149" i="2"/>
  <c r="G148" i="2"/>
  <c r="C148" i="2"/>
  <c r="G147" i="2"/>
  <c r="C147" i="2"/>
  <c r="G146" i="2"/>
  <c r="C146" i="2"/>
  <c r="G145" i="2"/>
  <c r="C145" i="2"/>
  <c r="G144" i="2"/>
  <c r="C144" i="2"/>
  <c r="G143" i="2"/>
  <c r="C143" i="2"/>
  <c r="G142" i="2"/>
  <c r="C142" i="2"/>
  <c r="G141" i="2"/>
  <c r="C141" i="2"/>
  <c r="G140" i="2"/>
  <c r="C140" i="2"/>
  <c r="G139" i="2"/>
  <c r="C139" i="2"/>
  <c r="G138" i="2"/>
  <c r="C138" i="2"/>
  <c r="G137" i="2"/>
  <c r="C137" i="2"/>
  <c r="G136" i="2"/>
  <c r="C136" i="2"/>
  <c r="G135" i="2"/>
  <c r="C135" i="2"/>
  <c r="G134" i="2"/>
  <c r="C134" i="2"/>
  <c r="G133" i="2"/>
  <c r="C133" i="2"/>
  <c r="G132" i="2"/>
  <c r="C132" i="2"/>
  <c r="G131" i="2"/>
  <c r="C131" i="2"/>
  <c r="G130" i="2"/>
  <c r="C130" i="2"/>
  <c r="A115" i="2"/>
  <c r="H115" i="2"/>
  <c r="B115" i="2"/>
  <c r="D115" i="2"/>
  <c r="A116" i="2"/>
  <c r="H116" i="2"/>
  <c r="B116" i="2"/>
  <c r="D116" i="2"/>
  <c r="A117" i="2"/>
  <c r="H117" i="2"/>
  <c r="B117" i="2"/>
  <c r="D117" i="2"/>
  <c r="A118" i="2"/>
  <c r="H118" i="2"/>
  <c r="B118" i="2"/>
  <c r="D118" i="2"/>
  <c r="A119" i="2"/>
  <c r="H119" i="2"/>
  <c r="B119" i="2"/>
  <c r="D119" i="2"/>
  <c r="A120" i="2"/>
  <c r="H120" i="2"/>
  <c r="B120" i="2"/>
  <c r="D120" i="2"/>
  <c r="A121" i="2"/>
  <c r="H121" i="2"/>
  <c r="B121" i="2"/>
  <c r="D121" i="2"/>
  <c r="A122" i="2"/>
  <c r="H122" i="2"/>
  <c r="B122" i="2"/>
  <c r="D122" i="2"/>
  <c r="A123" i="2"/>
  <c r="H123" i="2"/>
  <c r="B123" i="2"/>
  <c r="D123" i="2"/>
  <c r="A124" i="2"/>
  <c r="H124" i="2"/>
  <c r="B124" i="2"/>
  <c r="D124" i="2"/>
  <c r="A125" i="2"/>
  <c r="H125" i="2"/>
  <c r="B125" i="2"/>
  <c r="D125" i="2"/>
  <c r="A126" i="2"/>
  <c r="H126" i="2"/>
  <c r="B126" i="2"/>
  <c r="D126" i="2"/>
  <c r="A127" i="2"/>
  <c r="H127" i="2"/>
  <c r="B127" i="2"/>
  <c r="D127" i="2"/>
  <c r="A128" i="2"/>
  <c r="H128" i="2"/>
  <c r="B128" i="2"/>
  <c r="D128" i="2"/>
  <c r="A129" i="2"/>
  <c r="H129" i="2"/>
  <c r="B129" i="2"/>
  <c r="D129" i="2"/>
  <c r="A54" i="2"/>
  <c r="H54" i="2"/>
  <c r="B54" i="2"/>
  <c r="D54" i="2"/>
  <c r="H114" i="2"/>
  <c r="B114" i="2"/>
  <c r="D114" i="2"/>
  <c r="A114" i="2"/>
  <c r="H204" i="2"/>
  <c r="B204" i="2"/>
  <c r="D204" i="2"/>
  <c r="A204" i="2"/>
  <c r="H203" i="2"/>
  <c r="B203" i="2"/>
  <c r="D203" i="2"/>
  <c r="A203" i="2"/>
  <c r="H202" i="2"/>
  <c r="B202" i="2"/>
  <c r="D202" i="2"/>
  <c r="A202" i="2"/>
  <c r="H113" i="2"/>
  <c r="B113" i="2"/>
  <c r="D113" i="2"/>
  <c r="A113" i="2"/>
  <c r="H112" i="2"/>
  <c r="B112" i="2"/>
  <c r="D112" i="2"/>
  <c r="A112" i="2"/>
  <c r="H111" i="2"/>
  <c r="B111" i="2"/>
  <c r="D111" i="2"/>
  <c r="A111" i="2"/>
  <c r="H110" i="2"/>
  <c r="B110" i="2"/>
  <c r="D110" i="2"/>
  <c r="A110" i="2"/>
  <c r="H109" i="2"/>
  <c r="B109" i="2"/>
  <c r="D109" i="2"/>
  <c r="A109" i="2"/>
  <c r="H108" i="2"/>
  <c r="B108" i="2"/>
  <c r="D108" i="2"/>
  <c r="A108" i="2"/>
  <c r="H201" i="2"/>
  <c r="B201" i="2"/>
  <c r="D201" i="2"/>
  <c r="A201" i="2"/>
  <c r="H107" i="2"/>
  <c r="B107" i="2"/>
  <c r="D107" i="2"/>
  <c r="A107" i="2"/>
  <c r="H106" i="2"/>
  <c r="B106" i="2"/>
  <c r="D106" i="2"/>
  <c r="A106" i="2"/>
  <c r="H200" i="2"/>
  <c r="B200" i="2"/>
  <c r="D200" i="2"/>
  <c r="A200" i="2"/>
  <c r="H199" i="2"/>
  <c r="B199" i="2"/>
  <c r="D199" i="2"/>
  <c r="A199" i="2"/>
  <c r="H198" i="2"/>
  <c r="B198" i="2"/>
  <c r="D198" i="2"/>
  <c r="A198" i="2"/>
  <c r="H105" i="2"/>
  <c r="B105" i="2"/>
  <c r="D105" i="2"/>
  <c r="A105" i="2"/>
  <c r="H104" i="2"/>
  <c r="B104" i="2"/>
  <c r="D104" i="2"/>
  <c r="A104" i="2"/>
  <c r="H103" i="2"/>
  <c r="B103" i="2"/>
  <c r="D103" i="2"/>
  <c r="A103" i="2"/>
  <c r="H102" i="2"/>
  <c r="B102" i="2"/>
  <c r="D102" i="2"/>
  <c r="A102" i="2"/>
  <c r="H101" i="2"/>
  <c r="B101" i="2"/>
  <c r="D101" i="2"/>
  <c r="A101" i="2"/>
  <c r="H100" i="2"/>
  <c r="B100" i="2"/>
  <c r="D100" i="2"/>
  <c r="A100" i="2"/>
  <c r="H99" i="2"/>
  <c r="B99" i="2"/>
  <c r="D99" i="2"/>
  <c r="A99" i="2"/>
  <c r="H98" i="2"/>
  <c r="B98" i="2"/>
  <c r="D98" i="2"/>
  <c r="A98" i="2"/>
  <c r="H97" i="2"/>
  <c r="B97" i="2"/>
  <c r="D97" i="2"/>
  <c r="A97" i="2"/>
  <c r="H96" i="2"/>
  <c r="B96" i="2"/>
  <c r="D96" i="2"/>
  <c r="A96" i="2"/>
  <c r="H95" i="2"/>
  <c r="B95" i="2"/>
  <c r="D95" i="2"/>
  <c r="A95" i="2"/>
  <c r="H94" i="2"/>
  <c r="B94" i="2"/>
  <c r="D94" i="2"/>
  <c r="A94" i="2"/>
  <c r="H197" i="2"/>
  <c r="B197" i="2"/>
  <c r="D197" i="2"/>
  <c r="A197" i="2"/>
  <c r="H196" i="2"/>
  <c r="B196" i="2"/>
  <c r="D196" i="2"/>
  <c r="A196" i="2"/>
  <c r="H195" i="2"/>
  <c r="B195" i="2"/>
  <c r="D195" i="2"/>
  <c r="A195" i="2"/>
  <c r="H194" i="2"/>
  <c r="B194" i="2"/>
  <c r="D194" i="2"/>
  <c r="A194" i="2"/>
  <c r="H193" i="2"/>
  <c r="B193" i="2"/>
  <c r="D193" i="2"/>
  <c r="A193" i="2"/>
  <c r="H93" i="2"/>
  <c r="B93" i="2"/>
  <c r="D93" i="2"/>
  <c r="A93" i="2"/>
  <c r="H92" i="2"/>
  <c r="B92" i="2"/>
  <c r="D92" i="2"/>
  <c r="A92" i="2"/>
  <c r="H91" i="2"/>
  <c r="B91" i="2"/>
  <c r="D91" i="2"/>
  <c r="A91" i="2"/>
  <c r="H90" i="2"/>
  <c r="B90" i="2"/>
  <c r="D90" i="2"/>
  <c r="A90" i="2"/>
  <c r="H89" i="2"/>
  <c r="B89" i="2"/>
  <c r="D89" i="2"/>
  <c r="A89" i="2"/>
  <c r="H88" i="2"/>
  <c r="B88" i="2"/>
  <c r="D88" i="2"/>
  <c r="A88" i="2"/>
  <c r="H87" i="2"/>
  <c r="B87" i="2"/>
  <c r="D87" i="2"/>
  <c r="A87" i="2"/>
  <c r="H86" i="2"/>
  <c r="B86" i="2"/>
  <c r="D86" i="2"/>
  <c r="A86" i="2"/>
  <c r="H85" i="2"/>
  <c r="B85" i="2"/>
  <c r="D85" i="2"/>
  <c r="A85" i="2"/>
  <c r="H84" i="2"/>
  <c r="B84" i="2"/>
  <c r="D84" i="2"/>
  <c r="A84" i="2"/>
  <c r="H83" i="2"/>
  <c r="B83" i="2"/>
  <c r="D83" i="2"/>
  <c r="A83" i="2"/>
  <c r="H82" i="2"/>
  <c r="B82" i="2"/>
  <c r="D82" i="2"/>
  <c r="A82" i="2"/>
  <c r="H192" i="2"/>
  <c r="B192" i="2"/>
  <c r="D192" i="2"/>
  <c r="A192" i="2"/>
  <c r="H191" i="2"/>
  <c r="B191" i="2"/>
  <c r="D191" i="2"/>
  <c r="A191" i="2"/>
  <c r="H81" i="2"/>
  <c r="B81" i="2"/>
  <c r="D81" i="2"/>
  <c r="A81" i="2"/>
  <c r="H80" i="2"/>
  <c r="B80" i="2"/>
  <c r="D80" i="2"/>
  <c r="A80" i="2"/>
  <c r="H79" i="2"/>
  <c r="B79" i="2"/>
  <c r="D79" i="2"/>
  <c r="A79" i="2"/>
  <c r="H78" i="2"/>
  <c r="B78" i="2"/>
  <c r="D78" i="2"/>
  <c r="A78" i="2"/>
  <c r="H77" i="2"/>
  <c r="B77" i="2"/>
  <c r="D77" i="2"/>
  <c r="A77" i="2"/>
  <c r="H76" i="2"/>
  <c r="B76" i="2"/>
  <c r="D76" i="2"/>
  <c r="A76" i="2"/>
  <c r="H75" i="2"/>
  <c r="B75" i="2"/>
  <c r="D75" i="2"/>
  <c r="A75" i="2"/>
  <c r="H74" i="2"/>
  <c r="B74" i="2"/>
  <c r="D74" i="2"/>
  <c r="A74" i="2"/>
  <c r="H73" i="2"/>
  <c r="B73" i="2"/>
  <c r="D73" i="2"/>
  <c r="A73" i="2"/>
  <c r="H190" i="2"/>
  <c r="B190" i="2"/>
  <c r="D190" i="2"/>
  <c r="A190" i="2"/>
  <c r="H72" i="2"/>
  <c r="B72" i="2"/>
  <c r="D72" i="2"/>
  <c r="A72" i="2"/>
  <c r="H71" i="2"/>
  <c r="B71" i="2"/>
  <c r="D71" i="2"/>
  <c r="A71" i="2"/>
  <c r="H70" i="2"/>
  <c r="B70" i="2"/>
  <c r="D70" i="2"/>
  <c r="A70" i="2"/>
  <c r="H69" i="2"/>
  <c r="B69" i="2"/>
  <c r="D69" i="2"/>
  <c r="A69" i="2"/>
  <c r="H68" i="2"/>
  <c r="B68" i="2"/>
  <c r="D68" i="2"/>
  <c r="A68" i="2"/>
  <c r="H67" i="2"/>
  <c r="B67" i="2"/>
  <c r="D67" i="2"/>
  <c r="A67" i="2"/>
  <c r="H66" i="2"/>
  <c r="B66" i="2"/>
  <c r="D66" i="2"/>
  <c r="A66" i="2"/>
  <c r="H65" i="2"/>
  <c r="B65" i="2"/>
  <c r="D65" i="2"/>
  <c r="A65" i="2"/>
  <c r="H64" i="2"/>
  <c r="B64" i="2"/>
  <c r="D64" i="2"/>
  <c r="A64" i="2"/>
  <c r="H63" i="2"/>
  <c r="B63" i="2"/>
  <c r="D63" i="2"/>
  <c r="A63" i="2"/>
  <c r="H62" i="2"/>
  <c r="B62" i="2"/>
  <c r="D62" i="2"/>
  <c r="A62" i="2"/>
  <c r="H61" i="2"/>
  <c r="B61" i="2"/>
  <c r="D61" i="2"/>
  <c r="A61" i="2"/>
  <c r="H60" i="2"/>
  <c r="B60" i="2"/>
  <c r="D60" i="2"/>
  <c r="A60" i="2"/>
  <c r="H59" i="2"/>
  <c r="B59" i="2"/>
  <c r="D59" i="2"/>
  <c r="A59" i="2"/>
  <c r="H58" i="2"/>
  <c r="B58" i="2"/>
  <c r="D58" i="2"/>
  <c r="A58" i="2"/>
  <c r="H57" i="2"/>
  <c r="B57" i="2"/>
  <c r="D57" i="2"/>
  <c r="A57" i="2"/>
  <c r="H56" i="2"/>
  <c r="B56" i="2"/>
  <c r="D56" i="2"/>
  <c r="A56" i="2"/>
  <c r="H55" i="2"/>
  <c r="B55" i="2"/>
  <c r="D55" i="2"/>
  <c r="A55" i="2"/>
  <c r="H53" i="2"/>
  <c r="B53" i="2"/>
  <c r="D53" i="2"/>
  <c r="A53" i="2"/>
  <c r="H52" i="2"/>
  <c r="B52" i="2"/>
  <c r="D52" i="2"/>
  <c r="A52" i="2"/>
  <c r="H51" i="2"/>
  <c r="B51" i="2"/>
  <c r="D51" i="2"/>
  <c r="A51" i="2"/>
  <c r="H50" i="2"/>
  <c r="B50" i="2"/>
  <c r="D50" i="2"/>
  <c r="A50" i="2"/>
  <c r="H49" i="2"/>
  <c r="B49" i="2"/>
  <c r="D49" i="2"/>
  <c r="A49" i="2"/>
  <c r="H48" i="2"/>
  <c r="B48" i="2"/>
  <c r="D48" i="2"/>
  <c r="A48" i="2"/>
  <c r="H189" i="2"/>
  <c r="B189" i="2"/>
  <c r="D189" i="2"/>
  <c r="A189" i="2"/>
  <c r="H188" i="2"/>
  <c r="B188" i="2"/>
  <c r="D188" i="2"/>
  <c r="A188" i="2"/>
  <c r="H187" i="2"/>
  <c r="B187" i="2"/>
  <c r="D187" i="2"/>
  <c r="A187" i="2"/>
  <c r="H47" i="2"/>
  <c r="B47" i="2"/>
  <c r="D47" i="2"/>
  <c r="A47" i="2"/>
  <c r="H46" i="2"/>
  <c r="B46" i="2"/>
  <c r="D46" i="2"/>
  <c r="A46" i="2"/>
  <c r="H45" i="2"/>
  <c r="B45" i="2"/>
  <c r="D45" i="2"/>
  <c r="A45" i="2"/>
  <c r="H44" i="2"/>
  <c r="B44" i="2"/>
  <c r="D44" i="2"/>
  <c r="A44" i="2"/>
  <c r="H43" i="2"/>
  <c r="B43" i="2"/>
  <c r="D43" i="2"/>
  <c r="A43" i="2"/>
  <c r="H42" i="2"/>
  <c r="B42" i="2"/>
  <c r="D42" i="2"/>
  <c r="A42" i="2"/>
  <c r="H186" i="2"/>
  <c r="B186" i="2"/>
  <c r="D186" i="2"/>
  <c r="A186" i="2"/>
  <c r="H41" i="2"/>
  <c r="B41" i="2"/>
  <c r="D41" i="2"/>
  <c r="A41" i="2"/>
  <c r="H185" i="2"/>
  <c r="B185" i="2"/>
  <c r="D185" i="2"/>
  <c r="A185" i="2"/>
  <c r="H184" i="2"/>
  <c r="B184" i="2"/>
  <c r="D184" i="2"/>
  <c r="A184" i="2"/>
  <c r="H183" i="2"/>
  <c r="B183" i="2"/>
  <c r="D183" i="2"/>
  <c r="A183" i="2"/>
  <c r="H182" i="2"/>
  <c r="B182" i="2"/>
  <c r="D182" i="2"/>
  <c r="A182" i="2"/>
  <c r="H181" i="2"/>
  <c r="B181" i="2"/>
  <c r="D181" i="2"/>
  <c r="A181" i="2"/>
  <c r="H180" i="2"/>
  <c r="B180" i="2"/>
  <c r="D180" i="2"/>
  <c r="A180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F32" i="2"/>
  <c r="D32" i="2"/>
  <c r="A32" i="2"/>
  <c r="H31" i="2"/>
  <c r="B31" i="2"/>
  <c r="F31" i="2"/>
  <c r="D31" i="2"/>
  <c r="A31" i="2"/>
  <c r="H30" i="2"/>
  <c r="F30" i="2"/>
  <c r="D30" i="2"/>
  <c r="B30" i="2"/>
  <c r="A30" i="2"/>
  <c r="H179" i="2"/>
  <c r="F179" i="2"/>
  <c r="D179" i="2"/>
  <c r="B179" i="2"/>
  <c r="A179" i="2"/>
  <c r="H178" i="2"/>
  <c r="B178" i="2"/>
  <c r="F178" i="2"/>
  <c r="D178" i="2"/>
  <c r="A178" i="2"/>
  <c r="H177" i="2"/>
  <c r="B177" i="2"/>
  <c r="D177" i="2"/>
  <c r="A177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H176" i="2"/>
  <c r="B176" i="2"/>
  <c r="D176" i="2"/>
  <c r="A176" i="2"/>
  <c r="H175" i="2"/>
  <c r="B175" i="2"/>
  <c r="D175" i="2"/>
  <c r="A175" i="2"/>
  <c r="H174" i="2"/>
  <c r="B174" i="2"/>
  <c r="D174" i="2"/>
  <c r="A174" i="2"/>
  <c r="H173" i="2"/>
  <c r="B173" i="2"/>
  <c r="D173" i="2"/>
  <c r="A173" i="2"/>
  <c r="H172" i="2"/>
  <c r="B172" i="2"/>
  <c r="D172" i="2"/>
  <c r="A172" i="2"/>
  <c r="H171" i="2"/>
  <c r="B171" i="2"/>
  <c r="D171" i="2"/>
  <c r="A171" i="2"/>
  <c r="H170" i="2"/>
  <c r="B170" i="2"/>
  <c r="D170" i="2"/>
  <c r="A170" i="2"/>
  <c r="H169" i="2"/>
  <c r="B169" i="2"/>
  <c r="D169" i="2"/>
  <c r="A169" i="2"/>
  <c r="H168" i="2"/>
  <c r="B168" i="2"/>
  <c r="D168" i="2"/>
  <c r="A168" i="2"/>
  <c r="H167" i="2"/>
  <c r="B167" i="2"/>
  <c r="D167" i="2"/>
  <c r="A167" i="2"/>
  <c r="H166" i="2"/>
  <c r="B166" i="2"/>
  <c r="D166" i="2"/>
  <c r="A166" i="2"/>
  <c r="H165" i="2"/>
  <c r="B165" i="2"/>
  <c r="D165" i="2"/>
  <c r="A165" i="2"/>
  <c r="H164" i="2"/>
  <c r="B164" i="2"/>
  <c r="D164" i="2"/>
  <c r="A164" i="2"/>
  <c r="H163" i="2"/>
  <c r="B163" i="2"/>
  <c r="D163" i="2"/>
  <c r="A163" i="2"/>
  <c r="H162" i="2"/>
  <c r="B162" i="2"/>
  <c r="D162" i="2"/>
  <c r="A162" i="2"/>
  <c r="H161" i="2"/>
  <c r="B161" i="2"/>
  <c r="D161" i="2"/>
  <c r="A161" i="2"/>
  <c r="H160" i="2"/>
  <c r="B160" i="2"/>
  <c r="D160" i="2"/>
  <c r="A160" i="2"/>
  <c r="H159" i="2"/>
  <c r="B159" i="2"/>
  <c r="D159" i="2"/>
  <c r="A159" i="2"/>
  <c r="H158" i="2"/>
  <c r="B158" i="2"/>
  <c r="D158" i="2"/>
  <c r="A158" i="2"/>
  <c r="H157" i="2"/>
  <c r="B157" i="2"/>
  <c r="D157" i="2"/>
  <c r="A157" i="2"/>
  <c r="H156" i="2"/>
  <c r="B156" i="2"/>
  <c r="D156" i="2"/>
  <c r="A156" i="2"/>
  <c r="H155" i="2"/>
  <c r="B155" i="2"/>
  <c r="D155" i="2"/>
  <c r="A155" i="2"/>
  <c r="H154" i="2"/>
  <c r="B154" i="2"/>
  <c r="D154" i="2"/>
  <c r="A154" i="2"/>
  <c r="H153" i="2"/>
  <c r="B153" i="2"/>
  <c r="D153" i="2"/>
  <c r="A153" i="2"/>
  <c r="H152" i="2"/>
  <c r="B152" i="2"/>
  <c r="D152" i="2"/>
  <c r="A152" i="2"/>
  <c r="H151" i="2"/>
  <c r="B151" i="2"/>
  <c r="D151" i="2"/>
  <c r="A151" i="2"/>
  <c r="H150" i="2"/>
  <c r="B150" i="2"/>
  <c r="D150" i="2"/>
  <c r="A150" i="2"/>
  <c r="H149" i="2"/>
  <c r="B149" i="2"/>
  <c r="D149" i="2"/>
  <c r="A149" i="2"/>
  <c r="H148" i="2"/>
  <c r="B148" i="2"/>
  <c r="D148" i="2"/>
  <c r="A148" i="2"/>
  <c r="H147" i="2"/>
  <c r="B147" i="2"/>
  <c r="D147" i="2"/>
  <c r="A147" i="2"/>
  <c r="H146" i="2"/>
  <c r="B146" i="2"/>
  <c r="D146" i="2"/>
  <c r="A146" i="2"/>
  <c r="H145" i="2"/>
  <c r="B145" i="2"/>
  <c r="D145" i="2"/>
  <c r="A145" i="2"/>
  <c r="H144" i="2"/>
  <c r="B144" i="2"/>
  <c r="D144" i="2"/>
  <c r="A144" i="2"/>
  <c r="H143" i="2"/>
  <c r="B143" i="2"/>
  <c r="D143" i="2"/>
  <c r="A143" i="2"/>
  <c r="H142" i="2"/>
  <c r="B142" i="2"/>
  <c r="D142" i="2"/>
  <c r="A142" i="2"/>
  <c r="H141" i="2"/>
  <c r="B141" i="2"/>
  <c r="D141" i="2"/>
  <c r="A141" i="2"/>
  <c r="H140" i="2"/>
  <c r="B140" i="2"/>
  <c r="D140" i="2"/>
  <c r="A140" i="2"/>
  <c r="H139" i="2"/>
  <c r="B139" i="2"/>
  <c r="D139" i="2"/>
  <c r="A139" i="2"/>
  <c r="H138" i="2"/>
  <c r="B138" i="2"/>
  <c r="D138" i="2"/>
  <c r="A138" i="2"/>
  <c r="H137" i="2"/>
  <c r="B137" i="2"/>
  <c r="D137" i="2"/>
  <c r="A137" i="2"/>
  <c r="H136" i="2"/>
  <c r="B136" i="2"/>
  <c r="D136" i="2"/>
  <c r="A136" i="2"/>
  <c r="H135" i="2"/>
  <c r="B135" i="2"/>
  <c r="D135" i="2"/>
  <c r="A135" i="2"/>
  <c r="H134" i="2"/>
  <c r="B134" i="2"/>
  <c r="D134" i="2"/>
  <c r="A134" i="2"/>
  <c r="H133" i="2"/>
  <c r="B133" i="2"/>
  <c r="D133" i="2"/>
  <c r="A133" i="2"/>
  <c r="H132" i="2"/>
  <c r="B132" i="2"/>
  <c r="D132" i="2"/>
  <c r="A132" i="2"/>
  <c r="H131" i="2"/>
  <c r="B131" i="2"/>
  <c r="D131" i="2"/>
  <c r="A131" i="2"/>
  <c r="H130" i="2"/>
  <c r="B130" i="2"/>
  <c r="D130" i="2"/>
  <c r="A130" i="2"/>
  <c r="Q232" i="1"/>
  <c r="Q233" i="1"/>
  <c r="Q226" i="1"/>
  <c r="Q229" i="1"/>
  <c r="Q217" i="1"/>
  <c r="Q228" i="1"/>
  <c r="Q219" i="1"/>
  <c r="Q220" i="1"/>
  <c r="Q222" i="1"/>
  <c r="Q223" i="1"/>
  <c r="Q224" i="1"/>
  <c r="Q225" i="1"/>
  <c r="Q230" i="1"/>
  <c r="Q231" i="1"/>
  <c r="Q227" i="1"/>
  <c r="Q216" i="1"/>
  <c r="Q168" i="1"/>
  <c r="Q167" i="1"/>
  <c r="Q218" i="1"/>
  <c r="Q221" i="1"/>
  <c r="Q178" i="1"/>
  <c r="Q215" i="1"/>
  <c r="Q214" i="1"/>
  <c r="Q213" i="1"/>
  <c r="C17" i="1"/>
  <c r="Q196" i="1"/>
  <c r="Q211" i="1"/>
  <c r="Q212" i="1"/>
  <c r="Q67" i="1"/>
  <c r="Q68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11" i="1"/>
  <c r="Q113" i="1"/>
  <c r="Q114" i="1"/>
  <c r="Q115" i="1"/>
  <c r="Q116" i="1"/>
  <c r="Q117" i="1"/>
  <c r="Q118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60" i="1"/>
  <c r="Q161" i="1"/>
  <c r="Q162" i="1"/>
  <c r="Q163" i="1"/>
  <c r="Q164" i="1"/>
  <c r="Q165" i="1"/>
  <c r="Q166" i="1"/>
  <c r="Q169" i="1"/>
  <c r="Q170" i="1"/>
  <c r="Q171" i="1"/>
  <c r="Q172" i="1"/>
  <c r="Q173" i="1"/>
  <c r="Q174" i="1"/>
  <c r="Q175" i="1"/>
  <c r="Q176" i="1"/>
  <c r="Q177" i="1"/>
  <c r="Q179" i="1"/>
  <c r="Q180" i="1"/>
  <c r="Q181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7" i="1"/>
  <c r="Q198" i="1"/>
  <c r="Q199" i="1"/>
  <c r="Q200" i="1"/>
  <c r="Q201" i="1"/>
  <c r="Q202" i="1"/>
  <c r="Q204" i="1"/>
  <c r="Q205" i="1"/>
  <c r="Q206" i="1"/>
  <c r="Q207" i="1"/>
  <c r="Q208" i="1"/>
  <c r="Q209" i="1"/>
  <c r="Q210" i="1"/>
  <c r="E118" i="2"/>
  <c r="E58" i="1"/>
  <c r="F58" i="1"/>
  <c r="G58" i="1" s="1"/>
  <c r="J58" i="1" s="1"/>
  <c r="E54" i="1"/>
  <c r="E163" i="2" s="1"/>
  <c r="E50" i="1"/>
  <c r="F50" i="1" s="1"/>
  <c r="G50" i="1" s="1"/>
  <c r="J50" i="1"/>
  <c r="E46" i="1"/>
  <c r="F46" i="1" s="1"/>
  <c r="G46" i="1" s="1"/>
  <c r="J46" i="1" s="1"/>
  <c r="E42" i="1"/>
  <c r="F42" i="1" s="1"/>
  <c r="G42" i="1" s="1"/>
  <c r="J42" i="1" s="1"/>
  <c r="E38" i="1"/>
  <c r="F38" i="1"/>
  <c r="G38" i="1" s="1"/>
  <c r="J38" i="1" s="1"/>
  <c r="E34" i="1"/>
  <c r="F34" i="1" s="1"/>
  <c r="G34" i="1" s="1"/>
  <c r="I34" i="1"/>
  <c r="E30" i="1"/>
  <c r="E139" i="2" s="1"/>
  <c r="E26" i="1"/>
  <c r="E135" i="2" s="1"/>
  <c r="E22" i="1"/>
  <c r="F22" i="1" s="1"/>
  <c r="G22" i="1" s="1"/>
  <c r="I22" i="1" s="1"/>
  <c r="E224" i="1"/>
  <c r="F224" i="1" s="1"/>
  <c r="G224" i="1" s="1"/>
  <c r="K224" i="1" s="1"/>
  <c r="E223" i="1"/>
  <c r="F223" i="1"/>
  <c r="G223" i="1" s="1"/>
  <c r="K223" i="1" s="1"/>
  <c r="E222" i="1"/>
  <c r="E119" i="2" s="1"/>
  <c r="E220" i="1"/>
  <c r="F220" i="1" s="1"/>
  <c r="G220" i="1" s="1"/>
  <c r="K220" i="1" s="1"/>
  <c r="E219" i="1"/>
  <c r="F219" i="1" s="1"/>
  <c r="G219" i="1" s="1"/>
  <c r="K219" i="1" s="1"/>
  <c r="E218" i="1"/>
  <c r="F218" i="1"/>
  <c r="G218" i="1" s="1"/>
  <c r="K218" i="1"/>
  <c r="E216" i="1"/>
  <c r="F216" i="1" s="1"/>
  <c r="G216" i="1" s="1"/>
  <c r="K216" i="1" s="1"/>
  <c r="E168" i="1"/>
  <c r="F168" i="1"/>
  <c r="G168" i="1" s="1"/>
  <c r="K168" i="1" s="1"/>
  <c r="E167" i="1"/>
  <c r="F167" i="1" s="1"/>
  <c r="G167" i="1" s="1"/>
  <c r="K167" i="1" s="1"/>
  <c r="E217" i="1"/>
  <c r="F217" i="1" s="1"/>
  <c r="G217" i="1" s="1"/>
  <c r="K217" i="1" s="1"/>
  <c r="E210" i="1"/>
  <c r="F210" i="1" s="1"/>
  <c r="G210" i="1" s="1"/>
  <c r="J210" i="1" s="1"/>
  <c r="E205" i="1"/>
  <c r="E204" i="1"/>
  <c r="F204" i="1" s="1"/>
  <c r="G204" i="1" s="1"/>
  <c r="J204" i="1" s="1"/>
  <c r="E200" i="1"/>
  <c r="E199" i="1"/>
  <c r="F199" i="1" s="1"/>
  <c r="G199" i="1" s="1"/>
  <c r="J199" i="1" s="1"/>
  <c r="E198" i="1"/>
  <c r="E197" i="1"/>
  <c r="E102" i="2"/>
  <c r="E195" i="1"/>
  <c r="E100" i="2" s="1"/>
  <c r="E194" i="1"/>
  <c r="E191" i="1"/>
  <c r="F191" i="1"/>
  <c r="G191" i="1" s="1"/>
  <c r="J191" i="1" s="1"/>
  <c r="E182" i="1"/>
  <c r="E178" i="1"/>
  <c r="E89" i="2" s="1"/>
  <c r="E176" i="1"/>
  <c r="F176" i="1" s="1"/>
  <c r="G176" i="1" s="1"/>
  <c r="J176" i="1" s="1"/>
  <c r="E175" i="1"/>
  <c r="F175" i="1"/>
  <c r="G175" i="1" s="1"/>
  <c r="J175" i="1" s="1"/>
  <c r="E174" i="1"/>
  <c r="E173" i="1"/>
  <c r="F173" i="1" s="1"/>
  <c r="G173" i="1" s="1"/>
  <c r="J173" i="1" s="1"/>
  <c r="E172" i="1"/>
  <c r="E171" i="1"/>
  <c r="F171" i="1" s="1"/>
  <c r="G171" i="1" s="1"/>
  <c r="J171" i="1" s="1"/>
  <c r="E165" i="1"/>
  <c r="F165" i="1" s="1"/>
  <c r="G165" i="1" s="1"/>
  <c r="J165" i="1" s="1"/>
  <c r="E164" i="1"/>
  <c r="F164" i="1"/>
  <c r="G164" i="1" s="1"/>
  <c r="J164" i="1"/>
  <c r="E158" i="1"/>
  <c r="E72" i="2" s="1"/>
  <c r="E157" i="1"/>
  <c r="F157" i="1" s="1"/>
  <c r="G157" i="1" s="1"/>
  <c r="J157" i="1" s="1"/>
  <c r="E156" i="1"/>
  <c r="E71" i="2" s="1"/>
  <c r="E155" i="1"/>
  <c r="F155" i="1" s="1"/>
  <c r="G155" i="1" s="1"/>
  <c r="J155" i="1" s="1"/>
  <c r="E154" i="1"/>
  <c r="F154" i="1"/>
  <c r="G154" i="1" s="1"/>
  <c r="J154" i="1" s="1"/>
  <c r="E153" i="1"/>
  <c r="F153" i="1" s="1"/>
  <c r="G153" i="1" s="1"/>
  <c r="J153" i="1" s="1"/>
  <c r="E152" i="1"/>
  <c r="F152" i="1" s="1"/>
  <c r="G152" i="1" s="1"/>
  <c r="J152" i="1" s="1"/>
  <c r="E151" i="1"/>
  <c r="F151" i="1" s="1"/>
  <c r="G151" i="1" s="1"/>
  <c r="J151" i="1" s="1"/>
  <c r="E150" i="1"/>
  <c r="F150" i="1" s="1"/>
  <c r="G150" i="1" s="1"/>
  <c r="J150" i="1" s="1"/>
  <c r="E149" i="1"/>
  <c r="F149" i="1" s="1"/>
  <c r="G149" i="1" s="1"/>
  <c r="J149" i="1" s="1"/>
  <c r="E148" i="1"/>
  <c r="F148" i="1" s="1"/>
  <c r="G148" i="1" s="1"/>
  <c r="J148" i="1" s="1"/>
  <c r="E69" i="1"/>
  <c r="F69" i="1" s="1"/>
  <c r="G69" i="1" s="1"/>
  <c r="J69" i="1" s="1"/>
  <c r="E66" i="1"/>
  <c r="F66" i="1" s="1"/>
  <c r="G66" i="1" s="1"/>
  <c r="J66" i="1" s="1"/>
  <c r="E32" i="1"/>
  <c r="E141" i="2" s="1"/>
  <c r="E28" i="1"/>
  <c r="E24" i="1"/>
  <c r="E133" i="2" s="1"/>
  <c r="E31" i="1"/>
  <c r="F31" i="1" s="1"/>
  <c r="G31" i="1" s="1"/>
  <c r="I31" i="1" s="1"/>
  <c r="E27" i="1"/>
  <c r="E116" i="2"/>
  <c r="E104" i="2"/>
  <c r="E143" i="2"/>
  <c r="E147" i="2"/>
  <c r="E114" i="2"/>
  <c r="E120" i="2"/>
  <c r="E82" i="2"/>
  <c r="E128" i="2"/>
  <c r="E121" i="2"/>
  <c r="E159" i="2"/>
  <c r="E81" i="2"/>
  <c r="E96" i="2"/>
  <c r="E69" i="2"/>
  <c r="E68" i="2"/>
  <c r="E115" i="2"/>
  <c r="E117" i="2"/>
  <c r="E140" i="2"/>
  <c r="E80" i="2"/>
  <c r="F156" i="1"/>
  <c r="G156" i="1" s="1"/>
  <c r="J156" i="1" s="1"/>
  <c r="F222" i="1"/>
  <c r="G222" i="1" s="1"/>
  <c r="K222" i="1" s="1"/>
  <c r="E176" i="2"/>
  <c r="E86" i="2"/>
  <c r="E167" i="2"/>
  <c r="E77" i="2"/>
  <c r="E29" i="2"/>
  <c r="F197" i="1"/>
  <c r="G197" i="1" s="1"/>
  <c r="J197" i="1" s="1"/>
  <c r="E123" i="2"/>
  <c r="E227" i="1"/>
  <c r="F227" i="1" s="1"/>
  <c r="G227" i="1" s="1"/>
  <c r="K227" i="1" s="1"/>
  <c r="E231" i="1"/>
  <c r="E127" i="2" s="1"/>
  <c r="E247" i="1"/>
  <c r="F247" i="1"/>
  <c r="G247" i="1" s="1"/>
  <c r="K247" i="1"/>
  <c r="E230" i="1"/>
  <c r="E126" i="2" s="1"/>
  <c r="E255" i="1"/>
  <c r="F255" i="1" s="1"/>
  <c r="G255" i="1" s="1"/>
  <c r="K255" i="1" s="1"/>
  <c r="E68" i="1"/>
  <c r="F68" i="1"/>
  <c r="G68" i="1" s="1"/>
  <c r="J68" i="1" s="1"/>
  <c r="E190" i="1"/>
  <c r="E95" i="2" s="1"/>
  <c r="F190" i="1"/>
  <c r="G190" i="1" s="1"/>
  <c r="K190" i="1" s="1"/>
  <c r="E193" i="1"/>
  <c r="E98" i="2" s="1"/>
  <c r="E186" i="1"/>
  <c r="F186" i="1" s="1"/>
  <c r="U186" i="1" s="1"/>
  <c r="E73" i="1"/>
  <c r="F73" i="1" s="1"/>
  <c r="G73" i="1" s="1"/>
  <c r="I73" i="1" s="1"/>
  <c r="E75" i="1"/>
  <c r="F75" i="1" s="1"/>
  <c r="G75" i="1" s="1"/>
  <c r="I75" i="1" s="1"/>
  <c r="E77" i="1"/>
  <c r="E18" i="2" s="1"/>
  <c r="E81" i="1"/>
  <c r="F81" i="1" s="1"/>
  <c r="G81" i="1" s="1"/>
  <c r="I81" i="1" s="1"/>
  <c r="E84" i="1"/>
  <c r="F84" i="1" s="1"/>
  <c r="G84" i="1" s="1"/>
  <c r="I84" i="1" s="1"/>
  <c r="E86" i="1"/>
  <c r="F86" i="1"/>
  <c r="G86" i="1"/>
  <c r="I86" i="1" s="1"/>
  <c r="E88" i="1"/>
  <c r="F88" i="1" s="1"/>
  <c r="G88" i="1" s="1"/>
  <c r="I88" i="1" s="1"/>
  <c r="E97" i="1"/>
  <c r="F97" i="1" s="1"/>
  <c r="G97" i="1" s="1"/>
  <c r="I97" i="1" s="1"/>
  <c r="E99" i="1"/>
  <c r="F99" i="1" s="1"/>
  <c r="G99" i="1" s="1"/>
  <c r="I99" i="1" s="1"/>
  <c r="E101" i="1"/>
  <c r="F101" i="1" s="1"/>
  <c r="G101" i="1" s="1"/>
  <c r="I101" i="1" s="1"/>
  <c r="E114" i="1"/>
  <c r="F114" i="1" s="1"/>
  <c r="G114" i="1" s="1"/>
  <c r="I114" i="1" s="1"/>
  <c r="E122" i="1"/>
  <c r="F122" i="1" s="1"/>
  <c r="G122" i="1"/>
  <c r="I122" i="1" s="1"/>
  <c r="E125" i="1"/>
  <c r="F125" i="1" s="1"/>
  <c r="G125" i="1" s="1"/>
  <c r="J125" i="1" s="1"/>
  <c r="E141" i="1"/>
  <c r="F141" i="1" s="1"/>
  <c r="G141" i="1" s="1"/>
  <c r="I141" i="1" s="1"/>
  <c r="E144" i="1"/>
  <c r="F144" i="1" s="1"/>
  <c r="G144" i="1" s="1"/>
  <c r="N144" i="1" s="1"/>
  <c r="E128" i="1"/>
  <c r="F128" i="1"/>
  <c r="G128" i="1" s="1"/>
  <c r="H128" i="1" s="1"/>
  <c r="E183" i="1"/>
  <c r="E188" i="1"/>
  <c r="F188" i="1"/>
  <c r="U188" i="1" s="1"/>
  <c r="E226" i="1"/>
  <c r="F226" i="1"/>
  <c r="G226" i="1" s="1"/>
  <c r="K226" i="1" s="1"/>
  <c r="E234" i="1"/>
  <c r="E243" i="1"/>
  <c r="F243" i="1" s="1"/>
  <c r="G243" i="1" s="1"/>
  <c r="K243" i="1" s="1"/>
  <c r="E252" i="1"/>
  <c r="F252" i="1"/>
  <c r="G252" i="1"/>
  <c r="K252" i="1" s="1"/>
  <c r="E23" i="1"/>
  <c r="E25" i="1"/>
  <c r="F25" i="1" s="1"/>
  <c r="G25" i="1" s="1"/>
  <c r="I25" i="1" s="1"/>
  <c r="E33" i="1"/>
  <c r="F33" i="1" s="1"/>
  <c r="G33" i="1" s="1"/>
  <c r="I33" i="1" s="1"/>
  <c r="E36" i="1"/>
  <c r="F36" i="1" s="1"/>
  <c r="G36" i="1" s="1"/>
  <c r="J36" i="1" s="1"/>
  <c r="E39" i="1"/>
  <c r="F39" i="1" s="1"/>
  <c r="G39" i="1" s="1"/>
  <c r="J39" i="1" s="1"/>
  <c r="E41" i="1"/>
  <c r="F41" i="1" s="1"/>
  <c r="G41" i="1"/>
  <c r="I41" i="1" s="1"/>
  <c r="E44" i="1"/>
  <c r="F44" i="1" s="1"/>
  <c r="G44" i="1" s="1"/>
  <c r="J44" i="1" s="1"/>
  <c r="E47" i="1"/>
  <c r="E156" i="2" s="1"/>
  <c r="E49" i="1"/>
  <c r="F49" i="1"/>
  <c r="G49" i="1" s="1"/>
  <c r="J49" i="1" s="1"/>
  <c r="E52" i="1"/>
  <c r="E55" i="1"/>
  <c r="E57" i="1"/>
  <c r="F57" i="1" s="1"/>
  <c r="G57" i="1" s="1"/>
  <c r="J57" i="1" s="1"/>
  <c r="E60" i="1"/>
  <c r="F60" i="1" s="1"/>
  <c r="G60" i="1" s="1"/>
  <c r="I60" i="1" s="1"/>
  <c r="E62" i="1"/>
  <c r="E171" i="2" s="1"/>
  <c r="E64" i="1"/>
  <c r="F64" i="1"/>
  <c r="G64" i="1" s="1"/>
  <c r="I64" i="1" s="1"/>
  <c r="E89" i="1"/>
  <c r="F89" i="1" s="1"/>
  <c r="G89" i="1" s="1"/>
  <c r="I89" i="1" s="1"/>
  <c r="E91" i="1"/>
  <c r="F91" i="1" s="1"/>
  <c r="G91" i="1" s="1"/>
  <c r="J91" i="1" s="1"/>
  <c r="E106" i="1"/>
  <c r="F106" i="1" s="1"/>
  <c r="G106" i="1" s="1"/>
  <c r="J106" i="1" s="1"/>
  <c r="E108" i="1"/>
  <c r="F108" i="1"/>
  <c r="G108" i="1" s="1"/>
  <c r="J108" i="1" s="1"/>
  <c r="E110" i="1"/>
  <c r="F110" i="1" s="1"/>
  <c r="G110" i="1" s="1"/>
  <c r="J110" i="1" s="1"/>
  <c r="E119" i="1"/>
  <c r="F119" i="1" s="1"/>
  <c r="G119" i="1" s="1"/>
  <c r="J119" i="1" s="1"/>
  <c r="E121" i="1"/>
  <c r="F121" i="1" s="1"/>
  <c r="G121" i="1" s="1"/>
  <c r="J121" i="1" s="1"/>
  <c r="E203" i="1"/>
  <c r="F203" i="1"/>
  <c r="G203" i="1" s="1"/>
  <c r="K203" i="1" s="1"/>
  <c r="E161" i="1"/>
  <c r="F161" i="1" s="1"/>
  <c r="G161" i="1" s="1"/>
  <c r="J161" i="1" s="1"/>
  <c r="E147" i="1"/>
  <c r="E67" i="2" s="1"/>
  <c r="E142" i="1"/>
  <c r="F142" i="1" s="1"/>
  <c r="G142" i="1" s="1"/>
  <c r="J142" i="1" s="1"/>
  <c r="E118" i="1"/>
  <c r="F118" i="1" s="1"/>
  <c r="G118" i="1" s="1"/>
  <c r="N118" i="1" s="1"/>
  <c r="E70" i="1"/>
  <c r="F70" i="1" s="1"/>
  <c r="G70" i="1" s="1"/>
  <c r="I70" i="1" s="1"/>
  <c r="E79" i="1"/>
  <c r="E246" i="1"/>
  <c r="F246" i="1" s="1"/>
  <c r="G246" i="1" s="1"/>
  <c r="K246" i="1" s="1"/>
  <c r="E240" i="1"/>
  <c r="F240" i="1" s="1"/>
  <c r="G240" i="1" s="1"/>
  <c r="K240" i="1" s="1"/>
  <c r="E249" i="1"/>
  <c r="F249" i="1" s="1"/>
  <c r="G249" i="1" s="1"/>
  <c r="K249" i="1" s="1"/>
  <c r="E59" i="1"/>
  <c r="E53" i="1"/>
  <c r="F53" i="1"/>
  <c r="G53" i="1" s="1"/>
  <c r="J53" i="1" s="1"/>
  <c r="E48" i="1"/>
  <c r="F48" i="1" s="1"/>
  <c r="G48" i="1" s="1"/>
  <c r="J48" i="1" s="1"/>
  <c r="E43" i="1"/>
  <c r="F43" i="1"/>
  <c r="G43" i="1" s="1"/>
  <c r="J43" i="1" s="1"/>
  <c r="E37" i="1"/>
  <c r="F37" i="1" s="1"/>
  <c r="G37" i="1" s="1"/>
  <c r="J37" i="1" s="1"/>
  <c r="E29" i="1"/>
  <c r="E138" i="2" s="1"/>
  <c r="F29" i="1"/>
  <c r="G29" i="1" s="1"/>
  <c r="I29" i="1" s="1"/>
  <c r="E262" i="1"/>
  <c r="F262" i="1"/>
  <c r="G262" i="1" s="1"/>
  <c r="K262" i="1" s="1"/>
  <c r="E239" i="1"/>
  <c r="F239" i="1"/>
  <c r="G239" i="1" s="1"/>
  <c r="K239" i="1" s="1"/>
  <c r="E241" i="1"/>
  <c r="F241" i="1"/>
  <c r="G241" i="1" s="1"/>
  <c r="K241" i="1" s="1"/>
  <c r="E237" i="1"/>
  <c r="F237" i="1"/>
  <c r="G237" i="1" s="1"/>
  <c r="K237" i="1" s="1"/>
  <c r="E229" i="1"/>
  <c r="F229" i="1" s="1"/>
  <c r="G229" i="1" s="1"/>
  <c r="J229" i="1" s="1"/>
  <c r="E254" i="1"/>
  <c r="F254" i="1" s="1"/>
  <c r="G254" i="1" s="1"/>
  <c r="K254" i="1" s="1"/>
  <c r="E245" i="1"/>
  <c r="F245" i="1" s="1"/>
  <c r="G245" i="1" s="1"/>
  <c r="K245" i="1" s="1"/>
  <c r="E236" i="1"/>
  <c r="F236" i="1" s="1"/>
  <c r="G236" i="1" s="1"/>
  <c r="K236" i="1" s="1"/>
  <c r="E228" i="1"/>
  <c r="E251" i="1"/>
  <c r="F251" i="1"/>
  <c r="G251" i="1" s="1"/>
  <c r="K251" i="1" s="1"/>
  <c r="E242" i="1"/>
  <c r="F242" i="1"/>
  <c r="G242" i="1" s="1"/>
  <c r="K242" i="1" s="1"/>
  <c r="E233" i="1"/>
  <c r="E225" i="1"/>
  <c r="E122" i="2" s="1"/>
  <c r="E253" i="1"/>
  <c r="F253" i="1" s="1"/>
  <c r="G253" i="1" s="1"/>
  <c r="K253" i="1" s="1"/>
  <c r="F230" i="1"/>
  <c r="G230" i="1" s="1"/>
  <c r="K230" i="1" s="1"/>
  <c r="F233" i="1"/>
  <c r="G233" i="1" s="1"/>
  <c r="J233" i="1" s="1"/>
  <c r="E129" i="2"/>
  <c r="E157" i="2"/>
  <c r="E47" i="2"/>
  <c r="F55" i="1"/>
  <c r="G55" i="1" s="1"/>
  <c r="I55" i="1" s="1"/>
  <c r="E164" i="2"/>
  <c r="F183" i="1"/>
  <c r="G183" i="1" s="1"/>
  <c r="K183" i="1" s="1"/>
  <c r="E93" i="2"/>
  <c r="E150" i="2"/>
  <c r="E153" i="2"/>
  <c r="F79" i="1"/>
  <c r="G79" i="1" s="1"/>
  <c r="J79" i="1" s="1"/>
  <c r="E20" i="2"/>
  <c r="E35" i="2"/>
  <c r="F228" i="1"/>
  <c r="G228" i="1" s="1"/>
  <c r="J228" i="1" s="1"/>
  <c r="E124" i="2"/>
  <c r="F23" i="1"/>
  <c r="G23" i="1" s="1"/>
  <c r="I23" i="1" s="1"/>
  <c r="E132" i="2"/>
  <c r="E64" i="2"/>
  <c r="E183" i="2"/>
  <c r="E173" i="2"/>
  <c r="E51" i="2"/>
  <c r="E27" i="2"/>
  <c r="F47" i="1"/>
  <c r="G47" i="1" s="1"/>
  <c r="J47" i="1" s="1"/>
  <c r="E200" i="2"/>
  <c r="E162" i="2"/>
  <c r="E146" i="2"/>
  <c r="E25" i="2"/>
  <c r="E48" i="2"/>
  <c r="E158" i="2"/>
  <c r="F234" i="1"/>
  <c r="G234" i="1" s="1"/>
  <c r="J234" i="1" s="1"/>
  <c r="E54" i="2"/>
  <c r="E16" i="2"/>
  <c r="E14" i="2"/>
  <c r="E22" i="2"/>
  <c r="E169" i="2"/>
  <c r="E152" i="2"/>
  <c r="F15" i="1" l="1"/>
  <c r="E134" i="2"/>
  <c r="F77" i="1"/>
  <c r="G77" i="1" s="1"/>
  <c r="I77" i="1" s="1"/>
  <c r="F193" i="1"/>
  <c r="G193" i="1" s="1"/>
  <c r="K193" i="1" s="1"/>
  <c r="E111" i="2"/>
  <c r="E84" i="2"/>
  <c r="F178" i="1"/>
  <c r="G178" i="1" s="1"/>
  <c r="J178" i="1" s="1"/>
  <c r="F195" i="1"/>
  <c r="G195" i="1" s="1"/>
  <c r="J195" i="1" s="1"/>
  <c r="F30" i="1"/>
  <c r="G30" i="1" s="1"/>
  <c r="I30" i="1" s="1"/>
  <c r="E12" i="2"/>
  <c r="E79" i="2"/>
  <c r="F98" i="1"/>
  <c r="G98" i="1" s="1"/>
  <c r="I98" i="1" s="1"/>
  <c r="F158" i="1"/>
  <c r="G158" i="1" s="1"/>
  <c r="J158" i="1" s="1"/>
  <c r="E131" i="2"/>
  <c r="E184" i="2"/>
  <c r="E37" i="2"/>
  <c r="E74" i="2"/>
  <c r="E62" i="2"/>
  <c r="E155" i="2"/>
  <c r="F24" i="1"/>
  <c r="G24" i="1" s="1"/>
  <c r="I24" i="1" s="1"/>
  <c r="F54" i="1"/>
  <c r="G54" i="1" s="1"/>
  <c r="I54" i="1" s="1"/>
  <c r="E109" i="2"/>
  <c r="F208" i="1"/>
  <c r="G208" i="1" s="1"/>
  <c r="K208" i="1" s="1"/>
  <c r="E179" i="2"/>
  <c r="E187" i="2"/>
  <c r="E175" i="2"/>
  <c r="E106" i="2"/>
  <c r="E170" i="2"/>
  <c r="E21" i="2"/>
  <c r="E97" i="2"/>
  <c r="E113" i="2"/>
  <c r="F32" i="1"/>
  <c r="G32" i="1" s="1"/>
  <c r="I32" i="1" s="1"/>
  <c r="E130" i="2"/>
  <c r="E105" i="2"/>
  <c r="F200" i="1"/>
  <c r="G200" i="1" s="1"/>
  <c r="J200" i="1" s="1"/>
  <c r="F162" i="1"/>
  <c r="G162" i="1" s="1"/>
  <c r="J162" i="1" s="1"/>
  <c r="E75" i="2"/>
  <c r="F225" i="1"/>
  <c r="G225" i="1" s="1"/>
  <c r="E148" i="2"/>
  <c r="E43" i="2"/>
  <c r="E125" i="2"/>
  <c r="E168" i="2"/>
  <c r="F59" i="1"/>
  <c r="G59" i="1" s="1"/>
  <c r="J59" i="1" s="1"/>
  <c r="E87" i="2"/>
  <c r="F27" i="1"/>
  <c r="G27" i="1" s="1"/>
  <c r="I27" i="1" s="1"/>
  <c r="E136" i="2"/>
  <c r="F28" i="1"/>
  <c r="G28" i="1" s="1"/>
  <c r="I28" i="1" s="1"/>
  <c r="E137" i="2"/>
  <c r="E108" i="2"/>
  <c r="F207" i="1"/>
  <c r="G207" i="1" s="1"/>
  <c r="K207" i="1" s="1"/>
  <c r="F107" i="1"/>
  <c r="G107" i="1" s="1"/>
  <c r="J107" i="1" s="1"/>
  <c r="E182" i="2"/>
  <c r="E189" i="2"/>
  <c r="E177" i="2"/>
  <c r="E11" i="2"/>
  <c r="E70" i="2"/>
  <c r="E107" i="2"/>
  <c r="F205" i="1"/>
  <c r="G205" i="1" s="1"/>
  <c r="J205" i="1" s="1"/>
  <c r="F159" i="1"/>
  <c r="G159" i="1" s="1"/>
  <c r="J159" i="1" s="1"/>
  <c r="E190" i="2"/>
  <c r="E185" i="2"/>
  <c r="E166" i="2"/>
  <c r="E161" i="2"/>
  <c r="F52" i="1"/>
  <c r="G52" i="1" s="1"/>
  <c r="J52" i="1" s="1"/>
  <c r="E145" i="2"/>
  <c r="E78" i="2"/>
  <c r="E165" i="2"/>
  <c r="F90" i="1"/>
  <c r="G90" i="1" s="1"/>
  <c r="J90" i="1" s="1"/>
  <c r="E178" i="2"/>
  <c r="F231" i="1"/>
  <c r="G231" i="1" s="1"/>
  <c r="K231" i="1" s="1"/>
  <c r="E103" i="2"/>
  <c r="F198" i="1"/>
  <c r="G198" i="1" s="1"/>
  <c r="J198" i="1" s="1"/>
  <c r="E144" i="2"/>
  <c r="F143" i="1"/>
  <c r="G143" i="1" s="1"/>
  <c r="J143" i="1" s="1"/>
  <c r="E63" i="2"/>
  <c r="F45" i="1"/>
  <c r="G45" i="1" s="1"/>
  <c r="I45" i="1" s="1"/>
  <c r="E154" i="2"/>
  <c r="F72" i="1"/>
  <c r="G72" i="1" s="1"/>
  <c r="I72" i="1" s="1"/>
  <c r="E13" i="2"/>
  <c r="E142" i="2"/>
  <c r="F194" i="1"/>
  <c r="G194" i="1" s="1"/>
  <c r="J194" i="1" s="1"/>
  <c r="E99" i="2"/>
  <c r="F112" i="1"/>
  <c r="G112" i="1" s="1"/>
  <c r="J112" i="1" s="1"/>
  <c r="E186" i="2"/>
  <c r="F174" i="1"/>
  <c r="G174" i="1" s="1"/>
  <c r="J174" i="1" s="1"/>
  <c r="E85" i="2"/>
  <c r="F182" i="1"/>
  <c r="G182" i="1" s="1"/>
  <c r="J182" i="1" s="1"/>
  <c r="E92" i="2"/>
  <c r="E39" i="2"/>
  <c r="E181" i="2"/>
  <c r="F147" i="1"/>
  <c r="G147" i="1" s="1"/>
  <c r="J147" i="1" s="1"/>
  <c r="F62" i="1"/>
  <c r="G62" i="1" s="1"/>
  <c r="I62" i="1" s="1"/>
  <c r="E83" i="2"/>
  <c r="F172" i="1"/>
  <c r="G172" i="1" s="1"/>
  <c r="J172" i="1" s="1"/>
  <c r="F26" i="1"/>
  <c r="G26" i="1" s="1"/>
  <c r="I26" i="1" s="1"/>
  <c r="C11" i="1"/>
  <c r="C12" i="1"/>
  <c r="O270" i="1" l="1"/>
  <c r="O269" i="1"/>
  <c r="C16" i="1"/>
  <c r="D18" i="1" s="1"/>
  <c r="O259" i="1"/>
  <c r="O179" i="1"/>
  <c r="O159" i="1"/>
  <c r="O87" i="1"/>
  <c r="O202" i="1"/>
  <c r="O246" i="1"/>
  <c r="O134" i="1"/>
  <c r="O82" i="1"/>
  <c r="O189" i="1"/>
  <c r="O171" i="1"/>
  <c r="O26" i="1"/>
  <c r="O49" i="1"/>
  <c r="O66" i="1"/>
  <c r="O185" i="1"/>
  <c r="O242" i="1"/>
  <c r="O148" i="1"/>
  <c r="O29" i="1"/>
  <c r="O79" i="1"/>
  <c r="O248" i="1"/>
  <c r="O170" i="1"/>
  <c r="O260" i="1"/>
  <c r="O222" i="1"/>
  <c r="O256" i="1"/>
  <c r="O25" i="1"/>
  <c r="O166" i="1"/>
  <c r="O86" i="1"/>
  <c r="O203" i="1"/>
  <c r="O34" i="1"/>
  <c r="O155" i="1"/>
  <c r="O22" i="1"/>
  <c r="O127" i="1"/>
  <c r="O46" i="1"/>
  <c r="O198" i="1"/>
  <c r="O223" i="1"/>
  <c r="O160" i="1"/>
  <c r="O188" i="1"/>
  <c r="O218" i="1"/>
  <c r="O241" i="1"/>
  <c r="O227" i="1"/>
  <c r="O233" i="1"/>
  <c r="O104" i="1"/>
  <c r="O216" i="1"/>
  <c r="O71" i="1"/>
  <c r="O151" i="1"/>
  <c r="O253" i="1"/>
  <c r="O201" i="1"/>
  <c r="O268" i="1"/>
  <c r="O266" i="1"/>
  <c r="O69" i="1"/>
  <c r="O74" i="1"/>
  <c r="O164" i="1"/>
  <c r="O211" i="1"/>
  <c r="O167" i="1"/>
  <c r="O219" i="1"/>
  <c r="O67" i="1"/>
  <c r="O205" i="1"/>
  <c r="O206" i="1"/>
  <c r="O110" i="1"/>
  <c r="O61" i="1"/>
  <c r="O176" i="1"/>
  <c r="O231" i="1"/>
  <c r="O101" i="1"/>
  <c r="O42" i="1"/>
  <c r="O103" i="1"/>
  <c r="O117" i="1"/>
  <c r="O109" i="1"/>
  <c r="O200" i="1"/>
  <c r="O89" i="1"/>
  <c r="O51" i="1"/>
  <c r="O70" i="1"/>
  <c r="O187" i="1"/>
  <c r="O130" i="1"/>
  <c r="O72" i="1"/>
  <c r="O53" i="1"/>
  <c r="O140" i="1"/>
  <c r="O263" i="1"/>
  <c r="O126" i="1"/>
  <c r="O116" i="1"/>
  <c r="O265" i="1"/>
  <c r="O235" i="1"/>
  <c r="O180" i="1"/>
  <c r="O252" i="1"/>
  <c r="O184" i="1"/>
  <c r="O237" i="1"/>
  <c r="O48" i="1"/>
  <c r="O147" i="1"/>
  <c r="O168" i="1"/>
  <c r="O178" i="1"/>
  <c r="O54" i="1"/>
  <c r="O249" i="1"/>
  <c r="O217" i="1"/>
  <c r="O209" i="1"/>
  <c r="O100" i="1"/>
  <c r="O43" i="1"/>
  <c r="O229" i="1"/>
  <c r="O257" i="1"/>
  <c r="O145" i="1"/>
  <c r="O212" i="1"/>
  <c r="O40" i="1"/>
  <c r="O221" i="1"/>
  <c r="O131" i="1"/>
  <c r="O21" i="1"/>
  <c r="O243" i="1"/>
  <c r="O36" i="1"/>
  <c r="O244" i="1"/>
  <c r="O123" i="1"/>
  <c r="O161" i="1"/>
  <c r="O122" i="1"/>
  <c r="O81" i="1"/>
  <c r="O146" i="1"/>
  <c r="O204" i="1"/>
  <c r="O262" i="1"/>
  <c r="O210" i="1"/>
  <c r="O99" i="1"/>
  <c r="O175" i="1"/>
  <c r="O78" i="1"/>
  <c r="O23" i="1"/>
  <c r="O135" i="1"/>
  <c r="O190" i="1"/>
  <c r="O165" i="1"/>
  <c r="O129" i="1"/>
  <c r="O27" i="1"/>
  <c r="O183" i="1"/>
  <c r="O64" i="1"/>
  <c r="O224" i="1"/>
  <c r="O95" i="1"/>
  <c r="O60" i="1"/>
  <c r="O132" i="1"/>
  <c r="O153" i="1"/>
  <c r="O133" i="1"/>
  <c r="O75" i="1"/>
  <c r="O143" i="1"/>
  <c r="O33" i="1"/>
  <c r="O77" i="1"/>
  <c r="O207" i="1"/>
  <c r="O88" i="1"/>
  <c r="O112" i="1"/>
  <c r="O220" i="1"/>
  <c r="O158" i="1"/>
  <c r="O264" i="1"/>
  <c r="O152" i="1"/>
  <c r="O174" i="1"/>
  <c r="O169" i="1"/>
  <c r="O30" i="1"/>
  <c r="O186" i="1"/>
  <c r="O193" i="1"/>
  <c r="O56" i="1"/>
  <c r="O150" i="1"/>
  <c r="O39" i="1"/>
  <c r="O226" i="1"/>
  <c r="O107" i="1"/>
  <c r="O38" i="1"/>
  <c r="O47" i="1"/>
  <c r="O141" i="1"/>
  <c r="O172" i="1"/>
  <c r="O239" i="1"/>
  <c r="O137" i="1"/>
  <c r="O255" i="1"/>
  <c r="O94" i="1"/>
  <c r="O84" i="1"/>
  <c r="O63" i="1"/>
  <c r="O55" i="1"/>
  <c r="O113" i="1"/>
  <c r="O234" i="1"/>
  <c r="O68" i="1"/>
  <c r="O118" i="1"/>
  <c r="O182" i="1"/>
  <c r="O197" i="1"/>
  <c r="O250" i="1"/>
  <c r="O156" i="1"/>
  <c r="O92" i="1"/>
  <c r="O115" i="1"/>
  <c r="O194" i="1"/>
  <c r="O108" i="1"/>
  <c r="O208" i="1"/>
  <c r="O83" i="1"/>
  <c r="O62" i="1"/>
  <c r="O245" i="1"/>
  <c r="O73" i="1"/>
  <c r="O24" i="1"/>
  <c r="O213" i="1"/>
  <c r="O105" i="1"/>
  <c r="O28" i="1"/>
  <c r="O52" i="1"/>
  <c r="O35" i="1"/>
  <c r="O232" i="1"/>
  <c r="O173" i="1"/>
  <c r="O240" i="1"/>
  <c r="O97" i="1"/>
  <c r="O163" i="1"/>
  <c r="O215" i="1"/>
  <c r="O144" i="1"/>
  <c r="O50" i="1"/>
  <c r="O238" i="1"/>
  <c r="O142" i="1"/>
  <c r="O138" i="1"/>
  <c r="O44" i="1"/>
  <c r="O230" i="1"/>
  <c r="O199" i="1"/>
  <c r="O91" i="1"/>
  <c r="O214" i="1"/>
  <c r="O261" i="1"/>
  <c r="O102" i="1"/>
  <c r="O114" i="1"/>
  <c r="O98" i="1"/>
  <c r="O45" i="1"/>
  <c r="O90" i="1"/>
  <c r="O162" i="1"/>
  <c r="O119" i="1"/>
  <c r="O32" i="1"/>
  <c r="O80" i="1"/>
  <c r="O177" i="1"/>
  <c r="O37" i="1"/>
  <c r="O258" i="1"/>
  <c r="O85" i="1"/>
  <c r="O247" i="1"/>
  <c r="O59" i="1"/>
  <c r="O154" i="1"/>
  <c r="O181" i="1"/>
  <c r="O125" i="1"/>
  <c r="O236" i="1"/>
  <c r="O76" i="1"/>
  <c r="O106" i="1"/>
  <c r="O157" i="1"/>
  <c r="O149" i="1"/>
  <c r="O196" i="1"/>
  <c r="O31" i="1"/>
  <c r="O41" i="1"/>
  <c r="O267" i="1"/>
  <c r="O93" i="1"/>
  <c r="O254" i="1"/>
  <c r="O65" i="1"/>
  <c r="O58" i="1"/>
  <c r="O128" i="1"/>
  <c r="O195" i="1"/>
  <c r="O111" i="1"/>
  <c r="O191" i="1"/>
  <c r="O192" i="1"/>
  <c r="O139" i="1"/>
  <c r="O57" i="1"/>
  <c r="O124" i="1"/>
  <c r="O228" i="1"/>
  <c r="O225" i="1"/>
  <c r="O96" i="1"/>
  <c r="O120" i="1"/>
  <c r="C15" i="1"/>
  <c r="O136" i="1"/>
  <c r="O121" i="1"/>
  <c r="O251" i="1"/>
  <c r="K225" i="1"/>
  <c r="C18" i="1" l="1"/>
  <c r="F16" i="1"/>
  <c r="F18" i="1" s="1"/>
  <c r="F17" i="1" l="1"/>
</calcChain>
</file>

<file path=xl/sharedStrings.xml><?xml version="1.0" encoding="utf-8"?>
<sst xmlns="http://schemas.openxmlformats.org/spreadsheetml/2006/main" count="2251" uniqueCount="855">
  <si>
    <t>JAVSO..47..105</t>
  </si>
  <si>
    <t>IBVS 6244</t>
  </si>
  <si>
    <t>IBVS 6196</t>
  </si>
  <si>
    <t>OEJV 0181</t>
  </si>
  <si>
    <t>0.0026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</si>
  <si>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</si>
  <si>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</si>
  <si>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</si>
  <si>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</si>
  <si>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</si>
  <si>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</si>
  <si>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</si>
  <si>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</si>
  <si>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</si>
  <si>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</si>
  <si>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</si>
  <si>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</si>
  <si>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</si>
  <si>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</si>
  <si>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</si>
  <si>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</si>
  <si>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</si>
  <si>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</si>
  <si>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</si>
  <si>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</si>
  <si>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</si>
  <si>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</si>
  <si>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</si>
  <si>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</si>
  <si>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</si>
  <si>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</si>
  <si>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</si>
  <si>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</si>
  <si>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Diethelm R</t>
  </si>
  <si>
    <t>BBSAG Bull...14</t>
  </si>
  <si>
    <t>B</t>
  </si>
  <si>
    <t>BBSAG Bull...15</t>
  </si>
  <si>
    <t>BBSAG Bull...18</t>
  </si>
  <si>
    <t>BBSAG Bull...26</t>
  </si>
  <si>
    <t>Schlatter P</t>
  </si>
  <si>
    <t>BBSAG Bull...27</t>
  </si>
  <si>
    <t>BBSAG Bull...31</t>
  </si>
  <si>
    <t>BBSAG Bull...32</t>
  </si>
  <si>
    <t>BBSAG Bull.11</t>
  </si>
  <si>
    <t>BBSAG Bull.20</t>
  </si>
  <si>
    <t>v</t>
  </si>
  <si>
    <t>BBSAG Bull.23</t>
  </si>
  <si>
    <t>phe</t>
  </si>
  <si>
    <t>U</t>
  </si>
  <si>
    <t>IBVS 1119</t>
  </si>
  <si>
    <t>K</t>
  </si>
  <si>
    <t>V</t>
  </si>
  <si>
    <t>BBSAG Bull.35</t>
  </si>
  <si>
    <t>BBSAG Bull.39</t>
  </si>
  <si>
    <t>BBSAG Bull.44</t>
  </si>
  <si>
    <t>IBVS 1751</t>
  </si>
  <si>
    <t>BAAVSS 59,16</t>
  </si>
  <si>
    <t>BAV-M 32</t>
  </si>
  <si>
    <t>BBSAG Bull.49</t>
  </si>
  <si>
    <t>Germann R</t>
  </si>
  <si>
    <t>BBSAG Bull.56</t>
  </si>
  <si>
    <t>IBVS 2159</t>
  </si>
  <si>
    <t>IBVS 2189</t>
  </si>
  <si>
    <t>BRNO 26</t>
  </si>
  <si>
    <t>IBVS 2124</t>
  </si>
  <si>
    <t>BBSAG Bull.57</t>
  </si>
  <si>
    <t>Kohl M</t>
  </si>
  <si>
    <t>BBSAG Bull.77</t>
  </si>
  <si>
    <t>BAAVSS 64,21</t>
  </si>
  <si>
    <t>BAAVSS 67,7</t>
  </si>
  <si>
    <t>BRNO 30</t>
  </si>
  <si>
    <t>BAV-M 52</t>
  </si>
  <si>
    <t>BAAVS  72,22</t>
  </si>
  <si>
    <t>R</t>
  </si>
  <si>
    <t>IBVS 3927</t>
  </si>
  <si>
    <t>A AC 42,363</t>
  </si>
  <si>
    <t>AA 42,363</t>
  </si>
  <si>
    <t>Blaettler E</t>
  </si>
  <si>
    <t>BBSAG Bull.101</t>
  </si>
  <si>
    <t>IBVS 4340</t>
  </si>
  <si>
    <t>ccd</t>
  </si>
  <si>
    <t>IBVS 4555</t>
  </si>
  <si>
    <t>II</t>
  </si>
  <si>
    <t>IBVS 5583</t>
  </si>
  <si>
    <t>I</t>
  </si>
  <si>
    <t>IBVS 5360</t>
  </si>
  <si>
    <t>IBVS 5378</t>
  </si>
  <si>
    <t>IBVS 5464</t>
  </si>
  <si>
    <t>EB/KE</t>
  </si>
  <si>
    <t>IBVS 0322</t>
  </si>
  <si>
    <t>IBVS 0456</t>
  </si>
  <si>
    <t>IBVS 0419</t>
  </si>
  <si>
    <t>IBVS 0508</t>
  </si>
  <si>
    <t>IBVS 0937</t>
  </si>
  <si>
    <t>IBVS 1449</t>
  </si>
  <si>
    <t>IBVS 5649</t>
  </si>
  <si>
    <t># of data points:</t>
  </si>
  <si>
    <t>IBVS 5731</t>
  </si>
  <si>
    <t>My time zone &gt;&gt;&gt;&gt;&gt;</t>
  </si>
  <si>
    <t>(PST=8, PDT=MDT=7, MDT=CST=6, etc.)</t>
  </si>
  <si>
    <t>JD today</t>
  </si>
  <si>
    <t>New Cycle</t>
  </si>
  <si>
    <t>IBVS 5761</t>
  </si>
  <si>
    <t>IBVS 5801</t>
  </si>
  <si>
    <t>Start of linear fit &gt;&gt;&gt;&gt;&gt;&gt;&gt;&gt;&gt;&gt;&gt;&gt;&gt;&gt;&gt;&gt;&gt;&gt;&gt;&gt;&gt;</t>
  </si>
  <si>
    <t>IBVS 5887</t>
  </si>
  <si>
    <t>OEJV 0074</t>
  </si>
  <si>
    <t>vis</t>
  </si>
  <si>
    <t>OEJV 0094</t>
  </si>
  <si>
    <t>IBVS 5917</t>
  </si>
  <si>
    <t>IBVS 5938</t>
  </si>
  <si>
    <t>Add cycle</t>
  </si>
  <si>
    <t>Old Cycle</t>
  </si>
  <si>
    <t>OEJV 0137</t>
  </si>
  <si>
    <t>IBVS 5364</t>
  </si>
  <si>
    <t>IBVS 6011</t>
  </si>
  <si>
    <t>JAVSO..40....1</t>
  </si>
  <si>
    <t>JAVSO..39..177</t>
  </si>
  <si>
    <t>IBVS 6042</t>
  </si>
  <si>
    <t>OEJV 0160</t>
  </si>
  <si>
    <t>IBVS 6084</t>
  </si>
  <si>
    <t>JAV0SO..40..975</t>
  </si>
  <si>
    <t>IBVS 6118</t>
  </si>
  <si>
    <t>IBVS 6149</t>
  </si>
  <si>
    <t>OEJV 0165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</si>
  <si>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</si>
  <si>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</si>
  <si>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</si>
  <si>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</si>
  <si>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</si>
  <si>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</si>
  <si>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</si>
  <si>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</si>
  <si>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</si>
  <si>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 -0.003 </t>
  </si>
  <si>
    <t>F </t>
  </si>
  <si>
    <t>IBVS 6157</t>
  </si>
  <si>
    <t>2425742.517 </t>
  </si>
  <si>
    <t> 11.05.1929 00:24 </t>
  </si>
  <si>
    <t> -0.300 </t>
  </si>
  <si>
    <t>P </t>
  </si>
  <si>
    <t> H.Schmidt </t>
  </si>
  <si>
    <t> KVB 16.1 </t>
  </si>
  <si>
    <t>2426295.317 </t>
  </si>
  <si>
    <t> 14.11.1930 19:36 </t>
  </si>
  <si>
    <t> -0.287 </t>
  </si>
  <si>
    <t>2426331.236 </t>
  </si>
  <si>
    <t> 20.12.1930 17:39 </t>
  </si>
  <si>
    <t> -0.305 </t>
  </si>
  <si>
    <t>2426547.533 </t>
  </si>
  <si>
    <t> 25.07.1931 00:47 </t>
  </si>
  <si>
    <t> -0.288 </t>
  </si>
  <si>
    <t>2426589.340 </t>
  </si>
  <si>
    <t> 04.09.1931 20:09 </t>
  </si>
  <si>
    <t> -0.299 </t>
  </si>
  <si>
    <t>2426600.428 </t>
  </si>
  <si>
    <t> 15.09.1931 22:16 </t>
  </si>
  <si>
    <t> -0.319 </t>
  </si>
  <si>
    <t>2426619.402 </t>
  </si>
  <si>
    <t> 04.10.1931 21:38 </t>
  </si>
  <si>
    <t> -0.294 </t>
  </si>
  <si>
    <t>2426915.381 </t>
  </si>
  <si>
    <t> 26.07.1932 21:08 </t>
  </si>
  <si>
    <t> -0.311 </t>
  </si>
  <si>
    <t>2426915.408 </t>
  </si>
  <si>
    <t> 26.07.1932 21:47 </t>
  </si>
  <si>
    <t> -0.284 </t>
  </si>
  <si>
    <t>2427000.328 </t>
  </si>
  <si>
    <t> 19.10.1932 19:52 </t>
  </si>
  <si>
    <t> -0.307 </t>
  </si>
  <si>
    <t>2427993.526 </t>
  </si>
  <si>
    <t> 10.07.1935 00:37 </t>
  </si>
  <si>
    <t> -0.296 </t>
  </si>
  <si>
    <t>2428391.454 </t>
  </si>
  <si>
    <t> 10.08.1936 22:53 </t>
  </si>
  <si>
    <t>2429187.304 </t>
  </si>
  <si>
    <t> 15.10.1938 19:17 </t>
  </si>
  <si>
    <t> -0.302 </t>
  </si>
  <si>
    <t>2429581.309 </t>
  </si>
  <si>
    <t> 13.11.1939 19:24 </t>
  </si>
  <si>
    <t>2432742.720 </t>
  </si>
  <si>
    <t> 10.07.1948 05:16 </t>
  </si>
  <si>
    <t> -0.102 </t>
  </si>
  <si>
    <t> G.S.Filatov </t>
  </si>
  <si>
    <t> AC 182.15 </t>
  </si>
  <si>
    <t>2436073.6008 </t>
  </si>
  <si>
    <t> 23.08.1957 02:25 </t>
  </si>
  <si>
    <t> 0.0102 </t>
  </si>
  <si>
    <t>E </t>
  </si>
  <si>
    <t>?</t>
  </si>
  <si>
    <t> Deinzer &amp; Geyer </t>
  </si>
  <si>
    <t> ZFA 47.213 </t>
  </si>
  <si>
    <t>2436113.4570 </t>
  </si>
  <si>
    <t> 01.10.1957 22:58 </t>
  </si>
  <si>
    <t> 0.0083 </t>
  </si>
  <si>
    <t>2436132.4083 </t>
  </si>
  <si>
    <t> 20.10.1957 21:47 </t>
  </si>
  <si>
    <t> 0.0106 </t>
  </si>
  <si>
    <t>2436305.5570 </t>
  </si>
  <si>
    <t> 12.04.1958 01:22 </t>
  </si>
  <si>
    <t> 0.0051 </t>
  </si>
  <si>
    <t>2436343.4629 </t>
  </si>
  <si>
    <t> 19.05.1958 23:06 </t>
  </si>
  <si>
    <t> 0.0131 </t>
  </si>
  <si>
    <t>2437116.4425 </t>
  </si>
  <si>
    <t> 30.06.1960 22:37 </t>
  </si>
  <si>
    <t> 0.0061 </t>
  </si>
  <si>
    <t> B.Cester </t>
  </si>
  <si>
    <t> POAT 317 </t>
  </si>
  <si>
    <t>2437129.5110 </t>
  </si>
  <si>
    <t> 14.07.1960 00:15 </t>
  </si>
  <si>
    <t> 0.0063 </t>
  </si>
  <si>
    <t>2437148.4605 </t>
  </si>
  <si>
    <t> 01.08.1960 23:03 </t>
  </si>
  <si>
    <t> 0.0069 </t>
  </si>
  <si>
    <t>2437188.3200 </t>
  </si>
  <si>
    <t> 10.09.1960 19:40 </t>
  </si>
  <si>
    <t> 0.0082 </t>
  </si>
  <si>
    <t>2437587.552 </t>
  </si>
  <si>
    <t> 15.10.1961 01:14 </t>
  </si>
  <si>
    <t> 0.005 </t>
  </si>
  <si>
    <t> W.Fürtig </t>
  </si>
  <si>
    <t> MVS 2.9 </t>
  </si>
  <si>
    <t>2437885.5095 </t>
  </si>
  <si>
    <t> 09.08.1962 00:13 </t>
  </si>
  <si>
    <t>2438309.5695 </t>
  </si>
  <si>
    <t> 07.10.1963 01:40 </t>
  </si>
  <si>
    <t> 0.0024 </t>
  </si>
  <si>
    <t> A.J.Harris </t>
  </si>
  <si>
    <t> AJ 73.167 </t>
  </si>
  <si>
    <t>2438326.5573 </t>
  </si>
  <si>
    <t> 24.10.1963 01:22 </t>
  </si>
  <si>
    <t> 0.0015 </t>
  </si>
  <si>
    <t>2438623.8586 </t>
  </si>
  <si>
    <t> 16.08.1964 08:36 </t>
  </si>
  <si>
    <t> 0.0002 </t>
  </si>
  <si>
    <t>2438625.8195 </t>
  </si>
  <si>
    <t> 18.08.1964 07:40 </t>
  </si>
  <si>
    <t> 0.0009 </t>
  </si>
  <si>
    <t>2438627.7831 </t>
  </si>
  <si>
    <t> 20.08.1964 06:47 </t>
  </si>
  <si>
    <t> 0.0042 </t>
  </si>
  <si>
    <t>2438635.6212 </t>
  </si>
  <si>
    <t> 28.08.1964 02:54 </t>
  </si>
  <si>
    <t> 0.0014 </t>
  </si>
  <si>
    <t>2438644.7700 </t>
  </si>
  <si>
    <t> 06.09.1964 06:28 </t>
  </si>
  <si>
    <t>2438937.475 </t>
  </si>
  <si>
    <t> 25.06.1965 23:24 </t>
  </si>
  <si>
    <t> -0.021 </t>
  </si>
  <si>
    <t>V </t>
  </si>
  <si>
    <t> J.Hübscher </t>
  </si>
  <si>
    <t>BAVM 18 </t>
  </si>
  <si>
    <t>2438937.502 </t>
  </si>
  <si>
    <t> 26.06.1965 00:02 </t>
  </si>
  <si>
    <t> 0.006 </t>
  </si>
  <si>
    <t> W.Braune </t>
  </si>
  <si>
    <t>2438976.7037 </t>
  </si>
  <si>
    <t> 04.08.1965 04:53 </t>
  </si>
  <si>
    <t> 0.0027 </t>
  </si>
  <si>
    <t>2438993.6922 </t>
  </si>
  <si>
    <t> 21.08.1965 04:36 </t>
  </si>
  <si>
    <t> 0.0025 </t>
  </si>
  <si>
    <t>2438997.6147 </t>
  </si>
  <si>
    <t> 25.08.1965 02:45 </t>
  </si>
  <si>
    <t> 0.0045 </t>
  </si>
  <si>
    <t>2439008.7195 </t>
  </si>
  <si>
    <t> 05.09.1965 05:16 </t>
  </si>
  <si>
    <t> 0.0013 </t>
  </si>
  <si>
    <t>2439403.384 </t>
  </si>
  <si>
    <t> 04.10.1966 21:12 </t>
  </si>
  <si>
    <t>BAVM 23 </t>
  </si>
  <si>
    <t>2439403.386 </t>
  </si>
  <si>
    <t> 04.10.1966 21:15 </t>
  </si>
  <si>
    <t> 0.007 </t>
  </si>
  <si>
    <t>2439405.335 </t>
  </si>
  <si>
    <t> 06.10.1966 20:02 </t>
  </si>
  <si>
    <t> -0.004 </t>
  </si>
  <si>
    <t>2439405.348 </t>
  </si>
  <si>
    <t> 06.10.1966 20:21 </t>
  </si>
  <si>
    <t> 0.009 </t>
  </si>
  <si>
    <t>2439716.365 </t>
  </si>
  <si>
    <t> 13.08.1967 20:45 </t>
  </si>
  <si>
    <t> 0.001 </t>
  </si>
  <si>
    <t> N.Güdür </t>
  </si>
  <si>
    <t> AN 291.112 </t>
  </si>
  <si>
    <t>2439729.436 </t>
  </si>
  <si>
    <t> 26.08.1967 22:27 </t>
  </si>
  <si>
    <t> 0.004 </t>
  </si>
  <si>
    <t>2439769.2886 </t>
  </si>
  <si>
    <t> 05.10.1967 18:55 </t>
  </si>
  <si>
    <t> -0.0014 </t>
  </si>
  <si>
    <t> H.Minti </t>
  </si>
  <si>
    <t>IBVS 322 </t>
  </si>
  <si>
    <t>2439782.3588 </t>
  </si>
  <si>
    <t> 18.10.1967 20:36 </t>
  </si>
  <si>
    <t> 0.0006 </t>
  </si>
  <si>
    <t>2440038.483 </t>
  </si>
  <si>
    <t> 30.06.1968 23:35 </t>
  </si>
  <si>
    <t> -0.013 </t>
  </si>
  <si>
    <t> R.Diethelm </t>
  </si>
  <si>
    <t> ORI 109 </t>
  </si>
  <si>
    <t>2440057.444 </t>
  </si>
  <si>
    <t> 19.07.1968 22:39 </t>
  </si>
  <si>
    <t> -0.001 </t>
  </si>
  <si>
    <t>IBVS 456 </t>
  </si>
  <si>
    <t>2440059.413 </t>
  </si>
  <si>
    <t> 21.07.1968 21:54 </t>
  </si>
  <si>
    <t> 0.008 </t>
  </si>
  <si>
    <t>2440125.402 </t>
  </si>
  <si>
    <t> 25.09.1968 21:38 </t>
  </si>
  <si>
    <t> 0.002 </t>
  </si>
  <si>
    <t>2440142.395 </t>
  </si>
  <si>
    <t> 12.10.1968 21:28 </t>
  </si>
  <si>
    <t> ORI 110 </t>
  </si>
  <si>
    <t>2440157.412 </t>
  </si>
  <si>
    <t> 27.10.1968 21:53 </t>
  </si>
  <si>
    <t> -0.005 </t>
  </si>
  <si>
    <t>2440180.292 </t>
  </si>
  <si>
    <t> 19.11.1968 19:00 </t>
  </si>
  <si>
    <t>2440353.429 </t>
  </si>
  <si>
    <t> 11.05.1969 22:17 </t>
  </si>
  <si>
    <t> -0.011 </t>
  </si>
  <si>
    <t> ORI 113 </t>
  </si>
  <si>
    <t>2440406.369 </t>
  </si>
  <si>
    <t> 03.07.1969 20:51 </t>
  </si>
  <si>
    <t> O.Gülmen </t>
  </si>
  <si>
    <t>2440455.3740 </t>
  </si>
  <si>
    <t> 21.08.1969 20:58 </t>
  </si>
  <si>
    <t> 0.0012 </t>
  </si>
  <si>
    <t> A.Dumitrescu </t>
  </si>
  <si>
    <t>IBVS 419 </t>
  </si>
  <si>
    <t>2440830.435 </t>
  </si>
  <si>
    <t> 31.08.1970 22:26 </t>
  </si>
  <si>
    <t> ORI 121 </t>
  </si>
  <si>
    <t>2440832.396 </t>
  </si>
  <si>
    <t> 02.09.1970 21:30 </t>
  </si>
  <si>
    <t> P.Schlatter </t>
  </si>
  <si>
    <t>2440836.3129 </t>
  </si>
  <si>
    <t> 06.09.1970 19:30 </t>
  </si>
  <si>
    <t> 0.0008 </t>
  </si>
  <si>
    <t>IBVS 508 </t>
  </si>
  <si>
    <t>2440851.344 </t>
  </si>
  <si>
    <t> 21.09.1970 20:15 </t>
  </si>
  <si>
    <t> 0.003 </t>
  </si>
  <si>
    <t>2440866.368 </t>
  </si>
  <si>
    <t> 06.10.1970 20:49 </t>
  </si>
  <si>
    <t> ORI 122 </t>
  </si>
  <si>
    <t>2440887.277 </t>
  </si>
  <si>
    <t> 27.10.1970 18:38 </t>
  </si>
  <si>
    <t>2441126.423 </t>
  </si>
  <si>
    <t> 23.06.1971 22:09 </t>
  </si>
  <si>
    <t> ORI 126 </t>
  </si>
  <si>
    <t>2441154.522 </t>
  </si>
  <si>
    <t> 22.07.1971 00:31 </t>
  </si>
  <si>
    <t> -0.002 </t>
  </si>
  <si>
    <t>2441213.324 </t>
  </si>
  <si>
    <t> 18.09.1971 19:46 </t>
  </si>
  <si>
    <t> -0.007 </t>
  </si>
  <si>
    <t> ORI 127 </t>
  </si>
  <si>
    <t>2441230.3200 </t>
  </si>
  <si>
    <t> 05.10.1971 19:40 </t>
  </si>
  <si>
    <t> 0.0003 </t>
  </si>
  <si>
    <t> H.W.Duerbeck </t>
  </si>
  <si>
    <t> JAA 3.227 </t>
  </si>
  <si>
    <t>2441239.4663 </t>
  </si>
  <si>
    <t> 14.10.1971 23:11 </t>
  </si>
  <si>
    <t> -0.0011 </t>
  </si>
  <si>
    <t>2441260.3751 </t>
  </si>
  <si>
    <t> 04.11.1971 21:00 </t>
  </si>
  <si>
    <t> -0.0015 </t>
  </si>
  <si>
    <t>2441492.3348 </t>
  </si>
  <si>
    <t> 23.06.1972 20:02 </t>
  </si>
  <si>
    <t> -0.0031 </t>
  </si>
  <si>
    <t> R.Akinci </t>
  </si>
  <si>
    <t>IBVS 937 </t>
  </si>
  <si>
    <t>2441521.408 </t>
  </si>
  <si>
    <t> 22.07.1972 21:47 </t>
  </si>
  <si>
    <t>2441525.321 </t>
  </si>
  <si>
    <t> 26.07.1972 19:42 </t>
  </si>
  <si>
    <t> -0.014 </t>
  </si>
  <si>
    <t>2441854.327 </t>
  </si>
  <si>
    <t> 20.06.1973 19:50 </t>
  </si>
  <si>
    <t>2441881.446 </t>
  </si>
  <si>
    <t> 17.07.1973 22:42 </t>
  </si>
  <si>
    <t> O.Demircan </t>
  </si>
  <si>
    <t>2441901.381 </t>
  </si>
  <si>
    <t> 06.08.1973 21:08 </t>
  </si>
  <si>
    <t> BBS 11 </t>
  </si>
  <si>
    <t>2442414.290 </t>
  </si>
  <si>
    <t> 01.01.1975 18:57 </t>
  </si>
  <si>
    <t> BBS 20 </t>
  </si>
  <si>
    <t>2442570.450 </t>
  </si>
  <si>
    <t> 06.06.1975 22:48 </t>
  </si>
  <si>
    <t> -0.018 </t>
  </si>
  <si>
    <t> BBS 23 </t>
  </si>
  <si>
    <t>2442606.392 </t>
  </si>
  <si>
    <t> 12.07.1975 21:24 </t>
  </si>
  <si>
    <t>2442623.392 </t>
  </si>
  <si>
    <t> 29.07.1975 21:24 </t>
  </si>
  <si>
    <t>2442653.4506 </t>
  </si>
  <si>
    <t> 28.08.1975 22:48 </t>
  </si>
  <si>
    <t> -0.0008 </t>
  </si>
  <si>
    <t> M.Kreiner </t>
  </si>
  <si>
    <t>IBVS 1119 </t>
  </si>
  <si>
    <t>2442740.3534 </t>
  </si>
  <si>
    <t> 23.11.1975 20:28 </t>
  </si>
  <si>
    <t> -0.0018 </t>
  </si>
  <si>
    <t> J.Wester </t>
  </si>
  <si>
    <t>2442742.3168 </t>
  </si>
  <si>
    <t> 25.11.1975 19:36 </t>
  </si>
  <si>
    <t>2443013.4786 </t>
  </si>
  <si>
    <t> 22.08.1976 23:29 </t>
  </si>
  <si>
    <t> -0.0029 </t>
  </si>
  <si>
    <t>2443013.4812 </t>
  </si>
  <si>
    <t> 22.08.1976 23:32 </t>
  </si>
  <si>
    <t> -0.0003 </t>
  </si>
  <si>
    <t>2443015.4405 </t>
  </si>
  <si>
    <t> 24.08.1976 22:34 </t>
  </si>
  <si>
    <t> -0.0013 </t>
  </si>
  <si>
    <t>2443043.5369 </t>
  </si>
  <si>
    <t> 22.09.1976 00:53 </t>
  </si>
  <si>
    <t> -0.0016 </t>
  </si>
  <si>
    <t>2443393.4388 </t>
  </si>
  <si>
    <t> 06.09.1977 22:31 </t>
  </si>
  <si>
    <t> -0.0019 </t>
  </si>
  <si>
    <t> R.Gröbel </t>
  </si>
  <si>
    <t>IBVS 1449 </t>
  </si>
  <si>
    <t>2443401.6059 </t>
  </si>
  <si>
    <t> 15.09.1977 02:32 </t>
  </si>
  <si>
    <t> -0.0025 </t>
  </si>
  <si>
    <t>2443434.275 </t>
  </si>
  <si>
    <t> 17.10.1977 18:36 </t>
  </si>
  <si>
    <t> BBS 35 </t>
  </si>
  <si>
    <t>2443777.318 </t>
  </si>
  <si>
    <t> 25.09.1978 19:37 </t>
  </si>
  <si>
    <t> BBS 39 </t>
  </si>
  <si>
    <t>2444082.463 </t>
  </si>
  <si>
    <t> 27.07.1979 23:06 </t>
  </si>
  <si>
    <t> BBS 44 </t>
  </si>
  <si>
    <t>2444129.5100 </t>
  </si>
  <si>
    <t> 13.09.1979 00:14 </t>
  </si>
  <si>
    <t> 0.0004 </t>
  </si>
  <si>
    <t> L.Patkos </t>
  </si>
  <si>
    <t>IBVS 1751 </t>
  </si>
  <si>
    <t>2444166.386 </t>
  </si>
  <si>
    <t> 19.10.1979 21:15 </t>
  </si>
  <si>
    <t> -0.041 </t>
  </si>
  <si>
    <t> T.Brelstaff </t>
  </si>
  <si>
    <t> VSSC 59.17 </t>
  </si>
  <si>
    <t>2444169.357 </t>
  </si>
  <si>
    <t> 22.10.1979 20:34 </t>
  </si>
  <si>
    <t> D.Lichtenknecker </t>
  </si>
  <si>
    <t>BAVM 32 </t>
  </si>
  <si>
    <t>2444423.8721 </t>
  </si>
  <si>
    <t> 03.07.1980 08:55 </t>
  </si>
  <si>
    <t> R.A.Breinhorst </t>
  </si>
  <si>
    <t>2444424.8516 </t>
  </si>
  <si>
    <t> 04.07.1980 08:26 </t>
  </si>
  <si>
    <t>2444425.8318 </t>
  </si>
  <si>
    <t> 05.07.1980 07:57 </t>
  </si>
  <si>
    <t> -0.0002 </t>
  </si>
  <si>
    <t>2444461.430 </t>
  </si>
  <si>
    <t> 09.08.1980 22:19 </t>
  </si>
  <si>
    <t> BBS 49 </t>
  </si>
  <si>
    <t>2444821.463 </t>
  </si>
  <si>
    <t> 04.08.1981 23:06 </t>
  </si>
  <si>
    <t> -0.010 </t>
  </si>
  <si>
    <t> R.Germann </t>
  </si>
  <si>
    <t> BBS 56 </t>
  </si>
  <si>
    <t>2444840.4236 </t>
  </si>
  <si>
    <t> 23.08.1981 22:09 </t>
  </si>
  <si>
    <t> E.Derman et al. </t>
  </si>
  <si>
    <t>IBVS 2159 </t>
  </si>
  <si>
    <t>2444842.3802 </t>
  </si>
  <si>
    <t> 25.08.1981 21:07 </t>
  </si>
  <si>
    <t> -0.0021 </t>
  </si>
  <si>
    <t>2444842.3839 </t>
  </si>
  <si>
    <t> 25.08.1981 21:12 </t>
  </si>
  <si>
    <t> 0.0016 </t>
  </si>
  <si>
    <t>2444853.4900 </t>
  </si>
  <si>
    <t> 05.09.1981 23:45 </t>
  </si>
  <si>
    <t> S.Bozkurt </t>
  </si>
  <si>
    <t>IBVS 2124 </t>
  </si>
  <si>
    <t>2444855.440 </t>
  </si>
  <si>
    <t> 07.09.1981 22:33 </t>
  </si>
  <si>
    <t> K.Carbol </t>
  </si>
  <si>
    <t> BRNO 26 </t>
  </si>
  <si>
    <t>2444874.4001 </t>
  </si>
  <si>
    <t> 26.09.1981 21:36 </t>
  </si>
  <si>
    <t>2444879.3013 </t>
  </si>
  <si>
    <t> 01.10.1981 19:13 </t>
  </si>
  <si>
    <t>2444894.3305 </t>
  </si>
  <si>
    <t> 16.10.1981 19:55 </t>
  </si>
  <si>
    <t> 0.0019 </t>
  </si>
  <si>
    <t>2444895.3076 </t>
  </si>
  <si>
    <t> 17.10.1981 19:22 </t>
  </si>
  <si>
    <t>2444929.265 </t>
  </si>
  <si>
    <t> 20.11.1981 18:21 </t>
  </si>
  <si>
    <t> BBS 57 </t>
  </si>
  <si>
    <t>2444929.2875 </t>
  </si>
  <si>
    <t> 20.11.1981 18:54 </t>
  </si>
  <si>
    <t>2446235.457 </t>
  </si>
  <si>
    <t> 18.06.1985 22:58 </t>
  </si>
  <si>
    <t> -0.000 </t>
  </si>
  <si>
    <t> M.Kohl </t>
  </si>
  <si>
    <t> BBS 77 </t>
  </si>
  <si>
    <t>2446339.3516 </t>
  </si>
  <si>
    <t> 30.09.1985 20:26 </t>
  </si>
  <si>
    <t> 0.0020 </t>
  </si>
  <si>
    <t> J.Ells </t>
  </si>
  <si>
    <t> VSSC 67.9 </t>
  </si>
  <si>
    <t>2447351.472 </t>
  </si>
  <si>
    <t> 08.07.1988 23:19 </t>
  </si>
  <si>
    <t> P.Lutcha </t>
  </si>
  <si>
    <t> BRNO 30 </t>
  </si>
  <si>
    <t>2447351.473 </t>
  </si>
  <si>
    <t> 08.07.1988 23:21 </t>
  </si>
  <si>
    <t> -0.012 </t>
  </si>
  <si>
    <t> A.Dedoch </t>
  </si>
  <si>
    <t>2447353.443 </t>
  </si>
  <si>
    <t> 10.07.1988 22:37 </t>
  </si>
  <si>
    <t> J.Pietz </t>
  </si>
  <si>
    <t>BAVM 52 </t>
  </si>
  <si>
    <t>2447468.4515 </t>
  </si>
  <si>
    <t> 02.11.1988 22:50 </t>
  </si>
  <si>
    <t> 0.0056 </t>
  </si>
  <si>
    <t> VSSC 72.26 </t>
  </si>
  <si>
    <t>2447749.4176 </t>
  </si>
  <si>
    <t> 10.08.1989 22:01 </t>
  </si>
  <si>
    <t> 0.0044 </t>
  </si>
  <si>
    <t> Zhukov &amp; Markova </t>
  </si>
  <si>
    <t>IBVS 3927 </t>
  </si>
  <si>
    <t>2447761.5029 </t>
  </si>
  <si>
    <t> 23.08.1989 00:04 </t>
  </si>
  <si>
    <t>2447763.4648 </t>
  </si>
  <si>
    <t> 24.08.1989 23:09 </t>
  </si>
  <si>
    <t> 0.0033 </t>
  </si>
  <si>
    <t>2447764.4462 </t>
  </si>
  <si>
    <t> 25.08.1989 22:42 </t>
  </si>
  <si>
    <t>2447767.3829 </t>
  </si>
  <si>
    <t> 28.08.1989 21:11 </t>
  </si>
  <si>
    <t>2447849.3906 </t>
  </si>
  <si>
    <t> 18.11.1989 21:22 </t>
  </si>
  <si>
    <t> 0.0054 </t>
  </si>
  <si>
    <t> VSSC 73 </t>
  </si>
  <si>
    <t>2448486.4673 </t>
  </si>
  <si>
    <t> 17.08.1991 23:12 </t>
  </si>
  <si>
    <t> 0.0052 </t>
  </si>
  <si>
    <t> Wolf &amp; Diethelm </t>
  </si>
  <si>
    <t> AA 42.363 </t>
  </si>
  <si>
    <t>2448488.4282 </t>
  </si>
  <si>
    <t> 19.08.1991 22:16 </t>
  </si>
  <si>
    <t> 0.0058 </t>
  </si>
  <si>
    <t>2448503.4564 </t>
  </si>
  <si>
    <t> 03.09.1991 22:57 </t>
  </si>
  <si>
    <t>2448760.566 </t>
  </si>
  <si>
    <t> 18.05.1992 01:35 </t>
  </si>
  <si>
    <t> E.Blättler </t>
  </si>
  <si>
    <t> BBS 101 </t>
  </si>
  <si>
    <t>2448833.4291 </t>
  </si>
  <si>
    <t> 29.07.1992 22:17 </t>
  </si>
  <si>
    <t> Z.Paragi </t>
  </si>
  <si>
    <t>IBVS 4340 </t>
  </si>
  <si>
    <t>2448833.4300 </t>
  </si>
  <si>
    <t> 29.07.1992 22:19 </t>
  </si>
  <si>
    <t> 0.0060 </t>
  </si>
  <si>
    <t>G</t>
  </si>
  <si>
    <t>2449919.4008 </t>
  </si>
  <si>
    <t> 20.07.1995 21:37 </t>
  </si>
  <si>
    <t> 0.0057 </t>
  </si>
  <si>
    <t>IBVS 4555 </t>
  </si>
  <si>
    <t>2450977.9323 </t>
  </si>
  <si>
    <t> 13.06.1998 10:22 </t>
  </si>
  <si>
    <t> 0.0094 </t>
  </si>
  <si>
    <t>C </t>
  </si>
  <si>
    <t> J.Roe </t>
  </si>
  <si>
    <t> JAAVSO 39;177 </t>
  </si>
  <si>
    <t>2450981.8506 </t>
  </si>
  <si>
    <t> 17.06.1998 08:24 </t>
  </si>
  <si>
    <t> 0.0073 </t>
  </si>
  <si>
    <t>2452117.477 </t>
  </si>
  <si>
    <t> 26.07.2001 23:26 </t>
  </si>
  <si>
    <t> P.Hejduk </t>
  </si>
  <si>
    <t>OEJV 0074 </t>
  </si>
  <si>
    <t>2452136.422 </t>
  </si>
  <si>
    <t> 14.08.2001 22:07 </t>
  </si>
  <si>
    <t>2452151.4617 </t>
  </si>
  <si>
    <t> 29.08.2001 23:04 </t>
  </si>
  <si>
    <t> 0.0105 </t>
  </si>
  <si>
    <t> Ulas&amp;Erkan </t>
  </si>
  <si>
    <t>IBVS 5360 </t>
  </si>
  <si>
    <t>2452153.4227 </t>
  </si>
  <si>
    <t> 31.08.2001 22:08 </t>
  </si>
  <si>
    <t> 0.0113 </t>
  </si>
  <si>
    <t>2452156.362 </t>
  </si>
  <si>
    <t> 03.09.2001 20:41 </t>
  </si>
  <si>
    <t> 0.010 </t>
  </si>
  <si>
    <t>2452172.3715 </t>
  </si>
  <si>
    <t> 19.09.2001 20:54 </t>
  </si>
  <si>
    <t> 0.0111 </t>
  </si>
  <si>
    <t>2452499.4108 </t>
  </si>
  <si>
    <t> 12.08.2002 21:51 </t>
  </si>
  <si>
    <t> 0.0176 </t>
  </si>
  <si>
    <t>2452516.3983 </t>
  </si>
  <si>
    <t> 29.08.2002 21:33 </t>
  </si>
  <si>
    <t> 0.0164 </t>
  </si>
  <si>
    <t>2452524.5618 </t>
  </si>
  <si>
    <t> 07.09.2002 01:28 </t>
  </si>
  <si>
    <t> 0.0123 </t>
  </si>
  <si>
    <t> S.Dvorak </t>
  </si>
  <si>
    <t>IBVS 5378 </t>
  </si>
  <si>
    <t>2452528.4862 </t>
  </si>
  <si>
    <t> 10.09.2002 23:40 </t>
  </si>
  <si>
    <t> 0.0162 </t>
  </si>
  <si>
    <t> O.Demircan et al. </t>
  </si>
  <si>
    <t>IBVS 5364 </t>
  </si>
  <si>
    <t>2452854.5337 </t>
  </si>
  <si>
    <t> 03.08.2003 00:48 </t>
  </si>
  <si>
    <t> 0.0110 </t>
  </si>
  <si>
    <t> M.Zejda </t>
  </si>
  <si>
    <t>IBVS 5583 </t>
  </si>
  <si>
    <t>2452862.37791 </t>
  </si>
  <si>
    <t> 10.08.2003 21:04 </t>
  </si>
  <si>
    <t> 0.01427 </t>
  </si>
  <si>
    <t>o</t>
  </si>
  <si>
    <t> R.Ehrenberger </t>
  </si>
  <si>
    <t>2453277.2944 </t>
  </si>
  <si>
    <t> 28.09.2004 19:03 </t>
  </si>
  <si>
    <t> 0.0140 </t>
  </si>
  <si>
    <t> B.Albayrak et al. </t>
  </si>
  <si>
    <t>IBVS 5649 </t>
  </si>
  <si>
    <t>2453550.42123 </t>
  </si>
  <si>
    <t> 28.06.2005 22:06 </t>
  </si>
  <si>
    <t> 0.01455 </t>
  </si>
  <si>
    <t>2453580.482 </t>
  </si>
  <si>
    <t> 28.07.2005 23:34 </t>
  </si>
  <si>
    <t> 0.018 </t>
  </si>
  <si>
    <t>2453582.432 </t>
  </si>
  <si>
    <t> 30.07.2005 22:22 </t>
  </si>
  <si>
    <t> J.Benko </t>
  </si>
  <si>
    <t>OEJV 0094 </t>
  </si>
  <si>
    <t>2453582.447 </t>
  </si>
  <si>
    <t> 30.07.2005 22:43 </t>
  </si>
  <si>
    <t> 0.023 </t>
  </si>
  <si>
    <t> S.Kacmár </t>
  </si>
  <si>
    <t>2453582.451 </t>
  </si>
  <si>
    <t> 30.07.2005 22:49 </t>
  </si>
  <si>
    <t> 0.027 </t>
  </si>
  <si>
    <t> L.Marcin </t>
  </si>
  <si>
    <t>2453612.485 </t>
  </si>
  <si>
    <t> 29.08.2005 23:38 </t>
  </si>
  <si>
    <t>2453620.33535 </t>
  </si>
  <si>
    <t> 06.09.2005 20:02 </t>
  </si>
  <si>
    <t> 0.01356 </t>
  </si>
  <si>
    <t>2453656.27314 </t>
  </si>
  <si>
    <t> 12.10.2005 18:33 </t>
  </si>
  <si>
    <t> 0.01368 </t>
  </si>
  <si>
    <t>2453927.4402 </t>
  </si>
  <si>
    <t> 10.07.2006 22:33 </t>
  </si>
  <si>
    <t> 0.0147 </t>
  </si>
  <si>
    <t>-I</t>
  </si>
  <si>
    <t> F.Agerer </t>
  </si>
  <si>
    <t>BAVM 178 </t>
  </si>
  <si>
    <t>2453929.40115 </t>
  </si>
  <si>
    <t> 12.07.2006 21:37 </t>
  </si>
  <si>
    <t>13890</t>
  </si>
  <si>
    <t> 0.01539 </t>
  </si>
  <si>
    <t>2453944.43239 </t>
  </si>
  <si>
    <t> 27.07.2006 22:22 </t>
  </si>
  <si>
    <t>13913</t>
  </si>
  <si>
    <t> 0.01815 </t>
  </si>
  <si>
    <t>2453980.3672 </t>
  </si>
  <si>
    <t> 01.09.2006 20:48 </t>
  </si>
  <si>
    <t>13968</t>
  </si>
  <si>
    <t> 0.0153 </t>
  </si>
  <si>
    <t> F.Walter </t>
  </si>
  <si>
    <t>BAVM 183 </t>
  </si>
  <si>
    <t>2454306.4192 </t>
  </si>
  <si>
    <t> 24.07.2007 22:03 </t>
  </si>
  <si>
    <t>14467</t>
  </si>
  <si>
    <t> 0.0146 </t>
  </si>
  <si>
    <t>m</t>
  </si>
  <si>
    <t> T.Kilicoglu et al. </t>
  </si>
  <si>
    <t>IBVS 5801 </t>
  </si>
  <si>
    <t>2454319.4897 </t>
  </si>
  <si>
    <t> 06.08.2007 23:45 </t>
  </si>
  <si>
    <t>14487</t>
  </si>
  <si>
    <t> 0.0169 </t>
  </si>
  <si>
    <t>ns</t>
  </si>
  <si>
    <t> G.Marino et al. </t>
  </si>
  <si>
    <t>IBVS 5917 </t>
  </si>
  <si>
    <t>2454336.4772 </t>
  </si>
  <si>
    <t> 23.08.2007 23:27 </t>
  </si>
  <si>
    <t>14513</t>
  </si>
  <si>
    <t> 0.0156 </t>
  </si>
  <si>
    <t>2454373.3945 </t>
  </si>
  <si>
    <t> 29.09.2007 21:28 </t>
  </si>
  <si>
    <t>14569.5</t>
  </si>
  <si>
    <t> 0.0152 </t>
  </si>
  <si>
    <t>B;V</t>
  </si>
  <si>
    <t> D.Bilgiç &amp; B.Savran </t>
  </si>
  <si>
    <t>IBVS 5887 </t>
  </si>
  <si>
    <t>2454376.3361 </t>
  </si>
  <si>
    <t> 02.10.2007 20:03 </t>
  </si>
  <si>
    <t>14574</t>
  </si>
  <si>
    <t> I.Türk &amp; A.Demirtop </t>
  </si>
  <si>
    <t>2454393.3258 </t>
  </si>
  <si>
    <t> 19.10.2007 19:49 </t>
  </si>
  <si>
    <t>14600</t>
  </si>
  <si>
    <t> 0.0174 </t>
  </si>
  <si>
    <t> A.Elmasli &amp; G.Aysan </t>
  </si>
  <si>
    <t>2454406.3922 </t>
  </si>
  <si>
    <t> 01.11.2007 21:24 </t>
  </si>
  <si>
    <t>14620</t>
  </si>
  <si>
    <t> 0.0155 </t>
  </si>
  <si>
    <t> L.Šmelcer </t>
  </si>
  <si>
    <t>2454406.3933 </t>
  </si>
  <si>
    <t> 01.11.2007 21:26 </t>
  </si>
  <si>
    <t> 0.0166 </t>
  </si>
  <si>
    <t>2454427.9552 </t>
  </si>
  <si>
    <t> 23.11.2007 10:55 </t>
  </si>
  <si>
    <t>14653</t>
  </si>
  <si>
    <t> 0.0159 </t>
  </si>
  <si>
    <t> H.Itoh </t>
  </si>
  <si>
    <t>VSB 46 </t>
  </si>
  <si>
    <t>2454429.2639 </t>
  </si>
  <si>
    <t> 24.11.2007 18:20 </t>
  </si>
  <si>
    <t>14655</t>
  </si>
  <si>
    <t> 0.0178 </t>
  </si>
  <si>
    <t> E.Törün &amp; G.Aydin </t>
  </si>
  <si>
    <t>2454649.4630 </t>
  </si>
  <si>
    <t> 01.07.2008 23:06 </t>
  </si>
  <si>
    <t>14992</t>
  </si>
  <si>
    <t> 0.0170 </t>
  </si>
  <si>
    <t> T.Tanriverdi &amp; M.Seki </t>
  </si>
  <si>
    <t>2454685.405 </t>
  </si>
  <si>
    <t> 06.08.2008 21:43 </t>
  </si>
  <si>
    <t>15047</t>
  </si>
  <si>
    <t> 0.021 </t>
  </si>
  <si>
    <t> P.Svoboda </t>
  </si>
  <si>
    <t>2454700.4291 </t>
  </si>
  <si>
    <t> 21.08.2008 22:17 </t>
  </si>
  <si>
    <t>15070</t>
  </si>
  <si>
    <t>2454700.4292 </t>
  </si>
  <si>
    <t> 21.08.2008 22:18 </t>
  </si>
  <si>
    <t>2454752.3759 </t>
  </si>
  <si>
    <t> 12.10.2008 21:01 </t>
  </si>
  <si>
    <t>15149.5</t>
  </si>
  <si>
    <t> 0.0175 </t>
  </si>
  <si>
    <t> E.Çöl &amp; B.Sivrilikaya </t>
  </si>
  <si>
    <t>2455006.554 </t>
  </si>
  <si>
    <t> 24.06.2009 01:17 </t>
  </si>
  <si>
    <t>15538.5</t>
  </si>
  <si>
    <t>2455010.8009 </t>
  </si>
  <si>
    <t> 28.06.2009 07:13 </t>
  </si>
  <si>
    <t>15545</t>
  </si>
  <si>
    <t> 0.0180 </t>
  </si>
  <si>
    <t>IBVS 5938 </t>
  </si>
  <si>
    <t>2455126.4548 </t>
  </si>
  <si>
    <t> 21.10.2009 22:54 </t>
  </si>
  <si>
    <t>15722</t>
  </si>
  <si>
    <t> 0.0179 </t>
  </si>
  <si>
    <t>OEJV 0137 </t>
  </si>
  <si>
    <t>2455477.3420 </t>
  </si>
  <si>
    <t> 07.10.2010 20:12 </t>
  </si>
  <si>
    <t>16259</t>
  </si>
  <si>
    <t> 0.0227 </t>
  </si>
  <si>
    <t> L.Corp </t>
  </si>
  <si>
    <t>2455744.5868 </t>
  </si>
  <si>
    <t> 02.07.2011 02:04 </t>
  </si>
  <si>
    <t>16668</t>
  </si>
  <si>
    <t> 0.0220 </t>
  </si>
  <si>
    <t> JAAVSO 40;975 </t>
  </si>
  <si>
    <t>2455799.47104 </t>
  </si>
  <si>
    <t> 25.08.2011 23:18 </t>
  </si>
  <si>
    <t>16752</t>
  </si>
  <si>
    <t> 0.01957 </t>
  </si>
  <si>
    <t> M.Mašek </t>
  </si>
  <si>
    <t>OEJV 0160 </t>
  </si>
  <si>
    <t>2455800.45519 </t>
  </si>
  <si>
    <t> 26.08.2011 22:55 </t>
  </si>
  <si>
    <t>16753.5</t>
  </si>
  <si>
    <t> 0.02360 </t>
  </si>
  <si>
    <t>2455855.6651 </t>
  </si>
  <si>
    <t> 21.10.2011 03:57 </t>
  </si>
  <si>
    <t>16838</t>
  </si>
  <si>
    <t> 0.0202 </t>
  </si>
  <si>
    <t>IBVS 6011 </t>
  </si>
  <si>
    <t>2455867.42559 </t>
  </si>
  <si>
    <t> 01.11.2011 22:12 </t>
  </si>
  <si>
    <t>16856</t>
  </si>
  <si>
    <t> 0.01925 </t>
  </si>
  <si>
    <t>2455867.42589 </t>
  </si>
  <si>
    <t> 01.11.2011 22:13 </t>
  </si>
  <si>
    <t> 0.01955 </t>
  </si>
  <si>
    <t>2456212.42864 </t>
  </si>
  <si>
    <t> 11.10.2012 22:17 </t>
  </si>
  <si>
    <t>17384</t>
  </si>
  <si>
    <t> 0.02066 </t>
  </si>
  <si>
    <t>2456215.6944 </t>
  </si>
  <si>
    <t> 15.10.2012 04:39 </t>
  </si>
  <si>
    <t>17389</t>
  </si>
  <si>
    <t> 0.0194 </t>
  </si>
  <si>
    <t>IBVS 6042 </t>
  </si>
  <si>
    <t>2456490.4547 </t>
  </si>
  <si>
    <t> 16.07.2013 22:54 </t>
  </si>
  <si>
    <t>17809.5</t>
  </si>
  <si>
    <t> 0.0198 </t>
  </si>
  <si>
    <t>BAVM 232 </t>
  </si>
  <si>
    <t>2456506.4633 </t>
  </si>
  <si>
    <t> 01.08.2013 23:07 </t>
  </si>
  <si>
    <t>BAVM 234 </t>
  </si>
  <si>
    <t>2456510.38446 </t>
  </si>
  <si>
    <t> 05.08.2013 21:13 </t>
  </si>
  <si>
    <t> 0.02051 </t>
  </si>
  <si>
    <t>2456510.38449 </t>
  </si>
  <si>
    <t> 0.02054 </t>
  </si>
  <si>
    <t>2456817.4884 </t>
  </si>
  <si>
    <t> 08.06.2014 23:43 </t>
  </si>
  <si>
    <t> 0.0207 </t>
  </si>
  <si>
    <t>BAVM 238 </t>
  </si>
  <si>
    <t>2456864.5345 </t>
  </si>
  <si>
    <t> 26.07.2014 00:49 </t>
  </si>
  <si>
    <t> 0.0211 </t>
  </si>
  <si>
    <t>2457198.4282 </t>
  </si>
  <si>
    <t> 24.06.2015 22:16 </t>
  </si>
  <si>
    <t> 0.0212 </t>
  </si>
  <si>
    <t>BAVM 241 (=IBVS 6157) </t>
  </si>
  <si>
    <t>BAD?</t>
  </si>
  <si>
    <t>V0836 Cyg / GSC 2715-0262</t>
  </si>
  <si>
    <t>OEJV 0179</t>
  </si>
  <si>
    <t>JAVSO..44..164</t>
  </si>
  <si>
    <t>JAVSO..45..215</t>
  </si>
  <si>
    <t>JAVSO..46…79 (2018)</t>
  </si>
  <si>
    <t>IBVS 6234</t>
  </si>
  <si>
    <t>JAVSO..46..184</t>
  </si>
  <si>
    <t>JAVSO..48…87</t>
  </si>
  <si>
    <t>OEJV 0211</t>
  </si>
  <si>
    <t>VSB 069</t>
  </si>
  <si>
    <t>cG</t>
  </si>
  <si>
    <t>JAVSO 49, 108</t>
  </si>
  <si>
    <t>JAVSO, 48, 87</t>
  </si>
  <si>
    <t>JAVSO, 49, 108</t>
  </si>
  <si>
    <t>JBAV, 60</t>
  </si>
  <si>
    <t>JAVSO, 50, 133</t>
  </si>
  <si>
    <t>VSB, 91</t>
  </si>
  <si>
    <t>JAAVSO, 50, 255</t>
  </si>
  <si>
    <t>OEJV 234</t>
  </si>
  <si>
    <t>JAAVSO52#1</t>
  </si>
  <si>
    <t xml:space="preserve">Mag </t>
  </si>
  <si>
    <t>Next ToM-P</t>
  </si>
  <si>
    <t>Next ToM-S</t>
  </si>
  <si>
    <t>8.57-9.23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</si>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</sst>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42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9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6" fillId="0" borderId="0"/>
    <xf numFmtId="0" fontId="9" fillId="0" borderId="0"/>
    <xf numFmtId="0" fontId="9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34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105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0" fillId="0" borderId="0" xfId="0">
      <alignment vertical="top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9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16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7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7" fillId="24" borderId="17" xfId="38" applyFill="1" applyBorder="1" applyAlignment="1" applyProtection="1">
      <alignment horizontal="right" vertical="top" wrapText="1"/>
    </xf>
    <xf numFmtId="0" fontId="37" fillId="0" borderId="0" xfId="0" applyFont="1" applyAlignment="1">
      <alignment horizontal="left" vertical="center"/>
    </xf>
    <xf numFmtId="0" fontId="37" fillId="0" borderId="0" xfId="0" applyFont="1" applyAlignment="1">
      <alignment horizontal="center" vertical="center"/>
    </xf>
    <xf numFmtId="0" fontId="37" fillId="0" borderId="0" xfId="42" applyFont="1" applyAlignment="1">
      <alignment horizontal="left" vertical="center"/>
    </xf>
    <xf numFmtId="0" fontId="37" fillId="0" borderId="0" xfId="42" applyFont="1" applyAlignment="1">
      <alignment horizontal="center" vertical="center"/>
    </xf>
    <xf numFmtId="0" fontId="5" fillId="0" borderId="0" xfId="42" applyFont="1" applyAlignment="1">
      <alignment horizontal="left" vertical="center"/>
    </xf>
    <xf numFmtId="0" fontId="39" fillId="0" borderId="0" xfId="0" applyFont="1" applyAlignment="1">
      <alignment horizontal="left" vertical="center" wrapText="1"/>
    </xf>
    <xf numFmtId="0" fontId="39" fillId="0" borderId="0" xfId="0" applyFont="1" applyAlignment="1">
      <alignment horizontal="center" vertical="center" wrapText="1"/>
    </xf>
    <xf numFmtId="0" fontId="39" fillId="0" borderId="0" xfId="0" applyFont="1" applyAlignment="1">
      <alignment vertical="center" wrapText="1"/>
    </xf>
    <xf numFmtId="0" fontId="39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5" fillId="0" borderId="5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22" fontId="10" fillId="0" borderId="0" xfId="0" applyNumberFormat="1" applyFont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14" fontId="5" fillId="0" borderId="0" xfId="0" applyNumberFormat="1" applyFont="1" applyAlignment="1">
      <alignment vertical="center"/>
    </xf>
    <xf numFmtId="14" fontId="0" fillId="0" borderId="0" xfId="0" applyNumberForma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35" fillId="0" borderId="0" xfId="0" applyFont="1" applyAlignment="1">
      <alignment vertical="center"/>
    </xf>
    <xf numFmtId="0" fontId="35" fillId="0" borderId="0" xfId="0" applyFont="1" applyAlignment="1">
      <alignment horizontal="center" vertical="center"/>
    </xf>
    <xf numFmtId="0" fontId="35" fillId="0" borderId="0" xfId="0" applyFont="1" applyAlignment="1">
      <alignment horizontal="left" vertical="center"/>
    </xf>
    <xf numFmtId="0" fontId="35" fillId="0" borderId="0" xfId="0" applyFont="1" applyAlignment="1">
      <alignment vertical="center" wrapText="1"/>
    </xf>
    <xf numFmtId="0" fontId="35" fillId="0" borderId="0" xfId="0" applyFont="1" applyAlignment="1">
      <alignment horizontal="center" vertical="center" wrapText="1"/>
    </xf>
    <xf numFmtId="0" fontId="35" fillId="0" borderId="0" xfId="0" applyFont="1" applyAlignment="1">
      <alignment horizontal="left" vertical="center" wrapText="1"/>
    </xf>
    <xf numFmtId="0" fontId="37" fillId="0" borderId="18" xfId="0" applyFont="1" applyBorder="1" applyAlignment="1">
      <alignment horizontal="left" vertical="center"/>
    </xf>
    <xf numFmtId="0" fontId="35" fillId="0" borderId="0" xfId="42" applyFont="1" applyAlignment="1">
      <alignment vertical="center" wrapText="1"/>
    </xf>
    <xf numFmtId="0" fontId="35" fillId="0" borderId="0" xfId="42" applyFont="1" applyAlignment="1">
      <alignment horizontal="center" vertical="center" wrapText="1"/>
    </xf>
    <xf numFmtId="0" fontId="35" fillId="0" borderId="0" xfId="42" applyFont="1" applyAlignment="1">
      <alignment horizontal="left" vertical="center" wrapText="1"/>
    </xf>
    <xf numFmtId="0" fontId="35" fillId="0" borderId="0" xfId="43" applyFont="1" applyAlignment="1">
      <alignment vertical="center"/>
    </xf>
    <xf numFmtId="0" fontId="35" fillId="0" borderId="0" xfId="43" applyFont="1" applyAlignment="1">
      <alignment horizontal="center" vertical="center"/>
    </xf>
    <xf numFmtId="0" fontId="35" fillId="0" borderId="0" xfId="43" applyFont="1" applyAlignment="1">
      <alignment horizontal="left" vertical="center"/>
    </xf>
    <xf numFmtId="0" fontId="35" fillId="0" borderId="0" xfId="42" applyFont="1" applyAlignment="1">
      <alignment vertical="center"/>
    </xf>
    <xf numFmtId="0" fontId="35" fillId="0" borderId="0" xfId="42" applyFont="1" applyAlignment="1">
      <alignment horizontal="center" vertical="center"/>
    </xf>
    <xf numFmtId="0" fontId="35" fillId="0" borderId="0" xfId="42" applyFont="1" applyAlignment="1">
      <alignment horizontal="left" vertical="center"/>
    </xf>
    <xf numFmtId="0" fontId="36" fillId="0" borderId="0" xfId="0" applyFont="1" applyAlignment="1">
      <alignment vertical="center"/>
    </xf>
    <xf numFmtId="0" fontId="5" fillId="0" borderId="0" xfId="42" applyFont="1" applyAlignment="1">
      <alignment horizontal="left" vertical="center" wrapText="1"/>
    </xf>
    <xf numFmtId="0" fontId="38" fillId="0" borderId="0" xfId="42" applyFont="1" applyAlignment="1">
      <alignment vertical="center"/>
    </xf>
    <xf numFmtId="0" fontId="38" fillId="0" borderId="0" xfId="42" applyFont="1" applyAlignment="1">
      <alignment horizontal="center" vertical="center"/>
    </xf>
    <xf numFmtId="0" fontId="38" fillId="0" borderId="0" xfId="42" applyFont="1" applyAlignment="1">
      <alignment horizontal="left" vertical="center"/>
    </xf>
    <xf numFmtId="0" fontId="5" fillId="0" borderId="0" xfId="42" applyFont="1" applyAlignment="1">
      <alignment vertical="center"/>
    </xf>
    <xf numFmtId="0" fontId="5" fillId="0" borderId="0" xfId="42" applyFont="1" applyAlignment="1">
      <alignment horizontal="center"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center" vertical="center"/>
    </xf>
    <xf numFmtId="0" fontId="38" fillId="0" borderId="0" xfId="0" applyFont="1" applyAlignment="1">
      <alignment horizontal="left" vertical="center"/>
    </xf>
    <xf numFmtId="0" fontId="39" fillId="0" borderId="0" xfId="0" applyFont="1" applyAlignment="1">
      <alignment horizontal="center" vertical="center"/>
    </xf>
    <xf numFmtId="0" fontId="39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0" xfId="0" applyBorder="1" applyAlignment="1">
      <alignment horizontal="left" vertical="center"/>
    </xf>
    <xf numFmtId="165" fontId="39" fillId="0" borderId="0" xfId="0" applyNumberFormat="1" applyFont="1" applyAlignment="1">
      <alignment horizontal="left" vertical="center" wrapText="1"/>
    </xf>
    <xf numFmtId="0" fontId="39" fillId="0" borderId="0" xfId="0" applyFont="1" applyAlignment="1" applyProtection="1">
      <alignment horizontal="left" vertical="center" wrapText="1"/>
      <protection locked="0"/>
    </xf>
    <xf numFmtId="0" fontId="39" fillId="0" borderId="0" xfId="0" applyFont="1" applyAlignment="1" applyProtection="1">
      <alignment horizontal="center" vertical="center"/>
      <protection locked="0"/>
    </xf>
    <xf numFmtId="0" fontId="39" fillId="0" borderId="0" xfId="0" applyFont="1" applyAlignment="1">
      <alignment horizontal="left"/>
    </xf>
    <xf numFmtId="0" fontId="0" fillId="0" borderId="19" xfId="0" applyBorder="1" applyAlignment="1">
      <alignment vertical="center"/>
    </xf>
    <xf numFmtId="0" fontId="40" fillId="0" borderId="22" xfId="0" applyFont="1" applyBorder="1" applyAlignment="1">
      <alignment horizontal="right" vertical="center"/>
    </xf>
    <xf numFmtId="0" fontId="40" fillId="0" borderId="24" xfId="0" applyFont="1" applyBorder="1" applyAlignment="1">
      <alignment horizontal="right" vertical="center"/>
    </xf>
    <xf numFmtId="0" fontId="6" fillId="25" borderId="20" xfId="0" applyFont="1" applyFill="1" applyBorder="1" applyAlignment="1">
      <alignment horizontal="right" vertical="center"/>
    </xf>
    <xf numFmtId="0" fontId="6" fillId="25" borderId="21" xfId="0" applyFont="1" applyFill="1" applyBorder="1" applyAlignment="1">
      <alignment horizontal="center" vertical="center"/>
    </xf>
    <xf numFmtId="0" fontId="4" fillId="0" borderId="23" xfId="0" applyFont="1" applyBorder="1" applyAlignment="1">
      <alignment horizontal="right" vertical="center"/>
    </xf>
    <xf numFmtId="0" fontId="41" fillId="0" borderId="23" xfId="0" applyFont="1" applyBorder="1" applyAlignment="1">
      <alignment horizontal="right" vertical="center"/>
    </xf>
    <xf numFmtId="22" fontId="41" fillId="0" borderId="23" xfId="0" applyNumberFormat="1" applyFont="1" applyBorder="1" applyAlignment="1">
      <alignment horizontal="right" vertical="center"/>
    </xf>
    <xf numFmtId="22" fontId="41" fillId="0" borderId="25" xfId="0" applyNumberFormat="1" applyFont="1" applyBorder="1" applyAlignment="1">
      <alignment horizontal="right" vertical="center"/>
    </xf>
    <xf numFmtId="0" fontId="6" fillId="0" borderId="0" xfId="0" applyFont="1" applyAlignment="1">
      <alignment vertic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V0836 Cyg - O-C Diagr.</a:t>
            </a:r>
          </a:p>
        </c:rich>
      </c:tx>
      <c:layout>
        <c:manualLayout>
          <c:xMode val="edge"/>
          <c:yMode val="edge"/>
          <c:x val="0.35535851496823767"/>
          <c:y val="3.38462310045639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68717047451669"/>
          <c:y val="0.14769252958613219"/>
          <c:w val="0.78383128295254834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Active!$F$21:$F$952</c:f>
              <c:numCache>
                <c:formatCode>General</c:formatCode>
                <c:ptCount val="932"/>
                <c:pt idx="0">
                  <c:v>-29248</c:v>
                </c:pt>
                <c:pt idx="1">
                  <c:v>-28402</c:v>
                </c:pt>
                <c:pt idx="2">
                  <c:v>-28347</c:v>
                </c:pt>
                <c:pt idx="3">
                  <c:v>-28016</c:v>
                </c:pt>
                <c:pt idx="4">
                  <c:v>-27952</c:v>
                </c:pt>
                <c:pt idx="5">
                  <c:v>-27935</c:v>
                </c:pt>
                <c:pt idx="6">
                  <c:v>-27906</c:v>
                </c:pt>
                <c:pt idx="7">
                  <c:v>-27453</c:v>
                </c:pt>
                <c:pt idx="8">
                  <c:v>-27453</c:v>
                </c:pt>
                <c:pt idx="9">
                  <c:v>-27323</c:v>
                </c:pt>
                <c:pt idx="10">
                  <c:v>-25803</c:v>
                </c:pt>
                <c:pt idx="11">
                  <c:v>-25194</c:v>
                </c:pt>
                <c:pt idx="12">
                  <c:v>-23976</c:v>
                </c:pt>
                <c:pt idx="13">
                  <c:v>-23373</c:v>
                </c:pt>
                <c:pt idx="14">
                  <c:v>-18534.5</c:v>
                </c:pt>
                <c:pt idx="15">
                  <c:v>-13437</c:v>
                </c:pt>
                <c:pt idx="16">
                  <c:v>-13376</c:v>
                </c:pt>
                <c:pt idx="17">
                  <c:v>-13347</c:v>
                </c:pt>
                <c:pt idx="18">
                  <c:v>-13082</c:v>
                </c:pt>
                <c:pt idx="19">
                  <c:v>-13024</c:v>
                </c:pt>
                <c:pt idx="20">
                  <c:v>-11841</c:v>
                </c:pt>
                <c:pt idx="21">
                  <c:v>-11821</c:v>
                </c:pt>
                <c:pt idx="22">
                  <c:v>-11792</c:v>
                </c:pt>
                <c:pt idx="23">
                  <c:v>-11731</c:v>
                </c:pt>
                <c:pt idx="24">
                  <c:v>-11120</c:v>
                </c:pt>
                <c:pt idx="25">
                  <c:v>-10664</c:v>
                </c:pt>
                <c:pt idx="26">
                  <c:v>-10015</c:v>
                </c:pt>
                <c:pt idx="27">
                  <c:v>-9989</c:v>
                </c:pt>
                <c:pt idx="28">
                  <c:v>-9534</c:v>
                </c:pt>
                <c:pt idx="29">
                  <c:v>-9531</c:v>
                </c:pt>
                <c:pt idx="30">
                  <c:v>-9528</c:v>
                </c:pt>
                <c:pt idx="31">
                  <c:v>-9516</c:v>
                </c:pt>
                <c:pt idx="32">
                  <c:v>-9502</c:v>
                </c:pt>
                <c:pt idx="33">
                  <c:v>-9054</c:v>
                </c:pt>
                <c:pt idx="34">
                  <c:v>-9054</c:v>
                </c:pt>
                <c:pt idx="35">
                  <c:v>-8994</c:v>
                </c:pt>
                <c:pt idx="36">
                  <c:v>-8968</c:v>
                </c:pt>
                <c:pt idx="37">
                  <c:v>-8962</c:v>
                </c:pt>
                <c:pt idx="38">
                  <c:v>-8945</c:v>
                </c:pt>
                <c:pt idx="39">
                  <c:v>-8341</c:v>
                </c:pt>
                <c:pt idx="40">
                  <c:v>-8341</c:v>
                </c:pt>
                <c:pt idx="41">
                  <c:v>-8338</c:v>
                </c:pt>
                <c:pt idx="42">
                  <c:v>-8338</c:v>
                </c:pt>
                <c:pt idx="43">
                  <c:v>-7862</c:v>
                </c:pt>
                <c:pt idx="44">
                  <c:v>-7842</c:v>
                </c:pt>
                <c:pt idx="45">
                  <c:v>-7781</c:v>
                </c:pt>
                <c:pt idx="46">
                  <c:v>-7781</c:v>
                </c:pt>
                <c:pt idx="47">
                  <c:v>-7761</c:v>
                </c:pt>
                <c:pt idx="48">
                  <c:v>-7761</c:v>
                </c:pt>
                <c:pt idx="49">
                  <c:v>-7369</c:v>
                </c:pt>
                <c:pt idx="50">
                  <c:v>-7340</c:v>
                </c:pt>
                <c:pt idx="51">
                  <c:v>-7337</c:v>
                </c:pt>
                <c:pt idx="52">
                  <c:v>-7236</c:v>
                </c:pt>
                <c:pt idx="53">
                  <c:v>-7210</c:v>
                </c:pt>
                <c:pt idx="54">
                  <c:v>-7187</c:v>
                </c:pt>
                <c:pt idx="55">
                  <c:v>-7152</c:v>
                </c:pt>
                <c:pt idx="56">
                  <c:v>-6887</c:v>
                </c:pt>
                <c:pt idx="57">
                  <c:v>-6806</c:v>
                </c:pt>
                <c:pt idx="58">
                  <c:v>-6731</c:v>
                </c:pt>
                <c:pt idx="59">
                  <c:v>-6157</c:v>
                </c:pt>
                <c:pt idx="60">
                  <c:v>-6154</c:v>
                </c:pt>
                <c:pt idx="61">
                  <c:v>-6148</c:v>
                </c:pt>
                <c:pt idx="62">
                  <c:v>-6125</c:v>
                </c:pt>
                <c:pt idx="63">
                  <c:v>-6102</c:v>
                </c:pt>
                <c:pt idx="64">
                  <c:v>-6070</c:v>
                </c:pt>
                <c:pt idx="65">
                  <c:v>-5704</c:v>
                </c:pt>
                <c:pt idx="66">
                  <c:v>-5661</c:v>
                </c:pt>
                <c:pt idx="67">
                  <c:v>-5571</c:v>
                </c:pt>
                <c:pt idx="68">
                  <c:v>-5545</c:v>
                </c:pt>
                <c:pt idx="69">
                  <c:v>-5531</c:v>
                </c:pt>
                <c:pt idx="70">
                  <c:v>-5499</c:v>
                </c:pt>
                <c:pt idx="71">
                  <c:v>-5144</c:v>
                </c:pt>
                <c:pt idx="72">
                  <c:v>-5099.5</c:v>
                </c:pt>
                <c:pt idx="73">
                  <c:v>-5093.5</c:v>
                </c:pt>
                <c:pt idx="74">
                  <c:v>-4590</c:v>
                </c:pt>
                <c:pt idx="75">
                  <c:v>-4548.5</c:v>
                </c:pt>
                <c:pt idx="76">
                  <c:v>-4518</c:v>
                </c:pt>
                <c:pt idx="77">
                  <c:v>-3733</c:v>
                </c:pt>
                <c:pt idx="78">
                  <c:v>-3494</c:v>
                </c:pt>
                <c:pt idx="79">
                  <c:v>-3439</c:v>
                </c:pt>
                <c:pt idx="80">
                  <c:v>-3413</c:v>
                </c:pt>
                <c:pt idx="81">
                  <c:v>-3367</c:v>
                </c:pt>
                <c:pt idx="82">
                  <c:v>-3367</c:v>
                </c:pt>
                <c:pt idx="83">
                  <c:v>-3367</c:v>
                </c:pt>
                <c:pt idx="84">
                  <c:v>-3234</c:v>
                </c:pt>
                <c:pt idx="85">
                  <c:v>-3231</c:v>
                </c:pt>
                <c:pt idx="86">
                  <c:v>-2816</c:v>
                </c:pt>
                <c:pt idx="87">
                  <c:v>-2816</c:v>
                </c:pt>
                <c:pt idx="88">
                  <c:v>-2813</c:v>
                </c:pt>
                <c:pt idx="89">
                  <c:v>-2770</c:v>
                </c:pt>
                <c:pt idx="90">
                  <c:v>-2234.5</c:v>
                </c:pt>
                <c:pt idx="91">
                  <c:v>-2222</c:v>
                </c:pt>
                <c:pt idx="92">
                  <c:v>-2172</c:v>
                </c:pt>
                <c:pt idx="93">
                  <c:v>-1647</c:v>
                </c:pt>
                <c:pt idx="94">
                  <c:v>-1180</c:v>
                </c:pt>
                <c:pt idx="95">
                  <c:v>-1108</c:v>
                </c:pt>
                <c:pt idx="96">
                  <c:v>-1051.5</c:v>
                </c:pt>
                <c:pt idx="97">
                  <c:v>-1047</c:v>
                </c:pt>
                <c:pt idx="98">
                  <c:v>-657.5</c:v>
                </c:pt>
                <c:pt idx="99">
                  <c:v>-656</c:v>
                </c:pt>
                <c:pt idx="100">
                  <c:v>-654.5</c:v>
                </c:pt>
                <c:pt idx="101">
                  <c:v>-600</c:v>
                </c:pt>
                <c:pt idx="102">
                  <c:v>-49</c:v>
                </c:pt>
                <c:pt idx="103">
                  <c:v>-20</c:v>
                </c:pt>
                <c:pt idx="104">
                  <c:v>-17</c:v>
                </c:pt>
                <c:pt idx="105">
                  <c:v>-17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3</c:v>
                </c:pt>
                <c:pt idx="110">
                  <c:v>32</c:v>
                </c:pt>
                <c:pt idx="111">
                  <c:v>32</c:v>
                </c:pt>
                <c:pt idx="112">
                  <c:v>39.5</c:v>
                </c:pt>
                <c:pt idx="113">
                  <c:v>62.5</c:v>
                </c:pt>
                <c:pt idx="114">
                  <c:v>62.5</c:v>
                </c:pt>
                <c:pt idx="115">
                  <c:v>64</c:v>
                </c:pt>
                <c:pt idx="116">
                  <c:v>64</c:v>
                </c:pt>
                <c:pt idx="117">
                  <c:v>116</c:v>
                </c:pt>
                <c:pt idx="118">
                  <c:v>116</c:v>
                </c:pt>
                <c:pt idx="119">
                  <c:v>116</c:v>
                </c:pt>
                <c:pt idx="120">
                  <c:v>2115</c:v>
                </c:pt>
                <c:pt idx="121">
                  <c:v>2274</c:v>
                </c:pt>
                <c:pt idx="122">
                  <c:v>2274</c:v>
                </c:pt>
                <c:pt idx="123">
                  <c:v>3823</c:v>
                </c:pt>
                <c:pt idx="124">
                  <c:v>3823</c:v>
                </c:pt>
                <c:pt idx="125">
                  <c:v>3826</c:v>
                </c:pt>
                <c:pt idx="126">
                  <c:v>4002</c:v>
                </c:pt>
                <c:pt idx="127">
                  <c:v>4432</c:v>
                </c:pt>
                <c:pt idx="128">
                  <c:v>4432</c:v>
                </c:pt>
                <c:pt idx="129">
                  <c:v>4432</c:v>
                </c:pt>
                <c:pt idx="130">
                  <c:v>4432</c:v>
                </c:pt>
                <c:pt idx="131">
                  <c:v>4450.5</c:v>
                </c:pt>
                <c:pt idx="132">
                  <c:v>4453.5</c:v>
                </c:pt>
                <c:pt idx="133">
                  <c:v>4455</c:v>
                </c:pt>
                <c:pt idx="134">
                  <c:v>4455</c:v>
                </c:pt>
                <c:pt idx="135">
                  <c:v>4455</c:v>
                </c:pt>
                <c:pt idx="136">
                  <c:v>4455</c:v>
                </c:pt>
                <c:pt idx="137">
                  <c:v>4459.5</c:v>
                </c:pt>
                <c:pt idx="138">
                  <c:v>4585</c:v>
                </c:pt>
                <c:pt idx="139">
                  <c:v>5560</c:v>
                </c:pt>
                <c:pt idx="140">
                  <c:v>5563</c:v>
                </c:pt>
                <c:pt idx="141">
                  <c:v>5586</c:v>
                </c:pt>
                <c:pt idx="142">
                  <c:v>5979.5</c:v>
                </c:pt>
                <c:pt idx="143">
                  <c:v>6091</c:v>
                </c:pt>
                <c:pt idx="144">
                  <c:v>6091</c:v>
                </c:pt>
                <c:pt idx="145">
                  <c:v>7753</c:v>
                </c:pt>
                <c:pt idx="146">
                  <c:v>9373</c:v>
                </c:pt>
                <c:pt idx="147">
                  <c:v>9379</c:v>
                </c:pt>
                <c:pt idx="148">
                  <c:v>11117</c:v>
                </c:pt>
                <c:pt idx="149">
                  <c:v>11146</c:v>
                </c:pt>
                <c:pt idx="150">
                  <c:v>11169</c:v>
                </c:pt>
                <c:pt idx="151">
                  <c:v>11172</c:v>
                </c:pt>
                <c:pt idx="152">
                  <c:v>11176.5</c:v>
                </c:pt>
                <c:pt idx="153">
                  <c:v>11201</c:v>
                </c:pt>
                <c:pt idx="154">
                  <c:v>11701.5</c:v>
                </c:pt>
                <c:pt idx="155">
                  <c:v>11727.5</c:v>
                </c:pt>
                <c:pt idx="156">
                  <c:v>11740</c:v>
                </c:pt>
                <c:pt idx="157">
                  <c:v>11746</c:v>
                </c:pt>
                <c:pt idx="158">
                  <c:v>12179</c:v>
                </c:pt>
                <c:pt idx="159">
                  <c:v>12245</c:v>
                </c:pt>
                <c:pt idx="160">
                  <c:v>12257</c:v>
                </c:pt>
                <c:pt idx="161">
                  <c:v>12892</c:v>
                </c:pt>
                <c:pt idx="162">
                  <c:v>13310</c:v>
                </c:pt>
                <c:pt idx="163">
                  <c:v>13356</c:v>
                </c:pt>
                <c:pt idx="164">
                  <c:v>13359</c:v>
                </c:pt>
                <c:pt idx="165">
                  <c:v>13359</c:v>
                </c:pt>
                <c:pt idx="166">
                  <c:v>13359</c:v>
                </c:pt>
                <c:pt idx="167">
                  <c:v>13405</c:v>
                </c:pt>
                <c:pt idx="168">
                  <c:v>13417</c:v>
                </c:pt>
                <c:pt idx="169">
                  <c:v>13472</c:v>
                </c:pt>
                <c:pt idx="170">
                  <c:v>13887</c:v>
                </c:pt>
                <c:pt idx="171">
                  <c:v>13890</c:v>
                </c:pt>
                <c:pt idx="172">
                  <c:v>13913</c:v>
                </c:pt>
                <c:pt idx="173">
                  <c:v>13968</c:v>
                </c:pt>
                <c:pt idx="174">
                  <c:v>14467</c:v>
                </c:pt>
                <c:pt idx="175">
                  <c:v>14487</c:v>
                </c:pt>
                <c:pt idx="176">
                  <c:v>14513</c:v>
                </c:pt>
                <c:pt idx="177">
                  <c:v>14569.5</c:v>
                </c:pt>
                <c:pt idx="178">
                  <c:v>14574</c:v>
                </c:pt>
                <c:pt idx="179">
                  <c:v>14600</c:v>
                </c:pt>
                <c:pt idx="180">
                  <c:v>14620</c:v>
                </c:pt>
                <c:pt idx="181">
                  <c:v>14620</c:v>
                </c:pt>
                <c:pt idx="182">
                  <c:v>14653</c:v>
                </c:pt>
                <c:pt idx="183">
                  <c:v>14655</c:v>
                </c:pt>
                <c:pt idx="184">
                  <c:v>14992</c:v>
                </c:pt>
                <c:pt idx="185">
                  <c:v>15047</c:v>
                </c:pt>
                <c:pt idx="186">
                  <c:v>15070</c:v>
                </c:pt>
                <c:pt idx="187">
                  <c:v>15070</c:v>
                </c:pt>
                <c:pt idx="188">
                  <c:v>15070</c:v>
                </c:pt>
                <c:pt idx="189">
                  <c:v>15149.5</c:v>
                </c:pt>
                <c:pt idx="190">
                  <c:v>15538.5</c:v>
                </c:pt>
                <c:pt idx="191">
                  <c:v>15545</c:v>
                </c:pt>
                <c:pt idx="192">
                  <c:v>15722</c:v>
                </c:pt>
                <c:pt idx="193">
                  <c:v>15722</c:v>
                </c:pt>
                <c:pt idx="194">
                  <c:v>15722</c:v>
                </c:pt>
                <c:pt idx="195">
                  <c:v>16259</c:v>
                </c:pt>
                <c:pt idx="196">
                  <c:v>16668</c:v>
                </c:pt>
                <c:pt idx="197">
                  <c:v>16668</c:v>
                </c:pt>
                <c:pt idx="198">
                  <c:v>16752</c:v>
                </c:pt>
                <c:pt idx="199">
                  <c:v>16753.5</c:v>
                </c:pt>
                <c:pt idx="200">
                  <c:v>16838</c:v>
                </c:pt>
                <c:pt idx="201">
                  <c:v>16856</c:v>
                </c:pt>
                <c:pt idx="202">
                  <c:v>16856</c:v>
                </c:pt>
                <c:pt idx="203">
                  <c:v>16856</c:v>
                </c:pt>
                <c:pt idx="204">
                  <c:v>17384</c:v>
                </c:pt>
                <c:pt idx="205">
                  <c:v>17384</c:v>
                </c:pt>
                <c:pt idx="206">
                  <c:v>17389</c:v>
                </c:pt>
                <c:pt idx="207">
                  <c:v>17809.5</c:v>
                </c:pt>
                <c:pt idx="208">
                  <c:v>17834</c:v>
                </c:pt>
                <c:pt idx="209">
                  <c:v>17840</c:v>
                </c:pt>
                <c:pt idx="210">
                  <c:v>17840</c:v>
                </c:pt>
                <c:pt idx="211">
                  <c:v>18310</c:v>
                </c:pt>
                <c:pt idx="212">
                  <c:v>18382</c:v>
                </c:pt>
                <c:pt idx="213">
                  <c:v>18893</c:v>
                </c:pt>
                <c:pt idx="214">
                  <c:v>18893.5</c:v>
                </c:pt>
                <c:pt idx="215">
                  <c:v>19468.5</c:v>
                </c:pt>
                <c:pt idx="216">
                  <c:v>19577</c:v>
                </c:pt>
                <c:pt idx="217">
                  <c:v>19623</c:v>
                </c:pt>
                <c:pt idx="218">
                  <c:v>19971</c:v>
                </c:pt>
                <c:pt idx="219">
                  <c:v>19995</c:v>
                </c:pt>
                <c:pt idx="220">
                  <c:v>19995</c:v>
                </c:pt>
                <c:pt idx="221">
                  <c:v>20015</c:v>
                </c:pt>
                <c:pt idx="222">
                  <c:v>20041</c:v>
                </c:pt>
                <c:pt idx="223">
                  <c:v>20064</c:v>
                </c:pt>
                <c:pt idx="224">
                  <c:v>20087</c:v>
                </c:pt>
                <c:pt idx="225">
                  <c:v>20093</c:v>
                </c:pt>
                <c:pt idx="226">
                  <c:v>20128</c:v>
                </c:pt>
                <c:pt idx="227">
                  <c:v>20151</c:v>
                </c:pt>
                <c:pt idx="228">
                  <c:v>20160.5</c:v>
                </c:pt>
                <c:pt idx="229">
                  <c:v>20180</c:v>
                </c:pt>
                <c:pt idx="230">
                  <c:v>20206</c:v>
                </c:pt>
                <c:pt idx="231">
                  <c:v>20232</c:v>
                </c:pt>
                <c:pt idx="232">
                  <c:v>20644</c:v>
                </c:pt>
                <c:pt idx="233">
                  <c:v>20673</c:v>
                </c:pt>
                <c:pt idx="234">
                  <c:v>20702</c:v>
                </c:pt>
                <c:pt idx="235">
                  <c:v>21230</c:v>
                </c:pt>
                <c:pt idx="236">
                  <c:v>21230</c:v>
                </c:pt>
                <c:pt idx="237">
                  <c:v>21784</c:v>
                </c:pt>
                <c:pt idx="238">
                  <c:v>21784</c:v>
                </c:pt>
                <c:pt idx="239">
                  <c:v>21807</c:v>
                </c:pt>
                <c:pt idx="240">
                  <c:v>21807</c:v>
                </c:pt>
                <c:pt idx="241">
                  <c:v>21816</c:v>
                </c:pt>
                <c:pt idx="242">
                  <c:v>21865</c:v>
                </c:pt>
                <c:pt idx="243">
                  <c:v>21865</c:v>
                </c:pt>
                <c:pt idx="244">
                  <c:v>22289</c:v>
                </c:pt>
                <c:pt idx="245">
                  <c:v>22335</c:v>
                </c:pt>
                <c:pt idx="246">
                  <c:v>22425</c:v>
                </c:pt>
                <c:pt idx="247">
                  <c:v>22767</c:v>
                </c:pt>
                <c:pt idx="248">
                  <c:v>22891</c:v>
                </c:pt>
                <c:pt idx="249">
                  <c:v>23498</c:v>
                </c:pt>
              </c:numCache>
            </c:numRef>
          </c:xVal>
          <c:yVal>
            <c:numRef>
              <c:f>Active!$H$21:$H$952</c:f>
              <c:numCache>
                <c:formatCode>General</c:formatCode>
                <c:ptCount val="932"/>
                <c:pt idx="10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2D5-4584-BE07-69E5002E8C6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Active!$D$21:$D$952</c:f>
                <c:numCache>
                  <c:formatCode>General</c:formatCode>
                  <c:ptCount val="93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8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1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7">
                    <c:v>0</c:v>
                  </c:pt>
                  <c:pt idx="130">
                    <c:v>2.9999999999999997E-4</c:v>
                  </c:pt>
                  <c:pt idx="138">
                    <c:v>0</c:v>
                  </c:pt>
                  <c:pt idx="142">
                    <c:v>3.0000000000000001E-3</c:v>
                  </c:pt>
                  <c:pt idx="145">
                    <c:v>5.0000000000000001E-4</c:v>
                  </c:pt>
                  <c:pt idx="146">
                    <c:v>2.9999999999999997E-4</c:v>
                  </c:pt>
                  <c:pt idx="147">
                    <c:v>5.0000000000000001E-4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8.0000000000000004E-4</c:v>
                  </c:pt>
                  <c:pt idx="151">
                    <c:v>5.0000000000000001E-4</c:v>
                  </c:pt>
                  <c:pt idx="152">
                    <c:v>1E-3</c:v>
                  </c:pt>
                  <c:pt idx="153">
                    <c:v>4.0000000000000002E-4</c:v>
                  </c:pt>
                  <c:pt idx="154">
                    <c:v>8.0000000000000004E-4</c:v>
                  </c:pt>
                  <c:pt idx="155">
                    <c:v>5.0000000000000001E-4</c:v>
                  </c:pt>
                  <c:pt idx="156">
                    <c:v>1E-4</c:v>
                  </c:pt>
                  <c:pt idx="157">
                    <c:v>2.9999999999999997E-4</c:v>
                  </c:pt>
                  <c:pt idx="158">
                    <c:v>2.9999999999999997E-4</c:v>
                  </c:pt>
                  <c:pt idx="159">
                    <c:v>1.4E-3</c:v>
                  </c:pt>
                  <c:pt idx="160">
                    <c:v>2.5000000000000001E-3</c:v>
                  </c:pt>
                  <c:pt idx="161">
                    <c:v>2.9999999999999997E-4</c:v>
                  </c:pt>
                  <c:pt idx="162">
                    <c:v>2.3E-3</c:v>
                  </c:pt>
                  <c:pt idx="163">
                    <c:v>0</c:v>
                  </c:pt>
                  <c:pt idx="164">
                    <c:v>7.0000000000000001E-3</c:v>
                  </c:pt>
                  <c:pt idx="165">
                    <c:v>6.0000000000000001E-3</c:v>
                  </c:pt>
                  <c:pt idx="166">
                    <c:v>5.0000000000000001E-3</c:v>
                  </c:pt>
                  <c:pt idx="167">
                    <c:v>0</c:v>
                  </c:pt>
                  <c:pt idx="168">
                    <c:v>4.7000000000000002E-3</c:v>
                  </c:pt>
                  <c:pt idx="169">
                    <c:v>3.2000000000000002E-3</c:v>
                  </c:pt>
                  <c:pt idx="170">
                    <c:v>1.5E-3</c:v>
                  </c:pt>
                  <c:pt idx="171">
                    <c:v>1.2999999999999999E-3</c:v>
                  </c:pt>
                  <c:pt idx="172">
                    <c:v>1.1999999999999999E-3</c:v>
                  </c:pt>
                  <c:pt idx="173">
                    <c:v>1E-4</c:v>
                  </c:pt>
                  <c:pt idx="174">
                    <c:v>5.0000000000000001E-4</c:v>
                  </c:pt>
                  <c:pt idx="175">
                    <c:v>8.0000000000000004E-4</c:v>
                  </c:pt>
                  <c:pt idx="176">
                    <c:v>2.9999999999999997E-4</c:v>
                  </c:pt>
                  <c:pt idx="177">
                    <c:v>4.0000000000000002E-4</c:v>
                  </c:pt>
                  <c:pt idx="178">
                    <c:v>2.0000000000000001E-4</c:v>
                  </c:pt>
                  <c:pt idx="179">
                    <c:v>2.9999999999999997E-4</c:v>
                  </c:pt>
                  <c:pt idx="180">
                    <c:v>2.0000000000000001E-4</c:v>
                  </c:pt>
                  <c:pt idx="181">
                    <c:v>2.0000000000000001E-4</c:v>
                  </c:pt>
                  <c:pt idx="182">
                    <c:v>0</c:v>
                  </c:pt>
                  <c:pt idx="183">
                    <c:v>4.0000000000000002E-4</c:v>
                  </c:pt>
                  <c:pt idx="184">
                    <c:v>4.0000000000000002E-4</c:v>
                  </c:pt>
                  <c:pt idx="185">
                    <c:v>0</c:v>
                  </c:pt>
                  <c:pt idx="186">
                    <c:v>2.0000000000000001E-4</c:v>
                  </c:pt>
                  <c:pt idx="187">
                    <c:v>2.0000000000000001E-4</c:v>
                  </c:pt>
                  <c:pt idx="188">
                    <c:v>2.0000000000000001E-4</c:v>
                  </c:pt>
                  <c:pt idx="189">
                    <c:v>6.9999999999999999E-4</c:v>
                  </c:pt>
                  <c:pt idx="190">
                    <c:v>2E-3</c:v>
                  </c:pt>
                  <c:pt idx="191">
                    <c:v>1E-4</c:v>
                  </c:pt>
                  <c:pt idx="192">
                    <c:v>4.0000000000000002E-4</c:v>
                  </c:pt>
                  <c:pt idx="193">
                    <c:v>2.9999999999999997E-4</c:v>
                  </c:pt>
                  <c:pt idx="194">
                    <c:v>2.9999999999999997E-4</c:v>
                  </c:pt>
                  <c:pt idx="195">
                    <c:v>5.9999999999999995E-4</c:v>
                  </c:pt>
                  <c:pt idx="196">
                    <c:v>5.0000000000000001E-4</c:v>
                  </c:pt>
                  <c:pt idx="197">
                    <c:v>5.0000000000000001E-4</c:v>
                  </c:pt>
                  <c:pt idx="198">
                    <c:v>6.9999999999999999E-4</c:v>
                  </c:pt>
                  <c:pt idx="199">
                    <c:v>8.0000000000000004E-4</c:v>
                  </c:pt>
                  <c:pt idx="200">
                    <c:v>2.9999999999999997E-4</c:v>
                  </c:pt>
                  <c:pt idx="201">
                    <c:v>2.0000000000000001E-4</c:v>
                  </c:pt>
                  <c:pt idx="202">
                    <c:v>2.9999999999999997E-4</c:v>
                  </c:pt>
                  <c:pt idx="203">
                    <c:v>2.9999999999999997E-4</c:v>
                  </c:pt>
                  <c:pt idx="204">
                    <c:v>1E-4</c:v>
                  </c:pt>
                  <c:pt idx="205">
                    <c:v>1E-4</c:v>
                  </c:pt>
                  <c:pt idx="206">
                    <c:v>4.0000000000000002E-4</c:v>
                  </c:pt>
                  <c:pt idx="207">
                    <c:v>0.01</c:v>
                  </c:pt>
                  <c:pt idx="208">
                    <c:v>1.1000000000000001E-3</c:v>
                  </c:pt>
                  <c:pt idx="209">
                    <c:v>1E-4</c:v>
                  </c:pt>
                  <c:pt idx="210">
                    <c:v>1E-4</c:v>
                  </c:pt>
                  <c:pt idx="211">
                    <c:v>4.0000000000000002E-4</c:v>
                  </c:pt>
                  <c:pt idx="212">
                    <c:v>1.9E-3</c:v>
                  </c:pt>
                  <c:pt idx="213">
                    <c:v>2E-3</c:v>
                  </c:pt>
                  <c:pt idx="214">
                    <c:v>6.9999999999999999E-4</c:v>
                  </c:pt>
                  <c:pt idx="215">
                    <c:v>0</c:v>
                  </c:pt>
                  <c:pt idx="216">
                    <c:v>8.0000000000000004E-4</c:v>
                  </c:pt>
                  <c:pt idx="217">
                    <c:v>3.0000000000000001E-3</c:v>
                  </c:pt>
                  <c:pt idx="218">
                    <c:v>5.0000000000000001E-4</c:v>
                  </c:pt>
                  <c:pt idx="219">
                    <c:v>1.6999999999999999E-3</c:v>
                  </c:pt>
                  <c:pt idx="220">
                    <c:v>2.0000000000000001E-4</c:v>
                  </c:pt>
                  <c:pt idx="221">
                    <c:v>1E-4</c:v>
                  </c:pt>
                  <c:pt idx="222">
                    <c:v>1E-4</c:v>
                  </c:pt>
                  <c:pt idx="223">
                    <c:v>1E-4</c:v>
                  </c:pt>
                  <c:pt idx="224">
                    <c:v>1E-4</c:v>
                  </c:pt>
                  <c:pt idx="225">
                    <c:v>1E-4</c:v>
                  </c:pt>
                  <c:pt idx="226">
                    <c:v>1E-4</c:v>
                  </c:pt>
                  <c:pt idx="227">
                    <c:v>1E-4</c:v>
                  </c:pt>
                  <c:pt idx="228">
                    <c:v>4.0000000000000002E-4</c:v>
                  </c:pt>
                  <c:pt idx="229">
                    <c:v>1E-4</c:v>
                  </c:pt>
                  <c:pt idx="230">
                    <c:v>1E-4</c:v>
                  </c:pt>
                  <c:pt idx="231">
                    <c:v>1E-4</c:v>
                  </c:pt>
                  <c:pt idx="232">
                    <c:v>2.0000000000000001E-4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1E-4</c:v>
                  </c:pt>
                  <c:pt idx="236">
                    <c:v>1E-4</c:v>
                  </c:pt>
                  <c:pt idx="237">
                    <c:v>1E-4</c:v>
                  </c:pt>
                  <c:pt idx="238">
                    <c:v>1E-4</c:v>
                  </c:pt>
                  <c:pt idx="239">
                    <c:v>2.9999999999999997E-4</c:v>
                  </c:pt>
                  <c:pt idx="240">
                    <c:v>2.9999999999999997E-4</c:v>
                  </c:pt>
                  <c:pt idx="241">
                    <c:v>0</c:v>
                  </c:pt>
                  <c:pt idx="242">
                    <c:v>1E-4</c:v>
                  </c:pt>
                  <c:pt idx="243">
                    <c:v>1E-4</c:v>
                  </c:pt>
                  <c:pt idx="244">
                    <c:v>6.9999999999999999E-4</c:v>
                  </c:pt>
                  <c:pt idx="245">
                    <c:v>1E-4</c:v>
                  </c:pt>
                  <c:pt idx="247">
                    <c:v>5.9999999999999995E-4</c:v>
                  </c:pt>
                  <c:pt idx="248">
                    <c:v>2.0000000000000001E-4</c:v>
                  </c:pt>
                  <c:pt idx="249">
                    <c:v>1E-4</c:v>
                  </c:pt>
                </c:numCache>
              </c:numRef>
            </c:plus>
            <c:minus>
              <c:numRef>
                <c:f>Active!$D$21:$D$952</c:f>
                <c:numCache>
                  <c:formatCode>General</c:formatCode>
                  <c:ptCount val="93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8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1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7">
                    <c:v>0</c:v>
                  </c:pt>
                  <c:pt idx="130">
                    <c:v>2.9999999999999997E-4</c:v>
                  </c:pt>
                  <c:pt idx="138">
                    <c:v>0</c:v>
                  </c:pt>
                  <c:pt idx="142">
                    <c:v>3.0000000000000001E-3</c:v>
                  </c:pt>
                  <c:pt idx="145">
                    <c:v>5.0000000000000001E-4</c:v>
                  </c:pt>
                  <c:pt idx="146">
                    <c:v>2.9999999999999997E-4</c:v>
                  </c:pt>
                  <c:pt idx="147">
                    <c:v>5.0000000000000001E-4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8.0000000000000004E-4</c:v>
                  </c:pt>
                  <c:pt idx="151">
                    <c:v>5.0000000000000001E-4</c:v>
                  </c:pt>
                  <c:pt idx="152">
                    <c:v>1E-3</c:v>
                  </c:pt>
                  <c:pt idx="153">
                    <c:v>4.0000000000000002E-4</c:v>
                  </c:pt>
                  <c:pt idx="154">
                    <c:v>8.0000000000000004E-4</c:v>
                  </c:pt>
                  <c:pt idx="155">
                    <c:v>5.0000000000000001E-4</c:v>
                  </c:pt>
                  <c:pt idx="156">
                    <c:v>1E-4</c:v>
                  </c:pt>
                  <c:pt idx="157">
                    <c:v>2.9999999999999997E-4</c:v>
                  </c:pt>
                  <c:pt idx="158">
                    <c:v>2.9999999999999997E-4</c:v>
                  </c:pt>
                  <c:pt idx="159">
                    <c:v>1.4E-3</c:v>
                  </c:pt>
                  <c:pt idx="160">
                    <c:v>2.5000000000000001E-3</c:v>
                  </c:pt>
                  <c:pt idx="161">
                    <c:v>2.9999999999999997E-4</c:v>
                  </c:pt>
                  <c:pt idx="162">
                    <c:v>2.3E-3</c:v>
                  </c:pt>
                  <c:pt idx="163">
                    <c:v>0</c:v>
                  </c:pt>
                  <c:pt idx="164">
                    <c:v>7.0000000000000001E-3</c:v>
                  </c:pt>
                  <c:pt idx="165">
                    <c:v>6.0000000000000001E-3</c:v>
                  </c:pt>
                  <c:pt idx="166">
                    <c:v>5.0000000000000001E-3</c:v>
                  </c:pt>
                  <c:pt idx="167">
                    <c:v>0</c:v>
                  </c:pt>
                  <c:pt idx="168">
                    <c:v>4.7000000000000002E-3</c:v>
                  </c:pt>
                  <c:pt idx="169">
                    <c:v>3.2000000000000002E-3</c:v>
                  </c:pt>
                  <c:pt idx="170">
                    <c:v>1.5E-3</c:v>
                  </c:pt>
                  <c:pt idx="171">
                    <c:v>1.2999999999999999E-3</c:v>
                  </c:pt>
                  <c:pt idx="172">
                    <c:v>1.1999999999999999E-3</c:v>
                  </c:pt>
                  <c:pt idx="173">
                    <c:v>1E-4</c:v>
                  </c:pt>
                  <c:pt idx="174">
                    <c:v>5.0000000000000001E-4</c:v>
                  </c:pt>
                  <c:pt idx="175">
                    <c:v>8.0000000000000004E-4</c:v>
                  </c:pt>
                  <c:pt idx="176">
                    <c:v>2.9999999999999997E-4</c:v>
                  </c:pt>
                  <c:pt idx="177">
                    <c:v>4.0000000000000002E-4</c:v>
                  </c:pt>
                  <c:pt idx="178">
                    <c:v>2.0000000000000001E-4</c:v>
                  </c:pt>
                  <c:pt idx="179">
                    <c:v>2.9999999999999997E-4</c:v>
                  </c:pt>
                  <c:pt idx="180">
                    <c:v>2.0000000000000001E-4</c:v>
                  </c:pt>
                  <c:pt idx="181">
                    <c:v>2.0000000000000001E-4</c:v>
                  </c:pt>
                  <c:pt idx="182">
                    <c:v>0</c:v>
                  </c:pt>
                  <c:pt idx="183">
                    <c:v>4.0000000000000002E-4</c:v>
                  </c:pt>
                  <c:pt idx="184">
                    <c:v>4.0000000000000002E-4</c:v>
                  </c:pt>
                  <c:pt idx="185">
                    <c:v>0</c:v>
                  </c:pt>
                  <c:pt idx="186">
                    <c:v>2.0000000000000001E-4</c:v>
                  </c:pt>
                  <c:pt idx="187">
                    <c:v>2.0000000000000001E-4</c:v>
                  </c:pt>
                  <c:pt idx="188">
                    <c:v>2.0000000000000001E-4</c:v>
                  </c:pt>
                  <c:pt idx="189">
                    <c:v>6.9999999999999999E-4</c:v>
                  </c:pt>
                  <c:pt idx="190">
                    <c:v>2E-3</c:v>
                  </c:pt>
                  <c:pt idx="191">
                    <c:v>1E-4</c:v>
                  </c:pt>
                  <c:pt idx="192">
                    <c:v>4.0000000000000002E-4</c:v>
                  </c:pt>
                  <c:pt idx="193">
                    <c:v>2.9999999999999997E-4</c:v>
                  </c:pt>
                  <c:pt idx="194">
                    <c:v>2.9999999999999997E-4</c:v>
                  </c:pt>
                  <c:pt idx="195">
                    <c:v>5.9999999999999995E-4</c:v>
                  </c:pt>
                  <c:pt idx="196">
                    <c:v>5.0000000000000001E-4</c:v>
                  </c:pt>
                  <c:pt idx="197">
                    <c:v>5.0000000000000001E-4</c:v>
                  </c:pt>
                  <c:pt idx="198">
                    <c:v>6.9999999999999999E-4</c:v>
                  </c:pt>
                  <c:pt idx="199">
                    <c:v>8.0000000000000004E-4</c:v>
                  </c:pt>
                  <c:pt idx="200">
                    <c:v>2.9999999999999997E-4</c:v>
                  </c:pt>
                  <c:pt idx="201">
                    <c:v>2.0000000000000001E-4</c:v>
                  </c:pt>
                  <c:pt idx="202">
                    <c:v>2.9999999999999997E-4</c:v>
                  </c:pt>
                  <c:pt idx="203">
                    <c:v>2.9999999999999997E-4</c:v>
                  </c:pt>
                  <c:pt idx="204">
                    <c:v>1E-4</c:v>
                  </c:pt>
                  <c:pt idx="205">
                    <c:v>1E-4</c:v>
                  </c:pt>
                  <c:pt idx="206">
                    <c:v>4.0000000000000002E-4</c:v>
                  </c:pt>
                  <c:pt idx="207">
                    <c:v>0.01</c:v>
                  </c:pt>
                  <c:pt idx="208">
                    <c:v>1.1000000000000001E-3</c:v>
                  </c:pt>
                  <c:pt idx="209">
                    <c:v>1E-4</c:v>
                  </c:pt>
                  <c:pt idx="210">
                    <c:v>1E-4</c:v>
                  </c:pt>
                  <c:pt idx="211">
                    <c:v>4.0000000000000002E-4</c:v>
                  </c:pt>
                  <c:pt idx="212">
                    <c:v>1.9E-3</c:v>
                  </c:pt>
                  <c:pt idx="213">
                    <c:v>2E-3</c:v>
                  </c:pt>
                  <c:pt idx="214">
                    <c:v>6.9999999999999999E-4</c:v>
                  </c:pt>
                  <c:pt idx="215">
                    <c:v>0</c:v>
                  </c:pt>
                  <c:pt idx="216">
                    <c:v>8.0000000000000004E-4</c:v>
                  </c:pt>
                  <c:pt idx="217">
                    <c:v>3.0000000000000001E-3</c:v>
                  </c:pt>
                  <c:pt idx="218">
                    <c:v>5.0000000000000001E-4</c:v>
                  </c:pt>
                  <c:pt idx="219">
                    <c:v>1.6999999999999999E-3</c:v>
                  </c:pt>
                  <c:pt idx="220">
                    <c:v>2.0000000000000001E-4</c:v>
                  </c:pt>
                  <c:pt idx="221">
                    <c:v>1E-4</c:v>
                  </c:pt>
                  <c:pt idx="222">
                    <c:v>1E-4</c:v>
                  </c:pt>
                  <c:pt idx="223">
                    <c:v>1E-4</c:v>
                  </c:pt>
                  <c:pt idx="224">
                    <c:v>1E-4</c:v>
                  </c:pt>
                  <c:pt idx="225">
                    <c:v>1E-4</c:v>
                  </c:pt>
                  <c:pt idx="226">
                    <c:v>1E-4</c:v>
                  </c:pt>
                  <c:pt idx="227">
                    <c:v>1E-4</c:v>
                  </c:pt>
                  <c:pt idx="228">
                    <c:v>4.0000000000000002E-4</c:v>
                  </c:pt>
                  <c:pt idx="229">
                    <c:v>1E-4</c:v>
                  </c:pt>
                  <c:pt idx="230">
                    <c:v>1E-4</c:v>
                  </c:pt>
                  <c:pt idx="231">
                    <c:v>1E-4</c:v>
                  </c:pt>
                  <c:pt idx="232">
                    <c:v>2.0000000000000001E-4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1E-4</c:v>
                  </c:pt>
                  <c:pt idx="236">
                    <c:v>1E-4</c:v>
                  </c:pt>
                  <c:pt idx="237">
                    <c:v>1E-4</c:v>
                  </c:pt>
                  <c:pt idx="238">
                    <c:v>1E-4</c:v>
                  </c:pt>
                  <c:pt idx="239">
                    <c:v>2.9999999999999997E-4</c:v>
                  </c:pt>
                  <c:pt idx="240">
                    <c:v>2.9999999999999997E-4</c:v>
                  </c:pt>
                  <c:pt idx="241">
                    <c:v>0</c:v>
                  </c:pt>
                  <c:pt idx="242">
                    <c:v>1E-4</c:v>
                  </c:pt>
                  <c:pt idx="243">
                    <c:v>1E-4</c:v>
                  </c:pt>
                  <c:pt idx="244">
                    <c:v>6.9999999999999999E-4</c:v>
                  </c:pt>
                  <c:pt idx="245">
                    <c:v>1E-4</c:v>
                  </c:pt>
                  <c:pt idx="247">
                    <c:v>5.9999999999999995E-4</c:v>
                  </c:pt>
                  <c:pt idx="248">
                    <c:v>2.0000000000000001E-4</c:v>
                  </c:pt>
                  <c:pt idx="24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Active!$F$21:$F$952</c:f>
              <c:numCache>
                <c:formatCode>General</c:formatCode>
                <c:ptCount val="932"/>
                <c:pt idx="0">
                  <c:v>-29248</c:v>
                </c:pt>
                <c:pt idx="1">
                  <c:v>-28402</c:v>
                </c:pt>
                <c:pt idx="2">
                  <c:v>-28347</c:v>
                </c:pt>
                <c:pt idx="3">
                  <c:v>-28016</c:v>
                </c:pt>
                <c:pt idx="4">
                  <c:v>-27952</c:v>
                </c:pt>
                <c:pt idx="5">
                  <c:v>-27935</c:v>
                </c:pt>
                <c:pt idx="6">
                  <c:v>-27906</c:v>
                </c:pt>
                <c:pt idx="7">
                  <c:v>-27453</c:v>
                </c:pt>
                <c:pt idx="8">
                  <c:v>-27453</c:v>
                </c:pt>
                <c:pt idx="9">
                  <c:v>-27323</c:v>
                </c:pt>
                <c:pt idx="10">
                  <c:v>-25803</c:v>
                </c:pt>
                <c:pt idx="11">
                  <c:v>-25194</c:v>
                </c:pt>
                <c:pt idx="12">
                  <c:v>-23976</c:v>
                </c:pt>
                <c:pt idx="13">
                  <c:v>-23373</c:v>
                </c:pt>
                <c:pt idx="14">
                  <c:v>-18534.5</c:v>
                </c:pt>
                <c:pt idx="15">
                  <c:v>-13437</c:v>
                </c:pt>
                <c:pt idx="16">
                  <c:v>-13376</c:v>
                </c:pt>
                <c:pt idx="17">
                  <c:v>-13347</c:v>
                </c:pt>
                <c:pt idx="18">
                  <c:v>-13082</c:v>
                </c:pt>
                <c:pt idx="19">
                  <c:v>-13024</c:v>
                </c:pt>
                <c:pt idx="20">
                  <c:v>-11841</c:v>
                </c:pt>
                <c:pt idx="21">
                  <c:v>-11821</c:v>
                </c:pt>
                <c:pt idx="22">
                  <c:v>-11792</c:v>
                </c:pt>
                <c:pt idx="23">
                  <c:v>-11731</c:v>
                </c:pt>
                <c:pt idx="24">
                  <c:v>-11120</c:v>
                </c:pt>
                <c:pt idx="25">
                  <c:v>-10664</c:v>
                </c:pt>
                <c:pt idx="26">
                  <c:v>-10015</c:v>
                </c:pt>
                <c:pt idx="27">
                  <c:v>-9989</c:v>
                </c:pt>
                <c:pt idx="28">
                  <c:v>-9534</c:v>
                </c:pt>
                <c:pt idx="29">
                  <c:v>-9531</c:v>
                </c:pt>
                <c:pt idx="30">
                  <c:v>-9528</c:v>
                </c:pt>
                <c:pt idx="31">
                  <c:v>-9516</c:v>
                </c:pt>
                <c:pt idx="32">
                  <c:v>-9502</c:v>
                </c:pt>
                <c:pt idx="33">
                  <c:v>-9054</c:v>
                </c:pt>
                <c:pt idx="34">
                  <c:v>-9054</c:v>
                </c:pt>
                <c:pt idx="35">
                  <c:v>-8994</c:v>
                </c:pt>
                <c:pt idx="36">
                  <c:v>-8968</c:v>
                </c:pt>
                <c:pt idx="37">
                  <c:v>-8962</c:v>
                </c:pt>
                <c:pt idx="38">
                  <c:v>-8945</c:v>
                </c:pt>
                <c:pt idx="39">
                  <c:v>-8341</c:v>
                </c:pt>
                <c:pt idx="40">
                  <c:v>-8341</c:v>
                </c:pt>
                <c:pt idx="41">
                  <c:v>-8338</c:v>
                </c:pt>
                <c:pt idx="42">
                  <c:v>-8338</c:v>
                </c:pt>
                <c:pt idx="43">
                  <c:v>-7862</c:v>
                </c:pt>
                <c:pt idx="44">
                  <c:v>-7842</c:v>
                </c:pt>
                <c:pt idx="45">
                  <c:v>-7781</c:v>
                </c:pt>
                <c:pt idx="46">
                  <c:v>-7781</c:v>
                </c:pt>
                <c:pt idx="47">
                  <c:v>-7761</c:v>
                </c:pt>
                <c:pt idx="48">
                  <c:v>-7761</c:v>
                </c:pt>
                <c:pt idx="49">
                  <c:v>-7369</c:v>
                </c:pt>
                <c:pt idx="50">
                  <c:v>-7340</c:v>
                </c:pt>
                <c:pt idx="51">
                  <c:v>-7337</c:v>
                </c:pt>
                <c:pt idx="52">
                  <c:v>-7236</c:v>
                </c:pt>
                <c:pt idx="53">
                  <c:v>-7210</c:v>
                </c:pt>
                <c:pt idx="54">
                  <c:v>-7187</c:v>
                </c:pt>
                <c:pt idx="55">
                  <c:v>-7152</c:v>
                </c:pt>
                <c:pt idx="56">
                  <c:v>-6887</c:v>
                </c:pt>
                <c:pt idx="57">
                  <c:v>-6806</c:v>
                </c:pt>
                <c:pt idx="58">
                  <c:v>-6731</c:v>
                </c:pt>
                <c:pt idx="59">
                  <c:v>-6157</c:v>
                </c:pt>
                <c:pt idx="60">
                  <c:v>-6154</c:v>
                </c:pt>
                <c:pt idx="61">
                  <c:v>-6148</c:v>
                </c:pt>
                <c:pt idx="62">
                  <c:v>-6125</c:v>
                </c:pt>
                <c:pt idx="63">
                  <c:v>-6102</c:v>
                </c:pt>
                <c:pt idx="64">
                  <c:v>-6070</c:v>
                </c:pt>
                <c:pt idx="65">
                  <c:v>-5704</c:v>
                </c:pt>
                <c:pt idx="66">
                  <c:v>-5661</c:v>
                </c:pt>
                <c:pt idx="67">
                  <c:v>-5571</c:v>
                </c:pt>
                <c:pt idx="68">
                  <c:v>-5545</c:v>
                </c:pt>
                <c:pt idx="69">
                  <c:v>-5531</c:v>
                </c:pt>
                <c:pt idx="70">
                  <c:v>-5499</c:v>
                </c:pt>
                <c:pt idx="71">
                  <c:v>-5144</c:v>
                </c:pt>
                <c:pt idx="72">
                  <c:v>-5099.5</c:v>
                </c:pt>
                <c:pt idx="73">
                  <c:v>-5093.5</c:v>
                </c:pt>
                <c:pt idx="74">
                  <c:v>-4590</c:v>
                </c:pt>
                <c:pt idx="75">
                  <c:v>-4548.5</c:v>
                </c:pt>
                <c:pt idx="76">
                  <c:v>-4518</c:v>
                </c:pt>
                <c:pt idx="77">
                  <c:v>-3733</c:v>
                </c:pt>
                <c:pt idx="78">
                  <c:v>-3494</c:v>
                </c:pt>
                <c:pt idx="79">
                  <c:v>-3439</c:v>
                </c:pt>
                <c:pt idx="80">
                  <c:v>-3413</c:v>
                </c:pt>
                <c:pt idx="81">
                  <c:v>-3367</c:v>
                </c:pt>
                <c:pt idx="82">
                  <c:v>-3367</c:v>
                </c:pt>
                <c:pt idx="83">
                  <c:v>-3367</c:v>
                </c:pt>
                <c:pt idx="84">
                  <c:v>-3234</c:v>
                </c:pt>
                <c:pt idx="85">
                  <c:v>-3231</c:v>
                </c:pt>
                <c:pt idx="86">
                  <c:v>-2816</c:v>
                </c:pt>
                <c:pt idx="87">
                  <c:v>-2816</c:v>
                </c:pt>
                <c:pt idx="88">
                  <c:v>-2813</c:v>
                </c:pt>
                <c:pt idx="89">
                  <c:v>-2770</c:v>
                </c:pt>
                <c:pt idx="90">
                  <c:v>-2234.5</c:v>
                </c:pt>
                <c:pt idx="91">
                  <c:v>-2222</c:v>
                </c:pt>
                <c:pt idx="92">
                  <c:v>-2172</c:v>
                </c:pt>
                <c:pt idx="93">
                  <c:v>-1647</c:v>
                </c:pt>
                <c:pt idx="94">
                  <c:v>-1180</c:v>
                </c:pt>
                <c:pt idx="95">
                  <c:v>-1108</c:v>
                </c:pt>
                <c:pt idx="96">
                  <c:v>-1051.5</c:v>
                </c:pt>
                <c:pt idx="97">
                  <c:v>-1047</c:v>
                </c:pt>
                <c:pt idx="98">
                  <c:v>-657.5</c:v>
                </c:pt>
                <c:pt idx="99">
                  <c:v>-656</c:v>
                </c:pt>
                <c:pt idx="100">
                  <c:v>-654.5</c:v>
                </c:pt>
                <c:pt idx="101">
                  <c:v>-600</c:v>
                </c:pt>
                <c:pt idx="102">
                  <c:v>-49</c:v>
                </c:pt>
                <c:pt idx="103">
                  <c:v>-20</c:v>
                </c:pt>
                <c:pt idx="104">
                  <c:v>-17</c:v>
                </c:pt>
                <c:pt idx="105">
                  <c:v>-17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3</c:v>
                </c:pt>
                <c:pt idx="110">
                  <c:v>32</c:v>
                </c:pt>
                <c:pt idx="111">
                  <c:v>32</c:v>
                </c:pt>
                <c:pt idx="112">
                  <c:v>39.5</c:v>
                </c:pt>
                <c:pt idx="113">
                  <c:v>62.5</c:v>
                </c:pt>
                <c:pt idx="114">
                  <c:v>62.5</c:v>
                </c:pt>
                <c:pt idx="115">
                  <c:v>64</c:v>
                </c:pt>
                <c:pt idx="116">
                  <c:v>64</c:v>
                </c:pt>
                <c:pt idx="117">
                  <c:v>116</c:v>
                </c:pt>
                <c:pt idx="118">
                  <c:v>116</c:v>
                </c:pt>
                <c:pt idx="119">
                  <c:v>116</c:v>
                </c:pt>
                <c:pt idx="120">
                  <c:v>2115</c:v>
                </c:pt>
                <c:pt idx="121">
                  <c:v>2274</c:v>
                </c:pt>
                <c:pt idx="122">
                  <c:v>2274</c:v>
                </c:pt>
                <c:pt idx="123">
                  <c:v>3823</c:v>
                </c:pt>
                <c:pt idx="124">
                  <c:v>3823</c:v>
                </c:pt>
                <c:pt idx="125">
                  <c:v>3826</c:v>
                </c:pt>
                <c:pt idx="126">
                  <c:v>4002</c:v>
                </c:pt>
                <c:pt idx="127">
                  <c:v>4432</c:v>
                </c:pt>
                <c:pt idx="128">
                  <c:v>4432</c:v>
                </c:pt>
                <c:pt idx="129">
                  <c:v>4432</c:v>
                </c:pt>
                <c:pt idx="130">
                  <c:v>4432</c:v>
                </c:pt>
                <c:pt idx="131">
                  <c:v>4450.5</c:v>
                </c:pt>
                <c:pt idx="132">
                  <c:v>4453.5</c:v>
                </c:pt>
                <c:pt idx="133">
                  <c:v>4455</c:v>
                </c:pt>
                <c:pt idx="134">
                  <c:v>4455</c:v>
                </c:pt>
                <c:pt idx="135">
                  <c:v>4455</c:v>
                </c:pt>
                <c:pt idx="136">
                  <c:v>4455</c:v>
                </c:pt>
                <c:pt idx="137">
                  <c:v>4459.5</c:v>
                </c:pt>
                <c:pt idx="138">
                  <c:v>4585</c:v>
                </c:pt>
                <c:pt idx="139">
                  <c:v>5560</c:v>
                </c:pt>
                <c:pt idx="140">
                  <c:v>5563</c:v>
                </c:pt>
                <c:pt idx="141">
                  <c:v>5586</c:v>
                </c:pt>
                <c:pt idx="142">
                  <c:v>5979.5</c:v>
                </c:pt>
                <c:pt idx="143">
                  <c:v>6091</c:v>
                </c:pt>
                <c:pt idx="144">
                  <c:v>6091</c:v>
                </c:pt>
                <c:pt idx="145">
                  <c:v>7753</c:v>
                </c:pt>
                <c:pt idx="146">
                  <c:v>9373</c:v>
                </c:pt>
                <c:pt idx="147">
                  <c:v>9379</c:v>
                </c:pt>
                <c:pt idx="148">
                  <c:v>11117</c:v>
                </c:pt>
                <c:pt idx="149">
                  <c:v>11146</c:v>
                </c:pt>
                <c:pt idx="150">
                  <c:v>11169</c:v>
                </c:pt>
                <c:pt idx="151">
                  <c:v>11172</c:v>
                </c:pt>
                <c:pt idx="152">
                  <c:v>11176.5</c:v>
                </c:pt>
                <c:pt idx="153">
                  <c:v>11201</c:v>
                </c:pt>
                <c:pt idx="154">
                  <c:v>11701.5</c:v>
                </c:pt>
                <c:pt idx="155">
                  <c:v>11727.5</c:v>
                </c:pt>
                <c:pt idx="156">
                  <c:v>11740</c:v>
                </c:pt>
                <c:pt idx="157">
                  <c:v>11746</c:v>
                </c:pt>
                <c:pt idx="158">
                  <c:v>12179</c:v>
                </c:pt>
                <c:pt idx="159">
                  <c:v>12245</c:v>
                </c:pt>
                <c:pt idx="160">
                  <c:v>12257</c:v>
                </c:pt>
                <c:pt idx="161">
                  <c:v>12892</c:v>
                </c:pt>
                <c:pt idx="162">
                  <c:v>13310</c:v>
                </c:pt>
                <c:pt idx="163">
                  <c:v>13356</c:v>
                </c:pt>
                <c:pt idx="164">
                  <c:v>13359</c:v>
                </c:pt>
                <c:pt idx="165">
                  <c:v>13359</c:v>
                </c:pt>
                <c:pt idx="166">
                  <c:v>13359</c:v>
                </c:pt>
                <c:pt idx="167">
                  <c:v>13405</c:v>
                </c:pt>
                <c:pt idx="168">
                  <c:v>13417</c:v>
                </c:pt>
                <c:pt idx="169">
                  <c:v>13472</c:v>
                </c:pt>
                <c:pt idx="170">
                  <c:v>13887</c:v>
                </c:pt>
                <c:pt idx="171">
                  <c:v>13890</c:v>
                </c:pt>
                <c:pt idx="172">
                  <c:v>13913</c:v>
                </c:pt>
                <c:pt idx="173">
                  <c:v>13968</c:v>
                </c:pt>
                <c:pt idx="174">
                  <c:v>14467</c:v>
                </c:pt>
                <c:pt idx="175">
                  <c:v>14487</c:v>
                </c:pt>
                <c:pt idx="176">
                  <c:v>14513</c:v>
                </c:pt>
                <c:pt idx="177">
                  <c:v>14569.5</c:v>
                </c:pt>
                <c:pt idx="178">
                  <c:v>14574</c:v>
                </c:pt>
                <c:pt idx="179">
                  <c:v>14600</c:v>
                </c:pt>
                <c:pt idx="180">
                  <c:v>14620</c:v>
                </c:pt>
                <c:pt idx="181">
                  <c:v>14620</c:v>
                </c:pt>
                <c:pt idx="182">
                  <c:v>14653</c:v>
                </c:pt>
                <c:pt idx="183">
                  <c:v>14655</c:v>
                </c:pt>
                <c:pt idx="184">
                  <c:v>14992</c:v>
                </c:pt>
                <c:pt idx="185">
                  <c:v>15047</c:v>
                </c:pt>
                <c:pt idx="186">
                  <c:v>15070</c:v>
                </c:pt>
                <c:pt idx="187">
                  <c:v>15070</c:v>
                </c:pt>
                <c:pt idx="188">
                  <c:v>15070</c:v>
                </c:pt>
                <c:pt idx="189">
                  <c:v>15149.5</c:v>
                </c:pt>
                <c:pt idx="190">
                  <c:v>15538.5</c:v>
                </c:pt>
                <c:pt idx="191">
                  <c:v>15545</c:v>
                </c:pt>
                <c:pt idx="192">
                  <c:v>15722</c:v>
                </c:pt>
                <c:pt idx="193">
                  <c:v>15722</c:v>
                </c:pt>
                <c:pt idx="194">
                  <c:v>15722</c:v>
                </c:pt>
                <c:pt idx="195">
                  <c:v>16259</c:v>
                </c:pt>
                <c:pt idx="196">
                  <c:v>16668</c:v>
                </c:pt>
                <c:pt idx="197">
                  <c:v>16668</c:v>
                </c:pt>
                <c:pt idx="198">
                  <c:v>16752</c:v>
                </c:pt>
                <c:pt idx="199">
                  <c:v>16753.5</c:v>
                </c:pt>
                <c:pt idx="200">
                  <c:v>16838</c:v>
                </c:pt>
                <c:pt idx="201">
                  <c:v>16856</c:v>
                </c:pt>
                <c:pt idx="202">
                  <c:v>16856</c:v>
                </c:pt>
                <c:pt idx="203">
                  <c:v>16856</c:v>
                </c:pt>
                <c:pt idx="204">
                  <c:v>17384</c:v>
                </c:pt>
                <c:pt idx="205">
                  <c:v>17384</c:v>
                </c:pt>
                <c:pt idx="206">
                  <c:v>17389</c:v>
                </c:pt>
                <c:pt idx="207">
                  <c:v>17809.5</c:v>
                </c:pt>
                <c:pt idx="208">
                  <c:v>17834</c:v>
                </c:pt>
                <c:pt idx="209">
                  <c:v>17840</c:v>
                </c:pt>
                <c:pt idx="210">
                  <c:v>17840</c:v>
                </c:pt>
                <c:pt idx="211">
                  <c:v>18310</c:v>
                </c:pt>
                <c:pt idx="212">
                  <c:v>18382</c:v>
                </c:pt>
                <c:pt idx="213">
                  <c:v>18893</c:v>
                </c:pt>
                <c:pt idx="214">
                  <c:v>18893.5</c:v>
                </c:pt>
                <c:pt idx="215">
                  <c:v>19468.5</c:v>
                </c:pt>
                <c:pt idx="216">
                  <c:v>19577</c:v>
                </c:pt>
                <c:pt idx="217">
                  <c:v>19623</c:v>
                </c:pt>
                <c:pt idx="218">
                  <c:v>19971</c:v>
                </c:pt>
                <c:pt idx="219">
                  <c:v>19995</c:v>
                </c:pt>
                <c:pt idx="220">
                  <c:v>19995</c:v>
                </c:pt>
                <c:pt idx="221">
                  <c:v>20015</c:v>
                </c:pt>
                <c:pt idx="222">
                  <c:v>20041</c:v>
                </c:pt>
                <c:pt idx="223">
                  <c:v>20064</c:v>
                </c:pt>
                <c:pt idx="224">
                  <c:v>20087</c:v>
                </c:pt>
                <c:pt idx="225">
                  <c:v>20093</c:v>
                </c:pt>
                <c:pt idx="226">
                  <c:v>20128</c:v>
                </c:pt>
                <c:pt idx="227">
                  <c:v>20151</c:v>
                </c:pt>
                <c:pt idx="228">
                  <c:v>20160.5</c:v>
                </c:pt>
                <c:pt idx="229">
                  <c:v>20180</c:v>
                </c:pt>
                <c:pt idx="230">
                  <c:v>20206</c:v>
                </c:pt>
                <c:pt idx="231">
                  <c:v>20232</c:v>
                </c:pt>
                <c:pt idx="232">
                  <c:v>20644</c:v>
                </c:pt>
                <c:pt idx="233">
                  <c:v>20673</c:v>
                </c:pt>
                <c:pt idx="234">
                  <c:v>20702</c:v>
                </c:pt>
                <c:pt idx="235">
                  <c:v>21230</c:v>
                </c:pt>
                <c:pt idx="236">
                  <c:v>21230</c:v>
                </c:pt>
                <c:pt idx="237">
                  <c:v>21784</c:v>
                </c:pt>
                <c:pt idx="238">
                  <c:v>21784</c:v>
                </c:pt>
                <c:pt idx="239">
                  <c:v>21807</c:v>
                </c:pt>
                <c:pt idx="240">
                  <c:v>21807</c:v>
                </c:pt>
                <c:pt idx="241">
                  <c:v>21816</c:v>
                </c:pt>
                <c:pt idx="242">
                  <c:v>21865</c:v>
                </c:pt>
                <c:pt idx="243">
                  <c:v>21865</c:v>
                </c:pt>
                <c:pt idx="244">
                  <c:v>22289</c:v>
                </c:pt>
                <c:pt idx="245">
                  <c:v>22335</c:v>
                </c:pt>
                <c:pt idx="246">
                  <c:v>22425</c:v>
                </c:pt>
                <c:pt idx="247">
                  <c:v>22767</c:v>
                </c:pt>
                <c:pt idx="248">
                  <c:v>22891</c:v>
                </c:pt>
                <c:pt idx="249">
                  <c:v>23498</c:v>
                </c:pt>
              </c:numCache>
            </c:numRef>
          </c:xVal>
          <c:yVal>
            <c:numRef>
              <c:f>Active!$I$21:$I$952</c:f>
              <c:numCache>
                <c:formatCode>General</c:formatCode>
                <c:ptCount val="932"/>
                <c:pt idx="0">
                  <c:v>2.67256000006455E-2</c:v>
                </c:pt>
                <c:pt idx="1">
                  <c:v>4.0004400001635076E-2</c:v>
                </c:pt>
                <c:pt idx="2">
                  <c:v>2.1333400003641145E-2</c:v>
                </c:pt>
                <c:pt idx="3">
                  <c:v>3.889520000302582E-2</c:v>
                </c:pt>
                <c:pt idx="4">
                  <c:v>2.7514400000654859E-2</c:v>
                </c:pt>
                <c:pt idx="5">
                  <c:v>7.507000002078712E-3</c:v>
                </c:pt>
                <c:pt idx="6">
                  <c:v>3.2553199998801574E-2</c:v>
                </c:pt>
                <c:pt idx="7">
                  <c:v>1.5826600003492786E-2</c:v>
                </c:pt>
                <c:pt idx="8">
                  <c:v>4.2826600001717452E-2</c:v>
                </c:pt>
                <c:pt idx="9">
                  <c:v>1.9240600002376596E-2</c:v>
                </c:pt>
                <c:pt idx="10">
                  <c:v>3.0696600002556806E-2</c:v>
                </c:pt>
                <c:pt idx="11">
                  <c:v>3.0666800004837569E-2</c:v>
                </c:pt>
                <c:pt idx="12">
                  <c:v>2.4607200004538754E-2</c:v>
                </c:pt>
                <c:pt idx="13">
                  <c:v>2.2050600004149601E-2</c:v>
                </c:pt>
                <c:pt idx="14">
                  <c:v>-0.10187909999513067</c:v>
                </c:pt>
                <c:pt idx="20">
                  <c:v>6.0602000012295321E-3</c:v>
                </c:pt>
                <c:pt idx="24">
                  <c:v>5.3640000041923486E-3</c:v>
                </c:pt>
                <c:pt idx="33">
                  <c:v>-2.1241199996438809E-2</c:v>
                </c:pt>
                <c:pt idx="34">
                  <c:v>5.7588000054238364E-3</c:v>
                </c:pt>
                <c:pt idx="39">
                  <c:v>4.8602000024402514E-3</c:v>
                </c:pt>
                <c:pt idx="40">
                  <c:v>6.860200002847705E-3</c:v>
                </c:pt>
                <c:pt idx="41">
                  <c:v>-4.3764000001829118E-3</c:v>
                </c:pt>
                <c:pt idx="42">
                  <c:v>8.623599998827558E-3</c:v>
                </c:pt>
                <c:pt idx="43">
                  <c:v>1.4164000021992251E-3</c:v>
                </c:pt>
                <c:pt idx="44">
                  <c:v>4.1724000038811937E-3</c:v>
                </c:pt>
                <c:pt idx="49">
                  <c:v>-1.2798199997632764E-2</c:v>
                </c:pt>
                <c:pt idx="51">
                  <c:v>8.0114000011235476E-3</c:v>
                </c:pt>
                <c:pt idx="52">
                  <c:v>2.3792000065441243E-3</c:v>
                </c:pt>
                <c:pt idx="53">
                  <c:v>6.6619999997783452E-3</c:v>
                </c:pt>
                <c:pt idx="54">
                  <c:v>-4.8185999985435046E-3</c:v>
                </c:pt>
                <c:pt idx="55">
                  <c:v>5.754400001023896E-3</c:v>
                </c:pt>
                <c:pt idx="56">
                  <c:v>-1.1478599997644778E-2</c:v>
                </c:pt>
                <c:pt idx="59">
                  <c:v>3.615399997215718E-3</c:v>
                </c:pt>
                <c:pt idx="60">
                  <c:v>4.3788000039057806E-3</c:v>
                </c:pt>
                <c:pt idx="62">
                  <c:v>3.4250000026077032E-3</c:v>
                </c:pt>
                <c:pt idx="63">
                  <c:v>-1.0555999979260378E-3</c:v>
                </c:pt>
                <c:pt idx="64">
                  <c:v>-1.2459999925340526E-3</c:v>
                </c:pt>
                <c:pt idx="65">
                  <c:v>-4.1111999962595291E-3</c:v>
                </c:pt>
                <c:pt idx="66">
                  <c:v>-1.8358000015723519E-3</c:v>
                </c:pt>
                <c:pt idx="67">
                  <c:v>-6.9337999957497232E-3</c:v>
                </c:pt>
                <c:pt idx="68">
                  <c:v>3.4900000173365697E-4</c:v>
                </c:pt>
                <c:pt idx="76">
                  <c:v>7.0196000015130267E-3</c:v>
                </c:pt>
                <c:pt idx="77">
                  <c:v>-1.255739999760408E-2</c:v>
                </c:pt>
                <c:pt idx="78">
                  <c:v>-1.8073200000799261E-2</c:v>
                </c:pt>
                <c:pt idx="79">
                  <c:v>-1.3744199997745454E-2</c:v>
                </c:pt>
                <c:pt idx="80">
                  <c:v>-2.4613999994471669E-3</c:v>
                </c:pt>
                <c:pt idx="92">
                  <c:v>-4.0015999984461814E-3</c:v>
                </c:pt>
                <c:pt idx="93">
                  <c:v>-2.4065999969025142E-3</c:v>
                </c:pt>
                <c:pt idx="94">
                  <c:v>-9.039999931701459E-4</c:v>
                </c:pt>
                <c:pt idx="101">
                  <c:v>-1.2979999999515712E-2</c:v>
                </c:pt>
                <c:pt idx="102">
                  <c:v>-1.0102199994435068E-2</c:v>
                </c:pt>
                <c:pt idx="117">
                  <c:v>-2.1115199997439049E-2</c:v>
                </c:pt>
                <c:pt idx="120">
                  <c:v>-1.0299999848939478E-4</c:v>
                </c:pt>
                <c:pt idx="142">
                  <c:v>-2.5498999966657721E-3</c:v>
                </c:pt>
                <c:pt idx="217">
                  <c:v>2.4099399997794535E-2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2D5-4584-BE07-69E5002E8C6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plus>
            <c:min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Active!$F$21:$F$952</c:f>
              <c:numCache>
                <c:formatCode>General</c:formatCode>
                <c:ptCount val="932"/>
                <c:pt idx="0">
                  <c:v>-29248</c:v>
                </c:pt>
                <c:pt idx="1">
                  <c:v>-28402</c:v>
                </c:pt>
                <c:pt idx="2">
                  <c:v>-28347</c:v>
                </c:pt>
                <c:pt idx="3">
                  <c:v>-28016</c:v>
                </c:pt>
                <c:pt idx="4">
                  <c:v>-27952</c:v>
                </c:pt>
                <c:pt idx="5">
                  <c:v>-27935</c:v>
                </c:pt>
                <c:pt idx="6">
                  <c:v>-27906</c:v>
                </c:pt>
                <c:pt idx="7">
                  <c:v>-27453</c:v>
                </c:pt>
                <c:pt idx="8">
                  <c:v>-27453</c:v>
                </c:pt>
                <c:pt idx="9">
                  <c:v>-27323</c:v>
                </c:pt>
                <c:pt idx="10">
                  <c:v>-25803</c:v>
                </c:pt>
                <c:pt idx="11">
                  <c:v>-25194</c:v>
                </c:pt>
                <c:pt idx="12">
                  <c:v>-23976</c:v>
                </c:pt>
                <c:pt idx="13">
                  <c:v>-23373</c:v>
                </c:pt>
                <c:pt idx="14">
                  <c:v>-18534.5</c:v>
                </c:pt>
                <c:pt idx="15">
                  <c:v>-13437</c:v>
                </c:pt>
                <c:pt idx="16">
                  <c:v>-13376</c:v>
                </c:pt>
                <c:pt idx="17">
                  <c:v>-13347</c:v>
                </c:pt>
                <c:pt idx="18">
                  <c:v>-13082</c:v>
                </c:pt>
                <c:pt idx="19">
                  <c:v>-13024</c:v>
                </c:pt>
                <c:pt idx="20">
                  <c:v>-11841</c:v>
                </c:pt>
                <c:pt idx="21">
                  <c:v>-11821</c:v>
                </c:pt>
                <c:pt idx="22">
                  <c:v>-11792</c:v>
                </c:pt>
                <c:pt idx="23">
                  <c:v>-11731</c:v>
                </c:pt>
                <c:pt idx="24">
                  <c:v>-11120</c:v>
                </c:pt>
                <c:pt idx="25">
                  <c:v>-10664</c:v>
                </c:pt>
                <c:pt idx="26">
                  <c:v>-10015</c:v>
                </c:pt>
                <c:pt idx="27">
                  <c:v>-9989</c:v>
                </c:pt>
                <c:pt idx="28">
                  <c:v>-9534</c:v>
                </c:pt>
                <c:pt idx="29">
                  <c:v>-9531</c:v>
                </c:pt>
                <c:pt idx="30">
                  <c:v>-9528</c:v>
                </c:pt>
                <c:pt idx="31">
                  <c:v>-9516</c:v>
                </c:pt>
                <c:pt idx="32">
                  <c:v>-9502</c:v>
                </c:pt>
                <c:pt idx="33">
                  <c:v>-9054</c:v>
                </c:pt>
                <c:pt idx="34">
                  <c:v>-9054</c:v>
                </c:pt>
                <c:pt idx="35">
                  <c:v>-8994</c:v>
                </c:pt>
                <c:pt idx="36">
                  <c:v>-8968</c:v>
                </c:pt>
                <c:pt idx="37">
                  <c:v>-8962</c:v>
                </c:pt>
                <c:pt idx="38">
                  <c:v>-8945</c:v>
                </c:pt>
                <c:pt idx="39">
                  <c:v>-8341</c:v>
                </c:pt>
                <c:pt idx="40">
                  <c:v>-8341</c:v>
                </c:pt>
                <c:pt idx="41">
                  <c:v>-8338</c:v>
                </c:pt>
                <c:pt idx="42">
                  <c:v>-8338</c:v>
                </c:pt>
                <c:pt idx="43">
                  <c:v>-7862</c:v>
                </c:pt>
                <c:pt idx="44">
                  <c:v>-7842</c:v>
                </c:pt>
                <c:pt idx="45">
                  <c:v>-7781</c:v>
                </c:pt>
                <c:pt idx="46">
                  <c:v>-7781</c:v>
                </c:pt>
                <c:pt idx="47">
                  <c:v>-7761</c:v>
                </c:pt>
                <c:pt idx="48">
                  <c:v>-7761</c:v>
                </c:pt>
                <c:pt idx="49">
                  <c:v>-7369</c:v>
                </c:pt>
                <c:pt idx="50">
                  <c:v>-7340</c:v>
                </c:pt>
                <c:pt idx="51">
                  <c:v>-7337</c:v>
                </c:pt>
                <c:pt idx="52">
                  <c:v>-7236</c:v>
                </c:pt>
                <c:pt idx="53">
                  <c:v>-7210</c:v>
                </c:pt>
                <c:pt idx="54">
                  <c:v>-7187</c:v>
                </c:pt>
                <c:pt idx="55">
                  <c:v>-7152</c:v>
                </c:pt>
                <c:pt idx="56">
                  <c:v>-6887</c:v>
                </c:pt>
                <c:pt idx="57">
                  <c:v>-6806</c:v>
                </c:pt>
                <c:pt idx="58">
                  <c:v>-6731</c:v>
                </c:pt>
                <c:pt idx="59">
                  <c:v>-6157</c:v>
                </c:pt>
                <c:pt idx="60">
                  <c:v>-6154</c:v>
                </c:pt>
                <c:pt idx="61">
                  <c:v>-6148</c:v>
                </c:pt>
                <c:pt idx="62">
                  <c:v>-6125</c:v>
                </c:pt>
                <c:pt idx="63">
                  <c:v>-6102</c:v>
                </c:pt>
                <c:pt idx="64">
                  <c:v>-6070</c:v>
                </c:pt>
                <c:pt idx="65">
                  <c:v>-5704</c:v>
                </c:pt>
                <c:pt idx="66">
                  <c:v>-5661</c:v>
                </c:pt>
                <c:pt idx="67">
                  <c:v>-5571</c:v>
                </c:pt>
                <c:pt idx="68">
                  <c:v>-5545</c:v>
                </c:pt>
                <c:pt idx="69">
                  <c:v>-5531</c:v>
                </c:pt>
                <c:pt idx="70">
                  <c:v>-5499</c:v>
                </c:pt>
                <c:pt idx="71">
                  <c:v>-5144</c:v>
                </c:pt>
                <c:pt idx="72">
                  <c:v>-5099.5</c:v>
                </c:pt>
                <c:pt idx="73">
                  <c:v>-5093.5</c:v>
                </c:pt>
                <c:pt idx="74">
                  <c:v>-4590</c:v>
                </c:pt>
                <c:pt idx="75">
                  <c:v>-4548.5</c:v>
                </c:pt>
                <c:pt idx="76">
                  <c:v>-4518</c:v>
                </c:pt>
                <c:pt idx="77">
                  <c:v>-3733</c:v>
                </c:pt>
                <c:pt idx="78">
                  <c:v>-3494</c:v>
                </c:pt>
                <c:pt idx="79">
                  <c:v>-3439</c:v>
                </c:pt>
                <c:pt idx="80">
                  <c:v>-3413</c:v>
                </c:pt>
                <c:pt idx="81">
                  <c:v>-3367</c:v>
                </c:pt>
                <c:pt idx="82">
                  <c:v>-3367</c:v>
                </c:pt>
                <c:pt idx="83">
                  <c:v>-3367</c:v>
                </c:pt>
                <c:pt idx="84">
                  <c:v>-3234</c:v>
                </c:pt>
                <c:pt idx="85">
                  <c:v>-3231</c:v>
                </c:pt>
                <c:pt idx="86">
                  <c:v>-2816</c:v>
                </c:pt>
                <c:pt idx="87">
                  <c:v>-2816</c:v>
                </c:pt>
                <c:pt idx="88">
                  <c:v>-2813</c:v>
                </c:pt>
                <c:pt idx="89">
                  <c:v>-2770</c:v>
                </c:pt>
                <c:pt idx="90">
                  <c:v>-2234.5</c:v>
                </c:pt>
                <c:pt idx="91">
                  <c:v>-2222</c:v>
                </c:pt>
                <c:pt idx="92">
                  <c:v>-2172</c:v>
                </c:pt>
                <c:pt idx="93">
                  <c:v>-1647</c:v>
                </c:pt>
                <c:pt idx="94">
                  <c:v>-1180</c:v>
                </c:pt>
                <c:pt idx="95">
                  <c:v>-1108</c:v>
                </c:pt>
                <c:pt idx="96">
                  <c:v>-1051.5</c:v>
                </c:pt>
                <c:pt idx="97">
                  <c:v>-1047</c:v>
                </c:pt>
                <c:pt idx="98">
                  <c:v>-657.5</c:v>
                </c:pt>
                <c:pt idx="99">
                  <c:v>-656</c:v>
                </c:pt>
                <c:pt idx="100">
                  <c:v>-654.5</c:v>
                </c:pt>
                <c:pt idx="101">
                  <c:v>-600</c:v>
                </c:pt>
                <c:pt idx="102">
                  <c:v>-49</c:v>
                </c:pt>
                <c:pt idx="103">
                  <c:v>-20</c:v>
                </c:pt>
                <c:pt idx="104">
                  <c:v>-17</c:v>
                </c:pt>
                <c:pt idx="105">
                  <c:v>-17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3</c:v>
                </c:pt>
                <c:pt idx="110">
                  <c:v>32</c:v>
                </c:pt>
                <c:pt idx="111">
                  <c:v>32</c:v>
                </c:pt>
                <c:pt idx="112">
                  <c:v>39.5</c:v>
                </c:pt>
                <c:pt idx="113">
                  <c:v>62.5</c:v>
                </c:pt>
                <c:pt idx="114">
                  <c:v>62.5</c:v>
                </c:pt>
                <c:pt idx="115">
                  <c:v>64</c:v>
                </c:pt>
                <c:pt idx="116">
                  <c:v>64</c:v>
                </c:pt>
                <c:pt idx="117">
                  <c:v>116</c:v>
                </c:pt>
                <c:pt idx="118">
                  <c:v>116</c:v>
                </c:pt>
                <c:pt idx="119">
                  <c:v>116</c:v>
                </c:pt>
                <c:pt idx="120">
                  <c:v>2115</c:v>
                </c:pt>
                <c:pt idx="121">
                  <c:v>2274</c:v>
                </c:pt>
                <c:pt idx="122">
                  <c:v>2274</c:v>
                </c:pt>
                <c:pt idx="123">
                  <c:v>3823</c:v>
                </c:pt>
                <c:pt idx="124">
                  <c:v>3823</c:v>
                </c:pt>
                <c:pt idx="125">
                  <c:v>3826</c:v>
                </c:pt>
                <c:pt idx="126">
                  <c:v>4002</c:v>
                </c:pt>
                <c:pt idx="127">
                  <c:v>4432</c:v>
                </c:pt>
                <c:pt idx="128">
                  <c:v>4432</c:v>
                </c:pt>
                <c:pt idx="129">
                  <c:v>4432</c:v>
                </c:pt>
                <c:pt idx="130">
                  <c:v>4432</c:v>
                </c:pt>
                <c:pt idx="131">
                  <c:v>4450.5</c:v>
                </c:pt>
                <c:pt idx="132">
                  <c:v>4453.5</c:v>
                </c:pt>
                <c:pt idx="133">
                  <c:v>4455</c:v>
                </c:pt>
                <c:pt idx="134">
                  <c:v>4455</c:v>
                </c:pt>
                <c:pt idx="135">
                  <c:v>4455</c:v>
                </c:pt>
                <c:pt idx="136">
                  <c:v>4455</c:v>
                </c:pt>
                <c:pt idx="137">
                  <c:v>4459.5</c:v>
                </c:pt>
                <c:pt idx="138">
                  <c:v>4585</c:v>
                </c:pt>
                <c:pt idx="139">
                  <c:v>5560</c:v>
                </c:pt>
                <c:pt idx="140">
                  <c:v>5563</c:v>
                </c:pt>
                <c:pt idx="141">
                  <c:v>5586</c:v>
                </c:pt>
                <c:pt idx="142">
                  <c:v>5979.5</c:v>
                </c:pt>
                <c:pt idx="143">
                  <c:v>6091</c:v>
                </c:pt>
                <c:pt idx="144">
                  <c:v>6091</c:v>
                </c:pt>
                <c:pt idx="145">
                  <c:v>7753</c:v>
                </c:pt>
                <c:pt idx="146">
                  <c:v>9373</c:v>
                </c:pt>
                <c:pt idx="147">
                  <c:v>9379</c:v>
                </c:pt>
                <c:pt idx="148">
                  <c:v>11117</c:v>
                </c:pt>
                <c:pt idx="149">
                  <c:v>11146</c:v>
                </c:pt>
                <c:pt idx="150">
                  <c:v>11169</c:v>
                </c:pt>
                <c:pt idx="151">
                  <c:v>11172</c:v>
                </c:pt>
                <c:pt idx="152">
                  <c:v>11176.5</c:v>
                </c:pt>
                <c:pt idx="153">
                  <c:v>11201</c:v>
                </c:pt>
                <c:pt idx="154">
                  <c:v>11701.5</c:v>
                </c:pt>
                <c:pt idx="155">
                  <c:v>11727.5</c:v>
                </c:pt>
                <c:pt idx="156">
                  <c:v>11740</c:v>
                </c:pt>
                <c:pt idx="157">
                  <c:v>11746</c:v>
                </c:pt>
                <c:pt idx="158">
                  <c:v>12179</c:v>
                </c:pt>
                <c:pt idx="159">
                  <c:v>12245</c:v>
                </c:pt>
                <c:pt idx="160">
                  <c:v>12257</c:v>
                </c:pt>
                <c:pt idx="161">
                  <c:v>12892</c:v>
                </c:pt>
                <c:pt idx="162">
                  <c:v>13310</c:v>
                </c:pt>
                <c:pt idx="163">
                  <c:v>13356</c:v>
                </c:pt>
                <c:pt idx="164">
                  <c:v>13359</c:v>
                </c:pt>
                <c:pt idx="165">
                  <c:v>13359</c:v>
                </c:pt>
                <c:pt idx="166">
                  <c:v>13359</c:v>
                </c:pt>
                <c:pt idx="167">
                  <c:v>13405</c:v>
                </c:pt>
                <c:pt idx="168">
                  <c:v>13417</c:v>
                </c:pt>
                <c:pt idx="169">
                  <c:v>13472</c:v>
                </c:pt>
                <c:pt idx="170">
                  <c:v>13887</c:v>
                </c:pt>
                <c:pt idx="171">
                  <c:v>13890</c:v>
                </c:pt>
                <c:pt idx="172">
                  <c:v>13913</c:v>
                </c:pt>
                <c:pt idx="173">
                  <c:v>13968</c:v>
                </c:pt>
                <c:pt idx="174">
                  <c:v>14467</c:v>
                </c:pt>
                <c:pt idx="175">
                  <c:v>14487</c:v>
                </c:pt>
                <c:pt idx="176">
                  <c:v>14513</c:v>
                </c:pt>
                <c:pt idx="177">
                  <c:v>14569.5</c:v>
                </c:pt>
                <c:pt idx="178">
                  <c:v>14574</c:v>
                </c:pt>
                <c:pt idx="179">
                  <c:v>14600</c:v>
                </c:pt>
                <c:pt idx="180">
                  <c:v>14620</c:v>
                </c:pt>
                <c:pt idx="181">
                  <c:v>14620</c:v>
                </c:pt>
                <c:pt idx="182">
                  <c:v>14653</c:v>
                </c:pt>
                <c:pt idx="183">
                  <c:v>14655</c:v>
                </c:pt>
                <c:pt idx="184">
                  <c:v>14992</c:v>
                </c:pt>
                <c:pt idx="185">
                  <c:v>15047</c:v>
                </c:pt>
                <c:pt idx="186">
                  <c:v>15070</c:v>
                </c:pt>
                <c:pt idx="187">
                  <c:v>15070</c:v>
                </c:pt>
                <c:pt idx="188">
                  <c:v>15070</c:v>
                </c:pt>
                <c:pt idx="189">
                  <c:v>15149.5</c:v>
                </c:pt>
                <c:pt idx="190">
                  <c:v>15538.5</c:v>
                </c:pt>
                <c:pt idx="191">
                  <c:v>15545</c:v>
                </c:pt>
                <c:pt idx="192">
                  <c:v>15722</c:v>
                </c:pt>
                <c:pt idx="193">
                  <c:v>15722</c:v>
                </c:pt>
                <c:pt idx="194">
                  <c:v>15722</c:v>
                </c:pt>
                <c:pt idx="195">
                  <c:v>16259</c:v>
                </c:pt>
                <c:pt idx="196">
                  <c:v>16668</c:v>
                </c:pt>
                <c:pt idx="197">
                  <c:v>16668</c:v>
                </c:pt>
                <c:pt idx="198">
                  <c:v>16752</c:v>
                </c:pt>
                <c:pt idx="199">
                  <c:v>16753.5</c:v>
                </c:pt>
                <c:pt idx="200">
                  <c:v>16838</c:v>
                </c:pt>
                <c:pt idx="201">
                  <c:v>16856</c:v>
                </c:pt>
                <c:pt idx="202">
                  <c:v>16856</c:v>
                </c:pt>
                <c:pt idx="203">
                  <c:v>16856</c:v>
                </c:pt>
                <c:pt idx="204">
                  <c:v>17384</c:v>
                </c:pt>
                <c:pt idx="205">
                  <c:v>17384</c:v>
                </c:pt>
                <c:pt idx="206">
                  <c:v>17389</c:v>
                </c:pt>
                <c:pt idx="207">
                  <c:v>17809.5</c:v>
                </c:pt>
                <c:pt idx="208">
                  <c:v>17834</c:v>
                </c:pt>
                <c:pt idx="209">
                  <c:v>17840</c:v>
                </c:pt>
                <c:pt idx="210">
                  <c:v>17840</c:v>
                </c:pt>
                <c:pt idx="211">
                  <c:v>18310</c:v>
                </c:pt>
                <c:pt idx="212">
                  <c:v>18382</c:v>
                </c:pt>
                <c:pt idx="213">
                  <c:v>18893</c:v>
                </c:pt>
                <c:pt idx="214">
                  <c:v>18893.5</c:v>
                </c:pt>
                <c:pt idx="215">
                  <c:v>19468.5</c:v>
                </c:pt>
                <c:pt idx="216">
                  <c:v>19577</c:v>
                </c:pt>
                <c:pt idx="217">
                  <c:v>19623</c:v>
                </c:pt>
                <c:pt idx="218">
                  <c:v>19971</c:v>
                </c:pt>
                <c:pt idx="219">
                  <c:v>19995</c:v>
                </c:pt>
                <c:pt idx="220">
                  <c:v>19995</c:v>
                </c:pt>
                <c:pt idx="221">
                  <c:v>20015</c:v>
                </c:pt>
                <c:pt idx="222">
                  <c:v>20041</c:v>
                </c:pt>
                <c:pt idx="223">
                  <c:v>20064</c:v>
                </c:pt>
                <c:pt idx="224">
                  <c:v>20087</c:v>
                </c:pt>
                <c:pt idx="225">
                  <c:v>20093</c:v>
                </c:pt>
                <c:pt idx="226">
                  <c:v>20128</c:v>
                </c:pt>
                <c:pt idx="227">
                  <c:v>20151</c:v>
                </c:pt>
                <c:pt idx="228">
                  <c:v>20160.5</c:v>
                </c:pt>
                <c:pt idx="229">
                  <c:v>20180</c:v>
                </c:pt>
                <c:pt idx="230">
                  <c:v>20206</c:v>
                </c:pt>
                <c:pt idx="231">
                  <c:v>20232</c:v>
                </c:pt>
                <c:pt idx="232">
                  <c:v>20644</c:v>
                </c:pt>
                <c:pt idx="233">
                  <c:v>20673</c:v>
                </c:pt>
                <c:pt idx="234">
                  <c:v>20702</c:v>
                </c:pt>
                <c:pt idx="235">
                  <c:v>21230</c:v>
                </c:pt>
                <c:pt idx="236">
                  <c:v>21230</c:v>
                </c:pt>
                <c:pt idx="237">
                  <c:v>21784</c:v>
                </c:pt>
                <c:pt idx="238">
                  <c:v>21784</c:v>
                </c:pt>
                <c:pt idx="239">
                  <c:v>21807</c:v>
                </c:pt>
                <c:pt idx="240">
                  <c:v>21807</c:v>
                </c:pt>
                <c:pt idx="241">
                  <c:v>21816</c:v>
                </c:pt>
                <c:pt idx="242">
                  <c:v>21865</c:v>
                </c:pt>
                <c:pt idx="243">
                  <c:v>21865</c:v>
                </c:pt>
                <c:pt idx="244">
                  <c:v>22289</c:v>
                </c:pt>
                <c:pt idx="245">
                  <c:v>22335</c:v>
                </c:pt>
                <c:pt idx="246">
                  <c:v>22425</c:v>
                </c:pt>
                <c:pt idx="247">
                  <c:v>22767</c:v>
                </c:pt>
                <c:pt idx="248">
                  <c:v>22891</c:v>
                </c:pt>
                <c:pt idx="249">
                  <c:v>23498</c:v>
                </c:pt>
              </c:numCache>
            </c:numRef>
          </c:xVal>
          <c:yVal>
            <c:numRef>
              <c:f>Active!$J$21:$J$952</c:f>
              <c:numCache>
                <c:formatCode>General</c:formatCode>
                <c:ptCount val="932"/>
                <c:pt idx="15">
                  <c:v>1.0231400003249291E-2</c:v>
                </c:pt>
                <c:pt idx="16">
                  <c:v>8.2872000057250261E-3</c:v>
                </c:pt>
                <c:pt idx="17">
                  <c:v>1.0633400008373428E-2</c:v>
                </c:pt>
                <c:pt idx="18">
                  <c:v>5.1004000051761977E-3</c:v>
                </c:pt>
                <c:pt idx="19">
                  <c:v>1.3092799999867566E-2</c:v>
                </c:pt>
                <c:pt idx="21">
                  <c:v>6.3162000005831942E-3</c:v>
                </c:pt>
                <c:pt idx="22">
                  <c:v>6.8624000050476752E-3</c:v>
                </c:pt>
                <c:pt idx="23">
                  <c:v>8.2182000041939318E-3</c:v>
                </c:pt>
                <c:pt idx="25">
                  <c:v>6.9007999991299585E-3</c:v>
                </c:pt>
                <c:pt idx="26">
                  <c:v>2.3829999990994111E-3</c:v>
                </c:pt>
                <c:pt idx="27">
                  <c:v>1.4658000000054017E-3</c:v>
                </c:pt>
                <c:pt idx="28">
                  <c:v>2.147999985027127E-4</c:v>
                </c:pt>
                <c:pt idx="29">
                  <c:v>8.7820000044303015E-4</c:v>
                </c:pt>
                <c:pt idx="30">
                  <c:v>4.2416000069351867E-3</c:v>
                </c:pt>
                <c:pt idx="31">
                  <c:v>1.3952000008430332E-3</c:v>
                </c:pt>
                <c:pt idx="32">
                  <c:v>2.4244000014732592E-3</c:v>
                </c:pt>
                <c:pt idx="35">
                  <c:v>2.7267999976174906E-3</c:v>
                </c:pt>
                <c:pt idx="36">
                  <c:v>2.5096000026678666E-3</c:v>
                </c:pt>
                <c:pt idx="37">
                  <c:v>4.5364000034169294E-3</c:v>
                </c:pt>
                <c:pt idx="38">
                  <c:v>1.3289999988046475E-3</c:v>
                </c:pt>
                <c:pt idx="45">
                  <c:v>-1.3717999972868711E-3</c:v>
                </c:pt>
                <c:pt idx="46">
                  <c:v>-1.3717999099753797E-3</c:v>
                </c:pt>
                <c:pt idx="47">
                  <c:v>-9.9415799995767884E-2</c:v>
                </c:pt>
                <c:pt idx="48">
                  <c:v>5.8420000277692452E-4</c:v>
                </c:pt>
                <c:pt idx="50">
                  <c:v>-7.5199999264441431E-4</c:v>
                </c:pt>
                <c:pt idx="57">
                  <c:v>2.1332000032998621E-3</c:v>
                </c:pt>
                <c:pt idx="58">
                  <c:v>1.2182000064058229E-3</c:v>
                </c:pt>
                <c:pt idx="61">
                  <c:v>8.0560000060359016E-4</c:v>
                </c:pt>
                <c:pt idx="69">
                  <c:v>-1.1217999999644235E-3</c:v>
                </c:pt>
                <c:pt idx="70">
                  <c:v>-1.5121999967959709E-3</c:v>
                </c:pt>
                <c:pt idx="71">
                  <c:v>-3.1432000032509677E-3</c:v>
                </c:pt>
                <c:pt idx="72">
                  <c:v>-6.786099991586525E-3</c:v>
                </c:pt>
                <c:pt idx="73">
                  <c:v>-1.4259299990953878E-2</c:v>
                </c:pt>
                <c:pt idx="74">
                  <c:v>-1.3019999969401397E-3</c:v>
                </c:pt>
                <c:pt idx="75">
                  <c:v>1.0917000035988167E-3</c:v>
                </c:pt>
                <c:pt idx="81">
                  <c:v>-1.1225999987800606E-3</c:v>
                </c:pt>
                <c:pt idx="82">
                  <c:v>-8.225999990827404E-4</c:v>
                </c:pt>
                <c:pt idx="83">
                  <c:v>-3.2259999716188759E-4</c:v>
                </c:pt>
                <c:pt idx="84">
                  <c:v>-1.8452000003890134E-3</c:v>
                </c:pt>
                <c:pt idx="85">
                  <c:v>1.3182000038796104E-3</c:v>
                </c:pt>
                <c:pt idx="86">
                  <c:v>-2.9447999986587092E-3</c:v>
                </c:pt>
                <c:pt idx="87">
                  <c:v>-3.4479999885661528E-4</c:v>
                </c:pt>
                <c:pt idx="88">
                  <c:v>-1.2814000001526438E-3</c:v>
                </c:pt>
                <c:pt idx="89">
                  <c:v>-1.6059999979916029E-3</c:v>
                </c:pt>
                <c:pt idx="90">
                  <c:v>-1.9390999950701371E-3</c:v>
                </c:pt>
                <c:pt idx="91">
                  <c:v>-2.491599996574223E-3</c:v>
                </c:pt>
                <c:pt idx="95">
                  <c:v>4.1760000749491155E-4</c:v>
                </c:pt>
                <c:pt idx="96">
                  <c:v>-4.1371699997398537E-2</c:v>
                </c:pt>
                <c:pt idx="98">
                  <c:v>3.2150000333786011E-4</c:v>
                </c:pt>
                <c:pt idx="99">
                  <c:v>-2.9679999715881422E-4</c:v>
                </c:pt>
                <c:pt idx="100">
                  <c:v>-2.1510000078706071E-4</c:v>
                </c:pt>
                <c:pt idx="103">
                  <c:v>1.5440000061062165E-3</c:v>
                </c:pt>
                <c:pt idx="104">
                  <c:v>-2.0925999997416511E-3</c:v>
                </c:pt>
                <c:pt idx="105">
                  <c:v>1.607400001375936E-3</c:v>
                </c:pt>
                <c:pt idx="106">
                  <c:v>-2.9999999969732016E-4</c:v>
                </c:pt>
                <c:pt idx="108">
                  <c:v>1.0000000474974513E-4</c:v>
                </c:pt>
                <c:pt idx="110">
                  <c:v>2.0960000256309286E-4</c:v>
                </c:pt>
                <c:pt idx="111">
                  <c:v>6.0959999973420054E-4</c:v>
                </c:pt>
                <c:pt idx="112">
                  <c:v>1.218099998368416E-3</c:v>
                </c:pt>
                <c:pt idx="113">
                  <c:v>1.9374999974388629E-3</c:v>
                </c:pt>
                <c:pt idx="114">
                  <c:v>5.437500003608875E-3</c:v>
                </c:pt>
                <c:pt idx="115">
                  <c:v>-1.0808000006363727E-3</c:v>
                </c:pt>
                <c:pt idx="116">
                  <c:v>1.0191999972448684E-3</c:v>
                </c:pt>
                <c:pt idx="118">
                  <c:v>1.3848000016878359E-3</c:v>
                </c:pt>
                <c:pt idx="119">
                  <c:v>1.7848000061349012E-3</c:v>
                </c:pt>
                <c:pt idx="121">
                  <c:v>-4.342799998994451E-3</c:v>
                </c:pt>
                <c:pt idx="122">
                  <c:v>1.95720000192523E-3</c:v>
                </c:pt>
                <c:pt idx="126">
                  <c:v>5.5756000074325129E-3</c:v>
                </c:pt>
                <c:pt idx="127">
                  <c:v>3.9296000031754375E-3</c:v>
                </c:pt>
                <c:pt idx="128">
                  <c:v>4.4296000050962903E-3</c:v>
                </c:pt>
                <c:pt idx="129">
                  <c:v>4.4296000050962903E-3</c:v>
                </c:pt>
                <c:pt idx="130">
                  <c:v>4.4296000050962903E-3</c:v>
                </c:pt>
                <c:pt idx="131">
                  <c:v>1.6039000038290396E-3</c:v>
                </c:pt>
                <c:pt idx="132">
                  <c:v>3.2673000023351051E-3</c:v>
                </c:pt>
                <c:pt idx="133">
                  <c:v>4.0489999955752864E-3</c:v>
                </c:pt>
                <c:pt idx="134">
                  <c:v>4.4490000000223517E-3</c:v>
                </c:pt>
                <c:pt idx="135">
                  <c:v>4.5489999974961393E-3</c:v>
                </c:pt>
                <c:pt idx="136">
                  <c:v>4.6490000022458844E-3</c:v>
                </c:pt>
                <c:pt idx="137">
                  <c:v>8.9409999782219529E-4</c:v>
                </c:pt>
                <c:pt idx="138">
                  <c:v>5.3630000038538128E-3</c:v>
                </c:pt>
                <c:pt idx="139">
                  <c:v>5.1679999960470013E-3</c:v>
                </c:pt>
                <c:pt idx="140">
                  <c:v>5.8314000052632764E-3</c:v>
                </c:pt>
                <c:pt idx="141">
                  <c:v>5.5508000077679753E-3</c:v>
                </c:pt>
                <c:pt idx="143">
                  <c:v>5.0898000044981018E-3</c:v>
                </c:pt>
                <c:pt idx="144">
                  <c:v>5.9898000035900623E-3</c:v>
                </c:pt>
                <c:pt idx="145">
                  <c:v>5.7134000089718029E-3</c:v>
                </c:pt>
                <c:pt idx="150">
                  <c:v>1.0538200003793463E-2</c:v>
                </c:pt>
                <c:pt idx="151">
                  <c:v>1.1301600003207568E-2</c:v>
                </c:pt>
                <c:pt idx="152">
                  <c:v>1.0246700003335718E-2</c:v>
                </c:pt>
                <c:pt idx="153">
                  <c:v>1.1147800003527664E-2</c:v>
                </c:pt>
                <c:pt idx="154">
                  <c:v>1.7641700003878213E-2</c:v>
                </c:pt>
                <c:pt idx="155">
                  <c:v>1.6424500005086884E-2</c:v>
                </c:pt>
                <c:pt idx="157">
                  <c:v>1.6198800003621727E-2</c:v>
                </c:pt>
                <c:pt idx="158">
                  <c:v>1.1816199999884702E-2</c:v>
                </c:pt>
                <c:pt idx="161">
                  <c:v>1.4017599998624064E-2</c:v>
                </c:pt>
                <c:pt idx="170">
                  <c:v>1.4678599996841513E-2</c:v>
                </c:pt>
                <c:pt idx="173">
                  <c:v>1.5290400006051641E-2</c:v>
                </c:pt>
                <c:pt idx="174">
                  <c:v>1.4602600000216626E-2</c:v>
                </c:pt>
                <c:pt idx="176">
                  <c:v>1.5641400001186412E-2</c:v>
                </c:pt>
                <c:pt idx="177">
                  <c:v>1.5152100000705104E-2</c:v>
                </c:pt>
                <c:pt idx="178">
                  <c:v>1.6397200000938028E-2</c:v>
                </c:pt>
                <c:pt idx="179">
                  <c:v>1.7379999997501727E-2</c:v>
                </c:pt>
                <c:pt idx="183">
                  <c:v>1.7809000004490372E-2</c:v>
                </c:pt>
                <c:pt idx="184">
                  <c:v>1.6997600003378466E-2</c:v>
                </c:pt>
                <c:pt idx="189">
                  <c:v>1.7476100001658779E-2</c:v>
                </c:pt>
                <c:pt idx="207">
                  <c:v>1.9824100003461353E-2</c:v>
                </c:pt>
                <c:pt idx="208">
                  <c:v>1.9825200004561339E-2</c:v>
                </c:pt>
                <c:pt idx="211">
                  <c:v>2.0718000007036608E-2</c:v>
                </c:pt>
                <c:pt idx="212">
                  <c:v>2.1139600001333747E-2</c:v>
                </c:pt>
                <c:pt idx="213">
                  <c:v>2.1205400007602293E-2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2D5-4584-BE07-69E5002E8C6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Active!$D$21:$D$72</c:f>
                <c:numCache>
                  <c:formatCode>General</c:formatCode>
                  <c:ptCount val="5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8">
                    <c:v>0</c:v>
                  </c:pt>
                </c:numCache>
              </c:numRef>
            </c:plus>
            <c:minus>
              <c:numRef>
                <c:f>Active!$D$21:$D$72</c:f>
                <c:numCache>
                  <c:formatCode>General</c:formatCode>
                  <c:ptCount val="5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Active!$F$21:$F$952</c:f>
              <c:numCache>
                <c:formatCode>General</c:formatCode>
                <c:ptCount val="932"/>
                <c:pt idx="0">
                  <c:v>-29248</c:v>
                </c:pt>
                <c:pt idx="1">
                  <c:v>-28402</c:v>
                </c:pt>
                <c:pt idx="2">
                  <c:v>-28347</c:v>
                </c:pt>
                <c:pt idx="3">
                  <c:v>-28016</c:v>
                </c:pt>
                <c:pt idx="4">
                  <c:v>-27952</c:v>
                </c:pt>
                <c:pt idx="5">
                  <c:v>-27935</c:v>
                </c:pt>
                <c:pt idx="6">
                  <c:v>-27906</c:v>
                </c:pt>
                <c:pt idx="7">
                  <c:v>-27453</c:v>
                </c:pt>
                <c:pt idx="8">
                  <c:v>-27453</c:v>
                </c:pt>
                <c:pt idx="9">
                  <c:v>-27323</c:v>
                </c:pt>
                <c:pt idx="10">
                  <c:v>-25803</c:v>
                </c:pt>
                <c:pt idx="11">
                  <c:v>-25194</c:v>
                </c:pt>
                <c:pt idx="12">
                  <c:v>-23976</c:v>
                </c:pt>
                <c:pt idx="13">
                  <c:v>-23373</c:v>
                </c:pt>
                <c:pt idx="14">
                  <c:v>-18534.5</c:v>
                </c:pt>
                <c:pt idx="15">
                  <c:v>-13437</c:v>
                </c:pt>
                <c:pt idx="16">
                  <c:v>-13376</c:v>
                </c:pt>
                <c:pt idx="17">
                  <c:v>-13347</c:v>
                </c:pt>
                <c:pt idx="18">
                  <c:v>-13082</c:v>
                </c:pt>
                <c:pt idx="19">
                  <c:v>-13024</c:v>
                </c:pt>
                <c:pt idx="20">
                  <c:v>-11841</c:v>
                </c:pt>
                <c:pt idx="21">
                  <c:v>-11821</c:v>
                </c:pt>
                <c:pt idx="22">
                  <c:v>-11792</c:v>
                </c:pt>
                <c:pt idx="23">
                  <c:v>-11731</c:v>
                </c:pt>
                <c:pt idx="24">
                  <c:v>-11120</c:v>
                </c:pt>
                <c:pt idx="25">
                  <c:v>-10664</c:v>
                </c:pt>
                <c:pt idx="26">
                  <c:v>-10015</c:v>
                </c:pt>
                <c:pt idx="27">
                  <c:v>-9989</c:v>
                </c:pt>
                <c:pt idx="28">
                  <c:v>-9534</c:v>
                </c:pt>
                <c:pt idx="29">
                  <c:v>-9531</c:v>
                </c:pt>
                <c:pt idx="30">
                  <c:v>-9528</c:v>
                </c:pt>
                <c:pt idx="31">
                  <c:v>-9516</c:v>
                </c:pt>
                <c:pt idx="32">
                  <c:v>-9502</c:v>
                </c:pt>
                <c:pt idx="33">
                  <c:v>-9054</c:v>
                </c:pt>
                <c:pt idx="34">
                  <c:v>-9054</c:v>
                </c:pt>
                <c:pt idx="35">
                  <c:v>-8994</c:v>
                </c:pt>
                <c:pt idx="36">
                  <c:v>-8968</c:v>
                </c:pt>
                <c:pt idx="37">
                  <c:v>-8962</c:v>
                </c:pt>
                <c:pt idx="38">
                  <c:v>-8945</c:v>
                </c:pt>
                <c:pt idx="39">
                  <c:v>-8341</c:v>
                </c:pt>
                <c:pt idx="40">
                  <c:v>-8341</c:v>
                </c:pt>
                <c:pt idx="41">
                  <c:v>-8338</c:v>
                </c:pt>
                <c:pt idx="42">
                  <c:v>-8338</c:v>
                </c:pt>
                <c:pt idx="43">
                  <c:v>-7862</c:v>
                </c:pt>
                <c:pt idx="44">
                  <c:v>-7842</c:v>
                </c:pt>
                <c:pt idx="45">
                  <c:v>-7781</c:v>
                </c:pt>
                <c:pt idx="46">
                  <c:v>-7781</c:v>
                </c:pt>
                <c:pt idx="47">
                  <c:v>-7761</c:v>
                </c:pt>
                <c:pt idx="48">
                  <c:v>-7761</c:v>
                </c:pt>
                <c:pt idx="49">
                  <c:v>-7369</c:v>
                </c:pt>
                <c:pt idx="50">
                  <c:v>-7340</c:v>
                </c:pt>
                <c:pt idx="51">
                  <c:v>-7337</c:v>
                </c:pt>
                <c:pt idx="52">
                  <c:v>-7236</c:v>
                </c:pt>
                <c:pt idx="53">
                  <c:v>-7210</c:v>
                </c:pt>
                <c:pt idx="54">
                  <c:v>-7187</c:v>
                </c:pt>
                <c:pt idx="55">
                  <c:v>-7152</c:v>
                </c:pt>
                <c:pt idx="56">
                  <c:v>-6887</c:v>
                </c:pt>
                <c:pt idx="57">
                  <c:v>-6806</c:v>
                </c:pt>
                <c:pt idx="58">
                  <c:v>-6731</c:v>
                </c:pt>
                <c:pt idx="59">
                  <c:v>-6157</c:v>
                </c:pt>
                <c:pt idx="60">
                  <c:v>-6154</c:v>
                </c:pt>
                <c:pt idx="61">
                  <c:v>-6148</c:v>
                </c:pt>
                <c:pt idx="62">
                  <c:v>-6125</c:v>
                </c:pt>
                <c:pt idx="63">
                  <c:v>-6102</c:v>
                </c:pt>
                <c:pt idx="64">
                  <c:v>-6070</c:v>
                </c:pt>
                <c:pt idx="65">
                  <c:v>-5704</c:v>
                </c:pt>
                <c:pt idx="66">
                  <c:v>-5661</c:v>
                </c:pt>
                <c:pt idx="67">
                  <c:v>-5571</c:v>
                </c:pt>
                <c:pt idx="68">
                  <c:v>-5545</c:v>
                </c:pt>
                <c:pt idx="69">
                  <c:v>-5531</c:v>
                </c:pt>
                <c:pt idx="70">
                  <c:v>-5499</c:v>
                </c:pt>
                <c:pt idx="71">
                  <c:v>-5144</c:v>
                </c:pt>
                <c:pt idx="72">
                  <c:v>-5099.5</c:v>
                </c:pt>
                <c:pt idx="73">
                  <c:v>-5093.5</c:v>
                </c:pt>
                <c:pt idx="74">
                  <c:v>-4590</c:v>
                </c:pt>
                <c:pt idx="75">
                  <c:v>-4548.5</c:v>
                </c:pt>
                <c:pt idx="76">
                  <c:v>-4518</c:v>
                </c:pt>
                <c:pt idx="77">
                  <c:v>-3733</c:v>
                </c:pt>
                <c:pt idx="78">
                  <c:v>-3494</c:v>
                </c:pt>
                <c:pt idx="79">
                  <c:v>-3439</c:v>
                </c:pt>
                <c:pt idx="80">
                  <c:v>-3413</c:v>
                </c:pt>
                <c:pt idx="81">
                  <c:v>-3367</c:v>
                </c:pt>
                <c:pt idx="82">
                  <c:v>-3367</c:v>
                </c:pt>
                <c:pt idx="83">
                  <c:v>-3367</c:v>
                </c:pt>
                <c:pt idx="84">
                  <c:v>-3234</c:v>
                </c:pt>
                <c:pt idx="85">
                  <c:v>-3231</c:v>
                </c:pt>
                <c:pt idx="86">
                  <c:v>-2816</c:v>
                </c:pt>
                <c:pt idx="87">
                  <c:v>-2816</c:v>
                </c:pt>
                <c:pt idx="88">
                  <c:v>-2813</c:v>
                </c:pt>
                <c:pt idx="89">
                  <c:v>-2770</c:v>
                </c:pt>
                <c:pt idx="90">
                  <c:v>-2234.5</c:v>
                </c:pt>
                <c:pt idx="91">
                  <c:v>-2222</c:v>
                </c:pt>
                <c:pt idx="92">
                  <c:v>-2172</c:v>
                </c:pt>
                <c:pt idx="93">
                  <c:v>-1647</c:v>
                </c:pt>
                <c:pt idx="94">
                  <c:v>-1180</c:v>
                </c:pt>
                <c:pt idx="95">
                  <c:v>-1108</c:v>
                </c:pt>
                <c:pt idx="96">
                  <c:v>-1051.5</c:v>
                </c:pt>
                <c:pt idx="97">
                  <c:v>-1047</c:v>
                </c:pt>
                <c:pt idx="98">
                  <c:v>-657.5</c:v>
                </c:pt>
                <c:pt idx="99">
                  <c:v>-656</c:v>
                </c:pt>
                <c:pt idx="100">
                  <c:v>-654.5</c:v>
                </c:pt>
                <c:pt idx="101">
                  <c:v>-600</c:v>
                </c:pt>
                <c:pt idx="102">
                  <c:v>-49</c:v>
                </c:pt>
                <c:pt idx="103">
                  <c:v>-20</c:v>
                </c:pt>
                <c:pt idx="104">
                  <c:v>-17</c:v>
                </c:pt>
                <c:pt idx="105">
                  <c:v>-17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3</c:v>
                </c:pt>
                <c:pt idx="110">
                  <c:v>32</c:v>
                </c:pt>
                <c:pt idx="111">
                  <c:v>32</c:v>
                </c:pt>
                <c:pt idx="112">
                  <c:v>39.5</c:v>
                </c:pt>
                <c:pt idx="113">
                  <c:v>62.5</c:v>
                </c:pt>
                <c:pt idx="114">
                  <c:v>62.5</c:v>
                </c:pt>
                <c:pt idx="115">
                  <c:v>64</c:v>
                </c:pt>
                <c:pt idx="116">
                  <c:v>64</c:v>
                </c:pt>
                <c:pt idx="117">
                  <c:v>116</c:v>
                </c:pt>
                <c:pt idx="118">
                  <c:v>116</c:v>
                </c:pt>
                <c:pt idx="119">
                  <c:v>116</c:v>
                </c:pt>
                <c:pt idx="120">
                  <c:v>2115</c:v>
                </c:pt>
                <c:pt idx="121">
                  <c:v>2274</c:v>
                </c:pt>
                <c:pt idx="122">
                  <c:v>2274</c:v>
                </c:pt>
                <c:pt idx="123">
                  <c:v>3823</c:v>
                </c:pt>
                <c:pt idx="124">
                  <c:v>3823</c:v>
                </c:pt>
                <c:pt idx="125">
                  <c:v>3826</c:v>
                </c:pt>
                <c:pt idx="126">
                  <c:v>4002</c:v>
                </c:pt>
                <c:pt idx="127">
                  <c:v>4432</c:v>
                </c:pt>
                <c:pt idx="128">
                  <c:v>4432</c:v>
                </c:pt>
                <c:pt idx="129">
                  <c:v>4432</c:v>
                </c:pt>
                <c:pt idx="130">
                  <c:v>4432</c:v>
                </c:pt>
                <c:pt idx="131">
                  <c:v>4450.5</c:v>
                </c:pt>
                <c:pt idx="132">
                  <c:v>4453.5</c:v>
                </c:pt>
                <c:pt idx="133">
                  <c:v>4455</c:v>
                </c:pt>
                <c:pt idx="134">
                  <c:v>4455</c:v>
                </c:pt>
                <c:pt idx="135">
                  <c:v>4455</c:v>
                </c:pt>
                <c:pt idx="136">
                  <c:v>4455</c:v>
                </c:pt>
                <c:pt idx="137">
                  <c:v>4459.5</c:v>
                </c:pt>
                <c:pt idx="138">
                  <c:v>4585</c:v>
                </c:pt>
                <c:pt idx="139">
                  <c:v>5560</c:v>
                </c:pt>
                <c:pt idx="140">
                  <c:v>5563</c:v>
                </c:pt>
                <c:pt idx="141">
                  <c:v>5586</c:v>
                </c:pt>
                <c:pt idx="142">
                  <c:v>5979.5</c:v>
                </c:pt>
                <c:pt idx="143">
                  <c:v>6091</c:v>
                </c:pt>
                <c:pt idx="144">
                  <c:v>6091</c:v>
                </c:pt>
                <c:pt idx="145">
                  <c:v>7753</c:v>
                </c:pt>
                <c:pt idx="146">
                  <c:v>9373</c:v>
                </c:pt>
                <c:pt idx="147">
                  <c:v>9379</c:v>
                </c:pt>
                <c:pt idx="148">
                  <c:v>11117</c:v>
                </c:pt>
                <c:pt idx="149">
                  <c:v>11146</c:v>
                </c:pt>
                <c:pt idx="150">
                  <c:v>11169</c:v>
                </c:pt>
                <c:pt idx="151">
                  <c:v>11172</c:v>
                </c:pt>
                <c:pt idx="152">
                  <c:v>11176.5</c:v>
                </c:pt>
                <c:pt idx="153">
                  <c:v>11201</c:v>
                </c:pt>
                <c:pt idx="154">
                  <c:v>11701.5</c:v>
                </c:pt>
                <c:pt idx="155">
                  <c:v>11727.5</c:v>
                </c:pt>
                <c:pt idx="156">
                  <c:v>11740</c:v>
                </c:pt>
                <c:pt idx="157">
                  <c:v>11746</c:v>
                </c:pt>
                <c:pt idx="158">
                  <c:v>12179</c:v>
                </c:pt>
                <c:pt idx="159">
                  <c:v>12245</c:v>
                </c:pt>
                <c:pt idx="160">
                  <c:v>12257</c:v>
                </c:pt>
                <c:pt idx="161">
                  <c:v>12892</c:v>
                </c:pt>
                <c:pt idx="162">
                  <c:v>13310</c:v>
                </c:pt>
                <c:pt idx="163">
                  <c:v>13356</c:v>
                </c:pt>
                <c:pt idx="164">
                  <c:v>13359</c:v>
                </c:pt>
                <c:pt idx="165">
                  <c:v>13359</c:v>
                </c:pt>
                <c:pt idx="166">
                  <c:v>13359</c:v>
                </c:pt>
                <c:pt idx="167">
                  <c:v>13405</c:v>
                </c:pt>
                <c:pt idx="168">
                  <c:v>13417</c:v>
                </c:pt>
                <c:pt idx="169">
                  <c:v>13472</c:v>
                </c:pt>
                <c:pt idx="170">
                  <c:v>13887</c:v>
                </c:pt>
                <c:pt idx="171">
                  <c:v>13890</c:v>
                </c:pt>
                <c:pt idx="172">
                  <c:v>13913</c:v>
                </c:pt>
                <c:pt idx="173">
                  <c:v>13968</c:v>
                </c:pt>
                <c:pt idx="174">
                  <c:v>14467</c:v>
                </c:pt>
                <c:pt idx="175">
                  <c:v>14487</c:v>
                </c:pt>
                <c:pt idx="176">
                  <c:v>14513</c:v>
                </c:pt>
                <c:pt idx="177">
                  <c:v>14569.5</c:v>
                </c:pt>
                <c:pt idx="178">
                  <c:v>14574</c:v>
                </c:pt>
                <c:pt idx="179">
                  <c:v>14600</c:v>
                </c:pt>
                <c:pt idx="180">
                  <c:v>14620</c:v>
                </c:pt>
                <c:pt idx="181">
                  <c:v>14620</c:v>
                </c:pt>
                <c:pt idx="182">
                  <c:v>14653</c:v>
                </c:pt>
                <c:pt idx="183">
                  <c:v>14655</c:v>
                </c:pt>
                <c:pt idx="184">
                  <c:v>14992</c:v>
                </c:pt>
                <c:pt idx="185">
                  <c:v>15047</c:v>
                </c:pt>
                <c:pt idx="186">
                  <c:v>15070</c:v>
                </c:pt>
                <c:pt idx="187">
                  <c:v>15070</c:v>
                </c:pt>
                <c:pt idx="188">
                  <c:v>15070</c:v>
                </c:pt>
                <c:pt idx="189">
                  <c:v>15149.5</c:v>
                </c:pt>
                <c:pt idx="190">
                  <c:v>15538.5</c:v>
                </c:pt>
                <c:pt idx="191">
                  <c:v>15545</c:v>
                </c:pt>
                <c:pt idx="192">
                  <c:v>15722</c:v>
                </c:pt>
                <c:pt idx="193">
                  <c:v>15722</c:v>
                </c:pt>
                <c:pt idx="194">
                  <c:v>15722</c:v>
                </c:pt>
                <c:pt idx="195">
                  <c:v>16259</c:v>
                </c:pt>
                <c:pt idx="196">
                  <c:v>16668</c:v>
                </c:pt>
                <c:pt idx="197">
                  <c:v>16668</c:v>
                </c:pt>
                <c:pt idx="198">
                  <c:v>16752</c:v>
                </c:pt>
                <c:pt idx="199">
                  <c:v>16753.5</c:v>
                </c:pt>
                <c:pt idx="200">
                  <c:v>16838</c:v>
                </c:pt>
                <c:pt idx="201">
                  <c:v>16856</c:v>
                </c:pt>
                <c:pt idx="202">
                  <c:v>16856</c:v>
                </c:pt>
                <c:pt idx="203">
                  <c:v>16856</c:v>
                </c:pt>
                <c:pt idx="204">
                  <c:v>17384</c:v>
                </c:pt>
                <c:pt idx="205">
                  <c:v>17384</c:v>
                </c:pt>
                <c:pt idx="206">
                  <c:v>17389</c:v>
                </c:pt>
                <c:pt idx="207">
                  <c:v>17809.5</c:v>
                </c:pt>
                <c:pt idx="208">
                  <c:v>17834</c:v>
                </c:pt>
                <c:pt idx="209">
                  <c:v>17840</c:v>
                </c:pt>
                <c:pt idx="210">
                  <c:v>17840</c:v>
                </c:pt>
                <c:pt idx="211">
                  <c:v>18310</c:v>
                </c:pt>
                <c:pt idx="212">
                  <c:v>18382</c:v>
                </c:pt>
                <c:pt idx="213">
                  <c:v>18893</c:v>
                </c:pt>
                <c:pt idx="214">
                  <c:v>18893.5</c:v>
                </c:pt>
                <c:pt idx="215">
                  <c:v>19468.5</c:v>
                </c:pt>
                <c:pt idx="216">
                  <c:v>19577</c:v>
                </c:pt>
                <c:pt idx="217">
                  <c:v>19623</c:v>
                </c:pt>
                <c:pt idx="218">
                  <c:v>19971</c:v>
                </c:pt>
                <c:pt idx="219">
                  <c:v>19995</c:v>
                </c:pt>
                <c:pt idx="220">
                  <c:v>19995</c:v>
                </c:pt>
                <c:pt idx="221">
                  <c:v>20015</c:v>
                </c:pt>
                <c:pt idx="222">
                  <c:v>20041</c:v>
                </c:pt>
                <c:pt idx="223">
                  <c:v>20064</c:v>
                </c:pt>
                <c:pt idx="224">
                  <c:v>20087</c:v>
                </c:pt>
                <c:pt idx="225">
                  <c:v>20093</c:v>
                </c:pt>
                <c:pt idx="226">
                  <c:v>20128</c:v>
                </c:pt>
                <c:pt idx="227">
                  <c:v>20151</c:v>
                </c:pt>
                <c:pt idx="228">
                  <c:v>20160.5</c:v>
                </c:pt>
                <c:pt idx="229">
                  <c:v>20180</c:v>
                </c:pt>
                <c:pt idx="230">
                  <c:v>20206</c:v>
                </c:pt>
                <c:pt idx="231">
                  <c:v>20232</c:v>
                </c:pt>
                <c:pt idx="232">
                  <c:v>20644</c:v>
                </c:pt>
                <c:pt idx="233">
                  <c:v>20673</c:v>
                </c:pt>
                <c:pt idx="234">
                  <c:v>20702</c:v>
                </c:pt>
                <c:pt idx="235">
                  <c:v>21230</c:v>
                </c:pt>
                <c:pt idx="236">
                  <c:v>21230</c:v>
                </c:pt>
                <c:pt idx="237">
                  <c:v>21784</c:v>
                </c:pt>
                <c:pt idx="238">
                  <c:v>21784</c:v>
                </c:pt>
                <c:pt idx="239">
                  <c:v>21807</c:v>
                </c:pt>
                <c:pt idx="240">
                  <c:v>21807</c:v>
                </c:pt>
                <c:pt idx="241">
                  <c:v>21816</c:v>
                </c:pt>
                <c:pt idx="242">
                  <c:v>21865</c:v>
                </c:pt>
                <c:pt idx="243">
                  <c:v>21865</c:v>
                </c:pt>
                <c:pt idx="244">
                  <c:v>22289</c:v>
                </c:pt>
                <c:pt idx="245">
                  <c:v>22335</c:v>
                </c:pt>
                <c:pt idx="246">
                  <c:v>22425</c:v>
                </c:pt>
                <c:pt idx="247">
                  <c:v>22767</c:v>
                </c:pt>
                <c:pt idx="248">
                  <c:v>22891</c:v>
                </c:pt>
                <c:pt idx="249">
                  <c:v>23498</c:v>
                </c:pt>
              </c:numCache>
            </c:numRef>
          </c:xVal>
          <c:yVal>
            <c:numRef>
              <c:f>Active!$K$21:$K$952</c:f>
              <c:numCache>
                <c:formatCode>General</c:formatCode>
                <c:ptCount val="932"/>
                <c:pt idx="146">
                  <c:v>9.4494000004488043E-3</c:v>
                </c:pt>
                <c:pt idx="147">
                  <c:v>7.2761999981594272E-3</c:v>
                </c:pt>
                <c:pt idx="156">
                  <c:v>1.2272000007214956E-2</c:v>
                </c:pt>
                <c:pt idx="159">
                  <c:v>1.1011000002326909E-2</c:v>
                </c:pt>
                <c:pt idx="160">
                  <c:v>1.427460000559222E-2</c:v>
                </c:pt>
                <c:pt idx="162">
                  <c:v>1.4547999999194872E-2</c:v>
                </c:pt>
                <c:pt idx="163">
                  <c:v>1.8756800003757235E-2</c:v>
                </c:pt>
                <c:pt idx="164">
                  <c:v>8.620200002042111E-3</c:v>
                </c:pt>
                <c:pt idx="168">
                  <c:v>1.3562600004661363E-2</c:v>
                </c:pt>
                <c:pt idx="169">
                  <c:v>1.3681600001291372E-2</c:v>
                </c:pt>
                <c:pt idx="171">
                  <c:v>1.5392000001156703E-2</c:v>
                </c:pt>
                <c:pt idx="172">
                  <c:v>1.8151399999624118E-2</c:v>
                </c:pt>
                <c:pt idx="175">
                  <c:v>1.6858599999977741E-2</c:v>
                </c:pt>
                <c:pt idx="180">
                  <c:v>1.5556000005744863E-2</c:v>
                </c:pt>
                <c:pt idx="181">
                  <c:v>1.6656000007060356E-2</c:v>
                </c:pt>
                <c:pt idx="182">
                  <c:v>1.5933399998175446E-2</c:v>
                </c:pt>
                <c:pt idx="186">
                  <c:v>1.6946000003372319E-2</c:v>
                </c:pt>
                <c:pt idx="187">
                  <c:v>1.7046000000846107E-2</c:v>
                </c:pt>
                <c:pt idx="188">
                  <c:v>1.7046000000846107E-2</c:v>
                </c:pt>
                <c:pt idx="190">
                  <c:v>1.8230299996503163E-2</c:v>
                </c:pt>
                <c:pt idx="191">
                  <c:v>1.7951000001630746E-2</c:v>
                </c:pt>
                <c:pt idx="192">
                  <c:v>1.7971599998418242E-2</c:v>
                </c:pt>
                <c:pt idx="193">
                  <c:v>1.7971599998418242E-2</c:v>
                </c:pt>
                <c:pt idx="194">
                  <c:v>1.7971599998418242E-2</c:v>
                </c:pt>
                <c:pt idx="195">
                  <c:v>2.2740200001862831E-2</c:v>
                </c:pt>
                <c:pt idx="196">
                  <c:v>2.1950399997876957E-2</c:v>
                </c:pt>
                <c:pt idx="197">
                  <c:v>2.1950399997876957E-2</c:v>
                </c:pt>
                <c:pt idx="198">
                  <c:v>1.9565599999623373E-2</c:v>
                </c:pt>
                <c:pt idx="199">
                  <c:v>2.3597300001711119E-2</c:v>
                </c:pt>
                <c:pt idx="200">
                  <c:v>2.0176400001219008E-2</c:v>
                </c:pt>
                <c:pt idx="201">
                  <c:v>1.924680000229273E-2</c:v>
                </c:pt>
                <c:pt idx="202">
                  <c:v>1.954680000199005E-2</c:v>
                </c:pt>
                <c:pt idx="203">
                  <c:v>1.954680000199005E-2</c:v>
                </c:pt>
                <c:pt idx="204">
                  <c:v>2.0655200001783669E-2</c:v>
                </c:pt>
                <c:pt idx="205">
                  <c:v>2.0755200006533414E-2</c:v>
                </c:pt>
                <c:pt idx="206">
                  <c:v>1.9354200005182065E-2</c:v>
                </c:pt>
                <c:pt idx="209">
                  <c:v>2.0512000002781861E-2</c:v>
                </c:pt>
                <c:pt idx="210">
                  <c:v>2.0541999998386018E-2</c:v>
                </c:pt>
                <c:pt idx="214">
                  <c:v>2.1599300001980737E-2</c:v>
                </c:pt>
                <c:pt idx="215">
                  <c:v>1.8584299999929499E-2</c:v>
                </c:pt>
                <c:pt idx="216">
                  <c:v>2.2430600001825951E-2</c:v>
                </c:pt>
                <c:pt idx="218">
                  <c:v>2.1153800000320189E-2</c:v>
                </c:pt>
                <c:pt idx="219">
                  <c:v>2.2161000000778586E-2</c:v>
                </c:pt>
                <c:pt idx="220">
                  <c:v>2.2720999921148177E-2</c:v>
                </c:pt>
                <c:pt idx="221">
                  <c:v>2.261700000235578E-2</c:v>
                </c:pt>
                <c:pt idx="222">
                  <c:v>2.3999799996090587E-2</c:v>
                </c:pt>
                <c:pt idx="223">
                  <c:v>2.2919199996977113E-2</c:v>
                </c:pt>
                <c:pt idx="224">
                  <c:v>2.2438600004534237E-2</c:v>
                </c:pt>
                <c:pt idx="225">
                  <c:v>2.2665399999823421E-2</c:v>
                </c:pt>
                <c:pt idx="226">
                  <c:v>2.2938400004932191E-2</c:v>
                </c:pt>
                <c:pt idx="227">
                  <c:v>2.2857800002384465E-2</c:v>
                </c:pt>
                <c:pt idx="228">
                  <c:v>2.2761900087061804E-2</c:v>
                </c:pt>
                <c:pt idx="229">
                  <c:v>2.2404000003007241E-2</c:v>
                </c:pt>
                <c:pt idx="230">
                  <c:v>2.2486800007754937E-2</c:v>
                </c:pt>
                <c:pt idx="231">
                  <c:v>2.2769600007450208E-2</c:v>
                </c:pt>
                <c:pt idx="232">
                  <c:v>2.2643200005404651E-2</c:v>
                </c:pt>
                <c:pt idx="233">
                  <c:v>2.358940000704024E-2</c:v>
                </c:pt>
                <c:pt idx="234">
                  <c:v>2.3835600004531443E-2</c:v>
                </c:pt>
                <c:pt idx="235">
                  <c:v>2.4094000000332016E-2</c:v>
                </c:pt>
                <c:pt idx="236">
                  <c:v>2.4094000000332016E-2</c:v>
                </c:pt>
                <c:pt idx="237">
                  <c:v>2.3535200001788326E-2</c:v>
                </c:pt>
                <c:pt idx="238">
                  <c:v>2.3535200001788326E-2</c:v>
                </c:pt>
                <c:pt idx="239">
                  <c:v>2.405459999863524E-2</c:v>
                </c:pt>
                <c:pt idx="240">
                  <c:v>2.405459999863524E-2</c:v>
                </c:pt>
                <c:pt idx="241">
                  <c:v>2.3844800009101164E-2</c:v>
                </c:pt>
                <c:pt idx="242">
                  <c:v>2.4047000006248709E-2</c:v>
                </c:pt>
                <c:pt idx="243">
                  <c:v>2.4047000006248709E-2</c:v>
                </c:pt>
                <c:pt idx="244">
                  <c:v>2.5074199998925906E-2</c:v>
                </c:pt>
                <c:pt idx="245">
                  <c:v>2.4513000003935304E-2</c:v>
                </c:pt>
                <c:pt idx="246">
                  <c:v>2.2015000133251306E-2</c:v>
                </c:pt>
                <c:pt idx="247">
                  <c:v>2.5542600000335369E-2</c:v>
                </c:pt>
                <c:pt idx="248">
                  <c:v>2.5529799997457303E-2</c:v>
                </c:pt>
                <c:pt idx="249">
                  <c:v>2.4324400008481462E-2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2D5-4584-BE07-69E5002E8C6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Active!$D$21:$D$72</c:f>
                <c:numCache>
                  <c:formatCode>General</c:formatCode>
                  <c:ptCount val="5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8">
                    <c:v>0</c:v>
                  </c:pt>
                </c:numCache>
              </c:numRef>
            </c:plus>
            <c:minus>
              <c:numRef>
                <c:f>Active!$D$21:$D$72</c:f>
                <c:numCache>
                  <c:formatCode>General</c:formatCode>
                  <c:ptCount val="5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Active!$F$21:$F$952</c:f>
              <c:numCache>
                <c:formatCode>General</c:formatCode>
                <c:ptCount val="932"/>
                <c:pt idx="0">
                  <c:v>-29248</c:v>
                </c:pt>
                <c:pt idx="1">
                  <c:v>-28402</c:v>
                </c:pt>
                <c:pt idx="2">
                  <c:v>-28347</c:v>
                </c:pt>
                <c:pt idx="3">
                  <c:v>-28016</c:v>
                </c:pt>
                <c:pt idx="4">
                  <c:v>-27952</c:v>
                </c:pt>
                <c:pt idx="5">
                  <c:v>-27935</c:v>
                </c:pt>
                <c:pt idx="6">
                  <c:v>-27906</c:v>
                </c:pt>
                <c:pt idx="7">
                  <c:v>-27453</c:v>
                </c:pt>
                <c:pt idx="8">
                  <c:v>-27453</c:v>
                </c:pt>
                <c:pt idx="9">
                  <c:v>-27323</c:v>
                </c:pt>
                <c:pt idx="10">
                  <c:v>-25803</c:v>
                </c:pt>
                <c:pt idx="11">
                  <c:v>-25194</c:v>
                </c:pt>
                <c:pt idx="12">
                  <c:v>-23976</c:v>
                </c:pt>
                <c:pt idx="13">
                  <c:v>-23373</c:v>
                </c:pt>
                <c:pt idx="14">
                  <c:v>-18534.5</c:v>
                </c:pt>
                <c:pt idx="15">
                  <c:v>-13437</c:v>
                </c:pt>
                <c:pt idx="16">
                  <c:v>-13376</c:v>
                </c:pt>
                <c:pt idx="17">
                  <c:v>-13347</c:v>
                </c:pt>
                <c:pt idx="18">
                  <c:v>-13082</c:v>
                </c:pt>
                <c:pt idx="19">
                  <c:v>-13024</c:v>
                </c:pt>
                <c:pt idx="20">
                  <c:v>-11841</c:v>
                </c:pt>
                <c:pt idx="21">
                  <c:v>-11821</c:v>
                </c:pt>
                <c:pt idx="22">
                  <c:v>-11792</c:v>
                </c:pt>
                <c:pt idx="23">
                  <c:v>-11731</c:v>
                </c:pt>
                <c:pt idx="24">
                  <c:v>-11120</c:v>
                </c:pt>
                <c:pt idx="25">
                  <c:v>-10664</c:v>
                </c:pt>
                <c:pt idx="26">
                  <c:v>-10015</c:v>
                </c:pt>
                <c:pt idx="27">
                  <c:v>-9989</c:v>
                </c:pt>
                <c:pt idx="28">
                  <c:v>-9534</c:v>
                </c:pt>
                <c:pt idx="29">
                  <c:v>-9531</c:v>
                </c:pt>
                <c:pt idx="30">
                  <c:v>-9528</c:v>
                </c:pt>
                <c:pt idx="31">
                  <c:v>-9516</c:v>
                </c:pt>
                <c:pt idx="32">
                  <c:v>-9502</c:v>
                </c:pt>
                <c:pt idx="33">
                  <c:v>-9054</c:v>
                </c:pt>
                <c:pt idx="34">
                  <c:v>-9054</c:v>
                </c:pt>
                <c:pt idx="35">
                  <c:v>-8994</c:v>
                </c:pt>
                <c:pt idx="36">
                  <c:v>-8968</c:v>
                </c:pt>
                <c:pt idx="37">
                  <c:v>-8962</c:v>
                </c:pt>
                <c:pt idx="38">
                  <c:v>-8945</c:v>
                </c:pt>
                <c:pt idx="39">
                  <c:v>-8341</c:v>
                </c:pt>
                <c:pt idx="40">
                  <c:v>-8341</c:v>
                </c:pt>
                <c:pt idx="41">
                  <c:v>-8338</c:v>
                </c:pt>
                <c:pt idx="42">
                  <c:v>-8338</c:v>
                </c:pt>
                <c:pt idx="43">
                  <c:v>-7862</c:v>
                </c:pt>
                <c:pt idx="44">
                  <c:v>-7842</c:v>
                </c:pt>
                <c:pt idx="45">
                  <c:v>-7781</c:v>
                </c:pt>
                <c:pt idx="46">
                  <c:v>-7781</c:v>
                </c:pt>
                <c:pt idx="47">
                  <c:v>-7761</c:v>
                </c:pt>
                <c:pt idx="48">
                  <c:v>-7761</c:v>
                </c:pt>
                <c:pt idx="49">
                  <c:v>-7369</c:v>
                </c:pt>
                <c:pt idx="50">
                  <c:v>-7340</c:v>
                </c:pt>
                <c:pt idx="51">
                  <c:v>-7337</c:v>
                </c:pt>
                <c:pt idx="52">
                  <c:v>-7236</c:v>
                </c:pt>
                <c:pt idx="53">
                  <c:v>-7210</c:v>
                </c:pt>
                <c:pt idx="54">
                  <c:v>-7187</c:v>
                </c:pt>
                <c:pt idx="55">
                  <c:v>-7152</c:v>
                </c:pt>
                <c:pt idx="56">
                  <c:v>-6887</c:v>
                </c:pt>
                <c:pt idx="57">
                  <c:v>-6806</c:v>
                </c:pt>
                <c:pt idx="58">
                  <c:v>-6731</c:v>
                </c:pt>
                <c:pt idx="59">
                  <c:v>-6157</c:v>
                </c:pt>
                <c:pt idx="60">
                  <c:v>-6154</c:v>
                </c:pt>
                <c:pt idx="61">
                  <c:v>-6148</c:v>
                </c:pt>
                <c:pt idx="62">
                  <c:v>-6125</c:v>
                </c:pt>
                <c:pt idx="63">
                  <c:v>-6102</c:v>
                </c:pt>
                <c:pt idx="64">
                  <c:v>-6070</c:v>
                </c:pt>
                <c:pt idx="65">
                  <c:v>-5704</c:v>
                </c:pt>
                <c:pt idx="66">
                  <c:v>-5661</c:v>
                </c:pt>
                <c:pt idx="67">
                  <c:v>-5571</c:v>
                </c:pt>
                <c:pt idx="68">
                  <c:v>-5545</c:v>
                </c:pt>
                <c:pt idx="69">
                  <c:v>-5531</c:v>
                </c:pt>
                <c:pt idx="70">
                  <c:v>-5499</c:v>
                </c:pt>
                <c:pt idx="71">
                  <c:v>-5144</c:v>
                </c:pt>
                <c:pt idx="72">
                  <c:v>-5099.5</c:v>
                </c:pt>
                <c:pt idx="73">
                  <c:v>-5093.5</c:v>
                </c:pt>
                <c:pt idx="74">
                  <c:v>-4590</c:v>
                </c:pt>
                <c:pt idx="75">
                  <c:v>-4548.5</c:v>
                </c:pt>
                <c:pt idx="76">
                  <c:v>-4518</c:v>
                </c:pt>
                <c:pt idx="77">
                  <c:v>-3733</c:v>
                </c:pt>
                <c:pt idx="78">
                  <c:v>-3494</c:v>
                </c:pt>
                <c:pt idx="79">
                  <c:v>-3439</c:v>
                </c:pt>
                <c:pt idx="80">
                  <c:v>-3413</c:v>
                </c:pt>
                <c:pt idx="81">
                  <c:v>-3367</c:v>
                </c:pt>
                <c:pt idx="82">
                  <c:v>-3367</c:v>
                </c:pt>
                <c:pt idx="83">
                  <c:v>-3367</c:v>
                </c:pt>
                <c:pt idx="84">
                  <c:v>-3234</c:v>
                </c:pt>
                <c:pt idx="85">
                  <c:v>-3231</c:v>
                </c:pt>
                <c:pt idx="86">
                  <c:v>-2816</c:v>
                </c:pt>
                <c:pt idx="87">
                  <c:v>-2816</c:v>
                </c:pt>
                <c:pt idx="88">
                  <c:v>-2813</c:v>
                </c:pt>
                <c:pt idx="89">
                  <c:v>-2770</c:v>
                </c:pt>
                <c:pt idx="90">
                  <c:v>-2234.5</c:v>
                </c:pt>
                <c:pt idx="91">
                  <c:v>-2222</c:v>
                </c:pt>
                <c:pt idx="92">
                  <c:v>-2172</c:v>
                </c:pt>
                <c:pt idx="93">
                  <c:v>-1647</c:v>
                </c:pt>
                <c:pt idx="94">
                  <c:v>-1180</c:v>
                </c:pt>
                <c:pt idx="95">
                  <c:v>-1108</c:v>
                </c:pt>
                <c:pt idx="96">
                  <c:v>-1051.5</c:v>
                </c:pt>
                <c:pt idx="97">
                  <c:v>-1047</c:v>
                </c:pt>
                <c:pt idx="98">
                  <c:v>-657.5</c:v>
                </c:pt>
                <c:pt idx="99">
                  <c:v>-656</c:v>
                </c:pt>
                <c:pt idx="100">
                  <c:v>-654.5</c:v>
                </c:pt>
                <c:pt idx="101">
                  <c:v>-600</c:v>
                </c:pt>
                <c:pt idx="102">
                  <c:v>-49</c:v>
                </c:pt>
                <c:pt idx="103">
                  <c:v>-20</c:v>
                </c:pt>
                <c:pt idx="104">
                  <c:v>-17</c:v>
                </c:pt>
                <c:pt idx="105">
                  <c:v>-17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3</c:v>
                </c:pt>
                <c:pt idx="110">
                  <c:v>32</c:v>
                </c:pt>
                <c:pt idx="111">
                  <c:v>32</c:v>
                </c:pt>
                <c:pt idx="112">
                  <c:v>39.5</c:v>
                </c:pt>
                <c:pt idx="113">
                  <c:v>62.5</c:v>
                </c:pt>
                <c:pt idx="114">
                  <c:v>62.5</c:v>
                </c:pt>
                <c:pt idx="115">
                  <c:v>64</c:v>
                </c:pt>
                <c:pt idx="116">
                  <c:v>64</c:v>
                </c:pt>
                <c:pt idx="117">
                  <c:v>116</c:v>
                </c:pt>
                <c:pt idx="118">
                  <c:v>116</c:v>
                </c:pt>
                <c:pt idx="119">
                  <c:v>116</c:v>
                </c:pt>
                <c:pt idx="120">
                  <c:v>2115</c:v>
                </c:pt>
                <c:pt idx="121">
                  <c:v>2274</c:v>
                </c:pt>
                <c:pt idx="122">
                  <c:v>2274</c:v>
                </c:pt>
                <c:pt idx="123">
                  <c:v>3823</c:v>
                </c:pt>
                <c:pt idx="124">
                  <c:v>3823</c:v>
                </c:pt>
                <c:pt idx="125">
                  <c:v>3826</c:v>
                </c:pt>
                <c:pt idx="126">
                  <c:v>4002</c:v>
                </c:pt>
                <c:pt idx="127">
                  <c:v>4432</c:v>
                </c:pt>
                <c:pt idx="128">
                  <c:v>4432</c:v>
                </c:pt>
                <c:pt idx="129">
                  <c:v>4432</c:v>
                </c:pt>
                <c:pt idx="130">
                  <c:v>4432</c:v>
                </c:pt>
                <c:pt idx="131">
                  <c:v>4450.5</c:v>
                </c:pt>
                <c:pt idx="132">
                  <c:v>4453.5</c:v>
                </c:pt>
                <c:pt idx="133">
                  <c:v>4455</c:v>
                </c:pt>
                <c:pt idx="134">
                  <c:v>4455</c:v>
                </c:pt>
                <c:pt idx="135">
                  <c:v>4455</c:v>
                </c:pt>
                <c:pt idx="136">
                  <c:v>4455</c:v>
                </c:pt>
                <c:pt idx="137">
                  <c:v>4459.5</c:v>
                </c:pt>
                <c:pt idx="138">
                  <c:v>4585</c:v>
                </c:pt>
                <c:pt idx="139">
                  <c:v>5560</c:v>
                </c:pt>
                <c:pt idx="140">
                  <c:v>5563</c:v>
                </c:pt>
                <c:pt idx="141">
                  <c:v>5586</c:v>
                </c:pt>
                <c:pt idx="142">
                  <c:v>5979.5</c:v>
                </c:pt>
                <c:pt idx="143">
                  <c:v>6091</c:v>
                </c:pt>
                <c:pt idx="144">
                  <c:v>6091</c:v>
                </c:pt>
                <c:pt idx="145">
                  <c:v>7753</c:v>
                </c:pt>
                <c:pt idx="146">
                  <c:v>9373</c:v>
                </c:pt>
                <c:pt idx="147">
                  <c:v>9379</c:v>
                </c:pt>
                <c:pt idx="148">
                  <c:v>11117</c:v>
                </c:pt>
                <c:pt idx="149">
                  <c:v>11146</c:v>
                </c:pt>
                <c:pt idx="150">
                  <c:v>11169</c:v>
                </c:pt>
                <c:pt idx="151">
                  <c:v>11172</c:v>
                </c:pt>
                <c:pt idx="152">
                  <c:v>11176.5</c:v>
                </c:pt>
                <c:pt idx="153">
                  <c:v>11201</c:v>
                </c:pt>
                <c:pt idx="154">
                  <c:v>11701.5</c:v>
                </c:pt>
                <c:pt idx="155">
                  <c:v>11727.5</c:v>
                </c:pt>
                <c:pt idx="156">
                  <c:v>11740</c:v>
                </c:pt>
                <c:pt idx="157">
                  <c:v>11746</c:v>
                </c:pt>
                <c:pt idx="158">
                  <c:v>12179</c:v>
                </c:pt>
                <c:pt idx="159">
                  <c:v>12245</c:v>
                </c:pt>
                <c:pt idx="160">
                  <c:v>12257</c:v>
                </c:pt>
                <c:pt idx="161">
                  <c:v>12892</c:v>
                </c:pt>
                <c:pt idx="162">
                  <c:v>13310</c:v>
                </c:pt>
                <c:pt idx="163">
                  <c:v>13356</c:v>
                </c:pt>
                <c:pt idx="164">
                  <c:v>13359</c:v>
                </c:pt>
                <c:pt idx="165">
                  <c:v>13359</c:v>
                </c:pt>
                <c:pt idx="166">
                  <c:v>13359</c:v>
                </c:pt>
                <c:pt idx="167">
                  <c:v>13405</c:v>
                </c:pt>
                <c:pt idx="168">
                  <c:v>13417</c:v>
                </c:pt>
                <c:pt idx="169">
                  <c:v>13472</c:v>
                </c:pt>
                <c:pt idx="170">
                  <c:v>13887</c:v>
                </c:pt>
                <c:pt idx="171">
                  <c:v>13890</c:v>
                </c:pt>
                <c:pt idx="172">
                  <c:v>13913</c:v>
                </c:pt>
                <c:pt idx="173">
                  <c:v>13968</c:v>
                </c:pt>
                <c:pt idx="174">
                  <c:v>14467</c:v>
                </c:pt>
                <c:pt idx="175">
                  <c:v>14487</c:v>
                </c:pt>
                <c:pt idx="176">
                  <c:v>14513</c:v>
                </c:pt>
                <c:pt idx="177">
                  <c:v>14569.5</c:v>
                </c:pt>
                <c:pt idx="178">
                  <c:v>14574</c:v>
                </c:pt>
                <c:pt idx="179">
                  <c:v>14600</c:v>
                </c:pt>
                <c:pt idx="180">
                  <c:v>14620</c:v>
                </c:pt>
                <c:pt idx="181">
                  <c:v>14620</c:v>
                </c:pt>
                <c:pt idx="182">
                  <c:v>14653</c:v>
                </c:pt>
                <c:pt idx="183">
                  <c:v>14655</c:v>
                </c:pt>
                <c:pt idx="184">
                  <c:v>14992</c:v>
                </c:pt>
                <c:pt idx="185">
                  <c:v>15047</c:v>
                </c:pt>
                <c:pt idx="186">
                  <c:v>15070</c:v>
                </c:pt>
                <c:pt idx="187">
                  <c:v>15070</c:v>
                </c:pt>
                <c:pt idx="188">
                  <c:v>15070</c:v>
                </c:pt>
                <c:pt idx="189">
                  <c:v>15149.5</c:v>
                </c:pt>
                <c:pt idx="190">
                  <c:v>15538.5</c:v>
                </c:pt>
                <c:pt idx="191">
                  <c:v>15545</c:v>
                </c:pt>
                <c:pt idx="192">
                  <c:v>15722</c:v>
                </c:pt>
                <c:pt idx="193">
                  <c:v>15722</c:v>
                </c:pt>
                <c:pt idx="194">
                  <c:v>15722</c:v>
                </c:pt>
                <c:pt idx="195">
                  <c:v>16259</c:v>
                </c:pt>
                <c:pt idx="196">
                  <c:v>16668</c:v>
                </c:pt>
                <c:pt idx="197">
                  <c:v>16668</c:v>
                </c:pt>
                <c:pt idx="198">
                  <c:v>16752</c:v>
                </c:pt>
                <c:pt idx="199">
                  <c:v>16753.5</c:v>
                </c:pt>
                <c:pt idx="200">
                  <c:v>16838</c:v>
                </c:pt>
                <c:pt idx="201">
                  <c:v>16856</c:v>
                </c:pt>
                <c:pt idx="202">
                  <c:v>16856</c:v>
                </c:pt>
                <c:pt idx="203">
                  <c:v>16856</c:v>
                </c:pt>
                <c:pt idx="204">
                  <c:v>17384</c:v>
                </c:pt>
                <c:pt idx="205">
                  <c:v>17384</c:v>
                </c:pt>
                <c:pt idx="206">
                  <c:v>17389</c:v>
                </c:pt>
                <c:pt idx="207">
                  <c:v>17809.5</c:v>
                </c:pt>
                <c:pt idx="208">
                  <c:v>17834</c:v>
                </c:pt>
                <c:pt idx="209">
                  <c:v>17840</c:v>
                </c:pt>
                <c:pt idx="210">
                  <c:v>17840</c:v>
                </c:pt>
                <c:pt idx="211">
                  <c:v>18310</c:v>
                </c:pt>
                <c:pt idx="212">
                  <c:v>18382</c:v>
                </c:pt>
                <c:pt idx="213">
                  <c:v>18893</c:v>
                </c:pt>
                <c:pt idx="214">
                  <c:v>18893.5</c:v>
                </c:pt>
                <c:pt idx="215">
                  <c:v>19468.5</c:v>
                </c:pt>
                <c:pt idx="216">
                  <c:v>19577</c:v>
                </c:pt>
                <c:pt idx="217">
                  <c:v>19623</c:v>
                </c:pt>
                <c:pt idx="218">
                  <c:v>19971</c:v>
                </c:pt>
                <c:pt idx="219">
                  <c:v>19995</c:v>
                </c:pt>
                <c:pt idx="220">
                  <c:v>19995</c:v>
                </c:pt>
                <c:pt idx="221">
                  <c:v>20015</c:v>
                </c:pt>
                <c:pt idx="222">
                  <c:v>20041</c:v>
                </c:pt>
                <c:pt idx="223">
                  <c:v>20064</c:v>
                </c:pt>
                <c:pt idx="224">
                  <c:v>20087</c:v>
                </c:pt>
                <c:pt idx="225">
                  <c:v>20093</c:v>
                </c:pt>
                <c:pt idx="226">
                  <c:v>20128</c:v>
                </c:pt>
                <c:pt idx="227">
                  <c:v>20151</c:v>
                </c:pt>
                <c:pt idx="228">
                  <c:v>20160.5</c:v>
                </c:pt>
                <c:pt idx="229">
                  <c:v>20180</c:v>
                </c:pt>
                <c:pt idx="230">
                  <c:v>20206</c:v>
                </c:pt>
                <c:pt idx="231">
                  <c:v>20232</c:v>
                </c:pt>
                <c:pt idx="232">
                  <c:v>20644</c:v>
                </c:pt>
                <c:pt idx="233">
                  <c:v>20673</c:v>
                </c:pt>
                <c:pt idx="234">
                  <c:v>20702</c:v>
                </c:pt>
                <c:pt idx="235">
                  <c:v>21230</c:v>
                </c:pt>
                <c:pt idx="236">
                  <c:v>21230</c:v>
                </c:pt>
                <c:pt idx="237">
                  <c:v>21784</c:v>
                </c:pt>
                <c:pt idx="238">
                  <c:v>21784</c:v>
                </c:pt>
                <c:pt idx="239">
                  <c:v>21807</c:v>
                </c:pt>
                <c:pt idx="240">
                  <c:v>21807</c:v>
                </c:pt>
                <c:pt idx="241">
                  <c:v>21816</c:v>
                </c:pt>
                <c:pt idx="242">
                  <c:v>21865</c:v>
                </c:pt>
                <c:pt idx="243">
                  <c:v>21865</c:v>
                </c:pt>
                <c:pt idx="244">
                  <c:v>22289</c:v>
                </c:pt>
                <c:pt idx="245">
                  <c:v>22335</c:v>
                </c:pt>
                <c:pt idx="246">
                  <c:v>22425</c:v>
                </c:pt>
                <c:pt idx="247">
                  <c:v>22767</c:v>
                </c:pt>
                <c:pt idx="248">
                  <c:v>22891</c:v>
                </c:pt>
                <c:pt idx="249">
                  <c:v>23498</c:v>
                </c:pt>
              </c:numCache>
            </c:numRef>
          </c:xVal>
          <c:yVal>
            <c:numRef>
              <c:f>Active!$L$21:$L$952</c:f>
              <c:numCache>
                <c:formatCode>General</c:formatCode>
                <c:ptCount val="93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2D5-4584-BE07-69E5002E8C6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Active!$D$21:$D$72</c:f>
                <c:numCache>
                  <c:formatCode>General</c:formatCode>
                  <c:ptCount val="5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8">
                    <c:v>0</c:v>
                  </c:pt>
                </c:numCache>
              </c:numRef>
            </c:plus>
            <c:minus>
              <c:numRef>
                <c:f>Active!$D$21:$D$72</c:f>
                <c:numCache>
                  <c:formatCode>General</c:formatCode>
                  <c:ptCount val="5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Active!$F$21:$F$952</c:f>
              <c:numCache>
                <c:formatCode>General</c:formatCode>
                <c:ptCount val="932"/>
                <c:pt idx="0">
                  <c:v>-29248</c:v>
                </c:pt>
                <c:pt idx="1">
                  <c:v>-28402</c:v>
                </c:pt>
                <c:pt idx="2">
                  <c:v>-28347</c:v>
                </c:pt>
                <c:pt idx="3">
                  <c:v>-28016</c:v>
                </c:pt>
                <c:pt idx="4">
                  <c:v>-27952</c:v>
                </c:pt>
                <c:pt idx="5">
                  <c:v>-27935</c:v>
                </c:pt>
                <c:pt idx="6">
                  <c:v>-27906</c:v>
                </c:pt>
                <c:pt idx="7">
                  <c:v>-27453</c:v>
                </c:pt>
                <c:pt idx="8">
                  <c:v>-27453</c:v>
                </c:pt>
                <c:pt idx="9">
                  <c:v>-27323</c:v>
                </c:pt>
                <c:pt idx="10">
                  <c:v>-25803</c:v>
                </c:pt>
                <c:pt idx="11">
                  <c:v>-25194</c:v>
                </c:pt>
                <c:pt idx="12">
                  <c:v>-23976</c:v>
                </c:pt>
                <c:pt idx="13">
                  <c:v>-23373</c:v>
                </c:pt>
                <c:pt idx="14">
                  <c:v>-18534.5</c:v>
                </c:pt>
                <c:pt idx="15">
                  <c:v>-13437</c:v>
                </c:pt>
                <c:pt idx="16">
                  <c:v>-13376</c:v>
                </c:pt>
                <c:pt idx="17">
                  <c:v>-13347</c:v>
                </c:pt>
                <c:pt idx="18">
                  <c:v>-13082</c:v>
                </c:pt>
                <c:pt idx="19">
                  <c:v>-13024</c:v>
                </c:pt>
                <c:pt idx="20">
                  <c:v>-11841</c:v>
                </c:pt>
                <c:pt idx="21">
                  <c:v>-11821</c:v>
                </c:pt>
                <c:pt idx="22">
                  <c:v>-11792</c:v>
                </c:pt>
                <c:pt idx="23">
                  <c:v>-11731</c:v>
                </c:pt>
                <c:pt idx="24">
                  <c:v>-11120</c:v>
                </c:pt>
                <c:pt idx="25">
                  <c:v>-10664</c:v>
                </c:pt>
                <c:pt idx="26">
                  <c:v>-10015</c:v>
                </c:pt>
                <c:pt idx="27">
                  <c:v>-9989</c:v>
                </c:pt>
                <c:pt idx="28">
                  <c:v>-9534</c:v>
                </c:pt>
                <c:pt idx="29">
                  <c:v>-9531</c:v>
                </c:pt>
                <c:pt idx="30">
                  <c:v>-9528</c:v>
                </c:pt>
                <c:pt idx="31">
                  <c:v>-9516</c:v>
                </c:pt>
                <c:pt idx="32">
                  <c:v>-9502</c:v>
                </c:pt>
                <c:pt idx="33">
                  <c:v>-9054</c:v>
                </c:pt>
                <c:pt idx="34">
                  <c:v>-9054</c:v>
                </c:pt>
                <c:pt idx="35">
                  <c:v>-8994</c:v>
                </c:pt>
                <c:pt idx="36">
                  <c:v>-8968</c:v>
                </c:pt>
                <c:pt idx="37">
                  <c:v>-8962</c:v>
                </c:pt>
                <c:pt idx="38">
                  <c:v>-8945</c:v>
                </c:pt>
                <c:pt idx="39">
                  <c:v>-8341</c:v>
                </c:pt>
                <c:pt idx="40">
                  <c:v>-8341</c:v>
                </c:pt>
                <c:pt idx="41">
                  <c:v>-8338</c:v>
                </c:pt>
                <c:pt idx="42">
                  <c:v>-8338</c:v>
                </c:pt>
                <c:pt idx="43">
                  <c:v>-7862</c:v>
                </c:pt>
                <c:pt idx="44">
                  <c:v>-7842</c:v>
                </c:pt>
                <c:pt idx="45">
                  <c:v>-7781</c:v>
                </c:pt>
                <c:pt idx="46">
                  <c:v>-7781</c:v>
                </c:pt>
                <c:pt idx="47">
                  <c:v>-7761</c:v>
                </c:pt>
                <c:pt idx="48">
                  <c:v>-7761</c:v>
                </c:pt>
                <c:pt idx="49">
                  <c:v>-7369</c:v>
                </c:pt>
                <c:pt idx="50">
                  <c:v>-7340</c:v>
                </c:pt>
                <c:pt idx="51">
                  <c:v>-7337</c:v>
                </c:pt>
                <c:pt idx="52">
                  <c:v>-7236</c:v>
                </c:pt>
                <c:pt idx="53">
                  <c:v>-7210</c:v>
                </c:pt>
                <c:pt idx="54">
                  <c:v>-7187</c:v>
                </c:pt>
                <c:pt idx="55">
                  <c:v>-7152</c:v>
                </c:pt>
                <c:pt idx="56">
                  <c:v>-6887</c:v>
                </c:pt>
                <c:pt idx="57">
                  <c:v>-6806</c:v>
                </c:pt>
                <c:pt idx="58">
                  <c:v>-6731</c:v>
                </c:pt>
                <c:pt idx="59">
                  <c:v>-6157</c:v>
                </c:pt>
                <c:pt idx="60">
                  <c:v>-6154</c:v>
                </c:pt>
                <c:pt idx="61">
                  <c:v>-6148</c:v>
                </c:pt>
                <c:pt idx="62">
                  <c:v>-6125</c:v>
                </c:pt>
                <c:pt idx="63">
                  <c:v>-6102</c:v>
                </c:pt>
                <c:pt idx="64">
                  <c:v>-6070</c:v>
                </c:pt>
                <c:pt idx="65">
                  <c:v>-5704</c:v>
                </c:pt>
                <c:pt idx="66">
                  <c:v>-5661</c:v>
                </c:pt>
                <c:pt idx="67">
                  <c:v>-5571</c:v>
                </c:pt>
                <c:pt idx="68">
                  <c:v>-5545</c:v>
                </c:pt>
                <c:pt idx="69">
                  <c:v>-5531</c:v>
                </c:pt>
                <c:pt idx="70">
                  <c:v>-5499</c:v>
                </c:pt>
                <c:pt idx="71">
                  <c:v>-5144</c:v>
                </c:pt>
                <c:pt idx="72">
                  <c:v>-5099.5</c:v>
                </c:pt>
                <c:pt idx="73">
                  <c:v>-5093.5</c:v>
                </c:pt>
                <c:pt idx="74">
                  <c:v>-4590</c:v>
                </c:pt>
                <c:pt idx="75">
                  <c:v>-4548.5</c:v>
                </c:pt>
                <c:pt idx="76">
                  <c:v>-4518</c:v>
                </c:pt>
                <c:pt idx="77">
                  <c:v>-3733</c:v>
                </c:pt>
                <c:pt idx="78">
                  <c:v>-3494</c:v>
                </c:pt>
                <c:pt idx="79">
                  <c:v>-3439</c:v>
                </c:pt>
                <c:pt idx="80">
                  <c:v>-3413</c:v>
                </c:pt>
                <c:pt idx="81">
                  <c:v>-3367</c:v>
                </c:pt>
                <c:pt idx="82">
                  <c:v>-3367</c:v>
                </c:pt>
                <c:pt idx="83">
                  <c:v>-3367</c:v>
                </c:pt>
                <c:pt idx="84">
                  <c:v>-3234</c:v>
                </c:pt>
                <c:pt idx="85">
                  <c:v>-3231</c:v>
                </c:pt>
                <c:pt idx="86">
                  <c:v>-2816</c:v>
                </c:pt>
                <c:pt idx="87">
                  <c:v>-2816</c:v>
                </c:pt>
                <c:pt idx="88">
                  <c:v>-2813</c:v>
                </c:pt>
                <c:pt idx="89">
                  <c:v>-2770</c:v>
                </c:pt>
                <c:pt idx="90">
                  <c:v>-2234.5</c:v>
                </c:pt>
                <c:pt idx="91">
                  <c:v>-2222</c:v>
                </c:pt>
                <c:pt idx="92">
                  <c:v>-2172</c:v>
                </c:pt>
                <c:pt idx="93">
                  <c:v>-1647</c:v>
                </c:pt>
                <c:pt idx="94">
                  <c:v>-1180</c:v>
                </c:pt>
                <c:pt idx="95">
                  <c:v>-1108</c:v>
                </c:pt>
                <c:pt idx="96">
                  <c:v>-1051.5</c:v>
                </c:pt>
                <c:pt idx="97">
                  <c:v>-1047</c:v>
                </c:pt>
                <c:pt idx="98">
                  <c:v>-657.5</c:v>
                </c:pt>
                <c:pt idx="99">
                  <c:v>-656</c:v>
                </c:pt>
                <c:pt idx="100">
                  <c:v>-654.5</c:v>
                </c:pt>
                <c:pt idx="101">
                  <c:v>-600</c:v>
                </c:pt>
                <c:pt idx="102">
                  <c:v>-49</c:v>
                </c:pt>
                <c:pt idx="103">
                  <c:v>-20</c:v>
                </c:pt>
                <c:pt idx="104">
                  <c:v>-17</c:v>
                </c:pt>
                <c:pt idx="105">
                  <c:v>-17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3</c:v>
                </c:pt>
                <c:pt idx="110">
                  <c:v>32</c:v>
                </c:pt>
                <c:pt idx="111">
                  <c:v>32</c:v>
                </c:pt>
                <c:pt idx="112">
                  <c:v>39.5</c:v>
                </c:pt>
                <c:pt idx="113">
                  <c:v>62.5</c:v>
                </c:pt>
                <c:pt idx="114">
                  <c:v>62.5</c:v>
                </c:pt>
                <c:pt idx="115">
                  <c:v>64</c:v>
                </c:pt>
                <c:pt idx="116">
                  <c:v>64</c:v>
                </c:pt>
                <c:pt idx="117">
                  <c:v>116</c:v>
                </c:pt>
                <c:pt idx="118">
                  <c:v>116</c:v>
                </c:pt>
                <c:pt idx="119">
                  <c:v>116</c:v>
                </c:pt>
                <c:pt idx="120">
                  <c:v>2115</c:v>
                </c:pt>
                <c:pt idx="121">
                  <c:v>2274</c:v>
                </c:pt>
                <c:pt idx="122">
                  <c:v>2274</c:v>
                </c:pt>
                <c:pt idx="123">
                  <c:v>3823</c:v>
                </c:pt>
                <c:pt idx="124">
                  <c:v>3823</c:v>
                </c:pt>
                <c:pt idx="125">
                  <c:v>3826</c:v>
                </c:pt>
                <c:pt idx="126">
                  <c:v>4002</c:v>
                </c:pt>
                <c:pt idx="127">
                  <c:v>4432</c:v>
                </c:pt>
                <c:pt idx="128">
                  <c:v>4432</c:v>
                </c:pt>
                <c:pt idx="129">
                  <c:v>4432</c:v>
                </c:pt>
                <c:pt idx="130">
                  <c:v>4432</c:v>
                </c:pt>
                <c:pt idx="131">
                  <c:v>4450.5</c:v>
                </c:pt>
                <c:pt idx="132">
                  <c:v>4453.5</c:v>
                </c:pt>
                <c:pt idx="133">
                  <c:v>4455</c:v>
                </c:pt>
                <c:pt idx="134">
                  <c:v>4455</c:v>
                </c:pt>
                <c:pt idx="135">
                  <c:v>4455</c:v>
                </c:pt>
                <c:pt idx="136">
                  <c:v>4455</c:v>
                </c:pt>
                <c:pt idx="137">
                  <c:v>4459.5</c:v>
                </c:pt>
                <c:pt idx="138">
                  <c:v>4585</c:v>
                </c:pt>
                <c:pt idx="139">
                  <c:v>5560</c:v>
                </c:pt>
                <c:pt idx="140">
                  <c:v>5563</c:v>
                </c:pt>
                <c:pt idx="141">
                  <c:v>5586</c:v>
                </c:pt>
                <c:pt idx="142">
                  <c:v>5979.5</c:v>
                </c:pt>
                <c:pt idx="143">
                  <c:v>6091</c:v>
                </c:pt>
                <c:pt idx="144">
                  <c:v>6091</c:v>
                </c:pt>
                <c:pt idx="145">
                  <c:v>7753</c:v>
                </c:pt>
                <c:pt idx="146">
                  <c:v>9373</c:v>
                </c:pt>
                <c:pt idx="147">
                  <c:v>9379</c:v>
                </c:pt>
                <c:pt idx="148">
                  <c:v>11117</c:v>
                </c:pt>
                <c:pt idx="149">
                  <c:v>11146</c:v>
                </c:pt>
                <c:pt idx="150">
                  <c:v>11169</c:v>
                </c:pt>
                <c:pt idx="151">
                  <c:v>11172</c:v>
                </c:pt>
                <c:pt idx="152">
                  <c:v>11176.5</c:v>
                </c:pt>
                <c:pt idx="153">
                  <c:v>11201</c:v>
                </c:pt>
                <c:pt idx="154">
                  <c:v>11701.5</c:v>
                </c:pt>
                <c:pt idx="155">
                  <c:v>11727.5</c:v>
                </c:pt>
                <c:pt idx="156">
                  <c:v>11740</c:v>
                </c:pt>
                <c:pt idx="157">
                  <c:v>11746</c:v>
                </c:pt>
                <c:pt idx="158">
                  <c:v>12179</c:v>
                </c:pt>
                <c:pt idx="159">
                  <c:v>12245</c:v>
                </c:pt>
                <c:pt idx="160">
                  <c:v>12257</c:v>
                </c:pt>
                <c:pt idx="161">
                  <c:v>12892</c:v>
                </c:pt>
                <c:pt idx="162">
                  <c:v>13310</c:v>
                </c:pt>
                <c:pt idx="163">
                  <c:v>13356</c:v>
                </c:pt>
                <c:pt idx="164">
                  <c:v>13359</c:v>
                </c:pt>
                <c:pt idx="165">
                  <c:v>13359</c:v>
                </c:pt>
                <c:pt idx="166">
                  <c:v>13359</c:v>
                </c:pt>
                <c:pt idx="167">
                  <c:v>13405</c:v>
                </c:pt>
                <c:pt idx="168">
                  <c:v>13417</c:v>
                </c:pt>
                <c:pt idx="169">
                  <c:v>13472</c:v>
                </c:pt>
                <c:pt idx="170">
                  <c:v>13887</c:v>
                </c:pt>
                <c:pt idx="171">
                  <c:v>13890</c:v>
                </c:pt>
                <c:pt idx="172">
                  <c:v>13913</c:v>
                </c:pt>
                <c:pt idx="173">
                  <c:v>13968</c:v>
                </c:pt>
                <c:pt idx="174">
                  <c:v>14467</c:v>
                </c:pt>
                <c:pt idx="175">
                  <c:v>14487</c:v>
                </c:pt>
                <c:pt idx="176">
                  <c:v>14513</c:v>
                </c:pt>
                <c:pt idx="177">
                  <c:v>14569.5</c:v>
                </c:pt>
                <c:pt idx="178">
                  <c:v>14574</c:v>
                </c:pt>
                <c:pt idx="179">
                  <c:v>14600</c:v>
                </c:pt>
                <c:pt idx="180">
                  <c:v>14620</c:v>
                </c:pt>
                <c:pt idx="181">
                  <c:v>14620</c:v>
                </c:pt>
                <c:pt idx="182">
                  <c:v>14653</c:v>
                </c:pt>
                <c:pt idx="183">
                  <c:v>14655</c:v>
                </c:pt>
                <c:pt idx="184">
                  <c:v>14992</c:v>
                </c:pt>
                <c:pt idx="185">
                  <c:v>15047</c:v>
                </c:pt>
                <c:pt idx="186">
                  <c:v>15070</c:v>
                </c:pt>
                <c:pt idx="187">
                  <c:v>15070</c:v>
                </c:pt>
                <c:pt idx="188">
                  <c:v>15070</c:v>
                </c:pt>
                <c:pt idx="189">
                  <c:v>15149.5</c:v>
                </c:pt>
                <c:pt idx="190">
                  <c:v>15538.5</c:v>
                </c:pt>
                <c:pt idx="191">
                  <c:v>15545</c:v>
                </c:pt>
                <c:pt idx="192">
                  <c:v>15722</c:v>
                </c:pt>
                <c:pt idx="193">
                  <c:v>15722</c:v>
                </c:pt>
                <c:pt idx="194">
                  <c:v>15722</c:v>
                </c:pt>
                <c:pt idx="195">
                  <c:v>16259</c:v>
                </c:pt>
                <c:pt idx="196">
                  <c:v>16668</c:v>
                </c:pt>
                <c:pt idx="197">
                  <c:v>16668</c:v>
                </c:pt>
                <c:pt idx="198">
                  <c:v>16752</c:v>
                </c:pt>
                <c:pt idx="199">
                  <c:v>16753.5</c:v>
                </c:pt>
                <c:pt idx="200">
                  <c:v>16838</c:v>
                </c:pt>
                <c:pt idx="201">
                  <c:v>16856</c:v>
                </c:pt>
                <c:pt idx="202">
                  <c:v>16856</c:v>
                </c:pt>
                <c:pt idx="203">
                  <c:v>16856</c:v>
                </c:pt>
                <c:pt idx="204">
                  <c:v>17384</c:v>
                </c:pt>
                <c:pt idx="205">
                  <c:v>17384</c:v>
                </c:pt>
                <c:pt idx="206">
                  <c:v>17389</c:v>
                </c:pt>
                <c:pt idx="207">
                  <c:v>17809.5</c:v>
                </c:pt>
                <c:pt idx="208">
                  <c:v>17834</c:v>
                </c:pt>
                <c:pt idx="209">
                  <c:v>17840</c:v>
                </c:pt>
                <c:pt idx="210">
                  <c:v>17840</c:v>
                </c:pt>
                <c:pt idx="211">
                  <c:v>18310</c:v>
                </c:pt>
                <c:pt idx="212">
                  <c:v>18382</c:v>
                </c:pt>
                <c:pt idx="213">
                  <c:v>18893</c:v>
                </c:pt>
                <c:pt idx="214">
                  <c:v>18893.5</c:v>
                </c:pt>
                <c:pt idx="215">
                  <c:v>19468.5</c:v>
                </c:pt>
                <c:pt idx="216">
                  <c:v>19577</c:v>
                </c:pt>
                <c:pt idx="217">
                  <c:v>19623</c:v>
                </c:pt>
                <c:pt idx="218">
                  <c:v>19971</c:v>
                </c:pt>
                <c:pt idx="219">
                  <c:v>19995</c:v>
                </c:pt>
                <c:pt idx="220">
                  <c:v>19995</c:v>
                </c:pt>
                <c:pt idx="221">
                  <c:v>20015</c:v>
                </c:pt>
                <c:pt idx="222">
                  <c:v>20041</c:v>
                </c:pt>
                <c:pt idx="223">
                  <c:v>20064</c:v>
                </c:pt>
                <c:pt idx="224">
                  <c:v>20087</c:v>
                </c:pt>
                <c:pt idx="225">
                  <c:v>20093</c:v>
                </c:pt>
                <c:pt idx="226">
                  <c:v>20128</c:v>
                </c:pt>
                <c:pt idx="227">
                  <c:v>20151</c:v>
                </c:pt>
                <c:pt idx="228">
                  <c:v>20160.5</c:v>
                </c:pt>
                <c:pt idx="229">
                  <c:v>20180</c:v>
                </c:pt>
                <c:pt idx="230">
                  <c:v>20206</c:v>
                </c:pt>
                <c:pt idx="231">
                  <c:v>20232</c:v>
                </c:pt>
                <c:pt idx="232">
                  <c:v>20644</c:v>
                </c:pt>
                <c:pt idx="233">
                  <c:v>20673</c:v>
                </c:pt>
                <c:pt idx="234">
                  <c:v>20702</c:v>
                </c:pt>
                <c:pt idx="235">
                  <c:v>21230</c:v>
                </c:pt>
                <c:pt idx="236">
                  <c:v>21230</c:v>
                </c:pt>
                <c:pt idx="237">
                  <c:v>21784</c:v>
                </c:pt>
                <c:pt idx="238">
                  <c:v>21784</c:v>
                </c:pt>
                <c:pt idx="239">
                  <c:v>21807</c:v>
                </c:pt>
                <c:pt idx="240">
                  <c:v>21807</c:v>
                </c:pt>
                <c:pt idx="241">
                  <c:v>21816</c:v>
                </c:pt>
                <c:pt idx="242">
                  <c:v>21865</c:v>
                </c:pt>
                <c:pt idx="243">
                  <c:v>21865</c:v>
                </c:pt>
                <c:pt idx="244">
                  <c:v>22289</c:v>
                </c:pt>
                <c:pt idx="245">
                  <c:v>22335</c:v>
                </c:pt>
                <c:pt idx="246">
                  <c:v>22425</c:v>
                </c:pt>
                <c:pt idx="247">
                  <c:v>22767</c:v>
                </c:pt>
                <c:pt idx="248">
                  <c:v>22891</c:v>
                </c:pt>
                <c:pt idx="249">
                  <c:v>23498</c:v>
                </c:pt>
              </c:numCache>
            </c:numRef>
          </c:xVal>
          <c:yVal>
            <c:numRef>
              <c:f>Active!$M$21:$M$952</c:f>
              <c:numCache>
                <c:formatCode>General</c:formatCode>
                <c:ptCount val="93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2D5-4584-BE07-69E5002E8C6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Active!$D$21:$D$72</c:f>
                <c:numCache>
                  <c:formatCode>General</c:formatCode>
                  <c:ptCount val="5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8">
                    <c:v>0</c:v>
                  </c:pt>
                </c:numCache>
              </c:numRef>
            </c:plus>
            <c:minus>
              <c:numRef>
                <c:f>Active!$D$21:$D$72</c:f>
                <c:numCache>
                  <c:formatCode>General</c:formatCode>
                  <c:ptCount val="5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Active!$F$21:$F$952</c:f>
              <c:numCache>
                <c:formatCode>General</c:formatCode>
                <c:ptCount val="932"/>
                <c:pt idx="0">
                  <c:v>-29248</c:v>
                </c:pt>
                <c:pt idx="1">
                  <c:v>-28402</c:v>
                </c:pt>
                <c:pt idx="2">
                  <c:v>-28347</c:v>
                </c:pt>
                <c:pt idx="3">
                  <c:v>-28016</c:v>
                </c:pt>
                <c:pt idx="4">
                  <c:v>-27952</c:v>
                </c:pt>
                <c:pt idx="5">
                  <c:v>-27935</c:v>
                </c:pt>
                <c:pt idx="6">
                  <c:v>-27906</c:v>
                </c:pt>
                <c:pt idx="7">
                  <c:v>-27453</c:v>
                </c:pt>
                <c:pt idx="8">
                  <c:v>-27453</c:v>
                </c:pt>
                <c:pt idx="9">
                  <c:v>-27323</c:v>
                </c:pt>
                <c:pt idx="10">
                  <c:v>-25803</c:v>
                </c:pt>
                <c:pt idx="11">
                  <c:v>-25194</c:v>
                </c:pt>
                <c:pt idx="12">
                  <c:v>-23976</c:v>
                </c:pt>
                <c:pt idx="13">
                  <c:v>-23373</c:v>
                </c:pt>
                <c:pt idx="14">
                  <c:v>-18534.5</c:v>
                </c:pt>
                <c:pt idx="15">
                  <c:v>-13437</c:v>
                </c:pt>
                <c:pt idx="16">
                  <c:v>-13376</c:v>
                </c:pt>
                <c:pt idx="17">
                  <c:v>-13347</c:v>
                </c:pt>
                <c:pt idx="18">
                  <c:v>-13082</c:v>
                </c:pt>
                <c:pt idx="19">
                  <c:v>-13024</c:v>
                </c:pt>
                <c:pt idx="20">
                  <c:v>-11841</c:v>
                </c:pt>
                <c:pt idx="21">
                  <c:v>-11821</c:v>
                </c:pt>
                <c:pt idx="22">
                  <c:v>-11792</c:v>
                </c:pt>
                <c:pt idx="23">
                  <c:v>-11731</c:v>
                </c:pt>
                <c:pt idx="24">
                  <c:v>-11120</c:v>
                </c:pt>
                <c:pt idx="25">
                  <c:v>-10664</c:v>
                </c:pt>
                <c:pt idx="26">
                  <c:v>-10015</c:v>
                </c:pt>
                <c:pt idx="27">
                  <c:v>-9989</c:v>
                </c:pt>
                <c:pt idx="28">
                  <c:v>-9534</c:v>
                </c:pt>
                <c:pt idx="29">
                  <c:v>-9531</c:v>
                </c:pt>
                <c:pt idx="30">
                  <c:v>-9528</c:v>
                </c:pt>
                <c:pt idx="31">
                  <c:v>-9516</c:v>
                </c:pt>
                <c:pt idx="32">
                  <c:v>-9502</c:v>
                </c:pt>
                <c:pt idx="33">
                  <c:v>-9054</c:v>
                </c:pt>
                <c:pt idx="34">
                  <c:v>-9054</c:v>
                </c:pt>
                <c:pt idx="35">
                  <c:v>-8994</c:v>
                </c:pt>
                <c:pt idx="36">
                  <c:v>-8968</c:v>
                </c:pt>
                <c:pt idx="37">
                  <c:v>-8962</c:v>
                </c:pt>
                <c:pt idx="38">
                  <c:v>-8945</c:v>
                </c:pt>
                <c:pt idx="39">
                  <c:v>-8341</c:v>
                </c:pt>
                <c:pt idx="40">
                  <c:v>-8341</c:v>
                </c:pt>
                <c:pt idx="41">
                  <c:v>-8338</c:v>
                </c:pt>
                <c:pt idx="42">
                  <c:v>-8338</c:v>
                </c:pt>
                <c:pt idx="43">
                  <c:v>-7862</c:v>
                </c:pt>
                <c:pt idx="44">
                  <c:v>-7842</c:v>
                </c:pt>
                <c:pt idx="45">
                  <c:v>-7781</c:v>
                </c:pt>
                <c:pt idx="46">
                  <c:v>-7781</c:v>
                </c:pt>
                <c:pt idx="47">
                  <c:v>-7761</c:v>
                </c:pt>
                <c:pt idx="48">
                  <c:v>-7761</c:v>
                </c:pt>
                <c:pt idx="49">
                  <c:v>-7369</c:v>
                </c:pt>
                <c:pt idx="50">
                  <c:v>-7340</c:v>
                </c:pt>
                <c:pt idx="51">
                  <c:v>-7337</c:v>
                </c:pt>
                <c:pt idx="52">
                  <c:v>-7236</c:v>
                </c:pt>
                <c:pt idx="53">
                  <c:v>-7210</c:v>
                </c:pt>
                <c:pt idx="54">
                  <c:v>-7187</c:v>
                </c:pt>
                <c:pt idx="55">
                  <c:v>-7152</c:v>
                </c:pt>
                <c:pt idx="56">
                  <c:v>-6887</c:v>
                </c:pt>
                <c:pt idx="57">
                  <c:v>-6806</c:v>
                </c:pt>
                <c:pt idx="58">
                  <c:v>-6731</c:v>
                </c:pt>
                <c:pt idx="59">
                  <c:v>-6157</c:v>
                </c:pt>
                <c:pt idx="60">
                  <c:v>-6154</c:v>
                </c:pt>
                <c:pt idx="61">
                  <c:v>-6148</c:v>
                </c:pt>
                <c:pt idx="62">
                  <c:v>-6125</c:v>
                </c:pt>
                <c:pt idx="63">
                  <c:v>-6102</c:v>
                </c:pt>
                <c:pt idx="64">
                  <c:v>-6070</c:v>
                </c:pt>
                <c:pt idx="65">
                  <c:v>-5704</c:v>
                </c:pt>
                <c:pt idx="66">
                  <c:v>-5661</c:v>
                </c:pt>
                <c:pt idx="67">
                  <c:v>-5571</c:v>
                </c:pt>
                <c:pt idx="68">
                  <c:v>-5545</c:v>
                </c:pt>
                <c:pt idx="69">
                  <c:v>-5531</c:v>
                </c:pt>
                <c:pt idx="70">
                  <c:v>-5499</c:v>
                </c:pt>
                <c:pt idx="71">
                  <c:v>-5144</c:v>
                </c:pt>
                <c:pt idx="72">
                  <c:v>-5099.5</c:v>
                </c:pt>
                <c:pt idx="73">
                  <c:v>-5093.5</c:v>
                </c:pt>
                <c:pt idx="74">
                  <c:v>-4590</c:v>
                </c:pt>
                <c:pt idx="75">
                  <c:v>-4548.5</c:v>
                </c:pt>
                <c:pt idx="76">
                  <c:v>-4518</c:v>
                </c:pt>
                <c:pt idx="77">
                  <c:v>-3733</c:v>
                </c:pt>
                <c:pt idx="78">
                  <c:v>-3494</c:v>
                </c:pt>
                <c:pt idx="79">
                  <c:v>-3439</c:v>
                </c:pt>
                <c:pt idx="80">
                  <c:v>-3413</c:v>
                </c:pt>
                <c:pt idx="81">
                  <c:v>-3367</c:v>
                </c:pt>
                <c:pt idx="82">
                  <c:v>-3367</c:v>
                </c:pt>
                <c:pt idx="83">
                  <c:v>-3367</c:v>
                </c:pt>
                <c:pt idx="84">
                  <c:v>-3234</c:v>
                </c:pt>
                <c:pt idx="85">
                  <c:v>-3231</c:v>
                </c:pt>
                <c:pt idx="86">
                  <c:v>-2816</c:v>
                </c:pt>
                <c:pt idx="87">
                  <c:v>-2816</c:v>
                </c:pt>
                <c:pt idx="88">
                  <c:v>-2813</c:v>
                </c:pt>
                <c:pt idx="89">
                  <c:v>-2770</c:v>
                </c:pt>
                <c:pt idx="90">
                  <c:v>-2234.5</c:v>
                </c:pt>
                <c:pt idx="91">
                  <c:v>-2222</c:v>
                </c:pt>
                <c:pt idx="92">
                  <c:v>-2172</c:v>
                </c:pt>
                <c:pt idx="93">
                  <c:v>-1647</c:v>
                </c:pt>
                <c:pt idx="94">
                  <c:v>-1180</c:v>
                </c:pt>
                <c:pt idx="95">
                  <c:v>-1108</c:v>
                </c:pt>
                <c:pt idx="96">
                  <c:v>-1051.5</c:v>
                </c:pt>
                <c:pt idx="97">
                  <c:v>-1047</c:v>
                </c:pt>
                <c:pt idx="98">
                  <c:v>-657.5</c:v>
                </c:pt>
                <c:pt idx="99">
                  <c:v>-656</c:v>
                </c:pt>
                <c:pt idx="100">
                  <c:v>-654.5</c:v>
                </c:pt>
                <c:pt idx="101">
                  <c:v>-600</c:v>
                </c:pt>
                <c:pt idx="102">
                  <c:v>-49</c:v>
                </c:pt>
                <c:pt idx="103">
                  <c:v>-20</c:v>
                </c:pt>
                <c:pt idx="104">
                  <c:v>-17</c:v>
                </c:pt>
                <c:pt idx="105">
                  <c:v>-17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3</c:v>
                </c:pt>
                <c:pt idx="110">
                  <c:v>32</c:v>
                </c:pt>
                <c:pt idx="111">
                  <c:v>32</c:v>
                </c:pt>
                <c:pt idx="112">
                  <c:v>39.5</c:v>
                </c:pt>
                <c:pt idx="113">
                  <c:v>62.5</c:v>
                </c:pt>
                <c:pt idx="114">
                  <c:v>62.5</c:v>
                </c:pt>
                <c:pt idx="115">
                  <c:v>64</c:v>
                </c:pt>
                <c:pt idx="116">
                  <c:v>64</c:v>
                </c:pt>
                <c:pt idx="117">
                  <c:v>116</c:v>
                </c:pt>
                <c:pt idx="118">
                  <c:v>116</c:v>
                </c:pt>
                <c:pt idx="119">
                  <c:v>116</c:v>
                </c:pt>
                <c:pt idx="120">
                  <c:v>2115</c:v>
                </c:pt>
                <c:pt idx="121">
                  <c:v>2274</c:v>
                </c:pt>
                <c:pt idx="122">
                  <c:v>2274</c:v>
                </c:pt>
                <c:pt idx="123">
                  <c:v>3823</c:v>
                </c:pt>
                <c:pt idx="124">
                  <c:v>3823</c:v>
                </c:pt>
                <c:pt idx="125">
                  <c:v>3826</c:v>
                </c:pt>
                <c:pt idx="126">
                  <c:v>4002</c:v>
                </c:pt>
                <c:pt idx="127">
                  <c:v>4432</c:v>
                </c:pt>
                <c:pt idx="128">
                  <c:v>4432</c:v>
                </c:pt>
                <c:pt idx="129">
                  <c:v>4432</c:v>
                </c:pt>
                <c:pt idx="130">
                  <c:v>4432</c:v>
                </c:pt>
                <c:pt idx="131">
                  <c:v>4450.5</c:v>
                </c:pt>
                <c:pt idx="132">
                  <c:v>4453.5</c:v>
                </c:pt>
                <c:pt idx="133">
                  <c:v>4455</c:v>
                </c:pt>
                <c:pt idx="134">
                  <c:v>4455</c:v>
                </c:pt>
                <c:pt idx="135">
                  <c:v>4455</c:v>
                </c:pt>
                <c:pt idx="136">
                  <c:v>4455</c:v>
                </c:pt>
                <c:pt idx="137">
                  <c:v>4459.5</c:v>
                </c:pt>
                <c:pt idx="138">
                  <c:v>4585</c:v>
                </c:pt>
                <c:pt idx="139">
                  <c:v>5560</c:v>
                </c:pt>
                <c:pt idx="140">
                  <c:v>5563</c:v>
                </c:pt>
                <c:pt idx="141">
                  <c:v>5586</c:v>
                </c:pt>
                <c:pt idx="142">
                  <c:v>5979.5</c:v>
                </c:pt>
                <c:pt idx="143">
                  <c:v>6091</c:v>
                </c:pt>
                <c:pt idx="144">
                  <c:v>6091</c:v>
                </c:pt>
                <c:pt idx="145">
                  <c:v>7753</c:v>
                </c:pt>
                <c:pt idx="146">
                  <c:v>9373</c:v>
                </c:pt>
                <c:pt idx="147">
                  <c:v>9379</c:v>
                </c:pt>
                <c:pt idx="148">
                  <c:v>11117</c:v>
                </c:pt>
                <c:pt idx="149">
                  <c:v>11146</c:v>
                </c:pt>
                <c:pt idx="150">
                  <c:v>11169</c:v>
                </c:pt>
                <c:pt idx="151">
                  <c:v>11172</c:v>
                </c:pt>
                <c:pt idx="152">
                  <c:v>11176.5</c:v>
                </c:pt>
                <c:pt idx="153">
                  <c:v>11201</c:v>
                </c:pt>
                <c:pt idx="154">
                  <c:v>11701.5</c:v>
                </c:pt>
                <c:pt idx="155">
                  <c:v>11727.5</c:v>
                </c:pt>
                <c:pt idx="156">
                  <c:v>11740</c:v>
                </c:pt>
                <c:pt idx="157">
                  <c:v>11746</c:v>
                </c:pt>
                <c:pt idx="158">
                  <c:v>12179</c:v>
                </c:pt>
                <c:pt idx="159">
                  <c:v>12245</c:v>
                </c:pt>
                <c:pt idx="160">
                  <c:v>12257</c:v>
                </c:pt>
                <c:pt idx="161">
                  <c:v>12892</c:v>
                </c:pt>
                <c:pt idx="162">
                  <c:v>13310</c:v>
                </c:pt>
                <c:pt idx="163">
                  <c:v>13356</c:v>
                </c:pt>
                <c:pt idx="164">
                  <c:v>13359</c:v>
                </c:pt>
                <c:pt idx="165">
                  <c:v>13359</c:v>
                </c:pt>
                <c:pt idx="166">
                  <c:v>13359</c:v>
                </c:pt>
                <c:pt idx="167">
                  <c:v>13405</c:v>
                </c:pt>
                <c:pt idx="168">
                  <c:v>13417</c:v>
                </c:pt>
                <c:pt idx="169">
                  <c:v>13472</c:v>
                </c:pt>
                <c:pt idx="170">
                  <c:v>13887</c:v>
                </c:pt>
                <c:pt idx="171">
                  <c:v>13890</c:v>
                </c:pt>
                <c:pt idx="172">
                  <c:v>13913</c:v>
                </c:pt>
                <c:pt idx="173">
                  <c:v>13968</c:v>
                </c:pt>
                <c:pt idx="174">
                  <c:v>14467</c:v>
                </c:pt>
                <c:pt idx="175">
                  <c:v>14487</c:v>
                </c:pt>
                <c:pt idx="176">
                  <c:v>14513</c:v>
                </c:pt>
                <c:pt idx="177">
                  <c:v>14569.5</c:v>
                </c:pt>
                <c:pt idx="178">
                  <c:v>14574</c:v>
                </c:pt>
                <c:pt idx="179">
                  <c:v>14600</c:v>
                </c:pt>
                <c:pt idx="180">
                  <c:v>14620</c:v>
                </c:pt>
                <c:pt idx="181">
                  <c:v>14620</c:v>
                </c:pt>
                <c:pt idx="182">
                  <c:v>14653</c:v>
                </c:pt>
                <c:pt idx="183">
                  <c:v>14655</c:v>
                </c:pt>
                <c:pt idx="184">
                  <c:v>14992</c:v>
                </c:pt>
                <c:pt idx="185">
                  <c:v>15047</c:v>
                </c:pt>
                <c:pt idx="186">
                  <c:v>15070</c:v>
                </c:pt>
                <c:pt idx="187">
                  <c:v>15070</c:v>
                </c:pt>
                <c:pt idx="188">
                  <c:v>15070</c:v>
                </c:pt>
                <c:pt idx="189">
                  <c:v>15149.5</c:v>
                </c:pt>
                <c:pt idx="190">
                  <c:v>15538.5</c:v>
                </c:pt>
                <c:pt idx="191">
                  <c:v>15545</c:v>
                </c:pt>
                <c:pt idx="192">
                  <c:v>15722</c:v>
                </c:pt>
                <c:pt idx="193">
                  <c:v>15722</c:v>
                </c:pt>
                <c:pt idx="194">
                  <c:v>15722</c:v>
                </c:pt>
                <c:pt idx="195">
                  <c:v>16259</c:v>
                </c:pt>
                <c:pt idx="196">
                  <c:v>16668</c:v>
                </c:pt>
                <c:pt idx="197">
                  <c:v>16668</c:v>
                </c:pt>
                <c:pt idx="198">
                  <c:v>16752</c:v>
                </c:pt>
                <c:pt idx="199">
                  <c:v>16753.5</c:v>
                </c:pt>
                <c:pt idx="200">
                  <c:v>16838</c:v>
                </c:pt>
                <c:pt idx="201">
                  <c:v>16856</c:v>
                </c:pt>
                <c:pt idx="202">
                  <c:v>16856</c:v>
                </c:pt>
                <c:pt idx="203">
                  <c:v>16856</c:v>
                </c:pt>
                <c:pt idx="204">
                  <c:v>17384</c:v>
                </c:pt>
                <c:pt idx="205">
                  <c:v>17384</c:v>
                </c:pt>
                <c:pt idx="206">
                  <c:v>17389</c:v>
                </c:pt>
                <c:pt idx="207">
                  <c:v>17809.5</c:v>
                </c:pt>
                <c:pt idx="208">
                  <c:v>17834</c:v>
                </c:pt>
                <c:pt idx="209">
                  <c:v>17840</c:v>
                </c:pt>
                <c:pt idx="210">
                  <c:v>17840</c:v>
                </c:pt>
                <c:pt idx="211">
                  <c:v>18310</c:v>
                </c:pt>
                <c:pt idx="212">
                  <c:v>18382</c:v>
                </c:pt>
                <c:pt idx="213">
                  <c:v>18893</c:v>
                </c:pt>
                <c:pt idx="214">
                  <c:v>18893.5</c:v>
                </c:pt>
                <c:pt idx="215">
                  <c:v>19468.5</c:v>
                </c:pt>
                <c:pt idx="216">
                  <c:v>19577</c:v>
                </c:pt>
                <c:pt idx="217">
                  <c:v>19623</c:v>
                </c:pt>
                <c:pt idx="218">
                  <c:v>19971</c:v>
                </c:pt>
                <c:pt idx="219">
                  <c:v>19995</c:v>
                </c:pt>
                <c:pt idx="220">
                  <c:v>19995</c:v>
                </c:pt>
                <c:pt idx="221">
                  <c:v>20015</c:v>
                </c:pt>
                <c:pt idx="222">
                  <c:v>20041</c:v>
                </c:pt>
                <c:pt idx="223">
                  <c:v>20064</c:v>
                </c:pt>
                <c:pt idx="224">
                  <c:v>20087</c:v>
                </c:pt>
                <c:pt idx="225">
                  <c:v>20093</c:v>
                </c:pt>
                <c:pt idx="226">
                  <c:v>20128</c:v>
                </c:pt>
                <c:pt idx="227">
                  <c:v>20151</c:v>
                </c:pt>
                <c:pt idx="228">
                  <c:v>20160.5</c:v>
                </c:pt>
                <c:pt idx="229">
                  <c:v>20180</c:v>
                </c:pt>
                <c:pt idx="230">
                  <c:v>20206</c:v>
                </c:pt>
                <c:pt idx="231">
                  <c:v>20232</c:v>
                </c:pt>
                <c:pt idx="232">
                  <c:v>20644</c:v>
                </c:pt>
                <c:pt idx="233">
                  <c:v>20673</c:v>
                </c:pt>
                <c:pt idx="234">
                  <c:v>20702</c:v>
                </c:pt>
                <c:pt idx="235">
                  <c:v>21230</c:v>
                </c:pt>
                <c:pt idx="236">
                  <c:v>21230</c:v>
                </c:pt>
                <c:pt idx="237">
                  <c:v>21784</c:v>
                </c:pt>
                <c:pt idx="238">
                  <c:v>21784</c:v>
                </c:pt>
                <c:pt idx="239">
                  <c:v>21807</c:v>
                </c:pt>
                <c:pt idx="240">
                  <c:v>21807</c:v>
                </c:pt>
                <c:pt idx="241">
                  <c:v>21816</c:v>
                </c:pt>
                <c:pt idx="242">
                  <c:v>21865</c:v>
                </c:pt>
                <c:pt idx="243">
                  <c:v>21865</c:v>
                </c:pt>
                <c:pt idx="244">
                  <c:v>22289</c:v>
                </c:pt>
                <c:pt idx="245">
                  <c:v>22335</c:v>
                </c:pt>
                <c:pt idx="246">
                  <c:v>22425</c:v>
                </c:pt>
                <c:pt idx="247">
                  <c:v>22767</c:v>
                </c:pt>
                <c:pt idx="248">
                  <c:v>22891</c:v>
                </c:pt>
                <c:pt idx="249">
                  <c:v>23498</c:v>
                </c:pt>
              </c:numCache>
            </c:numRef>
          </c:xVal>
          <c:yVal>
            <c:numRef>
              <c:f>Active!$N$21:$N$952</c:f>
              <c:numCache>
                <c:formatCode>General</c:formatCode>
                <c:ptCount val="932"/>
                <c:pt idx="97">
                  <c:v>-1.0726599997724406E-2</c:v>
                </c:pt>
                <c:pt idx="109">
                  <c:v>-1.0536599998886231E-2</c:v>
                </c:pt>
                <c:pt idx="123">
                  <c:v>-1.3140599992766511E-2</c:v>
                </c:pt>
                <c:pt idx="124">
                  <c:v>-1.2140599996200763E-2</c:v>
                </c:pt>
                <c:pt idx="125">
                  <c:v>-2.3771999985910952E-3</c:v>
                </c:pt>
                <c:pt idx="185">
                  <c:v>2.1916600002441555E-2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2D5-4584-BE07-69E5002E8C6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Active!$F$21:$F$952</c:f>
              <c:numCache>
                <c:formatCode>General</c:formatCode>
                <c:ptCount val="932"/>
                <c:pt idx="0">
                  <c:v>-29248</c:v>
                </c:pt>
                <c:pt idx="1">
                  <c:v>-28402</c:v>
                </c:pt>
                <c:pt idx="2">
                  <c:v>-28347</c:v>
                </c:pt>
                <c:pt idx="3">
                  <c:v>-28016</c:v>
                </c:pt>
                <c:pt idx="4">
                  <c:v>-27952</c:v>
                </c:pt>
                <c:pt idx="5">
                  <c:v>-27935</c:v>
                </c:pt>
                <c:pt idx="6">
                  <c:v>-27906</c:v>
                </c:pt>
                <c:pt idx="7">
                  <c:v>-27453</c:v>
                </c:pt>
                <c:pt idx="8">
                  <c:v>-27453</c:v>
                </c:pt>
                <c:pt idx="9">
                  <c:v>-27323</c:v>
                </c:pt>
                <c:pt idx="10">
                  <c:v>-25803</c:v>
                </c:pt>
                <c:pt idx="11">
                  <c:v>-25194</c:v>
                </c:pt>
                <c:pt idx="12">
                  <c:v>-23976</c:v>
                </c:pt>
                <c:pt idx="13">
                  <c:v>-23373</c:v>
                </c:pt>
                <c:pt idx="14">
                  <c:v>-18534.5</c:v>
                </c:pt>
                <c:pt idx="15">
                  <c:v>-13437</c:v>
                </c:pt>
                <c:pt idx="16">
                  <c:v>-13376</c:v>
                </c:pt>
                <c:pt idx="17">
                  <c:v>-13347</c:v>
                </c:pt>
                <c:pt idx="18">
                  <c:v>-13082</c:v>
                </c:pt>
                <c:pt idx="19">
                  <c:v>-13024</c:v>
                </c:pt>
                <c:pt idx="20">
                  <c:v>-11841</c:v>
                </c:pt>
                <c:pt idx="21">
                  <c:v>-11821</c:v>
                </c:pt>
                <c:pt idx="22">
                  <c:v>-11792</c:v>
                </c:pt>
                <c:pt idx="23">
                  <c:v>-11731</c:v>
                </c:pt>
                <c:pt idx="24">
                  <c:v>-11120</c:v>
                </c:pt>
                <c:pt idx="25">
                  <c:v>-10664</c:v>
                </c:pt>
                <c:pt idx="26">
                  <c:v>-10015</c:v>
                </c:pt>
                <c:pt idx="27">
                  <c:v>-9989</c:v>
                </c:pt>
                <c:pt idx="28">
                  <c:v>-9534</c:v>
                </c:pt>
                <c:pt idx="29">
                  <c:v>-9531</c:v>
                </c:pt>
                <c:pt idx="30">
                  <c:v>-9528</c:v>
                </c:pt>
                <c:pt idx="31">
                  <c:v>-9516</c:v>
                </c:pt>
                <c:pt idx="32">
                  <c:v>-9502</c:v>
                </c:pt>
                <c:pt idx="33">
                  <c:v>-9054</c:v>
                </c:pt>
                <c:pt idx="34">
                  <c:v>-9054</c:v>
                </c:pt>
                <c:pt idx="35">
                  <c:v>-8994</c:v>
                </c:pt>
                <c:pt idx="36">
                  <c:v>-8968</c:v>
                </c:pt>
                <c:pt idx="37">
                  <c:v>-8962</c:v>
                </c:pt>
                <c:pt idx="38">
                  <c:v>-8945</c:v>
                </c:pt>
                <c:pt idx="39">
                  <c:v>-8341</c:v>
                </c:pt>
                <c:pt idx="40">
                  <c:v>-8341</c:v>
                </c:pt>
                <c:pt idx="41">
                  <c:v>-8338</c:v>
                </c:pt>
                <c:pt idx="42">
                  <c:v>-8338</c:v>
                </c:pt>
                <c:pt idx="43">
                  <c:v>-7862</c:v>
                </c:pt>
                <c:pt idx="44">
                  <c:v>-7842</c:v>
                </c:pt>
                <c:pt idx="45">
                  <c:v>-7781</c:v>
                </c:pt>
                <c:pt idx="46">
                  <c:v>-7781</c:v>
                </c:pt>
                <c:pt idx="47">
                  <c:v>-7761</c:v>
                </c:pt>
                <c:pt idx="48">
                  <c:v>-7761</c:v>
                </c:pt>
                <c:pt idx="49">
                  <c:v>-7369</c:v>
                </c:pt>
                <c:pt idx="50">
                  <c:v>-7340</c:v>
                </c:pt>
                <c:pt idx="51">
                  <c:v>-7337</c:v>
                </c:pt>
                <c:pt idx="52">
                  <c:v>-7236</c:v>
                </c:pt>
                <c:pt idx="53">
                  <c:v>-7210</c:v>
                </c:pt>
                <c:pt idx="54">
                  <c:v>-7187</c:v>
                </c:pt>
                <c:pt idx="55">
                  <c:v>-7152</c:v>
                </c:pt>
                <c:pt idx="56">
                  <c:v>-6887</c:v>
                </c:pt>
                <c:pt idx="57">
                  <c:v>-6806</c:v>
                </c:pt>
                <c:pt idx="58">
                  <c:v>-6731</c:v>
                </c:pt>
                <c:pt idx="59">
                  <c:v>-6157</c:v>
                </c:pt>
                <c:pt idx="60">
                  <c:v>-6154</c:v>
                </c:pt>
                <c:pt idx="61">
                  <c:v>-6148</c:v>
                </c:pt>
                <c:pt idx="62">
                  <c:v>-6125</c:v>
                </c:pt>
                <c:pt idx="63">
                  <c:v>-6102</c:v>
                </c:pt>
                <c:pt idx="64">
                  <c:v>-6070</c:v>
                </c:pt>
                <c:pt idx="65">
                  <c:v>-5704</c:v>
                </c:pt>
                <c:pt idx="66">
                  <c:v>-5661</c:v>
                </c:pt>
                <c:pt idx="67">
                  <c:v>-5571</c:v>
                </c:pt>
                <c:pt idx="68">
                  <c:v>-5545</c:v>
                </c:pt>
                <c:pt idx="69">
                  <c:v>-5531</c:v>
                </c:pt>
                <c:pt idx="70">
                  <c:v>-5499</c:v>
                </c:pt>
                <c:pt idx="71">
                  <c:v>-5144</c:v>
                </c:pt>
                <c:pt idx="72">
                  <c:v>-5099.5</c:v>
                </c:pt>
                <c:pt idx="73">
                  <c:v>-5093.5</c:v>
                </c:pt>
                <c:pt idx="74">
                  <c:v>-4590</c:v>
                </c:pt>
                <c:pt idx="75">
                  <c:v>-4548.5</c:v>
                </c:pt>
                <c:pt idx="76">
                  <c:v>-4518</c:v>
                </c:pt>
                <c:pt idx="77">
                  <c:v>-3733</c:v>
                </c:pt>
                <c:pt idx="78">
                  <c:v>-3494</c:v>
                </c:pt>
                <c:pt idx="79">
                  <c:v>-3439</c:v>
                </c:pt>
                <c:pt idx="80">
                  <c:v>-3413</c:v>
                </c:pt>
                <c:pt idx="81">
                  <c:v>-3367</c:v>
                </c:pt>
                <c:pt idx="82">
                  <c:v>-3367</c:v>
                </c:pt>
                <c:pt idx="83">
                  <c:v>-3367</c:v>
                </c:pt>
                <c:pt idx="84">
                  <c:v>-3234</c:v>
                </c:pt>
                <c:pt idx="85">
                  <c:v>-3231</c:v>
                </c:pt>
                <c:pt idx="86">
                  <c:v>-2816</c:v>
                </c:pt>
                <c:pt idx="87">
                  <c:v>-2816</c:v>
                </c:pt>
                <c:pt idx="88">
                  <c:v>-2813</c:v>
                </c:pt>
                <c:pt idx="89">
                  <c:v>-2770</c:v>
                </c:pt>
                <c:pt idx="90">
                  <c:v>-2234.5</c:v>
                </c:pt>
                <c:pt idx="91">
                  <c:v>-2222</c:v>
                </c:pt>
                <c:pt idx="92">
                  <c:v>-2172</c:v>
                </c:pt>
                <c:pt idx="93">
                  <c:v>-1647</c:v>
                </c:pt>
                <c:pt idx="94">
                  <c:v>-1180</c:v>
                </c:pt>
                <c:pt idx="95">
                  <c:v>-1108</c:v>
                </c:pt>
                <c:pt idx="96">
                  <c:v>-1051.5</c:v>
                </c:pt>
                <c:pt idx="97">
                  <c:v>-1047</c:v>
                </c:pt>
                <c:pt idx="98">
                  <c:v>-657.5</c:v>
                </c:pt>
                <c:pt idx="99">
                  <c:v>-656</c:v>
                </c:pt>
                <c:pt idx="100">
                  <c:v>-654.5</c:v>
                </c:pt>
                <c:pt idx="101">
                  <c:v>-600</c:v>
                </c:pt>
                <c:pt idx="102">
                  <c:v>-49</c:v>
                </c:pt>
                <c:pt idx="103">
                  <c:v>-20</c:v>
                </c:pt>
                <c:pt idx="104">
                  <c:v>-17</c:v>
                </c:pt>
                <c:pt idx="105">
                  <c:v>-17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3</c:v>
                </c:pt>
                <c:pt idx="110">
                  <c:v>32</c:v>
                </c:pt>
                <c:pt idx="111">
                  <c:v>32</c:v>
                </c:pt>
                <c:pt idx="112">
                  <c:v>39.5</c:v>
                </c:pt>
                <c:pt idx="113">
                  <c:v>62.5</c:v>
                </c:pt>
                <c:pt idx="114">
                  <c:v>62.5</c:v>
                </c:pt>
                <c:pt idx="115">
                  <c:v>64</c:v>
                </c:pt>
                <c:pt idx="116">
                  <c:v>64</c:v>
                </c:pt>
                <c:pt idx="117">
                  <c:v>116</c:v>
                </c:pt>
                <c:pt idx="118">
                  <c:v>116</c:v>
                </c:pt>
                <c:pt idx="119">
                  <c:v>116</c:v>
                </c:pt>
                <c:pt idx="120">
                  <c:v>2115</c:v>
                </c:pt>
                <c:pt idx="121">
                  <c:v>2274</c:v>
                </c:pt>
                <c:pt idx="122">
                  <c:v>2274</c:v>
                </c:pt>
                <c:pt idx="123">
                  <c:v>3823</c:v>
                </c:pt>
                <c:pt idx="124">
                  <c:v>3823</c:v>
                </c:pt>
                <c:pt idx="125">
                  <c:v>3826</c:v>
                </c:pt>
                <c:pt idx="126">
                  <c:v>4002</c:v>
                </c:pt>
                <c:pt idx="127">
                  <c:v>4432</c:v>
                </c:pt>
                <c:pt idx="128">
                  <c:v>4432</c:v>
                </c:pt>
                <c:pt idx="129">
                  <c:v>4432</c:v>
                </c:pt>
                <c:pt idx="130">
                  <c:v>4432</c:v>
                </c:pt>
                <c:pt idx="131">
                  <c:v>4450.5</c:v>
                </c:pt>
                <c:pt idx="132">
                  <c:v>4453.5</c:v>
                </c:pt>
                <c:pt idx="133">
                  <c:v>4455</c:v>
                </c:pt>
                <c:pt idx="134">
                  <c:v>4455</c:v>
                </c:pt>
                <c:pt idx="135">
                  <c:v>4455</c:v>
                </c:pt>
                <c:pt idx="136">
                  <c:v>4455</c:v>
                </c:pt>
                <c:pt idx="137">
                  <c:v>4459.5</c:v>
                </c:pt>
                <c:pt idx="138">
                  <c:v>4585</c:v>
                </c:pt>
                <c:pt idx="139">
                  <c:v>5560</c:v>
                </c:pt>
                <c:pt idx="140">
                  <c:v>5563</c:v>
                </c:pt>
                <c:pt idx="141">
                  <c:v>5586</c:v>
                </c:pt>
                <c:pt idx="142">
                  <c:v>5979.5</c:v>
                </c:pt>
                <c:pt idx="143">
                  <c:v>6091</c:v>
                </c:pt>
                <c:pt idx="144">
                  <c:v>6091</c:v>
                </c:pt>
                <c:pt idx="145">
                  <c:v>7753</c:v>
                </c:pt>
                <c:pt idx="146">
                  <c:v>9373</c:v>
                </c:pt>
                <c:pt idx="147">
                  <c:v>9379</c:v>
                </c:pt>
                <c:pt idx="148">
                  <c:v>11117</c:v>
                </c:pt>
                <c:pt idx="149">
                  <c:v>11146</c:v>
                </c:pt>
                <c:pt idx="150">
                  <c:v>11169</c:v>
                </c:pt>
                <c:pt idx="151">
                  <c:v>11172</c:v>
                </c:pt>
                <c:pt idx="152">
                  <c:v>11176.5</c:v>
                </c:pt>
                <c:pt idx="153">
                  <c:v>11201</c:v>
                </c:pt>
                <c:pt idx="154">
                  <c:v>11701.5</c:v>
                </c:pt>
                <c:pt idx="155">
                  <c:v>11727.5</c:v>
                </c:pt>
                <c:pt idx="156">
                  <c:v>11740</c:v>
                </c:pt>
                <c:pt idx="157">
                  <c:v>11746</c:v>
                </c:pt>
                <c:pt idx="158">
                  <c:v>12179</c:v>
                </c:pt>
                <c:pt idx="159">
                  <c:v>12245</c:v>
                </c:pt>
                <c:pt idx="160">
                  <c:v>12257</c:v>
                </c:pt>
                <c:pt idx="161">
                  <c:v>12892</c:v>
                </c:pt>
                <c:pt idx="162">
                  <c:v>13310</c:v>
                </c:pt>
                <c:pt idx="163">
                  <c:v>13356</c:v>
                </c:pt>
                <c:pt idx="164">
                  <c:v>13359</c:v>
                </c:pt>
                <c:pt idx="165">
                  <c:v>13359</c:v>
                </c:pt>
                <c:pt idx="166">
                  <c:v>13359</c:v>
                </c:pt>
                <c:pt idx="167">
                  <c:v>13405</c:v>
                </c:pt>
                <c:pt idx="168">
                  <c:v>13417</c:v>
                </c:pt>
                <c:pt idx="169">
                  <c:v>13472</c:v>
                </c:pt>
                <c:pt idx="170">
                  <c:v>13887</c:v>
                </c:pt>
                <c:pt idx="171">
                  <c:v>13890</c:v>
                </c:pt>
                <c:pt idx="172">
                  <c:v>13913</c:v>
                </c:pt>
                <c:pt idx="173">
                  <c:v>13968</c:v>
                </c:pt>
                <c:pt idx="174">
                  <c:v>14467</c:v>
                </c:pt>
                <c:pt idx="175">
                  <c:v>14487</c:v>
                </c:pt>
                <c:pt idx="176">
                  <c:v>14513</c:v>
                </c:pt>
                <c:pt idx="177">
                  <c:v>14569.5</c:v>
                </c:pt>
                <c:pt idx="178">
                  <c:v>14574</c:v>
                </c:pt>
                <c:pt idx="179">
                  <c:v>14600</c:v>
                </c:pt>
                <c:pt idx="180">
                  <c:v>14620</c:v>
                </c:pt>
                <c:pt idx="181">
                  <c:v>14620</c:v>
                </c:pt>
                <c:pt idx="182">
                  <c:v>14653</c:v>
                </c:pt>
                <c:pt idx="183">
                  <c:v>14655</c:v>
                </c:pt>
                <c:pt idx="184">
                  <c:v>14992</c:v>
                </c:pt>
                <c:pt idx="185">
                  <c:v>15047</c:v>
                </c:pt>
                <c:pt idx="186">
                  <c:v>15070</c:v>
                </c:pt>
                <c:pt idx="187">
                  <c:v>15070</c:v>
                </c:pt>
                <c:pt idx="188">
                  <c:v>15070</c:v>
                </c:pt>
                <c:pt idx="189">
                  <c:v>15149.5</c:v>
                </c:pt>
                <c:pt idx="190">
                  <c:v>15538.5</c:v>
                </c:pt>
                <c:pt idx="191">
                  <c:v>15545</c:v>
                </c:pt>
                <c:pt idx="192">
                  <c:v>15722</c:v>
                </c:pt>
                <c:pt idx="193">
                  <c:v>15722</c:v>
                </c:pt>
                <c:pt idx="194">
                  <c:v>15722</c:v>
                </c:pt>
                <c:pt idx="195">
                  <c:v>16259</c:v>
                </c:pt>
                <c:pt idx="196">
                  <c:v>16668</c:v>
                </c:pt>
                <c:pt idx="197">
                  <c:v>16668</c:v>
                </c:pt>
                <c:pt idx="198">
                  <c:v>16752</c:v>
                </c:pt>
                <c:pt idx="199">
                  <c:v>16753.5</c:v>
                </c:pt>
                <c:pt idx="200">
                  <c:v>16838</c:v>
                </c:pt>
                <c:pt idx="201">
                  <c:v>16856</c:v>
                </c:pt>
                <c:pt idx="202">
                  <c:v>16856</c:v>
                </c:pt>
                <c:pt idx="203">
                  <c:v>16856</c:v>
                </c:pt>
                <c:pt idx="204">
                  <c:v>17384</c:v>
                </c:pt>
                <c:pt idx="205">
                  <c:v>17384</c:v>
                </c:pt>
                <c:pt idx="206">
                  <c:v>17389</c:v>
                </c:pt>
                <c:pt idx="207">
                  <c:v>17809.5</c:v>
                </c:pt>
                <c:pt idx="208">
                  <c:v>17834</c:v>
                </c:pt>
                <c:pt idx="209">
                  <c:v>17840</c:v>
                </c:pt>
                <c:pt idx="210">
                  <c:v>17840</c:v>
                </c:pt>
                <c:pt idx="211">
                  <c:v>18310</c:v>
                </c:pt>
                <c:pt idx="212">
                  <c:v>18382</c:v>
                </c:pt>
                <c:pt idx="213">
                  <c:v>18893</c:v>
                </c:pt>
                <c:pt idx="214">
                  <c:v>18893.5</c:v>
                </c:pt>
                <c:pt idx="215">
                  <c:v>19468.5</c:v>
                </c:pt>
                <c:pt idx="216">
                  <c:v>19577</c:v>
                </c:pt>
                <c:pt idx="217">
                  <c:v>19623</c:v>
                </c:pt>
                <c:pt idx="218">
                  <c:v>19971</c:v>
                </c:pt>
                <c:pt idx="219">
                  <c:v>19995</c:v>
                </c:pt>
                <c:pt idx="220">
                  <c:v>19995</c:v>
                </c:pt>
                <c:pt idx="221">
                  <c:v>20015</c:v>
                </c:pt>
                <c:pt idx="222">
                  <c:v>20041</c:v>
                </c:pt>
                <c:pt idx="223">
                  <c:v>20064</c:v>
                </c:pt>
                <c:pt idx="224">
                  <c:v>20087</c:v>
                </c:pt>
                <c:pt idx="225">
                  <c:v>20093</c:v>
                </c:pt>
                <c:pt idx="226">
                  <c:v>20128</c:v>
                </c:pt>
                <c:pt idx="227">
                  <c:v>20151</c:v>
                </c:pt>
                <c:pt idx="228">
                  <c:v>20160.5</c:v>
                </c:pt>
                <c:pt idx="229">
                  <c:v>20180</c:v>
                </c:pt>
                <c:pt idx="230">
                  <c:v>20206</c:v>
                </c:pt>
                <c:pt idx="231">
                  <c:v>20232</c:v>
                </c:pt>
                <c:pt idx="232">
                  <c:v>20644</c:v>
                </c:pt>
                <c:pt idx="233">
                  <c:v>20673</c:v>
                </c:pt>
                <c:pt idx="234">
                  <c:v>20702</c:v>
                </c:pt>
                <c:pt idx="235">
                  <c:v>21230</c:v>
                </c:pt>
                <c:pt idx="236">
                  <c:v>21230</c:v>
                </c:pt>
                <c:pt idx="237">
                  <c:v>21784</c:v>
                </c:pt>
                <c:pt idx="238">
                  <c:v>21784</c:v>
                </c:pt>
                <c:pt idx="239">
                  <c:v>21807</c:v>
                </c:pt>
                <c:pt idx="240">
                  <c:v>21807</c:v>
                </c:pt>
                <c:pt idx="241">
                  <c:v>21816</c:v>
                </c:pt>
                <c:pt idx="242">
                  <c:v>21865</c:v>
                </c:pt>
                <c:pt idx="243">
                  <c:v>21865</c:v>
                </c:pt>
                <c:pt idx="244">
                  <c:v>22289</c:v>
                </c:pt>
                <c:pt idx="245">
                  <c:v>22335</c:v>
                </c:pt>
                <c:pt idx="246">
                  <c:v>22425</c:v>
                </c:pt>
                <c:pt idx="247">
                  <c:v>22767</c:v>
                </c:pt>
                <c:pt idx="248">
                  <c:v>22891</c:v>
                </c:pt>
                <c:pt idx="249">
                  <c:v>23498</c:v>
                </c:pt>
              </c:numCache>
            </c:numRef>
          </c:xVal>
          <c:yVal>
            <c:numRef>
              <c:f>Active!$O$21:$O$952</c:f>
              <c:numCache>
                <c:formatCode>General</c:formatCode>
                <c:ptCount val="932"/>
                <c:pt idx="0">
                  <c:v>-1.7138061287740466E-2</c:v>
                </c:pt>
                <c:pt idx="1">
                  <c:v>-1.6457169396676352E-2</c:v>
                </c:pt>
                <c:pt idx="2">
                  <c:v>-1.6412903375389677E-2</c:v>
                </c:pt>
                <c:pt idx="3">
                  <c:v>-1.6146502410918966E-2</c:v>
                </c:pt>
                <c:pt idx="4">
                  <c:v>-1.6094992858876292E-2</c:v>
                </c:pt>
                <c:pt idx="5">
                  <c:v>-1.6081310634114956E-2</c:v>
                </c:pt>
                <c:pt idx="6">
                  <c:v>-1.6057970368345623E-2</c:v>
                </c:pt>
                <c:pt idx="7">
                  <c:v>-1.5693379320293563E-2</c:v>
                </c:pt>
                <c:pt idx="8">
                  <c:v>-1.5693379320293563E-2</c:v>
                </c:pt>
                <c:pt idx="9">
                  <c:v>-1.5588750542706876E-2</c:v>
                </c:pt>
                <c:pt idx="10">
                  <c:v>-1.4365398681693344E-2</c:v>
                </c:pt>
                <c:pt idx="11">
                  <c:v>-1.3875253100537261E-2</c:v>
                </c:pt>
                <c:pt idx="12">
                  <c:v>-1.28949619382251E-2</c:v>
                </c:pt>
                <c:pt idx="13">
                  <c:v>-1.240964537757302E-2</c:v>
                </c:pt>
                <c:pt idx="14">
                  <c:v>-8.5154427594717162E-3</c:v>
                </c:pt>
                <c:pt idx="15">
                  <c:v>-4.4127874229477095E-3</c:v>
                </c:pt>
                <c:pt idx="16">
                  <c:v>-4.3636923811570336E-3</c:v>
                </c:pt>
                <c:pt idx="17">
                  <c:v>-4.3403521153876964E-3</c:v>
                </c:pt>
                <c:pt idx="18">
                  <c:v>-4.1270703764609961E-3</c:v>
                </c:pt>
                <c:pt idx="19">
                  <c:v>-4.0803898449223216E-3</c:v>
                </c:pt>
                <c:pt idx="20">
                  <c:v>-3.1282679688834983E-3</c:v>
                </c:pt>
                <c:pt idx="21">
                  <c:v>-3.1121712338701615E-3</c:v>
                </c:pt>
                <c:pt idx="22">
                  <c:v>-3.0888309681008242E-3</c:v>
                </c:pt>
                <c:pt idx="23">
                  <c:v>-3.0397359263101501E-3</c:v>
                </c:pt>
                <c:pt idx="24">
                  <c:v>-2.5479806716527369E-3</c:v>
                </c:pt>
                <c:pt idx="25">
                  <c:v>-2.1809751133486759E-3</c:v>
                </c:pt>
                <c:pt idx="26">
                  <c:v>-1.6586360621659232E-3</c:v>
                </c:pt>
                <c:pt idx="27">
                  <c:v>-1.6377103066485873E-3</c:v>
                </c:pt>
                <c:pt idx="28">
                  <c:v>-1.2715095850951933E-3</c:v>
                </c:pt>
                <c:pt idx="29">
                  <c:v>-1.2690950748431929E-3</c:v>
                </c:pt>
                <c:pt idx="30">
                  <c:v>-1.2666805645911924E-3</c:v>
                </c:pt>
                <c:pt idx="31">
                  <c:v>-1.2570225235831907E-3</c:v>
                </c:pt>
                <c:pt idx="32">
                  <c:v>-1.2457548090738556E-3</c:v>
                </c:pt>
                <c:pt idx="33">
                  <c:v>-8.8518794477512961E-4</c:v>
                </c:pt>
                <c:pt idx="34">
                  <c:v>-8.8518794477512961E-4</c:v>
                </c:pt>
                <c:pt idx="35">
                  <c:v>-8.3689773973512176E-4</c:v>
                </c:pt>
                <c:pt idx="36">
                  <c:v>-8.1597198421778493E-4</c:v>
                </c:pt>
                <c:pt idx="37">
                  <c:v>-8.1114296371378493E-4</c:v>
                </c:pt>
                <c:pt idx="38">
                  <c:v>-7.9746073895244855E-4</c:v>
                </c:pt>
                <c:pt idx="39">
                  <c:v>-3.1133934154970247E-4</c:v>
                </c:pt>
                <c:pt idx="40">
                  <c:v>-3.1133934154970247E-4</c:v>
                </c:pt>
                <c:pt idx="41">
                  <c:v>-3.0892483129770203E-4</c:v>
                </c:pt>
                <c:pt idx="42">
                  <c:v>-3.0892483129770203E-4</c:v>
                </c:pt>
                <c:pt idx="43">
                  <c:v>7.4177462019694128E-5</c:v>
                </c:pt>
                <c:pt idx="44">
                  <c:v>9.0274197033030079E-5</c:v>
                </c:pt>
                <c:pt idx="45">
                  <c:v>1.3936923882370503E-4</c:v>
                </c:pt>
                <c:pt idx="46">
                  <c:v>1.3936923882370503E-4</c:v>
                </c:pt>
                <c:pt idx="47">
                  <c:v>1.5546597383704099E-4</c:v>
                </c:pt>
                <c:pt idx="48">
                  <c:v>1.5546597383704099E-4</c:v>
                </c:pt>
                <c:pt idx="49">
                  <c:v>4.709619800984258E-4</c:v>
                </c:pt>
                <c:pt idx="50">
                  <c:v>4.9430224586776306E-4</c:v>
                </c:pt>
                <c:pt idx="51">
                  <c:v>4.967167561197635E-4</c:v>
                </c:pt>
                <c:pt idx="52">
                  <c:v>5.7800526793711036E-4</c:v>
                </c:pt>
                <c:pt idx="53">
                  <c:v>5.9893102345444718E-4</c:v>
                </c:pt>
                <c:pt idx="54">
                  <c:v>6.1744226871978357E-4</c:v>
                </c:pt>
                <c:pt idx="55">
                  <c:v>6.4561155499312083E-4</c:v>
                </c:pt>
                <c:pt idx="56">
                  <c:v>8.5889329391982284E-4</c:v>
                </c:pt>
                <c:pt idx="57">
                  <c:v>9.2408507072383374E-4</c:v>
                </c:pt>
                <c:pt idx="58">
                  <c:v>9.8444782702384378E-4</c:v>
                </c:pt>
                <c:pt idx="59">
                  <c:v>1.4464241219065864E-3</c:v>
                </c:pt>
                <c:pt idx="60">
                  <c:v>1.4488386321585859E-3</c:v>
                </c:pt>
                <c:pt idx="61">
                  <c:v>1.4536676526625868E-3</c:v>
                </c:pt>
                <c:pt idx="62">
                  <c:v>1.4721788979279232E-3</c:v>
                </c:pt>
                <c:pt idx="63">
                  <c:v>1.4906901431932596E-3</c:v>
                </c:pt>
                <c:pt idx="64">
                  <c:v>1.5164449192145973E-3</c:v>
                </c:pt>
                <c:pt idx="65">
                  <c:v>1.8110151699586461E-3</c:v>
                </c:pt>
                <c:pt idx="66">
                  <c:v>1.8456231502373185E-3</c:v>
                </c:pt>
                <c:pt idx="67">
                  <c:v>1.9180584577973298E-3</c:v>
                </c:pt>
                <c:pt idx="68">
                  <c:v>1.9389842133146666E-3</c:v>
                </c:pt>
                <c:pt idx="69">
                  <c:v>1.9502519278240017E-3</c:v>
                </c:pt>
                <c:pt idx="70">
                  <c:v>1.9760067038453394E-3</c:v>
                </c:pt>
                <c:pt idx="71">
                  <c:v>2.2617237503320528E-3</c:v>
                </c:pt>
                <c:pt idx="72">
                  <c:v>2.2975389857367258E-3</c:v>
                </c:pt>
                <c:pt idx="73">
                  <c:v>2.3023680062407266E-3</c:v>
                </c:pt>
                <c:pt idx="74">
                  <c:v>2.7076033102014594E-3</c:v>
                </c:pt>
                <c:pt idx="75">
                  <c:v>2.741004035354132E-3</c:v>
                </c:pt>
                <c:pt idx="76">
                  <c:v>2.765551556249469E-3</c:v>
                </c:pt>
                <c:pt idx="77">
                  <c:v>3.3973484055229062E-3</c:v>
                </c:pt>
                <c:pt idx="78">
                  <c:v>3.5897043889322709E-3</c:v>
                </c:pt>
                <c:pt idx="79">
                  <c:v>3.633970410218945E-3</c:v>
                </c:pt>
                <c:pt idx="80">
                  <c:v>3.6548961657362818E-3</c:v>
                </c:pt>
                <c:pt idx="81">
                  <c:v>3.6919186562669546E-3</c:v>
                </c:pt>
                <c:pt idx="82">
                  <c:v>3.6919186562669546E-3</c:v>
                </c:pt>
                <c:pt idx="83">
                  <c:v>3.6919186562669546E-3</c:v>
                </c:pt>
                <c:pt idx="84">
                  <c:v>3.7989619441056387E-3</c:v>
                </c:pt>
                <c:pt idx="85">
                  <c:v>3.8013764543576392E-3</c:v>
                </c:pt>
                <c:pt idx="86">
                  <c:v>4.1353837058843608E-3</c:v>
                </c:pt>
                <c:pt idx="87">
                  <c:v>4.1353837058843608E-3</c:v>
                </c:pt>
                <c:pt idx="88">
                  <c:v>4.1377982161363604E-3</c:v>
                </c:pt>
                <c:pt idx="89">
                  <c:v>4.1724061964150336E-3</c:v>
                </c:pt>
                <c:pt idx="90">
                  <c:v>4.603396276397104E-3</c:v>
                </c:pt>
                <c:pt idx="91">
                  <c:v>4.6134567357804393E-3</c:v>
                </c:pt>
                <c:pt idx="92">
                  <c:v>4.6536985733137788E-3</c:v>
                </c:pt>
                <c:pt idx="93">
                  <c:v>5.0762378674138482E-3</c:v>
                </c:pt>
                <c:pt idx="94">
                  <c:v>5.452096629975243E-3</c:v>
                </c:pt>
                <c:pt idx="95">
                  <c:v>5.5100448760232526E-3</c:v>
                </c:pt>
                <c:pt idx="96">
                  <c:v>5.5555181524359273E-3</c:v>
                </c:pt>
                <c:pt idx="97">
                  <c:v>5.5591399178139276E-3</c:v>
                </c:pt>
                <c:pt idx="98">
                  <c:v>5.8726238321986455E-3</c:v>
                </c:pt>
                <c:pt idx="99">
                  <c:v>5.8738310873246461E-3</c:v>
                </c:pt>
                <c:pt idx="100">
                  <c:v>5.8750383424506459E-3</c:v>
                </c:pt>
                <c:pt idx="101">
                  <c:v>5.9189019453619865E-3</c:v>
                </c:pt>
                <c:pt idx="102">
                  <c:v>6.3623669949793927E-3</c:v>
                </c:pt>
                <c:pt idx="103">
                  <c:v>6.3857072607487299E-3</c:v>
                </c:pt>
                <c:pt idx="104">
                  <c:v>6.3881217710007304E-3</c:v>
                </c:pt>
                <c:pt idx="105">
                  <c:v>6.3881217710007304E-3</c:v>
                </c:pt>
                <c:pt idx="106">
                  <c:v>6.4018039957620659E-3</c:v>
                </c:pt>
                <c:pt idx="107">
                  <c:v>6.4018039957620659E-3</c:v>
                </c:pt>
                <c:pt idx="108">
                  <c:v>6.4018039957620659E-3</c:v>
                </c:pt>
                <c:pt idx="109">
                  <c:v>6.4042185060140663E-3</c:v>
                </c:pt>
                <c:pt idx="110">
                  <c:v>6.4275587717834036E-3</c:v>
                </c:pt>
                <c:pt idx="111">
                  <c:v>6.4275587717834036E-3</c:v>
                </c:pt>
                <c:pt idx="112">
                  <c:v>6.4335950474134042E-3</c:v>
                </c:pt>
                <c:pt idx="113">
                  <c:v>6.4521062926787406E-3</c:v>
                </c:pt>
                <c:pt idx="114">
                  <c:v>6.4521062926787406E-3</c:v>
                </c:pt>
                <c:pt idx="115">
                  <c:v>6.4533135478047413E-3</c:v>
                </c:pt>
                <c:pt idx="116">
                  <c:v>6.4533135478047413E-3</c:v>
                </c:pt>
                <c:pt idx="117">
                  <c:v>6.4951650588394149E-3</c:v>
                </c:pt>
                <c:pt idx="118">
                  <c:v>6.4951650588394149E-3</c:v>
                </c:pt>
                <c:pt idx="119">
                  <c:v>6.4951650588394149E-3</c:v>
                </c:pt>
                <c:pt idx="120">
                  <c:v>8.1040337234223447E-3</c:v>
                </c:pt>
                <c:pt idx="121">
                  <c:v>8.2320027667783669E-3</c:v>
                </c:pt>
                <c:pt idx="122">
                  <c:v>8.2320027667783669E-3</c:v>
                </c:pt>
                <c:pt idx="123">
                  <c:v>9.4786948935612382E-3</c:v>
                </c:pt>
                <c:pt idx="124">
                  <c:v>9.4786948935612382E-3</c:v>
                </c:pt>
                <c:pt idx="125">
                  <c:v>9.4811094038132378E-3</c:v>
                </c:pt>
                <c:pt idx="126">
                  <c:v>9.6227606719305955E-3</c:v>
                </c:pt>
                <c:pt idx="127">
                  <c:v>9.9688404747173172E-3</c:v>
                </c:pt>
                <c:pt idx="128">
                  <c:v>9.9688404747173172E-3</c:v>
                </c:pt>
                <c:pt idx="129">
                  <c:v>9.9688404747173172E-3</c:v>
                </c:pt>
                <c:pt idx="130">
                  <c:v>9.9688404747173172E-3</c:v>
                </c:pt>
                <c:pt idx="131">
                  <c:v>9.9837299546046542E-3</c:v>
                </c:pt>
                <c:pt idx="132">
                  <c:v>9.9861444648566538E-3</c:v>
                </c:pt>
                <c:pt idx="133">
                  <c:v>9.9873517199826553E-3</c:v>
                </c:pt>
                <c:pt idx="134">
                  <c:v>9.9873517199826553E-3</c:v>
                </c:pt>
                <c:pt idx="135">
                  <c:v>9.9873517199826553E-3</c:v>
                </c:pt>
                <c:pt idx="136">
                  <c:v>9.9873517199826553E-3</c:v>
                </c:pt>
                <c:pt idx="137">
                  <c:v>9.9909734853606547E-3</c:v>
                </c:pt>
                <c:pt idx="138">
                  <c:v>1.0091980497569339E-2</c:v>
                </c:pt>
                <c:pt idx="139">
                  <c:v>1.0876696329469467E-2</c:v>
                </c:pt>
                <c:pt idx="140">
                  <c:v>1.0879110839721467E-2</c:v>
                </c:pt>
                <c:pt idx="141">
                  <c:v>1.0897622084986805E-2</c:v>
                </c:pt>
                <c:pt idx="142">
                  <c:v>1.1214325346374189E-2</c:v>
                </c:pt>
                <c:pt idx="143">
                  <c:v>1.1304064644073537E-2</c:v>
                </c:pt>
                <c:pt idx="144">
                  <c:v>1.1304064644073537E-2</c:v>
                </c:pt>
                <c:pt idx="145">
                  <c:v>1.2641703323681756E-2</c:v>
                </c:pt>
                <c:pt idx="146">
                  <c:v>1.394553885976197E-2</c:v>
                </c:pt>
                <c:pt idx="147">
                  <c:v>1.3950367880265971E-2</c:v>
                </c:pt>
                <c:pt idx="148">
                  <c:v>1.5349174152924867E-2</c:v>
                </c:pt>
                <c:pt idx="149">
                  <c:v>1.5372514418694205E-2</c:v>
                </c:pt>
                <c:pt idx="150">
                  <c:v>1.5391025663959541E-2</c:v>
                </c:pt>
                <c:pt idx="151">
                  <c:v>1.5393440174211542E-2</c:v>
                </c:pt>
                <c:pt idx="152">
                  <c:v>1.5397061939589542E-2</c:v>
                </c:pt>
                <c:pt idx="153">
                  <c:v>1.5416780439980878E-2</c:v>
                </c:pt>
                <c:pt idx="154">
                  <c:v>1.5819601233689612E-2</c:v>
                </c:pt>
                <c:pt idx="155">
                  <c:v>1.5840526989206946E-2</c:v>
                </c:pt>
                <c:pt idx="156">
                  <c:v>1.5850587448590282E-2</c:v>
                </c:pt>
                <c:pt idx="157">
                  <c:v>1.5855416469094281E-2</c:v>
                </c:pt>
                <c:pt idx="158">
                  <c:v>1.6203910782133006E-2</c:v>
                </c:pt>
                <c:pt idx="159">
                  <c:v>1.6257030007677017E-2</c:v>
                </c:pt>
                <c:pt idx="160">
                  <c:v>1.6266688048685016E-2</c:v>
                </c:pt>
                <c:pt idx="161">
                  <c:v>1.6777759385358436E-2</c:v>
                </c:pt>
                <c:pt idx="162">
                  <c:v>1.7114181147137156E-2</c:v>
                </c:pt>
                <c:pt idx="163">
                  <c:v>1.7151203637667832E-2</c:v>
                </c:pt>
                <c:pt idx="164">
                  <c:v>1.7153618147919832E-2</c:v>
                </c:pt>
                <c:pt idx="165">
                  <c:v>1.7153618147919832E-2</c:v>
                </c:pt>
                <c:pt idx="166">
                  <c:v>1.7153618147919832E-2</c:v>
                </c:pt>
                <c:pt idx="167">
                  <c:v>1.7190640638450501E-2</c:v>
                </c:pt>
                <c:pt idx="168">
                  <c:v>1.7200298679458506E-2</c:v>
                </c:pt>
                <c:pt idx="169">
                  <c:v>1.7244564700745181E-2</c:v>
                </c:pt>
                <c:pt idx="170">
                  <c:v>1.7578571952271901E-2</c:v>
                </c:pt>
                <c:pt idx="171">
                  <c:v>1.7580986462523901E-2</c:v>
                </c:pt>
                <c:pt idx="172">
                  <c:v>1.7599497707789236E-2</c:v>
                </c:pt>
                <c:pt idx="173">
                  <c:v>1.7643763729075911E-2</c:v>
                </c:pt>
                <c:pt idx="174">
                  <c:v>1.8045377267658643E-2</c:v>
                </c:pt>
                <c:pt idx="175">
                  <c:v>1.8061474002671982E-2</c:v>
                </c:pt>
                <c:pt idx="176">
                  <c:v>1.8082399758189316E-2</c:v>
                </c:pt>
                <c:pt idx="177">
                  <c:v>1.8127873034601991E-2</c:v>
                </c:pt>
                <c:pt idx="178">
                  <c:v>1.813149479997999E-2</c:v>
                </c:pt>
                <c:pt idx="179">
                  <c:v>1.8152420555497328E-2</c:v>
                </c:pt>
                <c:pt idx="180">
                  <c:v>1.8168517290510663E-2</c:v>
                </c:pt>
                <c:pt idx="181">
                  <c:v>1.8168517290510663E-2</c:v>
                </c:pt>
                <c:pt idx="182">
                  <c:v>1.8195076903282668E-2</c:v>
                </c:pt>
                <c:pt idx="183">
                  <c:v>1.8196686576783999E-2</c:v>
                </c:pt>
                <c:pt idx="184">
                  <c:v>1.8467916561758713E-2</c:v>
                </c:pt>
                <c:pt idx="185">
                  <c:v>1.8512182583045385E-2</c:v>
                </c:pt>
                <c:pt idx="186">
                  <c:v>1.8530693828310723E-2</c:v>
                </c:pt>
                <c:pt idx="187">
                  <c:v>1.8530693828310723E-2</c:v>
                </c:pt>
                <c:pt idx="188">
                  <c:v>1.8530693828310723E-2</c:v>
                </c:pt>
                <c:pt idx="189">
                  <c:v>1.8594678349988736E-2</c:v>
                </c:pt>
                <c:pt idx="190">
                  <c:v>1.8907759845998118E-2</c:v>
                </c:pt>
                <c:pt idx="191">
                  <c:v>1.8912991284877452E-2</c:v>
                </c:pt>
                <c:pt idx="192">
                  <c:v>1.9055447389745475E-2</c:v>
                </c:pt>
                <c:pt idx="193">
                  <c:v>1.9055447389745475E-2</c:v>
                </c:pt>
                <c:pt idx="194">
                  <c:v>1.9055447389745475E-2</c:v>
                </c:pt>
                <c:pt idx="195">
                  <c:v>1.9487644724853547E-2</c:v>
                </c:pt>
                <c:pt idx="196">
                  <c:v>1.9816822955876265E-2</c:v>
                </c:pt>
                <c:pt idx="197">
                  <c:v>1.9816822955876265E-2</c:v>
                </c:pt>
                <c:pt idx="198">
                  <c:v>1.9884429242932281E-2</c:v>
                </c:pt>
                <c:pt idx="199">
                  <c:v>1.988563649805828E-2</c:v>
                </c:pt>
                <c:pt idx="200">
                  <c:v>1.9953645203489623E-2</c:v>
                </c:pt>
                <c:pt idx="201">
                  <c:v>1.9968132265001624E-2</c:v>
                </c:pt>
                <c:pt idx="202">
                  <c:v>1.9968132265001624E-2</c:v>
                </c:pt>
                <c:pt idx="203">
                  <c:v>1.9968132265001624E-2</c:v>
                </c:pt>
                <c:pt idx="204">
                  <c:v>2.0393086069353694E-2</c:v>
                </c:pt>
                <c:pt idx="205">
                  <c:v>2.0393086069353694E-2</c:v>
                </c:pt>
                <c:pt idx="206">
                  <c:v>2.0397110253107031E-2</c:v>
                </c:pt>
                <c:pt idx="207">
                  <c:v>2.073554410676242E-2</c:v>
                </c:pt>
                <c:pt idx="208">
                  <c:v>2.0755262607153754E-2</c:v>
                </c:pt>
                <c:pt idx="209">
                  <c:v>2.0760091627657754E-2</c:v>
                </c:pt>
                <c:pt idx="210">
                  <c:v>2.0760091627657754E-2</c:v>
                </c:pt>
                <c:pt idx="211">
                  <c:v>2.1138364900471149E-2</c:v>
                </c:pt>
                <c:pt idx="212">
                  <c:v>2.1196313146519159E-2</c:v>
                </c:pt>
                <c:pt idx="213">
                  <c:v>2.1607584726109894E-2</c:v>
                </c:pt>
                <c:pt idx="214">
                  <c:v>2.1607987144485228E-2</c:v>
                </c:pt>
                <c:pt idx="215">
                  <c:v>2.2070768276118639E-2</c:v>
                </c:pt>
                <c:pt idx="216">
                  <c:v>2.2158093063565983E-2</c:v>
                </c:pt>
                <c:pt idx="217">
                  <c:v>2.2195115554096659E-2</c:v>
                </c:pt>
                <c:pt idx="218">
                  <c:v>2.2475198743328706E-2</c:v>
                </c:pt>
                <c:pt idx="219">
                  <c:v>2.2494514825344709E-2</c:v>
                </c:pt>
                <c:pt idx="220">
                  <c:v>2.2494514825344709E-2</c:v>
                </c:pt>
                <c:pt idx="221">
                  <c:v>2.2510611560358045E-2</c:v>
                </c:pt>
                <c:pt idx="222">
                  <c:v>2.2531537315875379E-2</c:v>
                </c:pt>
                <c:pt idx="223">
                  <c:v>2.2550048561140713E-2</c:v>
                </c:pt>
                <c:pt idx="224">
                  <c:v>2.2568559806406055E-2</c:v>
                </c:pt>
                <c:pt idx="225">
                  <c:v>2.2573388826910054E-2</c:v>
                </c:pt>
                <c:pt idx="226">
                  <c:v>2.2601558113183394E-2</c:v>
                </c:pt>
                <c:pt idx="227">
                  <c:v>2.2620069358448729E-2</c:v>
                </c:pt>
                <c:pt idx="228">
                  <c:v>2.2627715307580065E-2</c:v>
                </c:pt>
                <c:pt idx="229">
                  <c:v>2.2643409624218062E-2</c:v>
                </c:pt>
                <c:pt idx="230">
                  <c:v>2.2664335379735404E-2</c:v>
                </c:pt>
                <c:pt idx="231">
                  <c:v>2.2685261135252738E-2</c:v>
                </c:pt>
                <c:pt idx="232">
                  <c:v>2.3016853876527459E-2</c:v>
                </c:pt>
                <c:pt idx="233">
                  <c:v>2.3040194142296799E-2</c:v>
                </c:pt>
                <c:pt idx="234">
                  <c:v>2.3063534408066133E-2</c:v>
                </c:pt>
                <c:pt idx="235">
                  <c:v>2.3488488212418203E-2</c:v>
                </c:pt>
                <c:pt idx="236">
                  <c:v>2.3488488212418203E-2</c:v>
                </c:pt>
                <c:pt idx="237">
                  <c:v>2.3934367772287607E-2</c:v>
                </c:pt>
                <c:pt idx="238">
                  <c:v>2.3934367772287607E-2</c:v>
                </c:pt>
                <c:pt idx="239">
                  <c:v>2.3952879017552949E-2</c:v>
                </c:pt>
                <c:pt idx="240">
                  <c:v>2.3952879017552949E-2</c:v>
                </c:pt>
                <c:pt idx="241">
                  <c:v>2.3960122548308947E-2</c:v>
                </c:pt>
                <c:pt idx="242">
                  <c:v>2.3999559549091623E-2</c:v>
                </c:pt>
                <c:pt idx="243">
                  <c:v>2.3999559549091623E-2</c:v>
                </c:pt>
                <c:pt idx="244">
                  <c:v>2.4340810331374342E-2</c:v>
                </c:pt>
                <c:pt idx="245">
                  <c:v>2.4377832821905018E-2</c:v>
                </c:pt>
                <c:pt idx="246">
                  <c:v>2.4450268129465026E-2</c:v>
                </c:pt>
                <c:pt idx="247">
                  <c:v>2.4725522298193074E-2</c:v>
                </c:pt>
                <c:pt idx="248">
                  <c:v>2.4825322055275753E-2</c:v>
                </c:pt>
                <c:pt idx="249">
                  <c:v>2.5313857962930501E-2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2D5-4584-BE07-69E5002E8C64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-29248</c:v>
                </c:pt>
                <c:pt idx="1">
                  <c:v>-28402</c:v>
                </c:pt>
                <c:pt idx="2">
                  <c:v>-28347</c:v>
                </c:pt>
                <c:pt idx="3">
                  <c:v>-28016</c:v>
                </c:pt>
                <c:pt idx="4">
                  <c:v>-27952</c:v>
                </c:pt>
                <c:pt idx="5">
                  <c:v>-27935</c:v>
                </c:pt>
                <c:pt idx="6">
                  <c:v>-27906</c:v>
                </c:pt>
                <c:pt idx="7">
                  <c:v>-27453</c:v>
                </c:pt>
                <c:pt idx="8">
                  <c:v>-27453</c:v>
                </c:pt>
                <c:pt idx="9">
                  <c:v>-27323</c:v>
                </c:pt>
                <c:pt idx="10">
                  <c:v>-25803</c:v>
                </c:pt>
                <c:pt idx="11">
                  <c:v>-25194</c:v>
                </c:pt>
                <c:pt idx="12">
                  <c:v>-23976</c:v>
                </c:pt>
                <c:pt idx="13">
                  <c:v>-23373</c:v>
                </c:pt>
                <c:pt idx="14">
                  <c:v>-18534.5</c:v>
                </c:pt>
                <c:pt idx="15">
                  <c:v>-13437</c:v>
                </c:pt>
                <c:pt idx="16">
                  <c:v>-13376</c:v>
                </c:pt>
                <c:pt idx="17">
                  <c:v>-13347</c:v>
                </c:pt>
                <c:pt idx="18">
                  <c:v>-13082</c:v>
                </c:pt>
                <c:pt idx="19">
                  <c:v>-13024</c:v>
                </c:pt>
                <c:pt idx="20">
                  <c:v>-11841</c:v>
                </c:pt>
                <c:pt idx="21">
                  <c:v>-11821</c:v>
                </c:pt>
                <c:pt idx="22">
                  <c:v>-11792</c:v>
                </c:pt>
                <c:pt idx="23">
                  <c:v>-11731</c:v>
                </c:pt>
                <c:pt idx="24">
                  <c:v>-11120</c:v>
                </c:pt>
                <c:pt idx="25">
                  <c:v>-10664</c:v>
                </c:pt>
                <c:pt idx="26">
                  <c:v>-10015</c:v>
                </c:pt>
                <c:pt idx="27">
                  <c:v>-9989</c:v>
                </c:pt>
                <c:pt idx="28">
                  <c:v>-9534</c:v>
                </c:pt>
                <c:pt idx="29">
                  <c:v>-9531</c:v>
                </c:pt>
                <c:pt idx="30">
                  <c:v>-9528</c:v>
                </c:pt>
                <c:pt idx="31">
                  <c:v>-9516</c:v>
                </c:pt>
                <c:pt idx="32">
                  <c:v>-9502</c:v>
                </c:pt>
                <c:pt idx="33">
                  <c:v>-9054</c:v>
                </c:pt>
                <c:pt idx="34">
                  <c:v>-9054</c:v>
                </c:pt>
                <c:pt idx="35">
                  <c:v>-8994</c:v>
                </c:pt>
                <c:pt idx="36">
                  <c:v>-8968</c:v>
                </c:pt>
                <c:pt idx="37">
                  <c:v>-8962</c:v>
                </c:pt>
                <c:pt idx="38">
                  <c:v>-8945</c:v>
                </c:pt>
                <c:pt idx="39">
                  <c:v>-8341</c:v>
                </c:pt>
                <c:pt idx="40">
                  <c:v>-8341</c:v>
                </c:pt>
                <c:pt idx="41">
                  <c:v>-8338</c:v>
                </c:pt>
                <c:pt idx="42">
                  <c:v>-8338</c:v>
                </c:pt>
                <c:pt idx="43">
                  <c:v>-7862</c:v>
                </c:pt>
                <c:pt idx="44">
                  <c:v>-7842</c:v>
                </c:pt>
                <c:pt idx="45">
                  <c:v>-7781</c:v>
                </c:pt>
                <c:pt idx="46">
                  <c:v>-7781</c:v>
                </c:pt>
                <c:pt idx="47">
                  <c:v>-7761</c:v>
                </c:pt>
                <c:pt idx="48">
                  <c:v>-7761</c:v>
                </c:pt>
                <c:pt idx="49">
                  <c:v>-7369</c:v>
                </c:pt>
                <c:pt idx="50">
                  <c:v>-7340</c:v>
                </c:pt>
                <c:pt idx="51">
                  <c:v>-7337</c:v>
                </c:pt>
                <c:pt idx="52">
                  <c:v>-7236</c:v>
                </c:pt>
                <c:pt idx="53">
                  <c:v>-7210</c:v>
                </c:pt>
                <c:pt idx="54">
                  <c:v>-7187</c:v>
                </c:pt>
                <c:pt idx="55">
                  <c:v>-7152</c:v>
                </c:pt>
                <c:pt idx="56">
                  <c:v>-6887</c:v>
                </c:pt>
                <c:pt idx="57">
                  <c:v>-6806</c:v>
                </c:pt>
                <c:pt idx="58">
                  <c:v>-6731</c:v>
                </c:pt>
                <c:pt idx="59">
                  <c:v>-6157</c:v>
                </c:pt>
                <c:pt idx="60">
                  <c:v>-6154</c:v>
                </c:pt>
                <c:pt idx="61">
                  <c:v>-6148</c:v>
                </c:pt>
                <c:pt idx="62">
                  <c:v>-6125</c:v>
                </c:pt>
                <c:pt idx="63">
                  <c:v>-6102</c:v>
                </c:pt>
                <c:pt idx="64">
                  <c:v>-6070</c:v>
                </c:pt>
                <c:pt idx="65">
                  <c:v>-5704</c:v>
                </c:pt>
                <c:pt idx="66">
                  <c:v>-5661</c:v>
                </c:pt>
                <c:pt idx="67">
                  <c:v>-5571</c:v>
                </c:pt>
                <c:pt idx="68">
                  <c:v>-5545</c:v>
                </c:pt>
                <c:pt idx="69">
                  <c:v>-5531</c:v>
                </c:pt>
                <c:pt idx="70">
                  <c:v>-5499</c:v>
                </c:pt>
                <c:pt idx="71">
                  <c:v>-5144</c:v>
                </c:pt>
                <c:pt idx="72">
                  <c:v>-5099.5</c:v>
                </c:pt>
                <c:pt idx="73">
                  <c:v>-5093.5</c:v>
                </c:pt>
                <c:pt idx="74">
                  <c:v>-4590</c:v>
                </c:pt>
                <c:pt idx="75">
                  <c:v>-4548.5</c:v>
                </c:pt>
                <c:pt idx="76">
                  <c:v>-4518</c:v>
                </c:pt>
                <c:pt idx="77">
                  <c:v>-3733</c:v>
                </c:pt>
                <c:pt idx="78">
                  <c:v>-3494</c:v>
                </c:pt>
                <c:pt idx="79">
                  <c:v>-3439</c:v>
                </c:pt>
                <c:pt idx="80">
                  <c:v>-3413</c:v>
                </c:pt>
                <c:pt idx="81">
                  <c:v>-3367</c:v>
                </c:pt>
                <c:pt idx="82">
                  <c:v>-3367</c:v>
                </c:pt>
                <c:pt idx="83">
                  <c:v>-3367</c:v>
                </c:pt>
                <c:pt idx="84">
                  <c:v>-3234</c:v>
                </c:pt>
                <c:pt idx="85">
                  <c:v>-3231</c:v>
                </c:pt>
                <c:pt idx="86">
                  <c:v>-2816</c:v>
                </c:pt>
                <c:pt idx="87">
                  <c:v>-2816</c:v>
                </c:pt>
                <c:pt idx="88">
                  <c:v>-2813</c:v>
                </c:pt>
                <c:pt idx="89">
                  <c:v>-2770</c:v>
                </c:pt>
                <c:pt idx="90">
                  <c:v>-2234.5</c:v>
                </c:pt>
                <c:pt idx="91">
                  <c:v>-2222</c:v>
                </c:pt>
                <c:pt idx="92">
                  <c:v>-2172</c:v>
                </c:pt>
                <c:pt idx="93">
                  <c:v>-1647</c:v>
                </c:pt>
                <c:pt idx="94">
                  <c:v>-1180</c:v>
                </c:pt>
                <c:pt idx="95">
                  <c:v>-1108</c:v>
                </c:pt>
                <c:pt idx="96">
                  <c:v>-1051.5</c:v>
                </c:pt>
                <c:pt idx="97">
                  <c:v>-1047</c:v>
                </c:pt>
                <c:pt idx="98">
                  <c:v>-657.5</c:v>
                </c:pt>
                <c:pt idx="99">
                  <c:v>-656</c:v>
                </c:pt>
                <c:pt idx="100">
                  <c:v>-654.5</c:v>
                </c:pt>
                <c:pt idx="101">
                  <c:v>-600</c:v>
                </c:pt>
                <c:pt idx="102">
                  <c:v>-49</c:v>
                </c:pt>
                <c:pt idx="103">
                  <c:v>-20</c:v>
                </c:pt>
                <c:pt idx="104">
                  <c:v>-17</c:v>
                </c:pt>
                <c:pt idx="105">
                  <c:v>-17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3</c:v>
                </c:pt>
                <c:pt idx="110">
                  <c:v>32</c:v>
                </c:pt>
                <c:pt idx="111">
                  <c:v>32</c:v>
                </c:pt>
                <c:pt idx="112">
                  <c:v>39.5</c:v>
                </c:pt>
                <c:pt idx="113">
                  <c:v>62.5</c:v>
                </c:pt>
                <c:pt idx="114">
                  <c:v>62.5</c:v>
                </c:pt>
                <c:pt idx="115">
                  <c:v>64</c:v>
                </c:pt>
                <c:pt idx="116">
                  <c:v>64</c:v>
                </c:pt>
                <c:pt idx="117">
                  <c:v>116</c:v>
                </c:pt>
                <c:pt idx="118">
                  <c:v>116</c:v>
                </c:pt>
                <c:pt idx="119">
                  <c:v>116</c:v>
                </c:pt>
                <c:pt idx="120">
                  <c:v>2115</c:v>
                </c:pt>
                <c:pt idx="121">
                  <c:v>2274</c:v>
                </c:pt>
                <c:pt idx="122">
                  <c:v>2274</c:v>
                </c:pt>
                <c:pt idx="123">
                  <c:v>3823</c:v>
                </c:pt>
                <c:pt idx="124">
                  <c:v>3823</c:v>
                </c:pt>
                <c:pt idx="125">
                  <c:v>3826</c:v>
                </c:pt>
                <c:pt idx="126">
                  <c:v>4002</c:v>
                </c:pt>
                <c:pt idx="127">
                  <c:v>4432</c:v>
                </c:pt>
                <c:pt idx="128">
                  <c:v>4432</c:v>
                </c:pt>
                <c:pt idx="129">
                  <c:v>4432</c:v>
                </c:pt>
                <c:pt idx="130">
                  <c:v>4432</c:v>
                </c:pt>
                <c:pt idx="131">
                  <c:v>4450.5</c:v>
                </c:pt>
                <c:pt idx="132">
                  <c:v>4453.5</c:v>
                </c:pt>
                <c:pt idx="133">
                  <c:v>4455</c:v>
                </c:pt>
                <c:pt idx="134">
                  <c:v>4455</c:v>
                </c:pt>
                <c:pt idx="135">
                  <c:v>4455</c:v>
                </c:pt>
                <c:pt idx="136">
                  <c:v>4455</c:v>
                </c:pt>
                <c:pt idx="137">
                  <c:v>4459.5</c:v>
                </c:pt>
                <c:pt idx="138">
                  <c:v>4585</c:v>
                </c:pt>
                <c:pt idx="139">
                  <c:v>5560</c:v>
                </c:pt>
                <c:pt idx="140">
                  <c:v>5563</c:v>
                </c:pt>
                <c:pt idx="141">
                  <c:v>5586</c:v>
                </c:pt>
                <c:pt idx="142">
                  <c:v>5979.5</c:v>
                </c:pt>
                <c:pt idx="143">
                  <c:v>6091</c:v>
                </c:pt>
                <c:pt idx="144">
                  <c:v>6091</c:v>
                </c:pt>
                <c:pt idx="145">
                  <c:v>7753</c:v>
                </c:pt>
                <c:pt idx="146">
                  <c:v>9373</c:v>
                </c:pt>
                <c:pt idx="147">
                  <c:v>9379</c:v>
                </c:pt>
                <c:pt idx="148">
                  <c:v>11117</c:v>
                </c:pt>
                <c:pt idx="149">
                  <c:v>11146</c:v>
                </c:pt>
                <c:pt idx="150">
                  <c:v>11169</c:v>
                </c:pt>
                <c:pt idx="151">
                  <c:v>11172</c:v>
                </c:pt>
                <c:pt idx="152">
                  <c:v>11176.5</c:v>
                </c:pt>
                <c:pt idx="153">
                  <c:v>11201</c:v>
                </c:pt>
                <c:pt idx="154">
                  <c:v>11701.5</c:v>
                </c:pt>
                <c:pt idx="155">
                  <c:v>11727.5</c:v>
                </c:pt>
                <c:pt idx="156">
                  <c:v>11740</c:v>
                </c:pt>
                <c:pt idx="157">
                  <c:v>11746</c:v>
                </c:pt>
                <c:pt idx="158">
                  <c:v>12179</c:v>
                </c:pt>
                <c:pt idx="159">
                  <c:v>12245</c:v>
                </c:pt>
                <c:pt idx="160">
                  <c:v>12257</c:v>
                </c:pt>
                <c:pt idx="161">
                  <c:v>12892</c:v>
                </c:pt>
                <c:pt idx="162">
                  <c:v>13310</c:v>
                </c:pt>
                <c:pt idx="163">
                  <c:v>13356</c:v>
                </c:pt>
                <c:pt idx="164">
                  <c:v>13359</c:v>
                </c:pt>
                <c:pt idx="165">
                  <c:v>13359</c:v>
                </c:pt>
                <c:pt idx="166">
                  <c:v>13359</c:v>
                </c:pt>
                <c:pt idx="167">
                  <c:v>13405</c:v>
                </c:pt>
                <c:pt idx="168">
                  <c:v>13417</c:v>
                </c:pt>
                <c:pt idx="169">
                  <c:v>13472</c:v>
                </c:pt>
                <c:pt idx="170">
                  <c:v>13887</c:v>
                </c:pt>
                <c:pt idx="171">
                  <c:v>13890</c:v>
                </c:pt>
                <c:pt idx="172">
                  <c:v>13913</c:v>
                </c:pt>
                <c:pt idx="173">
                  <c:v>13968</c:v>
                </c:pt>
                <c:pt idx="174">
                  <c:v>14467</c:v>
                </c:pt>
                <c:pt idx="175">
                  <c:v>14487</c:v>
                </c:pt>
                <c:pt idx="176">
                  <c:v>14513</c:v>
                </c:pt>
                <c:pt idx="177">
                  <c:v>14569.5</c:v>
                </c:pt>
                <c:pt idx="178">
                  <c:v>14574</c:v>
                </c:pt>
                <c:pt idx="179">
                  <c:v>14600</c:v>
                </c:pt>
                <c:pt idx="180">
                  <c:v>14620</c:v>
                </c:pt>
                <c:pt idx="181">
                  <c:v>14620</c:v>
                </c:pt>
                <c:pt idx="182">
                  <c:v>14653</c:v>
                </c:pt>
                <c:pt idx="183">
                  <c:v>14655</c:v>
                </c:pt>
                <c:pt idx="184">
                  <c:v>14992</c:v>
                </c:pt>
                <c:pt idx="185">
                  <c:v>15047</c:v>
                </c:pt>
                <c:pt idx="186">
                  <c:v>15070</c:v>
                </c:pt>
                <c:pt idx="187">
                  <c:v>15070</c:v>
                </c:pt>
                <c:pt idx="188">
                  <c:v>15070</c:v>
                </c:pt>
                <c:pt idx="189">
                  <c:v>15149.5</c:v>
                </c:pt>
                <c:pt idx="190">
                  <c:v>15538.5</c:v>
                </c:pt>
                <c:pt idx="191">
                  <c:v>15545</c:v>
                </c:pt>
                <c:pt idx="192">
                  <c:v>15722</c:v>
                </c:pt>
                <c:pt idx="193">
                  <c:v>15722</c:v>
                </c:pt>
                <c:pt idx="194">
                  <c:v>15722</c:v>
                </c:pt>
                <c:pt idx="195">
                  <c:v>16259</c:v>
                </c:pt>
                <c:pt idx="196">
                  <c:v>16668</c:v>
                </c:pt>
                <c:pt idx="197">
                  <c:v>16668</c:v>
                </c:pt>
                <c:pt idx="198">
                  <c:v>16752</c:v>
                </c:pt>
                <c:pt idx="199">
                  <c:v>16753.5</c:v>
                </c:pt>
                <c:pt idx="200">
                  <c:v>16838</c:v>
                </c:pt>
                <c:pt idx="201">
                  <c:v>16856</c:v>
                </c:pt>
                <c:pt idx="202">
                  <c:v>16856</c:v>
                </c:pt>
                <c:pt idx="203">
                  <c:v>16856</c:v>
                </c:pt>
                <c:pt idx="204">
                  <c:v>17384</c:v>
                </c:pt>
                <c:pt idx="205">
                  <c:v>17384</c:v>
                </c:pt>
                <c:pt idx="206">
                  <c:v>17389</c:v>
                </c:pt>
                <c:pt idx="207">
                  <c:v>17809.5</c:v>
                </c:pt>
                <c:pt idx="208">
                  <c:v>17834</c:v>
                </c:pt>
                <c:pt idx="209">
                  <c:v>17840</c:v>
                </c:pt>
                <c:pt idx="210">
                  <c:v>17840</c:v>
                </c:pt>
                <c:pt idx="211">
                  <c:v>18310</c:v>
                </c:pt>
                <c:pt idx="212">
                  <c:v>18382</c:v>
                </c:pt>
                <c:pt idx="213">
                  <c:v>18893</c:v>
                </c:pt>
                <c:pt idx="214">
                  <c:v>18893.5</c:v>
                </c:pt>
                <c:pt idx="215">
                  <c:v>19468.5</c:v>
                </c:pt>
                <c:pt idx="216">
                  <c:v>19577</c:v>
                </c:pt>
                <c:pt idx="217">
                  <c:v>19623</c:v>
                </c:pt>
                <c:pt idx="218">
                  <c:v>19971</c:v>
                </c:pt>
                <c:pt idx="219">
                  <c:v>19995</c:v>
                </c:pt>
                <c:pt idx="220">
                  <c:v>19995</c:v>
                </c:pt>
                <c:pt idx="221">
                  <c:v>20015</c:v>
                </c:pt>
                <c:pt idx="222">
                  <c:v>20041</c:v>
                </c:pt>
                <c:pt idx="223">
                  <c:v>20064</c:v>
                </c:pt>
                <c:pt idx="224">
                  <c:v>20087</c:v>
                </c:pt>
                <c:pt idx="225">
                  <c:v>20093</c:v>
                </c:pt>
                <c:pt idx="226">
                  <c:v>20128</c:v>
                </c:pt>
                <c:pt idx="227">
                  <c:v>20151</c:v>
                </c:pt>
                <c:pt idx="228">
                  <c:v>20160.5</c:v>
                </c:pt>
                <c:pt idx="229">
                  <c:v>20180</c:v>
                </c:pt>
                <c:pt idx="230">
                  <c:v>20206</c:v>
                </c:pt>
                <c:pt idx="231">
                  <c:v>20232</c:v>
                </c:pt>
                <c:pt idx="232">
                  <c:v>20644</c:v>
                </c:pt>
                <c:pt idx="233">
                  <c:v>20673</c:v>
                </c:pt>
                <c:pt idx="234">
                  <c:v>20702</c:v>
                </c:pt>
                <c:pt idx="235">
                  <c:v>21230</c:v>
                </c:pt>
                <c:pt idx="236">
                  <c:v>21230</c:v>
                </c:pt>
                <c:pt idx="237">
                  <c:v>21784</c:v>
                </c:pt>
                <c:pt idx="238">
                  <c:v>21784</c:v>
                </c:pt>
                <c:pt idx="239">
                  <c:v>21807</c:v>
                </c:pt>
                <c:pt idx="240">
                  <c:v>21807</c:v>
                </c:pt>
                <c:pt idx="241">
                  <c:v>21816</c:v>
                </c:pt>
                <c:pt idx="242">
                  <c:v>21865</c:v>
                </c:pt>
                <c:pt idx="243">
                  <c:v>21865</c:v>
                </c:pt>
                <c:pt idx="244">
                  <c:v>22289</c:v>
                </c:pt>
                <c:pt idx="245">
                  <c:v>22335</c:v>
                </c:pt>
                <c:pt idx="246">
                  <c:v>22425</c:v>
                </c:pt>
                <c:pt idx="247">
                  <c:v>22767</c:v>
                </c:pt>
                <c:pt idx="248">
                  <c:v>22891</c:v>
                </c:pt>
                <c:pt idx="249">
                  <c:v>23498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  <c:pt idx="148">
                  <c:v>3.7726000009570271E-3</c:v>
                </c:pt>
                <c:pt idx="149">
                  <c:v>-2.8119999478803948E-4</c:v>
                </c:pt>
                <c:pt idx="165">
                  <c:v>2.3820199996407609E-2</c:v>
                </c:pt>
                <c:pt idx="166">
                  <c:v>2.7320200002577621E-2</c:v>
                </c:pt>
                <c:pt idx="167">
                  <c:v>4.9690000014379621E-3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2D5-4584-BE07-69E5002E8C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2356224"/>
        <c:axId val="1"/>
      </c:scatterChart>
      <c:valAx>
        <c:axId val="522356224"/>
        <c:scaling>
          <c:orientation val="minMax"/>
          <c:min val="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99824253075567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3"/>
          <c:min val="-0.0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72407732864675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23562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884007029876977"/>
          <c:y val="0.92000129214617399"/>
          <c:w val="0.84534270650263621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V0836 Cyg - O-C Diagr.</a:t>
            </a:r>
          </a:p>
        </c:rich>
      </c:tx>
      <c:layout>
        <c:manualLayout>
          <c:xMode val="edge"/>
          <c:yMode val="edge"/>
          <c:x val="0.35087774554496476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87745147589685"/>
          <c:y val="0.14723926380368099"/>
          <c:w val="0.79122942576313349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Active!$F$21:$F$952</c:f>
              <c:numCache>
                <c:formatCode>General</c:formatCode>
                <c:ptCount val="932"/>
                <c:pt idx="0">
                  <c:v>-29248</c:v>
                </c:pt>
                <c:pt idx="1">
                  <c:v>-28402</c:v>
                </c:pt>
                <c:pt idx="2">
                  <c:v>-28347</c:v>
                </c:pt>
                <c:pt idx="3">
                  <c:v>-28016</c:v>
                </c:pt>
                <c:pt idx="4">
                  <c:v>-27952</c:v>
                </c:pt>
                <c:pt idx="5">
                  <c:v>-27935</c:v>
                </c:pt>
                <c:pt idx="6">
                  <c:v>-27906</c:v>
                </c:pt>
                <c:pt idx="7">
                  <c:v>-27453</c:v>
                </c:pt>
                <c:pt idx="8">
                  <c:v>-27453</c:v>
                </c:pt>
                <c:pt idx="9">
                  <c:v>-27323</c:v>
                </c:pt>
                <c:pt idx="10">
                  <c:v>-25803</c:v>
                </c:pt>
                <c:pt idx="11">
                  <c:v>-25194</c:v>
                </c:pt>
                <c:pt idx="12">
                  <c:v>-23976</c:v>
                </c:pt>
                <c:pt idx="13">
                  <c:v>-23373</c:v>
                </c:pt>
                <c:pt idx="14">
                  <c:v>-18534.5</c:v>
                </c:pt>
                <c:pt idx="15">
                  <c:v>-13437</c:v>
                </c:pt>
                <c:pt idx="16">
                  <c:v>-13376</c:v>
                </c:pt>
                <c:pt idx="17">
                  <c:v>-13347</c:v>
                </c:pt>
                <c:pt idx="18">
                  <c:v>-13082</c:v>
                </c:pt>
                <c:pt idx="19">
                  <c:v>-13024</c:v>
                </c:pt>
                <c:pt idx="20">
                  <c:v>-11841</c:v>
                </c:pt>
                <c:pt idx="21">
                  <c:v>-11821</c:v>
                </c:pt>
                <c:pt idx="22">
                  <c:v>-11792</c:v>
                </c:pt>
                <c:pt idx="23">
                  <c:v>-11731</c:v>
                </c:pt>
                <c:pt idx="24">
                  <c:v>-11120</c:v>
                </c:pt>
                <c:pt idx="25">
                  <c:v>-10664</c:v>
                </c:pt>
                <c:pt idx="26">
                  <c:v>-10015</c:v>
                </c:pt>
                <c:pt idx="27">
                  <c:v>-9989</c:v>
                </c:pt>
                <c:pt idx="28">
                  <c:v>-9534</c:v>
                </c:pt>
                <c:pt idx="29">
                  <c:v>-9531</c:v>
                </c:pt>
                <c:pt idx="30">
                  <c:v>-9528</c:v>
                </c:pt>
                <c:pt idx="31">
                  <c:v>-9516</c:v>
                </c:pt>
                <c:pt idx="32">
                  <c:v>-9502</c:v>
                </c:pt>
                <c:pt idx="33">
                  <c:v>-9054</c:v>
                </c:pt>
                <c:pt idx="34">
                  <c:v>-9054</c:v>
                </c:pt>
                <c:pt idx="35">
                  <c:v>-8994</c:v>
                </c:pt>
                <c:pt idx="36">
                  <c:v>-8968</c:v>
                </c:pt>
                <c:pt idx="37">
                  <c:v>-8962</c:v>
                </c:pt>
                <c:pt idx="38">
                  <c:v>-8945</c:v>
                </c:pt>
                <c:pt idx="39">
                  <c:v>-8341</c:v>
                </c:pt>
                <c:pt idx="40">
                  <c:v>-8341</c:v>
                </c:pt>
                <c:pt idx="41">
                  <c:v>-8338</c:v>
                </c:pt>
                <c:pt idx="42">
                  <c:v>-8338</c:v>
                </c:pt>
                <c:pt idx="43">
                  <c:v>-7862</c:v>
                </c:pt>
                <c:pt idx="44">
                  <c:v>-7842</c:v>
                </c:pt>
                <c:pt idx="45">
                  <c:v>-7781</c:v>
                </c:pt>
                <c:pt idx="46">
                  <c:v>-7781</c:v>
                </c:pt>
                <c:pt idx="47">
                  <c:v>-7761</c:v>
                </c:pt>
                <c:pt idx="48">
                  <c:v>-7761</c:v>
                </c:pt>
                <c:pt idx="49">
                  <c:v>-7369</c:v>
                </c:pt>
                <c:pt idx="50">
                  <c:v>-7340</c:v>
                </c:pt>
                <c:pt idx="51">
                  <c:v>-7337</c:v>
                </c:pt>
                <c:pt idx="52">
                  <c:v>-7236</c:v>
                </c:pt>
                <c:pt idx="53">
                  <c:v>-7210</c:v>
                </c:pt>
                <c:pt idx="54">
                  <c:v>-7187</c:v>
                </c:pt>
                <c:pt idx="55">
                  <c:v>-7152</c:v>
                </c:pt>
                <c:pt idx="56">
                  <c:v>-6887</c:v>
                </c:pt>
                <c:pt idx="57">
                  <c:v>-6806</c:v>
                </c:pt>
                <c:pt idx="58">
                  <c:v>-6731</c:v>
                </c:pt>
                <c:pt idx="59">
                  <c:v>-6157</c:v>
                </c:pt>
                <c:pt idx="60">
                  <c:v>-6154</c:v>
                </c:pt>
                <c:pt idx="61">
                  <c:v>-6148</c:v>
                </c:pt>
                <c:pt idx="62">
                  <c:v>-6125</c:v>
                </c:pt>
                <c:pt idx="63">
                  <c:v>-6102</c:v>
                </c:pt>
                <c:pt idx="64">
                  <c:v>-6070</c:v>
                </c:pt>
                <c:pt idx="65">
                  <c:v>-5704</c:v>
                </c:pt>
                <c:pt idx="66">
                  <c:v>-5661</c:v>
                </c:pt>
                <c:pt idx="67">
                  <c:v>-5571</c:v>
                </c:pt>
                <c:pt idx="68">
                  <c:v>-5545</c:v>
                </c:pt>
                <c:pt idx="69">
                  <c:v>-5531</c:v>
                </c:pt>
                <c:pt idx="70">
                  <c:v>-5499</c:v>
                </c:pt>
                <c:pt idx="71">
                  <c:v>-5144</c:v>
                </c:pt>
                <c:pt idx="72">
                  <c:v>-5099.5</c:v>
                </c:pt>
                <c:pt idx="73">
                  <c:v>-5093.5</c:v>
                </c:pt>
                <c:pt idx="74">
                  <c:v>-4590</c:v>
                </c:pt>
                <c:pt idx="75">
                  <c:v>-4548.5</c:v>
                </c:pt>
                <c:pt idx="76">
                  <c:v>-4518</c:v>
                </c:pt>
                <c:pt idx="77">
                  <c:v>-3733</c:v>
                </c:pt>
                <c:pt idx="78">
                  <c:v>-3494</c:v>
                </c:pt>
                <c:pt idx="79">
                  <c:v>-3439</c:v>
                </c:pt>
                <c:pt idx="80">
                  <c:v>-3413</c:v>
                </c:pt>
                <c:pt idx="81">
                  <c:v>-3367</c:v>
                </c:pt>
                <c:pt idx="82">
                  <c:v>-3367</c:v>
                </c:pt>
                <c:pt idx="83">
                  <c:v>-3367</c:v>
                </c:pt>
                <c:pt idx="84">
                  <c:v>-3234</c:v>
                </c:pt>
                <c:pt idx="85">
                  <c:v>-3231</c:v>
                </c:pt>
                <c:pt idx="86">
                  <c:v>-2816</c:v>
                </c:pt>
                <c:pt idx="87">
                  <c:v>-2816</c:v>
                </c:pt>
                <c:pt idx="88">
                  <c:v>-2813</c:v>
                </c:pt>
                <c:pt idx="89">
                  <c:v>-2770</c:v>
                </c:pt>
                <c:pt idx="90">
                  <c:v>-2234.5</c:v>
                </c:pt>
                <c:pt idx="91">
                  <c:v>-2222</c:v>
                </c:pt>
                <c:pt idx="92">
                  <c:v>-2172</c:v>
                </c:pt>
                <c:pt idx="93">
                  <c:v>-1647</c:v>
                </c:pt>
                <c:pt idx="94">
                  <c:v>-1180</c:v>
                </c:pt>
                <c:pt idx="95">
                  <c:v>-1108</c:v>
                </c:pt>
                <c:pt idx="96">
                  <c:v>-1051.5</c:v>
                </c:pt>
                <c:pt idx="97">
                  <c:v>-1047</c:v>
                </c:pt>
                <c:pt idx="98">
                  <c:v>-657.5</c:v>
                </c:pt>
                <c:pt idx="99">
                  <c:v>-656</c:v>
                </c:pt>
                <c:pt idx="100">
                  <c:v>-654.5</c:v>
                </c:pt>
                <c:pt idx="101">
                  <c:v>-600</c:v>
                </c:pt>
                <c:pt idx="102">
                  <c:v>-49</c:v>
                </c:pt>
                <c:pt idx="103">
                  <c:v>-20</c:v>
                </c:pt>
                <c:pt idx="104">
                  <c:v>-17</c:v>
                </c:pt>
                <c:pt idx="105">
                  <c:v>-17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3</c:v>
                </c:pt>
                <c:pt idx="110">
                  <c:v>32</c:v>
                </c:pt>
                <c:pt idx="111">
                  <c:v>32</c:v>
                </c:pt>
                <c:pt idx="112">
                  <c:v>39.5</c:v>
                </c:pt>
                <c:pt idx="113">
                  <c:v>62.5</c:v>
                </c:pt>
                <c:pt idx="114">
                  <c:v>62.5</c:v>
                </c:pt>
                <c:pt idx="115">
                  <c:v>64</c:v>
                </c:pt>
                <c:pt idx="116">
                  <c:v>64</c:v>
                </c:pt>
                <c:pt idx="117">
                  <c:v>116</c:v>
                </c:pt>
                <c:pt idx="118">
                  <c:v>116</c:v>
                </c:pt>
                <c:pt idx="119">
                  <c:v>116</c:v>
                </c:pt>
                <c:pt idx="120">
                  <c:v>2115</c:v>
                </c:pt>
                <c:pt idx="121">
                  <c:v>2274</c:v>
                </c:pt>
                <c:pt idx="122">
                  <c:v>2274</c:v>
                </c:pt>
                <c:pt idx="123">
                  <c:v>3823</c:v>
                </c:pt>
                <c:pt idx="124">
                  <c:v>3823</c:v>
                </c:pt>
                <c:pt idx="125">
                  <c:v>3826</c:v>
                </c:pt>
                <c:pt idx="126">
                  <c:v>4002</c:v>
                </c:pt>
                <c:pt idx="127">
                  <c:v>4432</c:v>
                </c:pt>
                <c:pt idx="128">
                  <c:v>4432</c:v>
                </c:pt>
                <c:pt idx="129">
                  <c:v>4432</c:v>
                </c:pt>
                <c:pt idx="130">
                  <c:v>4432</c:v>
                </c:pt>
                <c:pt idx="131">
                  <c:v>4450.5</c:v>
                </c:pt>
                <c:pt idx="132">
                  <c:v>4453.5</c:v>
                </c:pt>
                <c:pt idx="133">
                  <c:v>4455</c:v>
                </c:pt>
                <c:pt idx="134">
                  <c:v>4455</c:v>
                </c:pt>
                <c:pt idx="135">
                  <c:v>4455</c:v>
                </c:pt>
                <c:pt idx="136">
                  <c:v>4455</c:v>
                </c:pt>
                <c:pt idx="137">
                  <c:v>4459.5</c:v>
                </c:pt>
                <c:pt idx="138">
                  <c:v>4585</c:v>
                </c:pt>
                <c:pt idx="139">
                  <c:v>5560</c:v>
                </c:pt>
                <c:pt idx="140">
                  <c:v>5563</c:v>
                </c:pt>
                <c:pt idx="141">
                  <c:v>5586</c:v>
                </c:pt>
                <c:pt idx="142">
                  <c:v>5979.5</c:v>
                </c:pt>
                <c:pt idx="143">
                  <c:v>6091</c:v>
                </c:pt>
                <c:pt idx="144">
                  <c:v>6091</c:v>
                </c:pt>
                <c:pt idx="145">
                  <c:v>7753</c:v>
                </c:pt>
                <c:pt idx="146">
                  <c:v>9373</c:v>
                </c:pt>
                <c:pt idx="147">
                  <c:v>9379</c:v>
                </c:pt>
                <c:pt idx="148">
                  <c:v>11117</c:v>
                </c:pt>
                <c:pt idx="149">
                  <c:v>11146</c:v>
                </c:pt>
                <c:pt idx="150">
                  <c:v>11169</c:v>
                </c:pt>
                <c:pt idx="151">
                  <c:v>11172</c:v>
                </c:pt>
                <c:pt idx="152">
                  <c:v>11176.5</c:v>
                </c:pt>
                <c:pt idx="153">
                  <c:v>11201</c:v>
                </c:pt>
                <c:pt idx="154">
                  <c:v>11701.5</c:v>
                </c:pt>
                <c:pt idx="155">
                  <c:v>11727.5</c:v>
                </c:pt>
                <c:pt idx="156">
                  <c:v>11740</c:v>
                </c:pt>
                <c:pt idx="157">
                  <c:v>11746</c:v>
                </c:pt>
                <c:pt idx="158">
                  <c:v>12179</c:v>
                </c:pt>
                <c:pt idx="159">
                  <c:v>12245</c:v>
                </c:pt>
                <c:pt idx="160">
                  <c:v>12257</c:v>
                </c:pt>
                <c:pt idx="161">
                  <c:v>12892</c:v>
                </c:pt>
                <c:pt idx="162">
                  <c:v>13310</c:v>
                </c:pt>
                <c:pt idx="163">
                  <c:v>13356</c:v>
                </c:pt>
                <c:pt idx="164">
                  <c:v>13359</c:v>
                </c:pt>
                <c:pt idx="165">
                  <c:v>13359</c:v>
                </c:pt>
                <c:pt idx="166">
                  <c:v>13359</c:v>
                </c:pt>
                <c:pt idx="167">
                  <c:v>13405</c:v>
                </c:pt>
                <c:pt idx="168">
                  <c:v>13417</c:v>
                </c:pt>
                <c:pt idx="169">
                  <c:v>13472</c:v>
                </c:pt>
                <c:pt idx="170">
                  <c:v>13887</c:v>
                </c:pt>
                <c:pt idx="171">
                  <c:v>13890</c:v>
                </c:pt>
                <c:pt idx="172">
                  <c:v>13913</c:v>
                </c:pt>
                <c:pt idx="173">
                  <c:v>13968</c:v>
                </c:pt>
                <c:pt idx="174">
                  <c:v>14467</c:v>
                </c:pt>
                <c:pt idx="175">
                  <c:v>14487</c:v>
                </c:pt>
                <c:pt idx="176">
                  <c:v>14513</c:v>
                </c:pt>
                <c:pt idx="177">
                  <c:v>14569.5</c:v>
                </c:pt>
                <c:pt idx="178">
                  <c:v>14574</c:v>
                </c:pt>
                <c:pt idx="179">
                  <c:v>14600</c:v>
                </c:pt>
                <c:pt idx="180">
                  <c:v>14620</c:v>
                </c:pt>
                <c:pt idx="181">
                  <c:v>14620</c:v>
                </c:pt>
                <c:pt idx="182">
                  <c:v>14653</c:v>
                </c:pt>
                <c:pt idx="183">
                  <c:v>14655</c:v>
                </c:pt>
                <c:pt idx="184">
                  <c:v>14992</c:v>
                </c:pt>
                <c:pt idx="185">
                  <c:v>15047</c:v>
                </c:pt>
                <c:pt idx="186">
                  <c:v>15070</c:v>
                </c:pt>
                <c:pt idx="187">
                  <c:v>15070</c:v>
                </c:pt>
                <c:pt idx="188">
                  <c:v>15070</c:v>
                </c:pt>
                <c:pt idx="189">
                  <c:v>15149.5</c:v>
                </c:pt>
                <c:pt idx="190">
                  <c:v>15538.5</c:v>
                </c:pt>
                <c:pt idx="191">
                  <c:v>15545</c:v>
                </c:pt>
                <c:pt idx="192">
                  <c:v>15722</c:v>
                </c:pt>
                <c:pt idx="193">
                  <c:v>15722</c:v>
                </c:pt>
                <c:pt idx="194">
                  <c:v>15722</c:v>
                </c:pt>
                <c:pt idx="195">
                  <c:v>16259</c:v>
                </c:pt>
                <c:pt idx="196">
                  <c:v>16668</c:v>
                </c:pt>
                <c:pt idx="197">
                  <c:v>16668</c:v>
                </c:pt>
                <c:pt idx="198">
                  <c:v>16752</c:v>
                </c:pt>
                <c:pt idx="199">
                  <c:v>16753.5</c:v>
                </c:pt>
                <c:pt idx="200">
                  <c:v>16838</c:v>
                </c:pt>
                <c:pt idx="201">
                  <c:v>16856</c:v>
                </c:pt>
                <c:pt idx="202">
                  <c:v>16856</c:v>
                </c:pt>
                <c:pt idx="203">
                  <c:v>16856</c:v>
                </c:pt>
                <c:pt idx="204">
                  <c:v>17384</c:v>
                </c:pt>
                <c:pt idx="205">
                  <c:v>17384</c:v>
                </c:pt>
                <c:pt idx="206">
                  <c:v>17389</c:v>
                </c:pt>
                <c:pt idx="207">
                  <c:v>17809.5</c:v>
                </c:pt>
                <c:pt idx="208">
                  <c:v>17834</c:v>
                </c:pt>
                <c:pt idx="209">
                  <c:v>17840</c:v>
                </c:pt>
                <c:pt idx="210">
                  <c:v>17840</c:v>
                </c:pt>
                <c:pt idx="211">
                  <c:v>18310</c:v>
                </c:pt>
                <c:pt idx="212">
                  <c:v>18382</c:v>
                </c:pt>
                <c:pt idx="213">
                  <c:v>18893</c:v>
                </c:pt>
                <c:pt idx="214">
                  <c:v>18893.5</c:v>
                </c:pt>
                <c:pt idx="215">
                  <c:v>19468.5</c:v>
                </c:pt>
                <c:pt idx="216">
                  <c:v>19577</c:v>
                </c:pt>
                <c:pt idx="217">
                  <c:v>19623</c:v>
                </c:pt>
                <c:pt idx="218">
                  <c:v>19971</c:v>
                </c:pt>
                <c:pt idx="219">
                  <c:v>19995</c:v>
                </c:pt>
                <c:pt idx="220">
                  <c:v>19995</c:v>
                </c:pt>
                <c:pt idx="221">
                  <c:v>20015</c:v>
                </c:pt>
                <c:pt idx="222">
                  <c:v>20041</c:v>
                </c:pt>
                <c:pt idx="223">
                  <c:v>20064</c:v>
                </c:pt>
                <c:pt idx="224">
                  <c:v>20087</c:v>
                </c:pt>
                <c:pt idx="225">
                  <c:v>20093</c:v>
                </c:pt>
                <c:pt idx="226">
                  <c:v>20128</c:v>
                </c:pt>
                <c:pt idx="227">
                  <c:v>20151</c:v>
                </c:pt>
                <c:pt idx="228">
                  <c:v>20160.5</c:v>
                </c:pt>
                <c:pt idx="229">
                  <c:v>20180</c:v>
                </c:pt>
                <c:pt idx="230">
                  <c:v>20206</c:v>
                </c:pt>
                <c:pt idx="231">
                  <c:v>20232</c:v>
                </c:pt>
                <c:pt idx="232">
                  <c:v>20644</c:v>
                </c:pt>
                <c:pt idx="233">
                  <c:v>20673</c:v>
                </c:pt>
                <c:pt idx="234">
                  <c:v>20702</c:v>
                </c:pt>
                <c:pt idx="235">
                  <c:v>21230</c:v>
                </c:pt>
                <c:pt idx="236">
                  <c:v>21230</c:v>
                </c:pt>
                <c:pt idx="237">
                  <c:v>21784</c:v>
                </c:pt>
                <c:pt idx="238">
                  <c:v>21784</c:v>
                </c:pt>
                <c:pt idx="239">
                  <c:v>21807</c:v>
                </c:pt>
                <c:pt idx="240">
                  <c:v>21807</c:v>
                </c:pt>
                <c:pt idx="241">
                  <c:v>21816</c:v>
                </c:pt>
                <c:pt idx="242">
                  <c:v>21865</c:v>
                </c:pt>
                <c:pt idx="243">
                  <c:v>21865</c:v>
                </c:pt>
                <c:pt idx="244">
                  <c:v>22289</c:v>
                </c:pt>
                <c:pt idx="245">
                  <c:v>22335</c:v>
                </c:pt>
                <c:pt idx="246">
                  <c:v>22425</c:v>
                </c:pt>
                <c:pt idx="247">
                  <c:v>22767</c:v>
                </c:pt>
                <c:pt idx="248">
                  <c:v>22891</c:v>
                </c:pt>
                <c:pt idx="249">
                  <c:v>23498</c:v>
                </c:pt>
              </c:numCache>
            </c:numRef>
          </c:xVal>
          <c:yVal>
            <c:numRef>
              <c:f>Active!$H$21:$H$952</c:f>
              <c:numCache>
                <c:formatCode>General</c:formatCode>
                <c:ptCount val="932"/>
                <c:pt idx="10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F9E-42E9-BD0F-CF1C2A0C7C65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Active!$D$21:$D$952</c:f>
                <c:numCache>
                  <c:formatCode>General</c:formatCode>
                  <c:ptCount val="93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8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1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7">
                    <c:v>0</c:v>
                  </c:pt>
                  <c:pt idx="130">
                    <c:v>2.9999999999999997E-4</c:v>
                  </c:pt>
                  <c:pt idx="138">
                    <c:v>0</c:v>
                  </c:pt>
                  <c:pt idx="142">
                    <c:v>3.0000000000000001E-3</c:v>
                  </c:pt>
                  <c:pt idx="145">
                    <c:v>5.0000000000000001E-4</c:v>
                  </c:pt>
                  <c:pt idx="146">
                    <c:v>2.9999999999999997E-4</c:v>
                  </c:pt>
                  <c:pt idx="147">
                    <c:v>5.0000000000000001E-4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8.0000000000000004E-4</c:v>
                  </c:pt>
                  <c:pt idx="151">
                    <c:v>5.0000000000000001E-4</c:v>
                  </c:pt>
                  <c:pt idx="152">
                    <c:v>1E-3</c:v>
                  </c:pt>
                  <c:pt idx="153">
                    <c:v>4.0000000000000002E-4</c:v>
                  </c:pt>
                  <c:pt idx="154">
                    <c:v>8.0000000000000004E-4</c:v>
                  </c:pt>
                  <c:pt idx="155">
                    <c:v>5.0000000000000001E-4</c:v>
                  </c:pt>
                  <c:pt idx="156">
                    <c:v>1E-4</c:v>
                  </c:pt>
                  <c:pt idx="157">
                    <c:v>2.9999999999999997E-4</c:v>
                  </c:pt>
                  <c:pt idx="158">
                    <c:v>2.9999999999999997E-4</c:v>
                  </c:pt>
                  <c:pt idx="159">
                    <c:v>1.4E-3</c:v>
                  </c:pt>
                  <c:pt idx="160">
                    <c:v>2.5000000000000001E-3</c:v>
                  </c:pt>
                  <c:pt idx="161">
                    <c:v>2.9999999999999997E-4</c:v>
                  </c:pt>
                  <c:pt idx="162">
                    <c:v>2.3E-3</c:v>
                  </c:pt>
                  <c:pt idx="163">
                    <c:v>0</c:v>
                  </c:pt>
                  <c:pt idx="164">
                    <c:v>7.0000000000000001E-3</c:v>
                  </c:pt>
                  <c:pt idx="165">
                    <c:v>6.0000000000000001E-3</c:v>
                  </c:pt>
                  <c:pt idx="166">
                    <c:v>5.0000000000000001E-3</c:v>
                  </c:pt>
                  <c:pt idx="167">
                    <c:v>0</c:v>
                  </c:pt>
                  <c:pt idx="168">
                    <c:v>4.7000000000000002E-3</c:v>
                  </c:pt>
                  <c:pt idx="169">
                    <c:v>3.2000000000000002E-3</c:v>
                  </c:pt>
                  <c:pt idx="170">
                    <c:v>1.5E-3</c:v>
                  </c:pt>
                  <c:pt idx="171">
                    <c:v>1.2999999999999999E-3</c:v>
                  </c:pt>
                  <c:pt idx="172">
                    <c:v>1.1999999999999999E-3</c:v>
                  </c:pt>
                  <c:pt idx="173">
                    <c:v>1E-4</c:v>
                  </c:pt>
                  <c:pt idx="174">
                    <c:v>5.0000000000000001E-4</c:v>
                  </c:pt>
                  <c:pt idx="175">
                    <c:v>8.0000000000000004E-4</c:v>
                  </c:pt>
                  <c:pt idx="176">
                    <c:v>2.9999999999999997E-4</c:v>
                  </c:pt>
                  <c:pt idx="177">
                    <c:v>4.0000000000000002E-4</c:v>
                  </c:pt>
                  <c:pt idx="178">
                    <c:v>2.0000000000000001E-4</c:v>
                  </c:pt>
                  <c:pt idx="179">
                    <c:v>2.9999999999999997E-4</c:v>
                  </c:pt>
                  <c:pt idx="180">
                    <c:v>2.0000000000000001E-4</c:v>
                  </c:pt>
                  <c:pt idx="181">
                    <c:v>2.0000000000000001E-4</c:v>
                  </c:pt>
                  <c:pt idx="182">
                    <c:v>0</c:v>
                  </c:pt>
                  <c:pt idx="183">
                    <c:v>4.0000000000000002E-4</c:v>
                  </c:pt>
                  <c:pt idx="184">
                    <c:v>4.0000000000000002E-4</c:v>
                  </c:pt>
                  <c:pt idx="185">
                    <c:v>0</c:v>
                  </c:pt>
                  <c:pt idx="186">
                    <c:v>2.0000000000000001E-4</c:v>
                  </c:pt>
                  <c:pt idx="187">
                    <c:v>2.0000000000000001E-4</c:v>
                  </c:pt>
                  <c:pt idx="188">
                    <c:v>2.0000000000000001E-4</c:v>
                  </c:pt>
                  <c:pt idx="189">
                    <c:v>6.9999999999999999E-4</c:v>
                  </c:pt>
                  <c:pt idx="190">
                    <c:v>2E-3</c:v>
                  </c:pt>
                  <c:pt idx="191">
                    <c:v>1E-4</c:v>
                  </c:pt>
                  <c:pt idx="192">
                    <c:v>4.0000000000000002E-4</c:v>
                  </c:pt>
                  <c:pt idx="193">
                    <c:v>2.9999999999999997E-4</c:v>
                  </c:pt>
                  <c:pt idx="194">
                    <c:v>2.9999999999999997E-4</c:v>
                  </c:pt>
                  <c:pt idx="195">
                    <c:v>5.9999999999999995E-4</c:v>
                  </c:pt>
                  <c:pt idx="196">
                    <c:v>5.0000000000000001E-4</c:v>
                  </c:pt>
                  <c:pt idx="197">
                    <c:v>5.0000000000000001E-4</c:v>
                  </c:pt>
                  <c:pt idx="198">
                    <c:v>6.9999999999999999E-4</c:v>
                  </c:pt>
                  <c:pt idx="199">
                    <c:v>8.0000000000000004E-4</c:v>
                  </c:pt>
                  <c:pt idx="200">
                    <c:v>2.9999999999999997E-4</c:v>
                  </c:pt>
                  <c:pt idx="201">
                    <c:v>2.0000000000000001E-4</c:v>
                  </c:pt>
                  <c:pt idx="202">
                    <c:v>2.9999999999999997E-4</c:v>
                  </c:pt>
                  <c:pt idx="203">
                    <c:v>2.9999999999999997E-4</c:v>
                  </c:pt>
                  <c:pt idx="204">
                    <c:v>1E-4</c:v>
                  </c:pt>
                  <c:pt idx="205">
                    <c:v>1E-4</c:v>
                  </c:pt>
                  <c:pt idx="206">
                    <c:v>4.0000000000000002E-4</c:v>
                  </c:pt>
                  <c:pt idx="207">
                    <c:v>0.01</c:v>
                  </c:pt>
                  <c:pt idx="208">
                    <c:v>1.1000000000000001E-3</c:v>
                  </c:pt>
                  <c:pt idx="209">
                    <c:v>1E-4</c:v>
                  </c:pt>
                  <c:pt idx="210">
                    <c:v>1E-4</c:v>
                  </c:pt>
                  <c:pt idx="211">
                    <c:v>4.0000000000000002E-4</c:v>
                  </c:pt>
                  <c:pt idx="212">
                    <c:v>1.9E-3</c:v>
                  </c:pt>
                  <c:pt idx="213">
                    <c:v>2E-3</c:v>
                  </c:pt>
                  <c:pt idx="214">
                    <c:v>6.9999999999999999E-4</c:v>
                  </c:pt>
                  <c:pt idx="215">
                    <c:v>0</c:v>
                  </c:pt>
                  <c:pt idx="216">
                    <c:v>8.0000000000000004E-4</c:v>
                  </c:pt>
                  <c:pt idx="217">
                    <c:v>3.0000000000000001E-3</c:v>
                  </c:pt>
                  <c:pt idx="218">
                    <c:v>5.0000000000000001E-4</c:v>
                  </c:pt>
                  <c:pt idx="219">
                    <c:v>1.6999999999999999E-3</c:v>
                  </c:pt>
                  <c:pt idx="220">
                    <c:v>2.0000000000000001E-4</c:v>
                  </c:pt>
                  <c:pt idx="221">
                    <c:v>1E-4</c:v>
                  </c:pt>
                  <c:pt idx="222">
                    <c:v>1E-4</c:v>
                  </c:pt>
                  <c:pt idx="223">
                    <c:v>1E-4</c:v>
                  </c:pt>
                  <c:pt idx="224">
                    <c:v>1E-4</c:v>
                  </c:pt>
                  <c:pt idx="225">
                    <c:v>1E-4</c:v>
                  </c:pt>
                  <c:pt idx="226">
                    <c:v>1E-4</c:v>
                  </c:pt>
                  <c:pt idx="227">
                    <c:v>1E-4</c:v>
                  </c:pt>
                  <c:pt idx="228">
                    <c:v>4.0000000000000002E-4</c:v>
                  </c:pt>
                  <c:pt idx="229">
                    <c:v>1E-4</c:v>
                  </c:pt>
                  <c:pt idx="230">
                    <c:v>1E-4</c:v>
                  </c:pt>
                  <c:pt idx="231">
                    <c:v>1E-4</c:v>
                  </c:pt>
                  <c:pt idx="232">
                    <c:v>2.0000000000000001E-4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1E-4</c:v>
                  </c:pt>
                  <c:pt idx="236">
                    <c:v>1E-4</c:v>
                  </c:pt>
                  <c:pt idx="237">
                    <c:v>1E-4</c:v>
                  </c:pt>
                  <c:pt idx="238">
                    <c:v>1E-4</c:v>
                  </c:pt>
                  <c:pt idx="239">
                    <c:v>2.9999999999999997E-4</c:v>
                  </c:pt>
                  <c:pt idx="240">
                    <c:v>2.9999999999999997E-4</c:v>
                  </c:pt>
                  <c:pt idx="241">
                    <c:v>0</c:v>
                  </c:pt>
                  <c:pt idx="242">
                    <c:v>1E-4</c:v>
                  </c:pt>
                  <c:pt idx="243">
                    <c:v>1E-4</c:v>
                  </c:pt>
                  <c:pt idx="244">
                    <c:v>6.9999999999999999E-4</c:v>
                  </c:pt>
                  <c:pt idx="245">
                    <c:v>1E-4</c:v>
                  </c:pt>
                  <c:pt idx="247">
                    <c:v>5.9999999999999995E-4</c:v>
                  </c:pt>
                  <c:pt idx="248">
                    <c:v>2.0000000000000001E-4</c:v>
                  </c:pt>
                  <c:pt idx="249">
                    <c:v>1E-4</c:v>
                  </c:pt>
                </c:numCache>
              </c:numRef>
            </c:plus>
            <c:minus>
              <c:numRef>
                <c:f>Active!$D$21:$D$952</c:f>
                <c:numCache>
                  <c:formatCode>General</c:formatCode>
                  <c:ptCount val="93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8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1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7">
                    <c:v>0</c:v>
                  </c:pt>
                  <c:pt idx="130">
                    <c:v>2.9999999999999997E-4</c:v>
                  </c:pt>
                  <c:pt idx="138">
                    <c:v>0</c:v>
                  </c:pt>
                  <c:pt idx="142">
                    <c:v>3.0000000000000001E-3</c:v>
                  </c:pt>
                  <c:pt idx="145">
                    <c:v>5.0000000000000001E-4</c:v>
                  </c:pt>
                  <c:pt idx="146">
                    <c:v>2.9999999999999997E-4</c:v>
                  </c:pt>
                  <c:pt idx="147">
                    <c:v>5.0000000000000001E-4</c:v>
                  </c:pt>
                  <c:pt idx="148">
                    <c:v>0</c:v>
                  </c:pt>
                  <c:pt idx="149">
                    <c:v>0</c:v>
                  </c:pt>
                  <c:pt idx="150">
                    <c:v>8.0000000000000004E-4</c:v>
                  </c:pt>
                  <c:pt idx="151">
                    <c:v>5.0000000000000001E-4</c:v>
                  </c:pt>
                  <c:pt idx="152">
                    <c:v>1E-3</c:v>
                  </c:pt>
                  <c:pt idx="153">
                    <c:v>4.0000000000000002E-4</c:v>
                  </c:pt>
                  <c:pt idx="154">
                    <c:v>8.0000000000000004E-4</c:v>
                  </c:pt>
                  <c:pt idx="155">
                    <c:v>5.0000000000000001E-4</c:v>
                  </c:pt>
                  <c:pt idx="156">
                    <c:v>1E-4</c:v>
                  </c:pt>
                  <c:pt idx="157">
                    <c:v>2.9999999999999997E-4</c:v>
                  </c:pt>
                  <c:pt idx="158">
                    <c:v>2.9999999999999997E-4</c:v>
                  </c:pt>
                  <c:pt idx="159">
                    <c:v>1.4E-3</c:v>
                  </c:pt>
                  <c:pt idx="160">
                    <c:v>2.5000000000000001E-3</c:v>
                  </c:pt>
                  <c:pt idx="161">
                    <c:v>2.9999999999999997E-4</c:v>
                  </c:pt>
                  <c:pt idx="162">
                    <c:v>2.3E-3</c:v>
                  </c:pt>
                  <c:pt idx="163">
                    <c:v>0</c:v>
                  </c:pt>
                  <c:pt idx="164">
                    <c:v>7.0000000000000001E-3</c:v>
                  </c:pt>
                  <c:pt idx="165">
                    <c:v>6.0000000000000001E-3</c:v>
                  </c:pt>
                  <c:pt idx="166">
                    <c:v>5.0000000000000001E-3</c:v>
                  </c:pt>
                  <c:pt idx="167">
                    <c:v>0</c:v>
                  </c:pt>
                  <c:pt idx="168">
                    <c:v>4.7000000000000002E-3</c:v>
                  </c:pt>
                  <c:pt idx="169">
                    <c:v>3.2000000000000002E-3</c:v>
                  </c:pt>
                  <c:pt idx="170">
                    <c:v>1.5E-3</c:v>
                  </c:pt>
                  <c:pt idx="171">
                    <c:v>1.2999999999999999E-3</c:v>
                  </c:pt>
                  <c:pt idx="172">
                    <c:v>1.1999999999999999E-3</c:v>
                  </c:pt>
                  <c:pt idx="173">
                    <c:v>1E-4</c:v>
                  </c:pt>
                  <c:pt idx="174">
                    <c:v>5.0000000000000001E-4</c:v>
                  </c:pt>
                  <c:pt idx="175">
                    <c:v>8.0000000000000004E-4</c:v>
                  </c:pt>
                  <c:pt idx="176">
                    <c:v>2.9999999999999997E-4</c:v>
                  </c:pt>
                  <c:pt idx="177">
                    <c:v>4.0000000000000002E-4</c:v>
                  </c:pt>
                  <c:pt idx="178">
                    <c:v>2.0000000000000001E-4</c:v>
                  </c:pt>
                  <c:pt idx="179">
                    <c:v>2.9999999999999997E-4</c:v>
                  </c:pt>
                  <c:pt idx="180">
                    <c:v>2.0000000000000001E-4</c:v>
                  </c:pt>
                  <c:pt idx="181">
                    <c:v>2.0000000000000001E-4</c:v>
                  </c:pt>
                  <c:pt idx="182">
                    <c:v>0</c:v>
                  </c:pt>
                  <c:pt idx="183">
                    <c:v>4.0000000000000002E-4</c:v>
                  </c:pt>
                  <c:pt idx="184">
                    <c:v>4.0000000000000002E-4</c:v>
                  </c:pt>
                  <c:pt idx="185">
                    <c:v>0</c:v>
                  </c:pt>
                  <c:pt idx="186">
                    <c:v>2.0000000000000001E-4</c:v>
                  </c:pt>
                  <c:pt idx="187">
                    <c:v>2.0000000000000001E-4</c:v>
                  </c:pt>
                  <c:pt idx="188">
                    <c:v>2.0000000000000001E-4</c:v>
                  </c:pt>
                  <c:pt idx="189">
                    <c:v>6.9999999999999999E-4</c:v>
                  </c:pt>
                  <c:pt idx="190">
                    <c:v>2E-3</c:v>
                  </c:pt>
                  <c:pt idx="191">
                    <c:v>1E-4</c:v>
                  </c:pt>
                  <c:pt idx="192">
                    <c:v>4.0000000000000002E-4</c:v>
                  </c:pt>
                  <c:pt idx="193">
                    <c:v>2.9999999999999997E-4</c:v>
                  </c:pt>
                  <c:pt idx="194">
                    <c:v>2.9999999999999997E-4</c:v>
                  </c:pt>
                  <c:pt idx="195">
                    <c:v>5.9999999999999995E-4</c:v>
                  </c:pt>
                  <c:pt idx="196">
                    <c:v>5.0000000000000001E-4</c:v>
                  </c:pt>
                  <c:pt idx="197">
                    <c:v>5.0000000000000001E-4</c:v>
                  </c:pt>
                  <c:pt idx="198">
                    <c:v>6.9999999999999999E-4</c:v>
                  </c:pt>
                  <c:pt idx="199">
                    <c:v>8.0000000000000004E-4</c:v>
                  </c:pt>
                  <c:pt idx="200">
                    <c:v>2.9999999999999997E-4</c:v>
                  </c:pt>
                  <c:pt idx="201">
                    <c:v>2.0000000000000001E-4</c:v>
                  </c:pt>
                  <c:pt idx="202">
                    <c:v>2.9999999999999997E-4</c:v>
                  </c:pt>
                  <c:pt idx="203">
                    <c:v>2.9999999999999997E-4</c:v>
                  </c:pt>
                  <c:pt idx="204">
                    <c:v>1E-4</c:v>
                  </c:pt>
                  <c:pt idx="205">
                    <c:v>1E-4</c:v>
                  </c:pt>
                  <c:pt idx="206">
                    <c:v>4.0000000000000002E-4</c:v>
                  </c:pt>
                  <c:pt idx="207">
                    <c:v>0.01</c:v>
                  </c:pt>
                  <c:pt idx="208">
                    <c:v>1.1000000000000001E-3</c:v>
                  </c:pt>
                  <c:pt idx="209">
                    <c:v>1E-4</c:v>
                  </c:pt>
                  <c:pt idx="210">
                    <c:v>1E-4</c:v>
                  </c:pt>
                  <c:pt idx="211">
                    <c:v>4.0000000000000002E-4</c:v>
                  </c:pt>
                  <c:pt idx="212">
                    <c:v>1.9E-3</c:v>
                  </c:pt>
                  <c:pt idx="213">
                    <c:v>2E-3</c:v>
                  </c:pt>
                  <c:pt idx="214">
                    <c:v>6.9999999999999999E-4</c:v>
                  </c:pt>
                  <c:pt idx="215">
                    <c:v>0</c:v>
                  </c:pt>
                  <c:pt idx="216">
                    <c:v>8.0000000000000004E-4</c:v>
                  </c:pt>
                  <c:pt idx="217">
                    <c:v>3.0000000000000001E-3</c:v>
                  </c:pt>
                  <c:pt idx="218">
                    <c:v>5.0000000000000001E-4</c:v>
                  </c:pt>
                  <c:pt idx="219">
                    <c:v>1.6999999999999999E-3</c:v>
                  </c:pt>
                  <c:pt idx="220">
                    <c:v>2.0000000000000001E-4</c:v>
                  </c:pt>
                  <c:pt idx="221">
                    <c:v>1E-4</c:v>
                  </c:pt>
                  <c:pt idx="222">
                    <c:v>1E-4</c:v>
                  </c:pt>
                  <c:pt idx="223">
                    <c:v>1E-4</c:v>
                  </c:pt>
                  <c:pt idx="224">
                    <c:v>1E-4</c:v>
                  </c:pt>
                  <c:pt idx="225">
                    <c:v>1E-4</c:v>
                  </c:pt>
                  <c:pt idx="226">
                    <c:v>1E-4</c:v>
                  </c:pt>
                  <c:pt idx="227">
                    <c:v>1E-4</c:v>
                  </c:pt>
                  <c:pt idx="228">
                    <c:v>4.0000000000000002E-4</c:v>
                  </c:pt>
                  <c:pt idx="229">
                    <c:v>1E-4</c:v>
                  </c:pt>
                  <c:pt idx="230">
                    <c:v>1E-4</c:v>
                  </c:pt>
                  <c:pt idx="231">
                    <c:v>1E-4</c:v>
                  </c:pt>
                  <c:pt idx="232">
                    <c:v>2.0000000000000001E-4</c:v>
                  </c:pt>
                  <c:pt idx="233">
                    <c:v>1E-4</c:v>
                  </c:pt>
                  <c:pt idx="234">
                    <c:v>1E-4</c:v>
                  </c:pt>
                  <c:pt idx="235">
                    <c:v>1E-4</c:v>
                  </c:pt>
                  <c:pt idx="236">
                    <c:v>1E-4</c:v>
                  </c:pt>
                  <c:pt idx="237">
                    <c:v>1E-4</c:v>
                  </c:pt>
                  <c:pt idx="238">
                    <c:v>1E-4</c:v>
                  </c:pt>
                  <c:pt idx="239">
                    <c:v>2.9999999999999997E-4</c:v>
                  </c:pt>
                  <c:pt idx="240">
                    <c:v>2.9999999999999997E-4</c:v>
                  </c:pt>
                  <c:pt idx="241">
                    <c:v>0</c:v>
                  </c:pt>
                  <c:pt idx="242">
                    <c:v>1E-4</c:v>
                  </c:pt>
                  <c:pt idx="243">
                    <c:v>1E-4</c:v>
                  </c:pt>
                  <c:pt idx="244">
                    <c:v>6.9999999999999999E-4</c:v>
                  </c:pt>
                  <c:pt idx="245">
                    <c:v>1E-4</c:v>
                  </c:pt>
                  <c:pt idx="247">
                    <c:v>5.9999999999999995E-4</c:v>
                  </c:pt>
                  <c:pt idx="248">
                    <c:v>2.0000000000000001E-4</c:v>
                  </c:pt>
                  <c:pt idx="249">
                    <c:v>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Active!$F$21:$F$952</c:f>
              <c:numCache>
                <c:formatCode>General</c:formatCode>
                <c:ptCount val="932"/>
                <c:pt idx="0">
                  <c:v>-29248</c:v>
                </c:pt>
                <c:pt idx="1">
                  <c:v>-28402</c:v>
                </c:pt>
                <c:pt idx="2">
                  <c:v>-28347</c:v>
                </c:pt>
                <c:pt idx="3">
                  <c:v>-28016</c:v>
                </c:pt>
                <c:pt idx="4">
                  <c:v>-27952</c:v>
                </c:pt>
                <c:pt idx="5">
                  <c:v>-27935</c:v>
                </c:pt>
                <c:pt idx="6">
                  <c:v>-27906</c:v>
                </c:pt>
                <c:pt idx="7">
                  <c:v>-27453</c:v>
                </c:pt>
                <c:pt idx="8">
                  <c:v>-27453</c:v>
                </c:pt>
                <c:pt idx="9">
                  <c:v>-27323</c:v>
                </c:pt>
                <c:pt idx="10">
                  <c:v>-25803</c:v>
                </c:pt>
                <c:pt idx="11">
                  <c:v>-25194</c:v>
                </c:pt>
                <c:pt idx="12">
                  <c:v>-23976</c:v>
                </c:pt>
                <c:pt idx="13">
                  <c:v>-23373</c:v>
                </c:pt>
                <c:pt idx="14">
                  <c:v>-18534.5</c:v>
                </c:pt>
                <c:pt idx="15">
                  <c:v>-13437</c:v>
                </c:pt>
                <c:pt idx="16">
                  <c:v>-13376</c:v>
                </c:pt>
                <c:pt idx="17">
                  <c:v>-13347</c:v>
                </c:pt>
                <c:pt idx="18">
                  <c:v>-13082</c:v>
                </c:pt>
                <c:pt idx="19">
                  <c:v>-13024</c:v>
                </c:pt>
                <c:pt idx="20">
                  <c:v>-11841</c:v>
                </c:pt>
                <c:pt idx="21">
                  <c:v>-11821</c:v>
                </c:pt>
                <c:pt idx="22">
                  <c:v>-11792</c:v>
                </c:pt>
                <c:pt idx="23">
                  <c:v>-11731</c:v>
                </c:pt>
                <c:pt idx="24">
                  <c:v>-11120</c:v>
                </c:pt>
                <c:pt idx="25">
                  <c:v>-10664</c:v>
                </c:pt>
                <c:pt idx="26">
                  <c:v>-10015</c:v>
                </c:pt>
                <c:pt idx="27">
                  <c:v>-9989</c:v>
                </c:pt>
                <c:pt idx="28">
                  <c:v>-9534</c:v>
                </c:pt>
                <c:pt idx="29">
                  <c:v>-9531</c:v>
                </c:pt>
                <c:pt idx="30">
                  <c:v>-9528</c:v>
                </c:pt>
                <c:pt idx="31">
                  <c:v>-9516</c:v>
                </c:pt>
                <c:pt idx="32">
                  <c:v>-9502</c:v>
                </c:pt>
                <c:pt idx="33">
                  <c:v>-9054</c:v>
                </c:pt>
                <c:pt idx="34">
                  <c:v>-9054</c:v>
                </c:pt>
                <c:pt idx="35">
                  <c:v>-8994</c:v>
                </c:pt>
                <c:pt idx="36">
                  <c:v>-8968</c:v>
                </c:pt>
                <c:pt idx="37">
                  <c:v>-8962</c:v>
                </c:pt>
                <c:pt idx="38">
                  <c:v>-8945</c:v>
                </c:pt>
                <c:pt idx="39">
                  <c:v>-8341</c:v>
                </c:pt>
                <c:pt idx="40">
                  <c:v>-8341</c:v>
                </c:pt>
                <c:pt idx="41">
                  <c:v>-8338</c:v>
                </c:pt>
                <c:pt idx="42">
                  <c:v>-8338</c:v>
                </c:pt>
                <c:pt idx="43">
                  <c:v>-7862</c:v>
                </c:pt>
                <c:pt idx="44">
                  <c:v>-7842</c:v>
                </c:pt>
                <c:pt idx="45">
                  <c:v>-7781</c:v>
                </c:pt>
                <c:pt idx="46">
                  <c:v>-7781</c:v>
                </c:pt>
                <c:pt idx="47">
                  <c:v>-7761</c:v>
                </c:pt>
                <c:pt idx="48">
                  <c:v>-7761</c:v>
                </c:pt>
                <c:pt idx="49">
                  <c:v>-7369</c:v>
                </c:pt>
                <c:pt idx="50">
                  <c:v>-7340</c:v>
                </c:pt>
                <c:pt idx="51">
                  <c:v>-7337</c:v>
                </c:pt>
                <c:pt idx="52">
                  <c:v>-7236</c:v>
                </c:pt>
                <c:pt idx="53">
                  <c:v>-7210</c:v>
                </c:pt>
                <c:pt idx="54">
                  <c:v>-7187</c:v>
                </c:pt>
                <c:pt idx="55">
                  <c:v>-7152</c:v>
                </c:pt>
                <c:pt idx="56">
                  <c:v>-6887</c:v>
                </c:pt>
                <c:pt idx="57">
                  <c:v>-6806</c:v>
                </c:pt>
                <c:pt idx="58">
                  <c:v>-6731</c:v>
                </c:pt>
                <c:pt idx="59">
                  <c:v>-6157</c:v>
                </c:pt>
                <c:pt idx="60">
                  <c:v>-6154</c:v>
                </c:pt>
                <c:pt idx="61">
                  <c:v>-6148</c:v>
                </c:pt>
                <c:pt idx="62">
                  <c:v>-6125</c:v>
                </c:pt>
                <c:pt idx="63">
                  <c:v>-6102</c:v>
                </c:pt>
                <c:pt idx="64">
                  <c:v>-6070</c:v>
                </c:pt>
                <c:pt idx="65">
                  <c:v>-5704</c:v>
                </c:pt>
                <c:pt idx="66">
                  <c:v>-5661</c:v>
                </c:pt>
                <c:pt idx="67">
                  <c:v>-5571</c:v>
                </c:pt>
                <c:pt idx="68">
                  <c:v>-5545</c:v>
                </c:pt>
                <c:pt idx="69">
                  <c:v>-5531</c:v>
                </c:pt>
                <c:pt idx="70">
                  <c:v>-5499</c:v>
                </c:pt>
                <c:pt idx="71">
                  <c:v>-5144</c:v>
                </c:pt>
                <c:pt idx="72">
                  <c:v>-5099.5</c:v>
                </c:pt>
                <c:pt idx="73">
                  <c:v>-5093.5</c:v>
                </c:pt>
                <c:pt idx="74">
                  <c:v>-4590</c:v>
                </c:pt>
                <c:pt idx="75">
                  <c:v>-4548.5</c:v>
                </c:pt>
                <c:pt idx="76">
                  <c:v>-4518</c:v>
                </c:pt>
                <c:pt idx="77">
                  <c:v>-3733</c:v>
                </c:pt>
                <c:pt idx="78">
                  <c:v>-3494</c:v>
                </c:pt>
                <c:pt idx="79">
                  <c:v>-3439</c:v>
                </c:pt>
                <c:pt idx="80">
                  <c:v>-3413</c:v>
                </c:pt>
                <c:pt idx="81">
                  <c:v>-3367</c:v>
                </c:pt>
                <c:pt idx="82">
                  <c:v>-3367</c:v>
                </c:pt>
                <c:pt idx="83">
                  <c:v>-3367</c:v>
                </c:pt>
                <c:pt idx="84">
                  <c:v>-3234</c:v>
                </c:pt>
                <c:pt idx="85">
                  <c:v>-3231</c:v>
                </c:pt>
                <c:pt idx="86">
                  <c:v>-2816</c:v>
                </c:pt>
                <c:pt idx="87">
                  <c:v>-2816</c:v>
                </c:pt>
                <c:pt idx="88">
                  <c:v>-2813</c:v>
                </c:pt>
                <c:pt idx="89">
                  <c:v>-2770</c:v>
                </c:pt>
                <c:pt idx="90">
                  <c:v>-2234.5</c:v>
                </c:pt>
                <c:pt idx="91">
                  <c:v>-2222</c:v>
                </c:pt>
                <c:pt idx="92">
                  <c:v>-2172</c:v>
                </c:pt>
                <c:pt idx="93">
                  <c:v>-1647</c:v>
                </c:pt>
                <c:pt idx="94">
                  <c:v>-1180</c:v>
                </c:pt>
                <c:pt idx="95">
                  <c:v>-1108</c:v>
                </c:pt>
                <c:pt idx="96">
                  <c:v>-1051.5</c:v>
                </c:pt>
                <c:pt idx="97">
                  <c:v>-1047</c:v>
                </c:pt>
                <c:pt idx="98">
                  <c:v>-657.5</c:v>
                </c:pt>
                <c:pt idx="99">
                  <c:v>-656</c:v>
                </c:pt>
                <c:pt idx="100">
                  <c:v>-654.5</c:v>
                </c:pt>
                <c:pt idx="101">
                  <c:v>-600</c:v>
                </c:pt>
                <c:pt idx="102">
                  <c:v>-49</c:v>
                </c:pt>
                <c:pt idx="103">
                  <c:v>-20</c:v>
                </c:pt>
                <c:pt idx="104">
                  <c:v>-17</c:v>
                </c:pt>
                <c:pt idx="105">
                  <c:v>-17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3</c:v>
                </c:pt>
                <c:pt idx="110">
                  <c:v>32</c:v>
                </c:pt>
                <c:pt idx="111">
                  <c:v>32</c:v>
                </c:pt>
                <c:pt idx="112">
                  <c:v>39.5</c:v>
                </c:pt>
                <c:pt idx="113">
                  <c:v>62.5</c:v>
                </c:pt>
                <c:pt idx="114">
                  <c:v>62.5</c:v>
                </c:pt>
                <c:pt idx="115">
                  <c:v>64</c:v>
                </c:pt>
                <c:pt idx="116">
                  <c:v>64</c:v>
                </c:pt>
                <c:pt idx="117">
                  <c:v>116</c:v>
                </c:pt>
                <c:pt idx="118">
                  <c:v>116</c:v>
                </c:pt>
                <c:pt idx="119">
                  <c:v>116</c:v>
                </c:pt>
                <c:pt idx="120">
                  <c:v>2115</c:v>
                </c:pt>
                <c:pt idx="121">
                  <c:v>2274</c:v>
                </c:pt>
                <c:pt idx="122">
                  <c:v>2274</c:v>
                </c:pt>
                <c:pt idx="123">
                  <c:v>3823</c:v>
                </c:pt>
                <c:pt idx="124">
                  <c:v>3823</c:v>
                </c:pt>
                <c:pt idx="125">
                  <c:v>3826</c:v>
                </c:pt>
                <c:pt idx="126">
                  <c:v>4002</c:v>
                </c:pt>
                <c:pt idx="127">
                  <c:v>4432</c:v>
                </c:pt>
                <c:pt idx="128">
                  <c:v>4432</c:v>
                </c:pt>
                <c:pt idx="129">
                  <c:v>4432</c:v>
                </c:pt>
                <c:pt idx="130">
                  <c:v>4432</c:v>
                </c:pt>
                <c:pt idx="131">
                  <c:v>4450.5</c:v>
                </c:pt>
                <c:pt idx="132">
                  <c:v>4453.5</c:v>
                </c:pt>
                <c:pt idx="133">
                  <c:v>4455</c:v>
                </c:pt>
                <c:pt idx="134">
                  <c:v>4455</c:v>
                </c:pt>
                <c:pt idx="135">
                  <c:v>4455</c:v>
                </c:pt>
                <c:pt idx="136">
                  <c:v>4455</c:v>
                </c:pt>
                <c:pt idx="137">
                  <c:v>4459.5</c:v>
                </c:pt>
                <c:pt idx="138">
                  <c:v>4585</c:v>
                </c:pt>
                <c:pt idx="139">
                  <c:v>5560</c:v>
                </c:pt>
                <c:pt idx="140">
                  <c:v>5563</c:v>
                </c:pt>
                <c:pt idx="141">
                  <c:v>5586</c:v>
                </c:pt>
                <c:pt idx="142">
                  <c:v>5979.5</c:v>
                </c:pt>
                <c:pt idx="143">
                  <c:v>6091</c:v>
                </c:pt>
                <c:pt idx="144">
                  <c:v>6091</c:v>
                </c:pt>
                <c:pt idx="145">
                  <c:v>7753</c:v>
                </c:pt>
                <c:pt idx="146">
                  <c:v>9373</c:v>
                </c:pt>
                <c:pt idx="147">
                  <c:v>9379</c:v>
                </c:pt>
                <c:pt idx="148">
                  <c:v>11117</c:v>
                </c:pt>
                <c:pt idx="149">
                  <c:v>11146</c:v>
                </c:pt>
                <c:pt idx="150">
                  <c:v>11169</c:v>
                </c:pt>
                <c:pt idx="151">
                  <c:v>11172</c:v>
                </c:pt>
                <c:pt idx="152">
                  <c:v>11176.5</c:v>
                </c:pt>
                <c:pt idx="153">
                  <c:v>11201</c:v>
                </c:pt>
                <c:pt idx="154">
                  <c:v>11701.5</c:v>
                </c:pt>
                <c:pt idx="155">
                  <c:v>11727.5</c:v>
                </c:pt>
                <c:pt idx="156">
                  <c:v>11740</c:v>
                </c:pt>
                <c:pt idx="157">
                  <c:v>11746</c:v>
                </c:pt>
                <c:pt idx="158">
                  <c:v>12179</c:v>
                </c:pt>
                <c:pt idx="159">
                  <c:v>12245</c:v>
                </c:pt>
                <c:pt idx="160">
                  <c:v>12257</c:v>
                </c:pt>
                <c:pt idx="161">
                  <c:v>12892</c:v>
                </c:pt>
                <c:pt idx="162">
                  <c:v>13310</c:v>
                </c:pt>
                <c:pt idx="163">
                  <c:v>13356</c:v>
                </c:pt>
                <c:pt idx="164">
                  <c:v>13359</c:v>
                </c:pt>
                <c:pt idx="165">
                  <c:v>13359</c:v>
                </c:pt>
                <c:pt idx="166">
                  <c:v>13359</c:v>
                </c:pt>
                <c:pt idx="167">
                  <c:v>13405</c:v>
                </c:pt>
                <c:pt idx="168">
                  <c:v>13417</c:v>
                </c:pt>
                <c:pt idx="169">
                  <c:v>13472</c:v>
                </c:pt>
                <c:pt idx="170">
                  <c:v>13887</c:v>
                </c:pt>
                <c:pt idx="171">
                  <c:v>13890</c:v>
                </c:pt>
                <c:pt idx="172">
                  <c:v>13913</c:v>
                </c:pt>
                <c:pt idx="173">
                  <c:v>13968</c:v>
                </c:pt>
                <c:pt idx="174">
                  <c:v>14467</c:v>
                </c:pt>
                <c:pt idx="175">
                  <c:v>14487</c:v>
                </c:pt>
                <c:pt idx="176">
                  <c:v>14513</c:v>
                </c:pt>
                <c:pt idx="177">
                  <c:v>14569.5</c:v>
                </c:pt>
                <c:pt idx="178">
                  <c:v>14574</c:v>
                </c:pt>
                <c:pt idx="179">
                  <c:v>14600</c:v>
                </c:pt>
                <c:pt idx="180">
                  <c:v>14620</c:v>
                </c:pt>
                <c:pt idx="181">
                  <c:v>14620</c:v>
                </c:pt>
                <c:pt idx="182">
                  <c:v>14653</c:v>
                </c:pt>
                <c:pt idx="183">
                  <c:v>14655</c:v>
                </c:pt>
                <c:pt idx="184">
                  <c:v>14992</c:v>
                </c:pt>
                <c:pt idx="185">
                  <c:v>15047</c:v>
                </c:pt>
                <c:pt idx="186">
                  <c:v>15070</c:v>
                </c:pt>
                <c:pt idx="187">
                  <c:v>15070</c:v>
                </c:pt>
                <c:pt idx="188">
                  <c:v>15070</c:v>
                </c:pt>
                <c:pt idx="189">
                  <c:v>15149.5</c:v>
                </c:pt>
                <c:pt idx="190">
                  <c:v>15538.5</c:v>
                </c:pt>
                <c:pt idx="191">
                  <c:v>15545</c:v>
                </c:pt>
                <c:pt idx="192">
                  <c:v>15722</c:v>
                </c:pt>
                <c:pt idx="193">
                  <c:v>15722</c:v>
                </c:pt>
                <c:pt idx="194">
                  <c:v>15722</c:v>
                </c:pt>
                <c:pt idx="195">
                  <c:v>16259</c:v>
                </c:pt>
                <c:pt idx="196">
                  <c:v>16668</c:v>
                </c:pt>
                <c:pt idx="197">
                  <c:v>16668</c:v>
                </c:pt>
                <c:pt idx="198">
                  <c:v>16752</c:v>
                </c:pt>
                <c:pt idx="199">
                  <c:v>16753.5</c:v>
                </c:pt>
                <c:pt idx="200">
                  <c:v>16838</c:v>
                </c:pt>
                <c:pt idx="201">
                  <c:v>16856</c:v>
                </c:pt>
                <c:pt idx="202">
                  <c:v>16856</c:v>
                </c:pt>
                <c:pt idx="203">
                  <c:v>16856</c:v>
                </c:pt>
                <c:pt idx="204">
                  <c:v>17384</c:v>
                </c:pt>
                <c:pt idx="205">
                  <c:v>17384</c:v>
                </c:pt>
                <c:pt idx="206">
                  <c:v>17389</c:v>
                </c:pt>
                <c:pt idx="207">
                  <c:v>17809.5</c:v>
                </c:pt>
                <c:pt idx="208">
                  <c:v>17834</c:v>
                </c:pt>
                <c:pt idx="209">
                  <c:v>17840</c:v>
                </c:pt>
                <c:pt idx="210">
                  <c:v>17840</c:v>
                </c:pt>
                <c:pt idx="211">
                  <c:v>18310</c:v>
                </c:pt>
                <c:pt idx="212">
                  <c:v>18382</c:v>
                </c:pt>
                <c:pt idx="213">
                  <c:v>18893</c:v>
                </c:pt>
                <c:pt idx="214">
                  <c:v>18893.5</c:v>
                </c:pt>
                <c:pt idx="215">
                  <c:v>19468.5</c:v>
                </c:pt>
                <c:pt idx="216">
                  <c:v>19577</c:v>
                </c:pt>
                <c:pt idx="217">
                  <c:v>19623</c:v>
                </c:pt>
                <c:pt idx="218">
                  <c:v>19971</c:v>
                </c:pt>
                <c:pt idx="219">
                  <c:v>19995</c:v>
                </c:pt>
                <c:pt idx="220">
                  <c:v>19995</c:v>
                </c:pt>
                <c:pt idx="221">
                  <c:v>20015</c:v>
                </c:pt>
                <c:pt idx="222">
                  <c:v>20041</c:v>
                </c:pt>
                <c:pt idx="223">
                  <c:v>20064</c:v>
                </c:pt>
                <c:pt idx="224">
                  <c:v>20087</c:v>
                </c:pt>
                <c:pt idx="225">
                  <c:v>20093</c:v>
                </c:pt>
                <c:pt idx="226">
                  <c:v>20128</c:v>
                </c:pt>
                <c:pt idx="227">
                  <c:v>20151</c:v>
                </c:pt>
                <c:pt idx="228">
                  <c:v>20160.5</c:v>
                </c:pt>
                <c:pt idx="229">
                  <c:v>20180</c:v>
                </c:pt>
                <c:pt idx="230">
                  <c:v>20206</c:v>
                </c:pt>
                <c:pt idx="231">
                  <c:v>20232</c:v>
                </c:pt>
                <c:pt idx="232">
                  <c:v>20644</c:v>
                </c:pt>
                <c:pt idx="233">
                  <c:v>20673</c:v>
                </c:pt>
                <c:pt idx="234">
                  <c:v>20702</c:v>
                </c:pt>
                <c:pt idx="235">
                  <c:v>21230</c:v>
                </c:pt>
                <c:pt idx="236">
                  <c:v>21230</c:v>
                </c:pt>
                <c:pt idx="237">
                  <c:v>21784</c:v>
                </c:pt>
                <c:pt idx="238">
                  <c:v>21784</c:v>
                </c:pt>
                <c:pt idx="239">
                  <c:v>21807</c:v>
                </c:pt>
                <c:pt idx="240">
                  <c:v>21807</c:v>
                </c:pt>
                <c:pt idx="241">
                  <c:v>21816</c:v>
                </c:pt>
                <c:pt idx="242">
                  <c:v>21865</c:v>
                </c:pt>
                <c:pt idx="243">
                  <c:v>21865</c:v>
                </c:pt>
                <c:pt idx="244">
                  <c:v>22289</c:v>
                </c:pt>
                <c:pt idx="245">
                  <c:v>22335</c:v>
                </c:pt>
                <c:pt idx="246">
                  <c:v>22425</c:v>
                </c:pt>
                <c:pt idx="247">
                  <c:v>22767</c:v>
                </c:pt>
                <c:pt idx="248">
                  <c:v>22891</c:v>
                </c:pt>
                <c:pt idx="249">
                  <c:v>23498</c:v>
                </c:pt>
              </c:numCache>
            </c:numRef>
          </c:xVal>
          <c:yVal>
            <c:numRef>
              <c:f>Active!$I$21:$I$952</c:f>
              <c:numCache>
                <c:formatCode>General</c:formatCode>
                <c:ptCount val="932"/>
                <c:pt idx="0">
                  <c:v>2.67256000006455E-2</c:v>
                </c:pt>
                <c:pt idx="1">
                  <c:v>4.0004400001635076E-2</c:v>
                </c:pt>
                <c:pt idx="2">
                  <c:v>2.1333400003641145E-2</c:v>
                </c:pt>
                <c:pt idx="3">
                  <c:v>3.889520000302582E-2</c:v>
                </c:pt>
                <c:pt idx="4">
                  <c:v>2.7514400000654859E-2</c:v>
                </c:pt>
                <c:pt idx="5">
                  <c:v>7.507000002078712E-3</c:v>
                </c:pt>
                <c:pt idx="6">
                  <c:v>3.2553199998801574E-2</c:v>
                </c:pt>
                <c:pt idx="7">
                  <c:v>1.5826600003492786E-2</c:v>
                </c:pt>
                <c:pt idx="8">
                  <c:v>4.2826600001717452E-2</c:v>
                </c:pt>
                <c:pt idx="9">
                  <c:v>1.9240600002376596E-2</c:v>
                </c:pt>
                <c:pt idx="10">
                  <c:v>3.0696600002556806E-2</c:v>
                </c:pt>
                <c:pt idx="11">
                  <c:v>3.0666800004837569E-2</c:v>
                </c:pt>
                <c:pt idx="12">
                  <c:v>2.4607200004538754E-2</c:v>
                </c:pt>
                <c:pt idx="13">
                  <c:v>2.2050600004149601E-2</c:v>
                </c:pt>
                <c:pt idx="14">
                  <c:v>-0.10187909999513067</c:v>
                </c:pt>
                <c:pt idx="20">
                  <c:v>6.0602000012295321E-3</c:v>
                </c:pt>
                <c:pt idx="24">
                  <c:v>5.3640000041923486E-3</c:v>
                </c:pt>
                <c:pt idx="33">
                  <c:v>-2.1241199996438809E-2</c:v>
                </c:pt>
                <c:pt idx="34">
                  <c:v>5.7588000054238364E-3</c:v>
                </c:pt>
                <c:pt idx="39">
                  <c:v>4.8602000024402514E-3</c:v>
                </c:pt>
                <c:pt idx="40">
                  <c:v>6.860200002847705E-3</c:v>
                </c:pt>
                <c:pt idx="41">
                  <c:v>-4.3764000001829118E-3</c:v>
                </c:pt>
                <c:pt idx="42">
                  <c:v>8.623599998827558E-3</c:v>
                </c:pt>
                <c:pt idx="43">
                  <c:v>1.4164000021992251E-3</c:v>
                </c:pt>
                <c:pt idx="44">
                  <c:v>4.1724000038811937E-3</c:v>
                </c:pt>
                <c:pt idx="49">
                  <c:v>-1.2798199997632764E-2</c:v>
                </c:pt>
                <c:pt idx="51">
                  <c:v>8.0114000011235476E-3</c:v>
                </c:pt>
                <c:pt idx="52">
                  <c:v>2.3792000065441243E-3</c:v>
                </c:pt>
                <c:pt idx="53">
                  <c:v>6.6619999997783452E-3</c:v>
                </c:pt>
                <c:pt idx="54">
                  <c:v>-4.8185999985435046E-3</c:v>
                </c:pt>
                <c:pt idx="55">
                  <c:v>5.754400001023896E-3</c:v>
                </c:pt>
                <c:pt idx="56">
                  <c:v>-1.1478599997644778E-2</c:v>
                </c:pt>
                <c:pt idx="59">
                  <c:v>3.615399997215718E-3</c:v>
                </c:pt>
                <c:pt idx="60">
                  <c:v>4.3788000039057806E-3</c:v>
                </c:pt>
                <c:pt idx="62">
                  <c:v>3.4250000026077032E-3</c:v>
                </c:pt>
                <c:pt idx="63">
                  <c:v>-1.0555999979260378E-3</c:v>
                </c:pt>
                <c:pt idx="64">
                  <c:v>-1.2459999925340526E-3</c:v>
                </c:pt>
                <c:pt idx="65">
                  <c:v>-4.1111999962595291E-3</c:v>
                </c:pt>
                <c:pt idx="66">
                  <c:v>-1.8358000015723519E-3</c:v>
                </c:pt>
                <c:pt idx="67">
                  <c:v>-6.9337999957497232E-3</c:v>
                </c:pt>
                <c:pt idx="68">
                  <c:v>3.4900000173365697E-4</c:v>
                </c:pt>
                <c:pt idx="76">
                  <c:v>7.0196000015130267E-3</c:v>
                </c:pt>
                <c:pt idx="77">
                  <c:v>-1.255739999760408E-2</c:v>
                </c:pt>
                <c:pt idx="78">
                  <c:v>-1.8073200000799261E-2</c:v>
                </c:pt>
                <c:pt idx="79">
                  <c:v>-1.3744199997745454E-2</c:v>
                </c:pt>
                <c:pt idx="80">
                  <c:v>-2.4613999994471669E-3</c:v>
                </c:pt>
                <c:pt idx="92">
                  <c:v>-4.0015999984461814E-3</c:v>
                </c:pt>
                <c:pt idx="93">
                  <c:v>-2.4065999969025142E-3</c:v>
                </c:pt>
                <c:pt idx="94">
                  <c:v>-9.039999931701459E-4</c:v>
                </c:pt>
                <c:pt idx="101">
                  <c:v>-1.2979999999515712E-2</c:v>
                </c:pt>
                <c:pt idx="102">
                  <c:v>-1.0102199994435068E-2</c:v>
                </c:pt>
                <c:pt idx="117">
                  <c:v>-2.1115199997439049E-2</c:v>
                </c:pt>
                <c:pt idx="120">
                  <c:v>-1.0299999848939478E-4</c:v>
                </c:pt>
                <c:pt idx="142">
                  <c:v>-2.5498999966657721E-3</c:v>
                </c:pt>
                <c:pt idx="217">
                  <c:v>2.4099399997794535E-2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F9E-42E9-BD0F-CF1C2A0C7C6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plus>
            <c:minus>
              <c:numRef>
                <c:f>Active!$D$21:$D$43</c:f>
                <c:numCache>
                  <c:formatCode>General</c:formatCode>
                  <c:ptCount val="2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Active!$F$21:$F$952</c:f>
              <c:numCache>
                <c:formatCode>General</c:formatCode>
                <c:ptCount val="932"/>
                <c:pt idx="0">
                  <c:v>-29248</c:v>
                </c:pt>
                <c:pt idx="1">
                  <c:v>-28402</c:v>
                </c:pt>
                <c:pt idx="2">
                  <c:v>-28347</c:v>
                </c:pt>
                <c:pt idx="3">
                  <c:v>-28016</c:v>
                </c:pt>
                <c:pt idx="4">
                  <c:v>-27952</c:v>
                </c:pt>
                <c:pt idx="5">
                  <c:v>-27935</c:v>
                </c:pt>
                <c:pt idx="6">
                  <c:v>-27906</c:v>
                </c:pt>
                <c:pt idx="7">
                  <c:v>-27453</c:v>
                </c:pt>
                <c:pt idx="8">
                  <c:v>-27453</c:v>
                </c:pt>
                <c:pt idx="9">
                  <c:v>-27323</c:v>
                </c:pt>
                <c:pt idx="10">
                  <c:v>-25803</c:v>
                </c:pt>
                <c:pt idx="11">
                  <c:v>-25194</c:v>
                </c:pt>
                <c:pt idx="12">
                  <c:v>-23976</c:v>
                </c:pt>
                <c:pt idx="13">
                  <c:v>-23373</c:v>
                </c:pt>
                <c:pt idx="14">
                  <c:v>-18534.5</c:v>
                </c:pt>
                <c:pt idx="15">
                  <c:v>-13437</c:v>
                </c:pt>
                <c:pt idx="16">
                  <c:v>-13376</c:v>
                </c:pt>
                <c:pt idx="17">
                  <c:v>-13347</c:v>
                </c:pt>
                <c:pt idx="18">
                  <c:v>-13082</c:v>
                </c:pt>
                <c:pt idx="19">
                  <c:v>-13024</c:v>
                </c:pt>
                <c:pt idx="20">
                  <c:v>-11841</c:v>
                </c:pt>
                <c:pt idx="21">
                  <c:v>-11821</c:v>
                </c:pt>
                <c:pt idx="22">
                  <c:v>-11792</c:v>
                </c:pt>
                <c:pt idx="23">
                  <c:v>-11731</c:v>
                </c:pt>
                <c:pt idx="24">
                  <c:v>-11120</c:v>
                </c:pt>
                <c:pt idx="25">
                  <c:v>-10664</c:v>
                </c:pt>
                <c:pt idx="26">
                  <c:v>-10015</c:v>
                </c:pt>
                <c:pt idx="27">
                  <c:v>-9989</c:v>
                </c:pt>
                <c:pt idx="28">
                  <c:v>-9534</c:v>
                </c:pt>
                <c:pt idx="29">
                  <c:v>-9531</c:v>
                </c:pt>
                <c:pt idx="30">
                  <c:v>-9528</c:v>
                </c:pt>
                <c:pt idx="31">
                  <c:v>-9516</c:v>
                </c:pt>
                <c:pt idx="32">
                  <c:v>-9502</c:v>
                </c:pt>
                <c:pt idx="33">
                  <c:v>-9054</c:v>
                </c:pt>
                <c:pt idx="34">
                  <c:v>-9054</c:v>
                </c:pt>
                <c:pt idx="35">
                  <c:v>-8994</c:v>
                </c:pt>
                <c:pt idx="36">
                  <c:v>-8968</c:v>
                </c:pt>
                <c:pt idx="37">
                  <c:v>-8962</c:v>
                </c:pt>
                <c:pt idx="38">
                  <c:v>-8945</c:v>
                </c:pt>
                <c:pt idx="39">
                  <c:v>-8341</c:v>
                </c:pt>
                <c:pt idx="40">
                  <c:v>-8341</c:v>
                </c:pt>
                <c:pt idx="41">
                  <c:v>-8338</c:v>
                </c:pt>
                <c:pt idx="42">
                  <c:v>-8338</c:v>
                </c:pt>
                <c:pt idx="43">
                  <c:v>-7862</c:v>
                </c:pt>
                <c:pt idx="44">
                  <c:v>-7842</c:v>
                </c:pt>
                <c:pt idx="45">
                  <c:v>-7781</c:v>
                </c:pt>
                <c:pt idx="46">
                  <c:v>-7781</c:v>
                </c:pt>
                <c:pt idx="47">
                  <c:v>-7761</c:v>
                </c:pt>
                <c:pt idx="48">
                  <c:v>-7761</c:v>
                </c:pt>
                <c:pt idx="49">
                  <c:v>-7369</c:v>
                </c:pt>
                <c:pt idx="50">
                  <c:v>-7340</c:v>
                </c:pt>
                <c:pt idx="51">
                  <c:v>-7337</c:v>
                </c:pt>
                <c:pt idx="52">
                  <c:v>-7236</c:v>
                </c:pt>
                <c:pt idx="53">
                  <c:v>-7210</c:v>
                </c:pt>
                <c:pt idx="54">
                  <c:v>-7187</c:v>
                </c:pt>
                <c:pt idx="55">
                  <c:v>-7152</c:v>
                </c:pt>
                <c:pt idx="56">
                  <c:v>-6887</c:v>
                </c:pt>
                <c:pt idx="57">
                  <c:v>-6806</c:v>
                </c:pt>
                <c:pt idx="58">
                  <c:v>-6731</c:v>
                </c:pt>
                <c:pt idx="59">
                  <c:v>-6157</c:v>
                </c:pt>
                <c:pt idx="60">
                  <c:v>-6154</c:v>
                </c:pt>
                <c:pt idx="61">
                  <c:v>-6148</c:v>
                </c:pt>
                <c:pt idx="62">
                  <c:v>-6125</c:v>
                </c:pt>
                <c:pt idx="63">
                  <c:v>-6102</c:v>
                </c:pt>
                <c:pt idx="64">
                  <c:v>-6070</c:v>
                </c:pt>
                <c:pt idx="65">
                  <c:v>-5704</c:v>
                </c:pt>
                <c:pt idx="66">
                  <c:v>-5661</c:v>
                </c:pt>
                <c:pt idx="67">
                  <c:v>-5571</c:v>
                </c:pt>
                <c:pt idx="68">
                  <c:v>-5545</c:v>
                </c:pt>
                <c:pt idx="69">
                  <c:v>-5531</c:v>
                </c:pt>
                <c:pt idx="70">
                  <c:v>-5499</c:v>
                </c:pt>
                <c:pt idx="71">
                  <c:v>-5144</c:v>
                </c:pt>
                <c:pt idx="72">
                  <c:v>-5099.5</c:v>
                </c:pt>
                <c:pt idx="73">
                  <c:v>-5093.5</c:v>
                </c:pt>
                <c:pt idx="74">
                  <c:v>-4590</c:v>
                </c:pt>
                <c:pt idx="75">
                  <c:v>-4548.5</c:v>
                </c:pt>
                <c:pt idx="76">
                  <c:v>-4518</c:v>
                </c:pt>
                <c:pt idx="77">
                  <c:v>-3733</c:v>
                </c:pt>
                <c:pt idx="78">
                  <c:v>-3494</c:v>
                </c:pt>
                <c:pt idx="79">
                  <c:v>-3439</c:v>
                </c:pt>
                <c:pt idx="80">
                  <c:v>-3413</c:v>
                </c:pt>
                <c:pt idx="81">
                  <c:v>-3367</c:v>
                </c:pt>
                <c:pt idx="82">
                  <c:v>-3367</c:v>
                </c:pt>
                <c:pt idx="83">
                  <c:v>-3367</c:v>
                </c:pt>
                <c:pt idx="84">
                  <c:v>-3234</c:v>
                </c:pt>
                <c:pt idx="85">
                  <c:v>-3231</c:v>
                </c:pt>
                <c:pt idx="86">
                  <c:v>-2816</c:v>
                </c:pt>
                <c:pt idx="87">
                  <c:v>-2816</c:v>
                </c:pt>
                <c:pt idx="88">
                  <c:v>-2813</c:v>
                </c:pt>
                <c:pt idx="89">
                  <c:v>-2770</c:v>
                </c:pt>
                <c:pt idx="90">
                  <c:v>-2234.5</c:v>
                </c:pt>
                <c:pt idx="91">
                  <c:v>-2222</c:v>
                </c:pt>
                <c:pt idx="92">
                  <c:v>-2172</c:v>
                </c:pt>
                <c:pt idx="93">
                  <c:v>-1647</c:v>
                </c:pt>
                <c:pt idx="94">
                  <c:v>-1180</c:v>
                </c:pt>
                <c:pt idx="95">
                  <c:v>-1108</c:v>
                </c:pt>
                <c:pt idx="96">
                  <c:v>-1051.5</c:v>
                </c:pt>
                <c:pt idx="97">
                  <c:v>-1047</c:v>
                </c:pt>
                <c:pt idx="98">
                  <c:v>-657.5</c:v>
                </c:pt>
                <c:pt idx="99">
                  <c:v>-656</c:v>
                </c:pt>
                <c:pt idx="100">
                  <c:v>-654.5</c:v>
                </c:pt>
                <c:pt idx="101">
                  <c:v>-600</c:v>
                </c:pt>
                <c:pt idx="102">
                  <c:v>-49</c:v>
                </c:pt>
                <c:pt idx="103">
                  <c:v>-20</c:v>
                </c:pt>
                <c:pt idx="104">
                  <c:v>-17</c:v>
                </c:pt>
                <c:pt idx="105">
                  <c:v>-17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3</c:v>
                </c:pt>
                <c:pt idx="110">
                  <c:v>32</c:v>
                </c:pt>
                <c:pt idx="111">
                  <c:v>32</c:v>
                </c:pt>
                <c:pt idx="112">
                  <c:v>39.5</c:v>
                </c:pt>
                <c:pt idx="113">
                  <c:v>62.5</c:v>
                </c:pt>
                <c:pt idx="114">
                  <c:v>62.5</c:v>
                </c:pt>
                <c:pt idx="115">
                  <c:v>64</c:v>
                </c:pt>
                <c:pt idx="116">
                  <c:v>64</c:v>
                </c:pt>
                <c:pt idx="117">
                  <c:v>116</c:v>
                </c:pt>
                <c:pt idx="118">
                  <c:v>116</c:v>
                </c:pt>
                <c:pt idx="119">
                  <c:v>116</c:v>
                </c:pt>
                <c:pt idx="120">
                  <c:v>2115</c:v>
                </c:pt>
                <c:pt idx="121">
                  <c:v>2274</c:v>
                </c:pt>
                <c:pt idx="122">
                  <c:v>2274</c:v>
                </c:pt>
                <c:pt idx="123">
                  <c:v>3823</c:v>
                </c:pt>
                <c:pt idx="124">
                  <c:v>3823</c:v>
                </c:pt>
                <c:pt idx="125">
                  <c:v>3826</c:v>
                </c:pt>
                <c:pt idx="126">
                  <c:v>4002</c:v>
                </c:pt>
                <c:pt idx="127">
                  <c:v>4432</c:v>
                </c:pt>
                <c:pt idx="128">
                  <c:v>4432</c:v>
                </c:pt>
                <c:pt idx="129">
                  <c:v>4432</c:v>
                </c:pt>
                <c:pt idx="130">
                  <c:v>4432</c:v>
                </c:pt>
                <c:pt idx="131">
                  <c:v>4450.5</c:v>
                </c:pt>
                <c:pt idx="132">
                  <c:v>4453.5</c:v>
                </c:pt>
                <c:pt idx="133">
                  <c:v>4455</c:v>
                </c:pt>
                <c:pt idx="134">
                  <c:v>4455</c:v>
                </c:pt>
                <c:pt idx="135">
                  <c:v>4455</c:v>
                </c:pt>
                <c:pt idx="136">
                  <c:v>4455</c:v>
                </c:pt>
                <c:pt idx="137">
                  <c:v>4459.5</c:v>
                </c:pt>
                <c:pt idx="138">
                  <c:v>4585</c:v>
                </c:pt>
                <c:pt idx="139">
                  <c:v>5560</c:v>
                </c:pt>
                <c:pt idx="140">
                  <c:v>5563</c:v>
                </c:pt>
                <c:pt idx="141">
                  <c:v>5586</c:v>
                </c:pt>
                <c:pt idx="142">
                  <c:v>5979.5</c:v>
                </c:pt>
                <c:pt idx="143">
                  <c:v>6091</c:v>
                </c:pt>
                <c:pt idx="144">
                  <c:v>6091</c:v>
                </c:pt>
                <c:pt idx="145">
                  <c:v>7753</c:v>
                </c:pt>
                <c:pt idx="146">
                  <c:v>9373</c:v>
                </c:pt>
                <c:pt idx="147">
                  <c:v>9379</c:v>
                </c:pt>
                <c:pt idx="148">
                  <c:v>11117</c:v>
                </c:pt>
                <c:pt idx="149">
                  <c:v>11146</c:v>
                </c:pt>
                <c:pt idx="150">
                  <c:v>11169</c:v>
                </c:pt>
                <c:pt idx="151">
                  <c:v>11172</c:v>
                </c:pt>
                <c:pt idx="152">
                  <c:v>11176.5</c:v>
                </c:pt>
                <c:pt idx="153">
                  <c:v>11201</c:v>
                </c:pt>
                <c:pt idx="154">
                  <c:v>11701.5</c:v>
                </c:pt>
                <c:pt idx="155">
                  <c:v>11727.5</c:v>
                </c:pt>
                <c:pt idx="156">
                  <c:v>11740</c:v>
                </c:pt>
                <c:pt idx="157">
                  <c:v>11746</c:v>
                </c:pt>
                <c:pt idx="158">
                  <c:v>12179</c:v>
                </c:pt>
                <c:pt idx="159">
                  <c:v>12245</c:v>
                </c:pt>
                <c:pt idx="160">
                  <c:v>12257</c:v>
                </c:pt>
                <c:pt idx="161">
                  <c:v>12892</c:v>
                </c:pt>
                <c:pt idx="162">
                  <c:v>13310</c:v>
                </c:pt>
                <c:pt idx="163">
                  <c:v>13356</c:v>
                </c:pt>
                <c:pt idx="164">
                  <c:v>13359</c:v>
                </c:pt>
                <c:pt idx="165">
                  <c:v>13359</c:v>
                </c:pt>
                <c:pt idx="166">
                  <c:v>13359</c:v>
                </c:pt>
                <c:pt idx="167">
                  <c:v>13405</c:v>
                </c:pt>
                <c:pt idx="168">
                  <c:v>13417</c:v>
                </c:pt>
                <c:pt idx="169">
                  <c:v>13472</c:v>
                </c:pt>
                <c:pt idx="170">
                  <c:v>13887</c:v>
                </c:pt>
                <c:pt idx="171">
                  <c:v>13890</c:v>
                </c:pt>
                <c:pt idx="172">
                  <c:v>13913</c:v>
                </c:pt>
                <c:pt idx="173">
                  <c:v>13968</c:v>
                </c:pt>
                <c:pt idx="174">
                  <c:v>14467</c:v>
                </c:pt>
                <c:pt idx="175">
                  <c:v>14487</c:v>
                </c:pt>
                <c:pt idx="176">
                  <c:v>14513</c:v>
                </c:pt>
                <c:pt idx="177">
                  <c:v>14569.5</c:v>
                </c:pt>
                <c:pt idx="178">
                  <c:v>14574</c:v>
                </c:pt>
                <c:pt idx="179">
                  <c:v>14600</c:v>
                </c:pt>
                <c:pt idx="180">
                  <c:v>14620</c:v>
                </c:pt>
                <c:pt idx="181">
                  <c:v>14620</c:v>
                </c:pt>
                <c:pt idx="182">
                  <c:v>14653</c:v>
                </c:pt>
                <c:pt idx="183">
                  <c:v>14655</c:v>
                </c:pt>
                <c:pt idx="184">
                  <c:v>14992</c:v>
                </c:pt>
                <c:pt idx="185">
                  <c:v>15047</c:v>
                </c:pt>
                <c:pt idx="186">
                  <c:v>15070</c:v>
                </c:pt>
                <c:pt idx="187">
                  <c:v>15070</c:v>
                </c:pt>
                <c:pt idx="188">
                  <c:v>15070</c:v>
                </c:pt>
                <c:pt idx="189">
                  <c:v>15149.5</c:v>
                </c:pt>
                <c:pt idx="190">
                  <c:v>15538.5</c:v>
                </c:pt>
                <c:pt idx="191">
                  <c:v>15545</c:v>
                </c:pt>
                <c:pt idx="192">
                  <c:v>15722</c:v>
                </c:pt>
                <c:pt idx="193">
                  <c:v>15722</c:v>
                </c:pt>
                <c:pt idx="194">
                  <c:v>15722</c:v>
                </c:pt>
                <c:pt idx="195">
                  <c:v>16259</c:v>
                </c:pt>
                <c:pt idx="196">
                  <c:v>16668</c:v>
                </c:pt>
                <c:pt idx="197">
                  <c:v>16668</c:v>
                </c:pt>
                <c:pt idx="198">
                  <c:v>16752</c:v>
                </c:pt>
                <c:pt idx="199">
                  <c:v>16753.5</c:v>
                </c:pt>
                <c:pt idx="200">
                  <c:v>16838</c:v>
                </c:pt>
                <c:pt idx="201">
                  <c:v>16856</c:v>
                </c:pt>
                <c:pt idx="202">
                  <c:v>16856</c:v>
                </c:pt>
                <c:pt idx="203">
                  <c:v>16856</c:v>
                </c:pt>
                <c:pt idx="204">
                  <c:v>17384</c:v>
                </c:pt>
                <c:pt idx="205">
                  <c:v>17384</c:v>
                </c:pt>
                <c:pt idx="206">
                  <c:v>17389</c:v>
                </c:pt>
                <c:pt idx="207">
                  <c:v>17809.5</c:v>
                </c:pt>
                <c:pt idx="208">
                  <c:v>17834</c:v>
                </c:pt>
                <c:pt idx="209">
                  <c:v>17840</c:v>
                </c:pt>
                <c:pt idx="210">
                  <c:v>17840</c:v>
                </c:pt>
                <c:pt idx="211">
                  <c:v>18310</c:v>
                </c:pt>
                <c:pt idx="212">
                  <c:v>18382</c:v>
                </c:pt>
                <c:pt idx="213">
                  <c:v>18893</c:v>
                </c:pt>
                <c:pt idx="214">
                  <c:v>18893.5</c:v>
                </c:pt>
                <c:pt idx="215">
                  <c:v>19468.5</c:v>
                </c:pt>
                <c:pt idx="216">
                  <c:v>19577</c:v>
                </c:pt>
                <c:pt idx="217">
                  <c:v>19623</c:v>
                </c:pt>
                <c:pt idx="218">
                  <c:v>19971</c:v>
                </c:pt>
                <c:pt idx="219">
                  <c:v>19995</c:v>
                </c:pt>
                <c:pt idx="220">
                  <c:v>19995</c:v>
                </c:pt>
                <c:pt idx="221">
                  <c:v>20015</c:v>
                </c:pt>
                <c:pt idx="222">
                  <c:v>20041</c:v>
                </c:pt>
                <c:pt idx="223">
                  <c:v>20064</c:v>
                </c:pt>
                <c:pt idx="224">
                  <c:v>20087</c:v>
                </c:pt>
                <c:pt idx="225">
                  <c:v>20093</c:v>
                </c:pt>
                <c:pt idx="226">
                  <c:v>20128</c:v>
                </c:pt>
                <c:pt idx="227">
                  <c:v>20151</c:v>
                </c:pt>
                <c:pt idx="228">
                  <c:v>20160.5</c:v>
                </c:pt>
                <c:pt idx="229">
                  <c:v>20180</c:v>
                </c:pt>
                <c:pt idx="230">
                  <c:v>20206</c:v>
                </c:pt>
                <c:pt idx="231">
                  <c:v>20232</c:v>
                </c:pt>
                <c:pt idx="232">
                  <c:v>20644</c:v>
                </c:pt>
                <c:pt idx="233">
                  <c:v>20673</c:v>
                </c:pt>
                <c:pt idx="234">
                  <c:v>20702</c:v>
                </c:pt>
                <c:pt idx="235">
                  <c:v>21230</c:v>
                </c:pt>
                <c:pt idx="236">
                  <c:v>21230</c:v>
                </c:pt>
                <c:pt idx="237">
                  <c:v>21784</c:v>
                </c:pt>
                <c:pt idx="238">
                  <c:v>21784</c:v>
                </c:pt>
                <c:pt idx="239">
                  <c:v>21807</c:v>
                </c:pt>
                <c:pt idx="240">
                  <c:v>21807</c:v>
                </c:pt>
                <c:pt idx="241">
                  <c:v>21816</c:v>
                </c:pt>
                <c:pt idx="242">
                  <c:v>21865</c:v>
                </c:pt>
                <c:pt idx="243">
                  <c:v>21865</c:v>
                </c:pt>
                <c:pt idx="244">
                  <c:v>22289</c:v>
                </c:pt>
                <c:pt idx="245">
                  <c:v>22335</c:v>
                </c:pt>
                <c:pt idx="246">
                  <c:v>22425</c:v>
                </c:pt>
                <c:pt idx="247">
                  <c:v>22767</c:v>
                </c:pt>
                <c:pt idx="248">
                  <c:v>22891</c:v>
                </c:pt>
                <c:pt idx="249">
                  <c:v>23498</c:v>
                </c:pt>
              </c:numCache>
            </c:numRef>
          </c:xVal>
          <c:yVal>
            <c:numRef>
              <c:f>Active!$J$21:$J$952</c:f>
              <c:numCache>
                <c:formatCode>General</c:formatCode>
                <c:ptCount val="932"/>
                <c:pt idx="15">
                  <c:v>1.0231400003249291E-2</c:v>
                </c:pt>
                <c:pt idx="16">
                  <c:v>8.2872000057250261E-3</c:v>
                </c:pt>
                <c:pt idx="17">
                  <c:v>1.0633400008373428E-2</c:v>
                </c:pt>
                <c:pt idx="18">
                  <c:v>5.1004000051761977E-3</c:v>
                </c:pt>
                <c:pt idx="19">
                  <c:v>1.3092799999867566E-2</c:v>
                </c:pt>
                <c:pt idx="21">
                  <c:v>6.3162000005831942E-3</c:v>
                </c:pt>
                <c:pt idx="22">
                  <c:v>6.8624000050476752E-3</c:v>
                </c:pt>
                <c:pt idx="23">
                  <c:v>8.2182000041939318E-3</c:v>
                </c:pt>
                <c:pt idx="25">
                  <c:v>6.9007999991299585E-3</c:v>
                </c:pt>
                <c:pt idx="26">
                  <c:v>2.3829999990994111E-3</c:v>
                </c:pt>
                <c:pt idx="27">
                  <c:v>1.4658000000054017E-3</c:v>
                </c:pt>
                <c:pt idx="28">
                  <c:v>2.147999985027127E-4</c:v>
                </c:pt>
                <c:pt idx="29">
                  <c:v>8.7820000044303015E-4</c:v>
                </c:pt>
                <c:pt idx="30">
                  <c:v>4.2416000069351867E-3</c:v>
                </c:pt>
                <c:pt idx="31">
                  <c:v>1.3952000008430332E-3</c:v>
                </c:pt>
                <c:pt idx="32">
                  <c:v>2.4244000014732592E-3</c:v>
                </c:pt>
                <c:pt idx="35">
                  <c:v>2.7267999976174906E-3</c:v>
                </c:pt>
                <c:pt idx="36">
                  <c:v>2.5096000026678666E-3</c:v>
                </c:pt>
                <c:pt idx="37">
                  <c:v>4.5364000034169294E-3</c:v>
                </c:pt>
                <c:pt idx="38">
                  <c:v>1.3289999988046475E-3</c:v>
                </c:pt>
                <c:pt idx="45">
                  <c:v>-1.3717999972868711E-3</c:v>
                </c:pt>
                <c:pt idx="46">
                  <c:v>-1.3717999099753797E-3</c:v>
                </c:pt>
                <c:pt idx="47">
                  <c:v>-9.9415799995767884E-2</c:v>
                </c:pt>
                <c:pt idx="48">
                  <c:v>5.8420000277692452E-4</c:v>
                </c:pt>
                <c:pt idx="50">
                  <c:v>-7.5199999264441431E-4</c:v>
                </c:pt>
                <c:pt idx="57">
                  <c:v>2.1332000032998621E-3</c:v>
                </c:pt>
                <c:pt idx="58">
                  <c:v>1.2182000064058229E-3</c:v>
                </c:pt>
                <c:pt idx="61">
                  <c:v>8.0560000060359016E-4</c:v>
                </c:pt>
                <c:pt idx="69">
                  <c:v>-1.1217999999644235E-3</c:v>
                </c:pt>
                <c:pt idx="70">
                  <c:v>-1.5121999967959709E-3</c:v>
                </c:pt>
                <c:pt idx="71">
                  <c:v>-3.1432000032509677E-3</c:v>
                </c:pt>
                <c:pt idx="72">
                  <c:v>-6.786099991586525E-3</c:v>
                </c:pt>
                <c:pt idx="73">
                  <c:v>-1.4259299990953878E-2</c:v>
                </c:pt>
                <c:pt idx="74">
                  <c:v>-1.3019999969401397E-3</c:v>
                </c:pt>
                <c:pt idx="75">
                  <c:v>1.0917000035988167E-3</c:v>
                </c:pt>
                <c:pt idx="81">
                  <c:v>-1.1225999987800606E-3</c:v>
                </c:pt>
                <c:pt idx="82">
                  <c:v>-8.225999990827404E-4</c:v>
                </c:pt>
                <c:pt idx="83">
                  <c:v>-3.2259999716188759E-4</c:v>
                </c:pt>
                <c:pt idx="84">
                  <c:v>-1.8452000003890134E-3</c:v>
                </c:pt>
                <c:pt idx="85">
                  <c:v>1.3182000038796104E-3</c:v>
                </c:pt>
                <c:pt idx="86">
                  <c:v>-2.9447999986587092E-3</c:v>
                </c:pt>
                <c:pt idx="87">
                  <c:v>-3.4479999885661528E-4</c:v>
                </c:pt>
                <c:pt idx="88">
                  <c:v>-1.2814000001526438E-3</c:v>
                </c:pt>
                <c:pt idx="89">
                  <c:v>-1.6059999979916029E-3</c:v>
                </c:pt>
                <c:pt idx="90">
                  <c:v>-1.9390999950701371E-3</c:v>
                </c:pt>
                <c:pt idx="91">
                  <c:v>-2.491599996574223E-3</c:v>
                </c:pt>
                <c:pt idx="95">
                  <c:v>4.1760000749491155E-4</c:v>
                </c:pt>
                <c:pt idx="96">
                  <c:v>-4.1371699997398537E-2</c:v>
                </c:pt>
                <c:pt idx="98">
                  <c:v>3.2150000333786011E-4</c:v>
                </c:pt>
                <c:pt idx="99">
                  <c:v>-2.9679999715881422E-4</c:v>
                </c:pt>
                <c:pt idx="100">
                  <c:v>-2.1510000078706071E-4</c:v>
                </c:pt>
                <c:pt idx="103">
                  <c:v>1.5440000061062165E-3</c:v>
                </c:pt>
                <c:pt idx="104">
                  <c:v>-2.0925999997416511E-3</c:v>
                </c:pt>
                <c:pt idx="105">
                  <c:v>1.607400001375936E-3</c:v>
                </c:pt>
                <c:pt idx="106">
                  <c:v>-2.9999999969732016E-4</c:v>
                </c:pt>
                <c:pt idx="108">
                  <c:v>1.0000000474974513E-4</c:v>
                </c:pt>
                <c:pt idx="110">
                  <c:v>2.0960000256309286E-4</c:v>
                </c:pt>
                <c:pt idx="111">
                  <c:v>6.0959999973420054E-4</c:v>
                </c:pt>
                <c:pt idx="112">
                  <c:v>1.218099998368416E-3</c:v>
                </c:pt>
                <c:pt idx="113">
                  <c:v>1.9374999974388629E-3</c:v>
                </c:pt>
                <c:pt idx="114">
                  <c:v>5.437500003608875E-3</c:v>
                </c:pt>
                <c:pt idx="115">
                  <c:v>-1.0808000006363727E-3</c:v>
                </c:pt>
                <c:pt idx="116">
                  <c:v>1.0191999972448684E-3</c:v>
                </c:pt>
                <c:pt idx="118">
                  <c:v>1.3848000016878359E-3</c:v>
                </c:pt>
                <c:pt idx="119">
                  <c:v>1.7848000061349012E-3</c:v>
                </c:pt>
                <c:pt idx="121">
                  <c:v>-4.342799998994451E-3</c:v>
                </c:pt>
                <c:pt idx="122">
                  <c:v>1.95720000192523E-3</c:v>
                </c:pt>
                <c:pt idx="126">
                  <c:v>5.5756000074325129E-3</c:v>
                </c:pt>
                <c:pt idx="127">
                  <c:v>3.9296000031754375E-3</c:v>
                </c:pt>
                <c:pt idx="128">
                  <c:v>4.4296000050962903E-3</c:v>
                </c:pt>
                <c:pt idx="129">
                  <c:v>4.4296000050962903E-3</c:v>
                </c:pt>
                <c:pt idx="130">
                  <c:v>4.4296000050962903E-3</c:v>
                </c:pt>
                <c:pt idx="131">
                  <c:v>1.6039000038290396E-3</c:v>
                </c:pt>
                <c:pt idx="132">
                  <c:v>3.2673000023351051E-3</c:v>
                </c:pt>
                <c:pt idx="133">
                  <c:v>4.0489999955752864E-3</c:v>
                </c:pt>
                <c:pt idx="134">
                  <c:v>4.4490000000223517E-3</c:v>
                </c:pt>
                <c:pt idx="135">
                  <c:v>4.5489999974961393E-3</c:v>
                </c:pt>
                <c:pt idx="136">
                  <c:v>4.6490000022458844E-3</c:v>
                </c:pt>
                <c:pt idx="137">
                  <c:v>8.9409999782219529E-4</c:v>
                </c:pt>
                <c:pt idx="138">
                  <c:v>5.3630000038538128E-3</c:v>
                </c:pt>
                <c:pt idx="139">
                  <c:v>5.1679999960470013E-3</c:v>
                </c:pt>
                <c:pt idx="140">
                  <c:v>5.8314000052632764E-3</c:v>
                </c:pt>
                <c:pt idx="141">
                  <c:v>5.5508000077679753E-3</c:v>
                </c:pt>
                <c:pt idx="143">
                  <c:v>5.0898000044981018E-3</c:v>
                </c:pt>
                <c:pt idx="144">
                  <c:v>5.9898000035900623E-3</c:v>
                </c:pt>
                <c:pt idx="145">
                  <c:v>5.7134000089718029E-3</c:v>
                </c:pt>
                <c:pt idx="150">
                  <c:v>1.0538200003793463E-2</c:v>
                </c:pt>
                <c:pt idx="151">
                  <c:v>1.1301600003207568E-2</c:v>
                </c:pt>
                <c:pt idx="152">
                  <c:v>1.0246700003335718E-2</c:v>
                </c:pt>
                <c:pt idx="153">
                  <c:v>1.1147800003527664E-2</c:v>
                </c:pt>
                <c:pt idx="154">
                  <c:v>1.7641700003878213E-2</c:v>
                </c:pt>
                <c:pt idx="155">
                  <c:v>1.6424500005086884E-2</c:v>
                </c:pt>
                <c:pt idx="157">
                  <c:v>1.6198800003621727E-2</c:v>
                </c:pt>
                <c:pt idx="158">
                  <c:v>1.1816199999884702E-2</c:v>
                </c:pt>
                <c:pt idx="161">
                  <c:v>1.4017599998624064E-2</c:v>
                </c:pt>
                <c:pt idx="170">
                  <c:v>1.4678599996841513E-2</c:v>
                </c:pt>
                <c:pt idx="173">
                  <c:v>1.5290400006051641E-2</c:v>
                </c:pt>
                <c:pt idx="174">
                  <c:v>1.4602600000216626E-2</c:v>
                </c:pt>
                <c:pt idx="176">
                  <c:v>1.5641400001186412E-2</c:v>
                </c:pt>
                <c:pt idx="177">
                  <c:v>1.5152100000705104E-2</c:v>
                </c:pt>
                <c:pt idx="178">
                  <c:v>1.6397200000938028E-2</c:v>
                </c:pt>
                <c:pt idx="179">
                  <c:v>1.7379999997501727E-2</c:v>
                </c:pt>
                <c:pt idx="183">
                  <c:v>1.7809000004490372E-2</c:v>
                </c:pt>
                <c:pt idx="184">
                  <c:v>1.6997600003378466E-2</c:v>
                </c:pt>
                <c:pt idx="189">
                  <c:v>1.7476100001658779E-2</c:v>
                </c:pt>
                <c:pt idx="207">
                  <c:v>1.9824100003461353E-2</c:v>
                </c:pt>
                <c:pt idx="208">
                  <c:v>1.9825200004561339E-2</c:v>
                </c:pt>
                <c:pt idx="211">
                  <c:v>2.0718000007036608E-2</c:v>
                </c:pt>
                <c:pt idx="212">
                  <c:v>2.1139600001333747E-2</c:v>
                </c:pt>
                <c:pt idx="213">
                  <c:v>2.1205400007602293E-2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F9E-42E9-BD0F-CF1C2A0C7C6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Active!$D$21:$D$72</c:f>
                <c:numCache>
                  <c:formatCode>General</c:formatCode>
                  <c:ptCount val="5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8">
                    <c:v>0</c:v>
                  </c:pt>
                </c:numCache>
              </c:numRef>
            </c:plus>
            <c:minus>
              <c:numRef>
                <c:f>Active!$D$21:$D$72</c:f>
                <c:numCache>
                  <c:formatCode>General</c:formatCode>
                  <c:ptCount val="5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Active!$F$21:$F$952</c:f>
              <c:numCache>
                <c:formatCode>General</c:formatCode>
                <c:ptCount val="932"/>
                <c:pt idx="0">
                  <c:v>-29248</c:v>
                </c:pt>
                <c:pt idx="1">
                  <c:v>-28402</c:v>
                </c:pt>
                <c:pt idx="2">
                  <c:v>-28347</c:v>
                </c:pt>
                <c:pt idx="3">
                  <c:v>-28016</c:v>
                </c:pt>
                <c:pt idx="4">
                  <c:v>-27952</c:v>
                </c:pt>
                <c:pt idx="5">
                  <c:v>-27935</c:v>
                </c:pt>
                <c:pt idx="6">
                  <c:v>-27906</c:v>
                </c:pt>
                <c:pt idx="7">
                  <c:v>-27453</c:v>
                </c:pt>
                <c:pt idx="8">
                  <c:v>-27453</c:v>
                </c:pt>
                <c:pt idx="9">
                  <c:v>-27323</c:v>
                </c:pt>
                <c:pt idx="10">
                  <c:v>-25803</c:v>
                </c:pt>
                <c:pt idx="11">
                  <c:v>-25194</c:v>
                </c:pt>
                <c:pt idx="12">
                  <c:v>-23976</c:v>
                </c:pt>
                <c:pt idx="13">
                  <c:v>-23373</c:v>
                </c:pt>
                <c:pt idx="14">
                  <c:v>-18534.5</c:v>
                </c:pt>
                <c:pt idx="15">
                  <c:v>-13437</c:v>
                </c:pt>
                <c:pt idx="16">
                  <c:v>-13376</c:v>
                </c:pt>
                <c:pt idx="17">
                  <c:v>-13347</c:v>
                </c:pt>
                <c:pt idx="18">
                  <c:v>-13082</c:v>
                </c:pt>
                <c:pt idx="19">
                  <c:v>-13024</c:v>
                </c:pt>
                <c:pt idx="20">
                  <c:v>-11841</c:v>
                </c:pt>
                <c:pt idx="21">
                  <c:v>-11821</c:v>
                </c:pt>
                <c:pt idx="22">
                  <c:v>-11792</c:v>
                </c:pt>
                <c:pt idx="23">
                  <c:v>-11731</c:v>
                </c:pt>
                <c:pt idx="24">
                  <c:v>-11120</c:v>
                </c:pt>
                <c:pt idx="25">
                  <c:v>-10664</c:v>
                </c:pt>
                <c:pt idx="26">
                  <c:v>-10015</c:v>
                </c:pt>
                <c:pt idx="27">
                  <c:v>-9989</c:v>
                </c:pt>
                <c:pt idx="28">
                  <c:v>-9534</c:v>
                </c:pt>
                <c:pt idx="29">
                  <c:v>-9531</c:v>
                </c:pt>
                <c:pt idx="30">
                  <c:v>-9528</c:v>
                </c:pt>
                <c:pt idx="31">
                  <c:v>-9516</c:v>
                </c:pt>
                <c:pt idx="32">
                  <c:v>-9502</c:v>
                </c:pt>
                <c:pt idx="33">
                  <c:v>-9054</c:v>
                </c:pt>
                <c:pt idx="34">
                  <c:v>-9054</c:v>
                </c:pt>
                <c:pt idx="35">
                  <c:v>-8994</c:v>
                </c:pt>
                <c:pt idx="36">
                  <c:v>-8968</c:v>
                </c:pt>
                <c:pt idx="37">
                  <c:v>-8962</c:v>
                </c:pt>
                <c:pt idx="38">
                  <c:v>-8945</c:v>
                </c:pt>
                <c:pt idx="39">
                  <c:v>-8341</c:v>
                </c:pt>
                <c:pt idx="40">
                  <c:v>-8341</c:v>
                </c:pt>
                <c:pt idx="41">
                  <c:v>-8338</c:v>
                </c:pt>
                <c:pt idx="42">
                  <c:v>-8338</c:v>
                </c:pt>
                <c:pt idx="43">
                  <c:v>-7862</c:v>
                </c:pt>
                <c:pt idx="44">
                  <c:v>-7842</c:v>
                </c:pt>
                <c:pt idx="45">
                  <c:v>-7781</c:v>
                </c:pt>
                <c:pt idx="46">
                  <c:v>-7781</c:v>
                </c:pt>
                <c:pt idx="47">
                  <c:v>-7761</c:v>
                </c:pt>
                <c:pt idx="48">
                  <c:v>-7761</c:v>
                </c:pt>
                <c:pt idx="49">
                  <c:v>-7369</c:v>
                </c:pt>
                <c:pt idx="50">
                  <c:v>-7340</c:v>
                </c:pt>
                <c:pt idx="51">
                  <c:v>-7337</c:v>
                </c:pt>
                <c:pt idx="52">
                  <c:v>-7236</c:v>
                </c:pt>
                <c:pt idx="53">
                  <c:v>-7210</c:v>
                </c:pt>
                <c:pt idx="54">
                  <c:v>-7187</c:v>
                </c:pt>
                <c:pt idx="55">
                  <c:v>-7152</c:v>
                </c:pt>
                <c:pt idx="56">
                  <c:v>-6887</c:v>
                </c:pt>
                <c:pt idx="57">
                  <c:v>-6806</c:v>
                </c:pt>
                <c:pt idx="58">
                  <c:v>-6731</c:v>
                </c:pt>
                <c:pt idx="59">
                  <c:v>-6157</c:v>
                </c:pt>
                <c:pt idx="60">
                  <c:v>-6154</c:v>
                </c:pt>
                <c:pt idx="61">
                  <c:v>-6148</c:v>
                </c:pt>
                <c:pt idx="62">
                  <c:v>-6125</c:v>
                </c:pt>
                <c:pt idx="63">
                  <c:v>-6102</c:v>
                </c:pt>
                <c:pt idx="64">
                  <c:v>-6070</c:v>
                </c:pt>
                <c:pt idx="65">
                  <c:v>-5704</c:v>
                </c:pt>
                <c:pt idx="66">
                  <c:v>-5661</c:v>
                </c:pt>
                <c:pt idx="67">
                  <c:v>-5571</c:v>
                </c:pt>
                <c:pt idx="68">
                  <c:v>-5545</c:v>
                </c:pt>
                <c:pt idx="69">
                  <c:v>-5531</c:v>
                </c:pt>
                <c:pt idx="70">
                  <c:v>-5499</c:v>
                </c:pt>
                <c:pt idx="71">
                  <c:v>-5144</c:v>
                </c:pt>
                <c:pt idx="72">
                  <c:v>-5099.5</c:v>
                </c:pt>
                <c:pt idx="73">
                  <c:v>-5093.5</c:v>
                </c:pt>
                <c:pt idx="74">
                  <c:v>-4590</c:v>
                </c:pt>
                <c:pt idx="75">
                  <c:v>-4548.5</c:v>
                </c:pt>
                <c:pt idx="76">
                  <c:v>-4518</c:v>
                </c:pt>
                <c:pt idx="77">
                  <c:v>-3733</c:v>
                </c:pt>
                <c:pt idx="78">
                  <c:v>-3494</c:v>
                </c:pt>
                <c:pt idx="79">
                  <c:v>-3439</c:v>
                </c:pt>
                <c:pt idx="80">
                  <c:v>-3413</c:v>
                </c:pt>
                <c:pt idx="81">
                  <c:v>-3367</c:v>
                </c:pt>
                <c:pt idx="82">
                  <c:v>-3367</c:v>
                </c:pt>
                <c:pt idx="83">
                  <c:v>-3367</c:v>
                </c:pt>
                <c:pt idx="84">
                  <c:v>-3234</c:v>
                </c:pt>
                <c:pt idx="85">
                  <c:v>-3231</c:v>
                </c:pt>
                <c:pt idx="86">
                  <c:v>-2816</c:v>
                </c:pt>
                <c:pt idx="87">
                  <c:v>-2816</c:v>
                </c:pt>
                <c:pt idx="88">
                  <c:v>-2813</c:v>
                </c:pt>
                <c:pt idx="89">
                  <c:v>-2770</c:v>
                </c:pt>
                <c:pt idx="90">
                  <c:v>-2234.5</c:v>
                </c:pt>
                <c:pt idx="91">
                  <c:v>-2222</c:v>
                </c:pt>
                <c:pt idx="92">
                  <c:v>-2172</c:v>
                </c:pt>
                <c:pt idx="93">
                  <c:v>-1647</c:v>
                </c:pt>
                <c:pt idx="94">
                  <c:v>-1180</c:v>
                </c:pt>
                <c:pt idx="95">
                  <c:v>-1108</c:v>
                </c:pt>
                <c:pt idx="96">
                  <c:v>-1051.5</c:v>
                </c:pt>
                <c:pt idx="97">
                  <c:v>-1047</c:v>
                </c:pt>
                <c:pt idx="98">
                  <c:v>-657.5</c:v>
                </c:pt>
                <c:pt idx="99">
                  <c:v>-656</c:v>
                </c:pt>
                <c:pt idx="100">
                  <c:v>-654.5</c:v>
                </c:pt>
                <c:pt idx="101">
                  <c:v>-600</c:v>
                </c:pt>
                <c:pt idx="102">
                  <c:v>-49</c:v>
                </c:pt>
                <c:pt idx="103">
                  <c:v>-20</c:v>
                </c:pt>
                <c:pt idx="104">
                  <c:v>-17</c:v>
                </c:pt>
                <c:pt idx="105">
                  <c:v>-17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3</c:v>
                </c:pt>
                <c:pt idx="110">
                  <c:v>32</c:v>
                </c:pt>
                <c:pt idx="111">
                  <c:v>32</c:v>
                </c:pt>
                <c:pt idx="112">
                  <c:v>39.5</c:v>
                </c:pt>
                <c:pt idx="113">
                  <c:v>62.5</c:v>
                </c:pt>
                <c:pt idx="114">
                  <c:v>62.5</c:v>
                </c:pt>
                <c:pt idx="115">
                  <c:v>64</c:v>
                </c:pt>
                <c:pt idx="116">
                  <c:v>64</c:v>
                </c:pt>
                <c:pt idx="117">
                  <c:v>116</c:v>
                </c:pt>
                <c:pt idx="118">
                  <c:v>116</c:v>
                </c:pt>
                <c:pt idx="119">
                  <c:v>116</c:v>
                </c:pt>
                <c:pt idx="120">
                  <c:v>2115</c:v>
                </c:pt>
                <c:pt idx="121">
                  <c:v>2274</c:v>
                </c:pt>
                <c:pt idx="122">
                  <c:v>2274</c:v>
                </c:pt>
                <c:pt idx="123">
                  <c:v>3823</c:v>
                </c:pt>
                <c:pt idx="124">
                  <c:v>3823</c:v>
                </c:pt>
                <c:pt idx="125">
                  <c:v>3826</c:v>
                </c:pt>
                <c:pt idx="126">
                  <c:v>4002</c:v>
                </c:pt>
                <c:pt idx="127">
                  <c:v>4432</c:v>
                </c:pt>
                <c:pt idx="128">
                  <c:v>4432</c:v>
                </c:pt>
                <c:pt idx="129">
                  <c:v>4432</c:v>
                </c:pt>
                <c:pt idx="130">
                  <c:v>4432</c:v>
                </c:pt>
                <c:pt idx="131">
                  <c:v>4450.5</c:v>
                </c:pt>
                <c:pt idx="132">
                  <c:v>4453.5</c:v>
                </c:pt>
                <c:pt idx="133">
                  <c:v>4455</c:v>
                </c:pt>
                <c:pt idx="134">
                  <c:v>4455</c:v>
                </c:pt>
                <c:pt idx="135">
                  <c:v>4455</c:v>
                </c:pt>
                <c:pt idx="136">
                  <c:v>4455</c:v>
                </c:pt>
                <c:pt idx="137">
                  <c:v>4459.5</c:v>
                </c:pt>
                <c:pt idx="138">
                  <c:v>4585</c:v>
                </c:pt>
                <c:pt idx="139">
                  <c:v>5560</c:v>
                </c:pt>
                <c:pt idx="140">
                  <c:v>5563</c:v>
                </c:pt>
                <c:pt idx="141">
                  <c:v>5586</c:v>
                </c:pt>
                <c:pt idx="142">
                  <c:v>5979.5</c:v>
                </c:pt>
                <c:pt idx="143">
                  <c:v>6091</c:v>
                </c:pt>
                <c:pt idx="144">
                  <c:v>6091</c:v>
                </c:pt>
                <c:pt idx="145">
                  <c:v>7753</c:v>
                </c:pt>
                <c:pt idx="146">
                  <c:v>9373</c:v>
                </c:pt>
                <c:pt idx="147">
                  <c:v>9379</c:v>
                </c:pt>
                <c:pt idx="148">
                  <c:v>11117</c:v>
                </c:pt>
                <c:pt idx="149">
                  <c:v>11146</c:v>
                </c:pt>
                <c:pt idx="150">
                  <c:v>11169</c:v>
                </c:pt>
                <c:pt idx="151">
                  <c:v>11172</c:v>
                </c:pt>
                <c:pt idx="152">
                  <c:v>11176.5</c:v>
                </c:pt>
                <c:pt idx="153">
                  <c:v>11201</c:v>
                </c:pt>
                <c:pt idx="154">
                  <c:v>11701.5</c:v>
                </c:pt>
                <c:pt idx="155">
                  <c:v>11727.5</c:v>
                </c:pt>
                <c:pt idx="156">
                  <c:v>11740</c:v>
                </c:pt>
                <c:pt idx="157">
                  <c:v>11746</c:v>
                </c:pt>
                <c:pt idx="158">
                  <c:v>12179</c:v>
                </c:pt>
                <c:pt idx="159">
                  <c:v>12245</c:v>
                </c:pt>
                <c:pt idx="160">
                  <c:v>12257</c:v>
                </c:pt>
                <c:pt idx="161">
                  <c:v>12892</c:v>
                </c:pt>
                <c:pt idx="162">
                  <c:v>13310</c:v>
                </c:pt>
                <c:pt idx="163">
                  <c:v>13356</c:v>
                </c:pt>
                <c:pt idx="164">
                  <c:v>13359</c:v>
                </c:pt>
                <c:pt idx="165">
                  <c:v>13359</c:v>
                </c:pt>
                <c:pt idx="166">
                  <c:v>13359</c:v>
                </c:pt>
                <c:pt idx="167">
                  <c:v>13405</c:v>
                </c:pt>
                <c:pt idx="168">
                  <c:v>13417</c:v>
                </c:pt>
                <c:pt idx="169">
                  <c:v>13472</c:v>
                </c:pt>
                <c:pt idx="170">
                  <c:v>13887</c:v>
                </c:pt>
                <c:pt idx="171">
                  <c:v>13890</c:v>
                </c:pt>
                <c:pt idx="172">
                  <c:v>13913</c:v>
                </c:pt>
                <c:pt idx="173">
                  <c:v>13968</c:v>
                </c:pt>
                <c:pt idx="174">
                  <c:v>14467</c:v>
                </c:pt>
                <c:pt idx="175">
                  <c:v>14487</c:v>
                </c:pt>
                <c:pt idx="176">
                  <c:v>14513</c:v>
                </c:pt>
                <c:pt idx="177">
                  <c:v>14569.5</c:v>
                </c:pt>
                <c:pt idx="178">
                  <c:v>14574</c:v>
                </c:pt>
                <c:pt idx="179">
                  <c:v>14600</c:v>
                </c:pt>
                <c:pt idx="180">
                  <c:v>14620</c:v>
                </c:pt>
                <c:pt idx="181">
                  <c:v>14620</c:v>
                </c:pt>
                <c:pt idx="182">
                  <c:v>14653</c:v>
                </c:pt>
                <c:pt idx="183">
                  <c:v>14655</c:v>
                </c:pt>
                <c:pt idx="184">
                  <c:v>14992</c:v>
                </c:pt>
                <c:pt idx="185">
                  <c:v>15047</c:v>
                </c:pt>
                <c:pt idx="186">
                  <c:v>15070</c:v>
                </c:pt>
                <c:pt idx="187">
                  <c:v>15070</c:v>
                </c:pt>
                <c:pt idx="188">
                  <c:v>15070</c:v>
                </c:pt>
                <c:pt idx="189">
                  <c:v>15149.5</c:v>
                </c:pt>
                <c:pt idx="190">
                  <c:v>15538.5</c:v>
                </c:pt>
                <c:pt idx="191">
                  <c:v>15545</c:v>
                </c:pt>
                <c:pt idx="192">
                  <c:v>15722</c:v>
                </c:pt>
                <c:pt idx="193">
                  <c:v>15722</c:v>
                </c:pt>
                <c:pt idx="194">
                  <c:v>15722</c:v>
                </c:pt>
                <c:pt idx="195">
                  <c:v>16259</c:v>
                </c:pt>
                <c:pt idx="196">
                  <c:v>16668</c:v>
                </c:pt>
                <c:pt idx="197">
                  <c:v>16668</c:v>
                </c:pt>
                <c:pt idx="198">
                  <c:v>16752</c:v>
                </c:pt>
                <c:pt idx="199">
                  <c:v>16753.5</c:v>
                </c:pt>
                <c:pt idx="200">
                  <c:v>16838</c:v>
                </c:pt>
                <c:pt idx="201">
                  <c:v>16856</c:v>
                </c:pt>
                <c:pt idx="202">
                  <c:v>16856</c:v>
                </c:pt>
                <c:pt idx="203">
                  <c:v>16856</c:v>
                </c:pt>
                <c:pt idx="204">
                  <c:v>17384</c:v>
                </c:pt>
                <c:pt idx="205">
                  <c:v>17384</c:v>
                </c:pt>
                <c:pt idx="206">
                  <c:v>17389</c:v>
                </c:pt>
                <c:pt idx="207">
                  <c:v>17809.5</c:v>
                </c:pt>
                <c:pt idx="208">
                  <c:v>17834</c:v>
                </c:pt>
                <c:pt idx="209">
                  <c:v>17840</c:v>
                </c:pt>
                <c:pt idx="210">
                  <c:v>17840</c:v>
                </c:pt>
                <c:pt idx="211">
                  <c:v>18310</c:v>
                </c:pt>
                <c:pt idx="212">
                  <c:v>18382</c:v>
                </c:pt>
                <c:pt idx="213">
                  <c:v>18893</c:v>
                </c:pt>
                <c:pt idx="214">
                  <c:v>18893.5</c:v>
                </c:pt>
                <c:pt idx="215">
                  <c:v>19468.5</c:v>
                </c:pt>
                <c:pt idx="216">
                  <c:v>19577</c:v>
                </c:pt>
                <c:pt idx="217">
                  <c:v>19623</c:v>
                </c:pt>
                <c:pt idx="218">
                  <c:v>19971</c:v>
                </c:pt>
                <c:pt idx="219">
                  <c:v>19995</c:v>
                </c:pt>
                <c:pt idx="220">
                  <c:v>19995</c:v>
                </c:pt>
                <c:pt idx="221">
                  <c:v>20015</c:v>
                </c:pt>
                <c:pt idx="222">
                  <c:v>20041</c:v>
                </c:pt>
                <c:pt idx="223">
                  <c:v>20064</c:v>
                </c:pt>
                <c:pt idx="224">
                  <c:v>20087</c:v>
                </c:pt>
                <c:pt idx="225">
                  <c:v>20093</c:v>
                </c:pt>
                <c:pt idx="226">
                  <c:v>20128</c:v>
                </c:pt>
                <c:pt idx="227">
                  <c:v>20151</c:v>
                </c:pt>
                <c:pt idx="228">
                  <c:v>20160.5</c:v>
                </c:pt>
                <c:pt idx="229">
                  <c:v>20180</c:v>
                </c:pt>
                <c:pt idx="230">
                  <c:v>20206</c:v>
                </c:pt>
                <c:pt idx="231">
                  <c:v>20232</c:v>
                </c:pt>
                <c:pt idx="232">
                  <c:v>20644</c:v>
                </c:pt>
                <c:pt idx="233">
                  <c:v>20673</c:v>
                </c:pt>
                <c:pt idx="234">
                  <c:v>20702</c:v>
                </c:pt>
                <c:pt idx="235">
                  <c:v>21230</c:v>
                </c:pt>
                <c:pt idx="236">
                  <c:v>21230</c:v>
                </c:pt>
                <c:pt idx="237">
                  <c:v>21784</c:v>
                </c:pt>
                <c:pt idx="238">
                  <c:v>21784</c:v>
                </c:pt>
                <c:pt idx="239">
                  <c:v>21807</c:v>
                </c:pt>
                <c:pt idx="240">
                  <c:v>21807</c:v>
                </c:pt>
                <c:pt idx="241">
                  <c:v>21816</c:v>
                </c:pt>
                <c:pt idx="242">
                  <c:v>21865</c:v>
                </c:pt>
                <c:pt idx="243">
                  <c:v>21865</c:v>
                </c:pt>
                <c:pt idx="244">
                  <c:v>22289</c:v>
                </c:pt>
                <c:pt idx="245">
                  <c:v>22335</c:v>
                </c:pt>
                <c:pt idx="246">
                  <c:v>22425</c:v>
                </c:pt>
                <c:pt idx="247">
                  <c:v>22767</c:v>
                </c:pt>
                <c:pt idx="248">
                  <c:v>22891</c:v>
                </c:pt>
                <c:pt idx="249">
                  <c:v>23498</c:v>
                </c:pt>
              </c:numCache>
            </c:numRef>
          </c:xVal>
          <c:yVal>
            <c:numRef>
              <c:f>Active!$K$21:$K$952</c:f>
              <c:numCache>
                <c:formatCode>General</c:formatCode>
                <c:ptCount val="932"/>
                <c:pt idx="146">
                  <c:v>9.4494000004488043E-3</c:v>
                </c:pt>
                <c:pt idx="147">
                  <c:v>7.2761999981594272E-3</c:v>
                </c:pt>
                <c:pt idx="156">
                  <c:v>1.2272000007214956E-2</c:v>
                </c:pt>
                <c:pt idx="159">
                  <c:v>1.1011000002326909E-2</c:v>
                </c:pt>
                <c:pt idx="160">
                  <c:v>1.427460000559222E-2</c:v>
                </c:pt>
                <c:pt idx="162">
                  <c:v>1.4547999999194872E-2</c:v>
                </c:pt>
                <c:pt idx="163">
                  <c:v>1.8756800003757235E-2</c:v>
                </c:pt>
                <c:pt idx="164">
                  <c:v>8.620200002042111E-3</c:v>
                </c:pt>
                <c:pt idx="168">
                  <c:v>1.3562600004661363E-2</c:v>
                </c:pt>
                <c:pt idx="169">
                  <c:v>1.3681600001291372E-2</c:v>
                </c:pt>
                <c:pt idx="171">
                  <c:v>1.5392000001156703E-2</c:v>
                </c:pt>
                <c:pt idx="172">
                  <c:v>1.8151399999624118E-2</c:v>
                </c:pt>
                <c:pt idx="175">
                  <c:v>1.6858599999977741E-2</c:v>
                </c:pt>
                <c:pt idx="180">
                  <c:v>1.5556000005744863E-2</c:v>
                </c:pt>
                <c:pt idx="181">
                  <c:v>1.6656000007060356E-2</c:v>
                </c:pt>
                <c:pt idx="182">
                  <c:v>1.5933399998175446E-2</c:v>
                </c:pt>
                <c:pt idx="186">
                  <c:v>1.6946000003372319E-2</c:v>
                </c:pt>
                <c:pt idx="187">
                  <c:v>1.7046000000846107E-2</c:v>
                </c:pt>
                <c:pt idx="188">
                  <c:v>1.7046000000846107E-2</c:v>
                </c:pt>
                <c:pt idx="190">
                  <c:v>1.8230299996503163E-2</c:v>
                </c:pt>
                <c:pt idx="191">
                  <c:v>1.7951000001630746E-2</c:v>
                </c:pt>
                <c:pt idx="192">
                  <c:v>1.7971599998418242E-2</c:v>
                </c:pt>
                <c:pt idx="193">
                  <c:v>1.7971599998418242E-2</c:v>
                </c:pt>
                <c:pt idx="194">
                  <c:v>1.7971599998418242E-2</c:v>
                </c:pt>
                <c:pt idx="195">
                  <c:v>2.2740200001862831E-2</c:v>
                </c:pt>
                <c:pt idx="196">
                  <c:v>2.1950399997876957E-2</c:v>
                </c:pt>
                <c:pt idx="197">
                  <c:v>2.1950399997876957E-2</c:v>
                </c:pt>
                <c:pt idx="198">
                  <c:v>1.9565599999623373E-2</c:v>
                </c:pt>
                <c:pt idx="199">
                  <c:v>2.3597300001711119E-2</c:v>
                </c:pt>
                <c:pt idx="200">
                  <c:v>2.0176400001219008E-2</c:v>
                </c:pt>
                <c:pt idx="201">
                  <c:v>1.924680000229273E-2</c:v>
                </c:pt>
                <c:pt idx="202">
                  <c:v>1.954680000199005E-2</c:v>
                </c:pt>
                <c:pt idx="203">
                  <c:v>1.954680000199005E-2</c:v>
                </c:pt>
                <c:pt idx="204">
                  <c:v>2.0655200001783669E-2</c:v>
                </c:pt>
                <c:pt idx="205">
                  <c:v>2.0755200006533414E-2</c:v>
                </c:pt>
                <c:pt idx="206">
                  <c:v>1.9354200005182065E-2</c:v>
                </c:pt>
                <c:pt idx="209">
                  <c:v>2.0512000002781861E-2</c:v>
                </c:pt>
                <c:pt idx="210">
                  <c:v>2.0541999998386018E-2</c:v>
                </c:pt>
                <c:pt idx="214">
                  <c:v>2.1599300001980737E-2</c:v>
                </c:pt>
                <c:pt idx="215">
                  <c:v>1.8584299999929499E-2</c:v>
                </c:pt>
                <c:pt idx="216">
                  <c:v>2.2430600001825951E-2</c:v>
                </c:pt>
                <c:pt idx="218">
                  <c:v>2.1153800000320189E-2</c:v>
                </c:pt>
                <c:pt idx="219">
                  <c:v>2.2161000000778586E-2</c:v>
                </c:pt>
                <c:pt idx="220">
                  <c:v>2.2720999921148177E-2</c:v>
                </c:pt>
                <c:pt idx="221">
                  <c:v>2.261700000235578E-2</c:v>
                </c:pt>
                <c:pt idx="222">
                  <c:v>2.3999799996090587E-2</c:v>
                </c:pt>
                <c:pt idx="223">
                  <c:v>2.2919199996977113E-2</c:v>
                </c:pt>
                <c:pt idx="224">
                  <c:v>2.2438600004534237E-2</c:v>
                </c:pt>
                <c:pt idx="225">
                  <c:v>2.2665399999823421E-2</c:v>
                </c:pt>
                <c:pt idx="226">
                  <c:v>2.2938400004932191E-2</c:v>
                </c:pt>
                <c:pt idx="227">
                  <c:v>2.2857800002384465E-2</c:v>
                </c:pt>
                <c:pt idx="228">
                  <c:v>2.2761900087061804E-2</c:v>
                </c:pt>
                <c:pt idx="229">
                  <c:v>2.2404000003007241E-2</c:v>
                </c:pt>
                <c:pt idx="230">
                  <c:v>2.2486800007754937E-2</c:v>
                </c:pt>
                <c:pt idx="231">
                  <c:v>2.2769600007450208E-2</c:v>
                </c:pt>
                <c:pt idx="232">
                  <c:v>2.2643200005404651E-2</c:v>
                </c:pt>
                <c:pt idx="233">
                  <c:v>2.358940000704024E-2</c:v>
                </c:pt>
                <c:pt idx="234">
                  <c:v>2.3835600004531443E-2</c:v>
                </c:pt>
                <c:pt idx="235">
                  <c:v>2.4094000000332016E-2</c:v>
                </c:pt>
                <c:pt idx="236">
                  <c:v>2.4094000000332016E-2</c:v>
                </c:pt>
                <c:pt idx="237">
                  <c:v>2.3535200001788326E-2</c:v>
                </c:pt>
                <c:pt idx="238">
                  <c:v>2.3535200001788326E-2</c:v>
                </c:pt>
                <c:pt idx="239">
                  <c:v>2.405459999863524E-2</c:v>
                </c:pt>
                <c:pt idx="240">
                  <c:v>2.405459999863524E-2</c:v>
                </c:pt>
                <c:pt idx="241">
                  <c:v>2.3844800009101164E-2</c:v>
                </c:pt>
                <c:pt idx="242">
                  <c:v>2.4047000006248709E-2</c:v>
                </c:pt>
                <c:pt idx="243">
                  <c:v>2.4047000006248709E-2</c:v>
                </c:pt>
                <c:pt idx="244">
                  <c:v>2.5074199998925906E-2</c:v>
                </c:pt>
                <c:pt idx="245">
                  <c:v>2.4513000003935304E-2</c:v>
                </c:pt>
                <c:pt idx="246">
                  <c:v>2.2015000133251306E-2</c:v>
                </c:pt>
                <c:pt idx="247">
                  <c:v>2.5542600000335369E-2</c:v>
                </c:pt>
                <c:pt idx="248">
                  <c:v>2.5529799997457303E-2</c:v>
                </c:pt>
                <c:pt idx="249">
                  <c:v>2.4324400008481462E-2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F9E-42E9-BD0F-CF1C2A0C7C6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Active!$D$21:$D$72</c:f>
                <c:numCache>
                  <c:formatCode>General</c:formatCode>
                  <c:ptCount val="5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8">
                    <c:v>0</c:v>
                  </c:pt>
                </c:numCache>
              </c:numRef>
            </c:plus>
            <c:minus>
              <c:numRef>
                <c:f>Active!$D$21:$D$72</c:f>
                <c:numCache>
                  <c:formatCode>General</c:formatCode>
                  <c:ptCount val="5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Active!$F$21:$F$952</c:f>
              <c:numCache>
                <c:formatCode>General</c:formatCode>
                <c:ptCount val="932"/>
                <c:pt idx="0">
                  <c:v>-29248</c:v>
                </c:pt>
                <c:pt idx="1">
                  <c:v>-28402</c:v>
                </c:pt>
                <c:pt idx="2">
                  <c:v>-28347</c:v>
                </c:pt>
                <c:pt idx="3">
                  <c:v>-28016</c:v>
                </c:pt>
                <c:pt idx="4">
                  <c:v>-27952</c:v>
                </c:pt>
                <c:pt idx="5">
                  <c:v>-27935</c:v>
                </c:pt>
                <c:pt idx="6">
                  <c:v>-27906</c:v>
                </c:pt>
                <c:pt idx="7">
                  <c:v>-27453</c:v>
                </c:pt>
                <c:pt idx="8">
                  <c:v>-27453</c:v>
                </c:pt>
                <c:pt idx="9">
                  <c:v>-27323</c:v>
                </c:pt>
                <c:pt idx="10">
                  <c:v>-25803</c:v>
                </c:pt>
                <c:pt idx="11">
                  <c:v>-25194</c:v>
                </c:pt>
                <c:pt idx="12">
                  <c:v>-23976</c:v>
                </c:pt>
                <c:pt idx="13">
                  <c:v>-23373</c:v>
                </c:pt>
                <c:pt idx="14">
                  <c:v>-18534.5</c:v>
                </c:pt>
                <c:pt idx="15">
                  <c:v>-13437</c:v>
                </c:pt>
                <c:pt idx="16">
                  <c:v>-13376</c:v>
                </c:pt>
                <c:pt idx="17">
                  <c:v>-13347</c:v>
                </c:pt>
                <c:pt idx="18">
                  <c:v>-13082</c:v>
                </c:pt>
                <c:pt idx="19">
                  <c:v>-13024</c:v>
                </c:pt>
                <c:pt idx="20">
                  <c:v>-11841</c:v>
                </c:pt>
                <c:pt idx="21">
                  <c:v>-11821</c:v>
                </c:pt>
                <c:pt idx="22">
                  <c:v>-11792</c:v>
                </c:pt>
                <c:pt idx="23">
                  <c:v>-11731</c:v>
                </c:pt>
                <c:pt idx="24">
                  <c:v>-11120</c:v>
                </c:pt>
                <c:pt idx="25">
                  <c:v>-10664</c:v>
                </c:pt>
                <c:pt idx="26">
                  <c:v>-10015</c:v>
                </c:pt>
                <c:pt idx="27">
                  <c:v>-9989</c:v>
                </c:pt>
                <c:pt idx="28">
                  <c:v>-9534</c:v>
                </c:pt>
                <c:pt idx="29">
                  <c:v>-9531</c:v>
                </c:pt>
                <c:pt idx="30">
                  <c:v>-9528</c:v>
                </c:pt>
                <c:pt idx="31">
                  <c:v>-9516</c:v>
                </c:pt>
                <c:pt idx="32">
                  <c:v>-9502</c:v>
                </c:pt>
                <c:pt idx="33">
                  <c:v>-9054</c:v>
                </c:pt>
                <c:pt idx="34">
                  <c:v>-9054</c:v>
                </c:pt>
                <c:pt idx="35">
                  <c:v>-8994</c:v>
                </c:pt>
                <c:pt idx="36">
                  <c:v>-8968</c:v>
                </c:pt>
                <c:pt idx="37">
                  <c:v>-8962</c:v>
                </c:pt>
                <c:pt idx="38">
                  <c:v>-8945</c:v>
                </c:pt>
                <c:pt idx="39">
                  <c:v>-8341</c:v>
                </c:pt>
                <c:pt idx="40">
                  <c:v>-8341</c:v>
                </c:pt>
                <c:pt idx="41">
                  <c:v>-8338</c:v>
                </c:pt>
                <c:pt idx="42">
                  <c:v>-8338</c:v>
                </c:pt>
                <c:pt idx="43">
                  <c:v>-7862</c:v>
                </c:pt>
                <c:pt idx="44">
                  <c:v>-7842</c:v>
                </c:pt>
                <c:pt idx="45">
                  <c:v>-7781</c:v>
                </c:pt>
                <c:pt idx="46">
                  <c:v>-7781</c:v>
                </c:pt>
                <c:pt idx="47">
                  <c:v>-7761</c:v>
                </c:pt>
                <c:pt idx="48">
                  <c:v>-7761</c:v>
                </c:pt>
                <c:pt idx="49">
                  <c:v>-7369</c:v>
                </c:pt>
                <c:pt idx="50">
                  <c:v>-7340</c:v>
                </c:pt>
                <c:pt idx="51">
                  <c:v>-7337</c:v>
                </c:pt>
                <c:pt idx="52">
                  <c:v>-7236</c:v>
                </c:pt>
                <c:pt idx="53">
                  <c:v>-7210</c:v>
                </c:pt>
                <c:pt idx="54">
                  <c:v>-7187</c:v>
                </c:pt>
                <c:pt idx="55">
                  <c:v>-7152</c:v>
                </c:pt>
                <c:pt idx="56">
                  <c:v>-6887</c:v>
                </c:pt>
                <c:pt idx="57">
                  <c:v>-6806</c:v>
                </c:pt>
                <c:pt idx="58">
                  <c:v>-6731</c:v>
                </c:pt>
                <c:pt idx="59">
                  <c:v>-6157</c:v>
                </c:pt>
                <c:pt idx="60">
                  <c:v>-6154</c:v>
                </c:pt>
                <c:pt idx="61">
                  <c:v>-6148</c:v>
                </c:pt>
                <c:pt idx="62">
                  <c:v>-6125</c:v>
                </c:pt>
                <c:pt idx="63">
                  <c:v>-6102</c:v>
                </c:pt>
                <c:pt idx="64">
                  <c:v>-6070</c:v>
                </c:pt>
                <c:pt idx="65">
                  <c:v>-5704</c:v>
                </c:pt>
                <c:pt idx="66">
                  <c:v>-5661</c:v>
                </c:pt>
                <c:pt idx="67">
                  <c:v>-5571</c:v>
                </c:pt>
                <c:pt idx="68">
                  <c:v>-5545</c:v>
                </c:pt>
                <c:pt idx="69">
                  <c:v>-5531</c:v>
                </c:pt>
                <c:pt idx="70">
                  <c:v>-5499</c:v>
                </c:pt>
                <c:pt idx="71">
                  <c:v>-5144</c:v>
                </c:pt>
                <c:pt idx="72">
                  <c:v>-5099.5</c:v>
                </c:pt>
                <c:pt idx="73">
                  <c:v>-5093.5</c:v>
                </c:pt>
                <c:pt idx="74">
                  <c:v>-4590</c:v>
                </c:pt>
                <c:pt idx="75">
                  <c:v>-4548.5</c:v>
                </c:pt>
                <c:pt idx="76">
                  <c:v>-4518</c:v>
                </c:pt>
                <c:pt idx="77">
                  <c:v>-3733</c:v>
                </c:pt>
                <c:pt idx="78">
                  <c:v>-3494</c:v>
                </c:pt>
                <c:pt idx="79">
                  <c:v>-3439</c:v>
                </c:pt>
                <c:pt idx="80">
                  <c:v>-3413</c:v>
                </c:pt>
                <c:pt idx="81">
                  <c:v>-3367</c:v>
                </c:pt>
                <c:pt idx="82">
                  <c:v>-3367</c:v>
                </c:pt>
                <c:pt idx="83">
                  <c:v>-3367</c:v>
                </c:pt>
                <c:pt idx="84">
                  <c:v>-3234</c:v>
                </c:pt>
                <c:pt idx="85">
                  <c:v>-3231</c:v>
                </c:pt>
                <c:pt idx="86">
                  <c:v>-2816</c:v>
                </c:pt>
                <c:pt idx="87">
                  <c:v>-2816</c:v>
                </c:pt>
                <c:pt idx="88">
                  <c:v>-2813</c:v>
                </c:pt>
                <c:pt idx="89">
                  <c:v>-2770</c:v>
                </c:pt>
                <c:pt idx="90">
                  <c:v>-2234.5</c:v>
                </c:pt>
                <c:pt idx="91">
                  <c:v>-2222</c:v>
                </c:pt>
                <c:pt idx="92">
                  <c:v>-2172</c:v>
                </c:pt>
                <c:pt idx="93">
                  <c:v>-1647</c:v>
                </c:pt>
                <c:pt idx="94">
                  <c:v>-1180</c:v>
                </c:pt>
                <c:pt idx="95">
                  <c:v>-1108</c:v>
                </c:pt>
                <c:pt idx="96">
                  <c:v>-1051.5</c:v>
                </c:pt>
                <c:pt idx="97">
                  <c:v>-1047</c:v>
                </c:pt>
                <c:pt idx="98">
                  <c:v>-657.5</c:v>
                </c:pt>
                <c:pt idx="99">
                  <c:v>-656</c:v>
                </c:pt>
                <c:pt idx="100">
                  <c:v>-654.5</c:v>
                </c:pt>
                <c:pt idx="101">
                  <c:v>-600</c:v>
                </c:pt>
                <c:pt idx="102">
                  <c:v>-49</c:v>
                </c:pt>
                <c:pt idx="103">
                  <c:v>-20</c:v>
                </c:pt>
                <c:pt idx="104">
                  <c:v>-17</c:v>
                </c:pt>
                <c:pt idx="105">
                  <c:v>-17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3</c:v>
                </c:pt>
                <c:pt idx="110">
                  <c:v>32</c:v>
                </c:pt>
                <c:pt idx="111">
                  <c:v>32</c:v>
                </c:pt>
                <c:pt idx="112">
                  <c:v>39.5</c:v>
                </c:pt>
                <c:pt idx="113">
                  <c:v>62.5</c:v>
                </c:pt>
                <c:pt idx="114">
                  <c:v>62.5</c:v>
                </c:pt>
                <c:pt idx="115">
                  <c:v>64</c:v>
                </c:pt>
                <c:pt idx="116">
                  <c:v>64</c:v>
                </c:pt>
                <c:pt idx="117">
                  <c:v>116</c:v>
                </c:pt>
                <c:pt idx="118">
                  <c:v>116</c:v>
                </c:pt>
                <c:pt idx="119">
                  <c:v>116</c:v>
                </c:pt>
                <c:pt idx="120">
                  <c:v>2115</c:v>
                </c:pt>
                <c:pt idx="121">
                  <c:v>2274</c:v>
                </c:pt>
                <c:pt idx="122">
                  <c:v>2274</c:v>
                </c:pt>
                <c:pt idx="123">
                  <c:v>3823</c:v>
                </c:pt>
                <c:pt idx="124">
                  <c:v>3823</c:v>
                </c:pt>
                <c:pt idx="125">
                  <c:v>3826</c:v>
                </c:pt>
                <c:pt idx="126">
                  <c:v>4002</c:v>
                </c:pt>
                <c:pt idx="127">
                  <c:v>4432</c:v>
                </c:pt>
                <c:pt idx="128">
                  <c:v>4432</c:v>
                </c:pt>
                <c:pt idx="129">
                  <c:v>4432</c:v>
                </c:pt>
                <c:pt idx="130">
                  <c:v>4432</c:v>
                </c:pt>
                <c:pt idx="131">
                  <c:v>4450.5</c:v>
                </c:pt>
                <c:pt idx="132">
                  <c:v>4453.5</c:v>
                </c:pt>
                <c:pt idx="133">
                  <c:v>4455</c:v>
                </c:pt>
                <c:pt idx="134">
                  <c:v>4455</c:v>
                </c:pt>
                <c:pt idx="135">
                  <c:v>4455</c:v>
                </c:pt>
                <c:pt idx="136">
                  <c:v>4455</c:v>
                </c:pt>
                <c:pt idx="137">
                  <c:v>4459.5</c:v>
                </c:pt>
                <c:pt idx="138">
                  <c:v>4585</c:v>
                </c:pt>
                <c:pt idx="139">
                  <c:v>5560</c:v>
                </c:pt>
                <c:pt idx="140">
                  <c:v>5563</c:v>
                </c:pt>
                <c:pt idx="141">
                  <c:v>5586</c:v>
                </c:pt>
                <c:pt idx="142">
                  <c:v>5979.5</c:v>
                </c:pt>
                <c:pt idx="143">
                  <c:v>6091</c:v>
                </c:pt>
                <c:pt idx="144">
                  <c:v>6091</c:v>
                </c:pt>
                <c:pt idx="145">
                  <c:v>7753</c:v>
                </c:pt>
                <c:pt idx="146">
                  <c:v>9373</c:v>
                </c:pt>
                <c:pt idx="147">
                  <c:v>9379</c:v>
                </c:pt>
                <c:pt idx="148">
                  <c:v>11117</c:v>
                </c:pt>
                <c:pt idx="149">
                  <c:v>11146</c:v>
                </c:pt>
                <c:pt idx="150">
                  <c:v>11169</c:v>
                </c:pt>
                <c:pt idx="151">
                  <c:v>11172</c:v>
                </c:pt>
                <c:pt idx="152">
                  <c:v>11176.5</c:v>
                </c:pt>
                <c:pt idx="153">
                  <c:v>11201</c:v>
                </c:pt>
                <c:pt idx="154">
                  <c:v>11701.5</c:v>
                </c:pt>
                <c:pt idx="155">
                  <c:v>11727.5</c:v>
                </c:pt>
                <c:pt idx="156">
                  <c:v>11740</c:v>
                </c:pt>
                <c:pt idx="157">
                  <c:v>11746</c:v>
                </c:pt>
                <c:pt idx="158">
                  <c:v>12179</c:v>
                </c:pt>
                <c:pt idx="159">
                  <c:v>12245</c:v>
                </c:pt>
                <c:pt idx="160">
                  <c:v>12257</c:v>
                </c:pt>
                <c:pt idx="161">
                  <c:v>12892</c:v>
                </c:pt>
                <c:pt idx="162">
                  <c:v>13310</c:v>
                </c:pt>
                <c:pt idx="163">
                  <c:v>13356</c:v>
                </c:pt>
                <c:pt idx="164">
                  <c:v>13359</c:v>
                </c:pt>
                <c:pt idx="165">
                  <c:v>13359</c:v>
                </c:pt>
                <c:pt idx="166">
                  <c:v>13359</c:v>
                </c:pt>
                <c:pt idx="167">
                  <c:v>13405</c:v>
                </c:pt>
                <c:pt idx="168">
                  <c:v>13417</c:v>
                </c:pt>
                <c:pt idx="169">
                  <c:v>13472</c:v>
                </c:pt>
                <c:pt idx="170">
                  <c:v>13887</c:v>
                </c:pt>
                <c:pt idx="171">
                  <c:v>13890</c:v>
                </c:pt>
                <c:pt idx="172">
                  <c:v>13913</c:v>
                </c:pt>
                <c:pt idx="173">
                  <c:v>13968</c:v>
                </c:pt>
                <c:pt idx="174">
                  <c:v>14467</c:v>
                </c:pt>
                <c:pt idx="175">
                  <c:v>14487</c:v>
                </c:pt>
                <c:pt idx="176">
                  <c:v>14513</c:v>
                </c:pt>
                <c:pt idx="177">
                  <c:v>14569.5</c:v>
                </c:pt>
                <c:pt idx="178">
                  <c:v>14574</c:v>
                </c:pt>
                <c:pt idx="179">
                  <c:v>14600</c:v>
                </c:pt>
                <c:pt idx="180">
                  <c:v>14620</c:v>
                </c:pt>
                <c:pt idx="181">
                  <c:v>14620</c:v>
                </c:pt>
                <c:pt idx="182">
                  <c:v>14653</c:v>
                </c:pt>
                <c:pt idx="183">
                  <c:v>14655</c:v>
                </c:pt>
                <c:pt idx="184">
                  <c:v>14992</c:v>
                </c:pt>
                <c:pt idx="185">
                  <c:v>15047</c:v>
                </c:pt>
                <c:pt idx="186">
                  <c:v>15070</c:v>
                </c:pt>
                <c:pt idx="187">
                  <c:v>15070</c:v>
                </c:pt>
                <c:pt idx="188">
                  <c:v>15070</c:v>
                </c:pt>
                <c:pt idx="189">
                  <c:v>15149.5</c:v>
                </c:pt>
                <c:pt idx="190">
                  <c:v>15538.5</c:v>
                </c:pt>
                <c:pt idx="191">
                  <c:v>15545</c:v>
                </c:pt>
                <c:pt idx="192">
                  <c:v>15722</c:v>
                </c:pt>
                <c:pt idx="193">
                  <c:v>15722</c:v>
                </c:pt>
                <c:pt idx="194">
                  <c:v>15722</c:v>
                </c:pt>
                <c:pt idx="195">
                  <c:v>16259</c:v>
                </c:pt>
                <c:pt idx="196">
                  <c:v>16668</c:v>
                </c:pt>
                <c:pt idx="197">
                  <c:v>16668</c:v>
                </c:pt>
                <c:pt idx="198">
                  <c:v>16752</c:v>
                </c:pt>
                <c:pt idx="199">
                  <c:v>16753.5</c:v>
                </c:pt>
                <c:pt idx="200">
                  <c:v>16838</c:v>
                </c:pt>
                <c:pt idx="201">
                  <c:v>16856</c:v>
                </c:pt>
                <c:pt idx="202">
                  <c:v>16856</c:v>
                </c:pt>
                <c:pt idx="203">
                  <c:v>16856</c:v>
                </c:pt>
                <c:pt idx="204">
                  <c:v>17384</c:v>
                </c:pt>
                <c:pt idx="205">
                  <c:v>17384</c:v>
                </c:pt>
                <c:pt idx="206">
                  <c:v>17389</c:v>
                </c:pt>
                <c:pt idx="207">
                  <c:v>17809.5</c:v>
                </c:pt>
                <c:pt idx="208">
                  <c:v>17834</c:v>
                </c:pt>
                <c:pt idx="209">
                  <c:v>17840</c:v>
                </c:pt>
                <c:pt idx="210">
                  <c:v>17840</c:v>
                </c:pt>
                <c:pt idx="211">
                  <c:v>18310</c:v>
                </c:pt>
                <c:pt idx="212">
                  <c:v>18382</c:v>
                </c:pt>
                <c:pt idx="213">
                  <c:v>18893</c:v>
                </c:pt>
                <c:pt idx="214">
                  <c:v>18893.5</c:v>
                </c:pt>
                <c:pt idx="215">
                  <c:v>19468.5</c:v>
                </c:pt>
                <c:pt idx="216">
                  <c:v>19577</c:v>
                </c:pt>
                <c:pt idx="217">
                  <c:v>19623</c:v>
                </c:pt>
                <c:pt idx="218">
                  <c:v>19971</c:v>
                </c:pt>
                <c:pt idx="219">
                  <c:v>19995</c:v>
                </c:pt>
                <c:pt idx="220">
                  <c:v>19995</c:v>
                </c:pt>
                <c:pt idx="221">
                  <c:v>20015</c:v>
                </c:pt>
                <c:pt idx="222">
                  <c:v>20041</c:v>
                </c:pt>
                <c:pt idx="223">
                  <c:v>20064</c:v>
                </c:pt>
                <c:pt idx="224">
                  <c:v>20087</c:v>
                </c:pt>
                <c:pt idx="225">
                  <c:v>20093</c:v>
                </c:pt>
                <c:pt idx="226">
                  <c:v>20128</c:v>
                </c:pt>
                <c:pt idx="227">
                  <c:v>20151</c:v>
                </c:pt>
                <c:pt idx="228">
                  <c:v>20160.5</c:v>
                </c:pt>
                <c:pt idx="229">
                  <c:v>20180</c:v>
                </c:pt>
                <c:pt idx="230">
                  <c:v>20206</c:v>
                </c:pt>
                <c:pt idx="231">
                  <c:v>20232</c:v>
                </c:pt>
                <c:pt idx="232">
                  <c:v>20644</c:v>
                </c:pt>
                <c:pt idx="233">
                  <c:v>20673</c:v>
                </c:pt>
                <c:pt idx="234">
                  <c:v>20702</c:v>
                </c:pt>
                <c:pt idx="235">
                  <c:v>21230</c:v>
                </c:pt>
                <c:pt idx="236">
                  <c:v>21230</c:v>
                </c:pt>
                <c:pt idx="237">
                  <c:v>21784</c:v>
                </c:pt>
                <c:pt idx="238">
                  <c:v>21784</c:v>
                </c:pt>
                <c:pt idx="239">
                  <c:v>21807</c:v>
                </c:pt>
                <c:pt idx="240">
                  <c:v>21807</c:v>
                </c:pt>
                <c:pt idx="241">
                  <c:v>21816</c:v>
                </c:pt>
                <c:pt idx="242">
                  <c:v>21865</c:v>
                </c:pt>
                <c:pt idx="243">
                  <c:v>21865</c:v>
                </c:pt>
                <c:pt idx="244">
                  <c:v>22289</c:v>
                </c:pt>
                <c:pt idx="245">
                  <c:v>22335</c:v>
                </c:pt>
                <c:pt idx="246">
                  <c:v>22425</c:v>
                </c:pt>
                <c:pt idx="247">
                  <c:v>22767</c:v>
                </c:pt>
                <c:pt idx="248">
                  <c:v>22891</c:v>
                </c:pt>
                <c:pt idx="249">
                  <c:v>23498</c:v>
                </c:pt>
              </c:numCache>
            </c:numRef>
          </c:xVal>
          <c:yVal>
            <c:numRef>
              <c:f>Active!$L$21:$L$952</c:f>
              <c:numCache>
                <c:formatCode>General</c:formatCode>
                <c:ptCount val="93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F9E-42E9-BD0F-CF1C2A0C7C6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Active!$D$21:$D$72</c:f>
                <c:numCache>
                  <c:formatCode>General</c:formatCode>
                  <c:ptCount val="5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8">
                    <c:v>0</c:v>
                  </c:pt>
                </c:numCache>
              </c:numRef>
            </c:plus>
            <c:minus>
              <c:numRef>
                <c:f>Active!$D$21:$D$72</c:f>
                <c:numCache>
                  <c:formatCode>General</c:formatCode>
                  <c:ptCount val="5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Active!$F$21:$F$952</c:f>
              <c:numCache>
                <c:formatCode>General</c:formatCode>
                <c:ptCount val="932"/>
                <c:pt idx="0">
                  <c:v>-29248</c:v>
                </c:pt>
                <c:pt idx="1">
                  <c:v>-28402</c:v>
                </c:pt>
                <c:pt idx="2">
                  <c:v>-28347</c:v>
                </c:pt>
                <c:pt idx="3">
                  <c:v>-28016</c:v>
                </c:pt>
                <c:pt idx="4">
                  <c:v>-27952</c:v>
                </c:pt>
                <c:pt idx="5">
                  <c:v>-27935</c:v>
                </c:pt>
                <c:pt idx="6">
                  <c:v>-27906</c:v>
                </c:pt>
                <c:pt idx="7">
                  <c:v>-27453</c:v>
                </c:pt>
                <c:pt idx="8">
                  <c:v>-27453</c:v>
                </c:pt>
                <c:pt idx="9">
                  <c:v>-27323</c:v>
                </c:pt>
                <c:pt idx="10">
                  <c:v>-25803</c:v>
                </c:pt>
                <c:pt idx="11">
                  <c:v>-25194</c:v>
                </c:pt>
                <c:pt idx="12">
                  <c:v>-23976</c:v>
                </c:pt>
                <c:pt idx="13">
                  <c:v>-23373</c:v>
                </c:pt>
                <c:pt idx="14">
                  <c:v>-18534.5</c:v>
                </c:pt>
                <c:pt idx="15">
                  <c:v>-13437</c:v>
                </c:pt>
                <c:pt idx="16">
                  <c:v>-13376</c:v>
                </c:pt>
                <c:pt idx="17">
                  <c:v>-13347</c:v>
                </c:pt>
                <c:pt idx="18">
                  <c:v>-13082</c:v>
                </c:pt>
                <c:pt idx="19">
                  <c:v>-13024</c:v>
                </c:pt>
                <c:pt idx="20">
                  <c:v>-11841</c:v>
                </c:pt>
                <c:pt idx="21">
                  <c:v>-11821</c:v>
                </c:pt>
                <c:pt idx="22">
                  <c:v>-11792</c:v>
                </c:pt>
                <c:pt idx="23">
                  <c:v>-11731</c:v>
                </c:pt>
                <c:pt idx="24">
                  <c:v>-11120</c:v>
                </c:pt>
                <c:pt idx="25">
                  <c:v>-10664</c:v>
                </c:pt>
                <c:pt idx="26">
                  <c:v>-10015</c:v>
                </c:pt>
                <c:pt idx="27">
                  <c:v>-9989</c:v>
                </c:pt>
                <c:pt idx="28">
                  <c:v>-9534</c:v>
                </c:pt>
                <c:pt idx="29">
                  <c:v>-9531</c:v>
                </c:pt>
                <c:pt idx="30">
                  <c:v>-9528</c:v>
                </c:pt>
                <c:pt idx="31">
                  <c:v>-9516</c:v>
                </c:pt>
                <c:pt idx="32">
                  <c:v>-9502</c:v>
                </c:pt>
                <c:pt idx="33">
                  <c:v>-9054</c:v>
                </c:pt>
                <c:pt idx="34">
                  <c:v>-9054</c:v>
                </c:pt>
                <c:pt idx="35">
                  <c:v>-8994</c:v>
                </c:pt>
                <c:pt idx="36">
                  <c:v>-8968</c:v>
                </c:pt>
                <c:pt idx="37">
                  <c:v>-8962</c:v>
                </c:pt>
                <c:pt idx="38">
                  <c:v>-8945</c:v>
                </c:pt>
                <c:pt idx="39">
                  <c:v>-8341</c:v>
                </c:pt>
                <c:pt idx="40">
                  <c:v>-8341</c:v>
                </c:pt>
                <c:pt idx="41">
                  <c:v>-8338</c:v>
                </c:pt>
                <c:pt idx="42">
                  <c:v>-8338</c:v>
                </c:pt>
                <c:pt idx="43">
                  <c:v>-7862</c:v>
                </c:pt>
                <c:pt idx="44">
                  <c:v>-7842</c:v>
                </c:pt>
                <c:pt idx="45">
                  <c:v>-7781</c:v>
                </c:pt>
                <c:pt idx="46">
                  <c:v>-7781</c:v>
                </c:pt>
                <c:pt idx="47">
                  <c:v>-7761</c:v>
                </c:pt>
                <c:pt idx="48">
                  <c:v>-7761</c:v>
                </c:pt>
                <c:pt idx="49">
                  <c:v>-7369</c:v>
                </c:pt>
                <c:pt idx="50">
                  <c:v>-7340</c:v>
                </c:pt>
                <c:pt idx="51">
                  <c:v>-7337</c:v>
                </c:pt>
                <c:pt idx="52">
                  <c:v>-7236</c:v>
                </c:pt>
                <c:pt idx="53">
                  <c:v>-7210</c:v>
                </c:pt>
                <c:pt idx="54">
                  <c:v>-7187</c:v>
                </c:pt>
                <c:pt idx="55">
                  <c:v>-7152</c:v>
                </c:pt>
                <c:pt idx="56">
                  <c:v>-6887</c:v>
                </c:pt>
                <c:pt idx="57">
                  <c:v>-6806</c:v>
                </c:pt>
                <c:pt idx="58">
                  <c:v>-6731</c:v>
                </c:pt>
                <c:pt idx="59">
                  <c:v>-6157</c:v>
                </c:pt>
                <c:pt idx="60">
                  <c:v>-6154</c:v>
                </c:pt>
                <c:pt idx="61">
                  <c:v>-6148</c:v>
                </c:pt>
                <c:pt idx="62">
                  <c:v>-6125</c:v>
                </c:pt>
                <c:pt idx="63">
                  <c:v>-6102</c:v>
                </c:pt>
                <c:pt idx="64">
                  <c:v>-6070</c:v>
                </c:pt>
                <c:pt idx="65">
                  <c:v>-5704</c:v>
                </c:pt>
                <c:pt idx="66">
                  <c:v>-5661</c:v>
                </c:pt>
                <c:pt idx="67">
                  <c:v>-5571</c:v>
                </c:pt>
                <c:pt idx="68">
                  <c:v>-5545</c:v>
                </c:pt>
                <c:pt idx="69">
                  <c:v>-5531</c:v>
                </c:pt>
                <c:pt idx="70">
                  <c:v>-5499</c:v>
                </c:pt>
                <c:pt idx="71">
                  <c:v>-5144</c:v>
                </c:pt>
                <c:pt idx="72">
                  <c:v>-5099.5</c:v>
                </c:pt>
                <c:pt idx="73">
                  <c:v>-5093.5</c:v>
                </c:pt>
                <c:pt idx="74">
                  <c:v>-4590</c:v>
                </c:pt>
                <c:pt idx="75">
                  <c:v>-4548.5</c:v>
                </c:pt>
                <c:pt idx="76">
                  <c:v>-4518</c:v>
                </c:pt>
                <c:pt idx="77">
                  <c:v>-3733</c:v>
                </c:pt>
                <c:pt idx="78">
                  <c:v>-3494</c:v>
                </c:pt>
                <c:pt idx="79">
                  <c:v>-3439</c:v>
                </c:pt>
                <c:pt idx="80">
                  <c:v>-3413</c:v>
                </c:pt>
                <c:pt idx="81">
                  <c:v>-3367</c:v>
                </c:pt>
                <c:pt idx="82">
                  <c:v>-3367</c:v>
                </c:pt>
                <c:pt idx="83">
                  <c:v>-3367</c:v>
                </c:pt>
                <c:pt idx="84">
                  <c:v>-3234</c:v>
                </c:pt>
                <c:pt idx="85">
                  <c:v>-3231</c:v>
                </c:pt>
                <c:pt idx="86">
                  <c:v>-2816</c:v>
                </c:pt>
                <c:pt idx="87">
                  <c:v>-2816</c:v>
                </c:pt>
                <c:pt idx="88">
                  <c:v>-2813</c:v>
                </c:pt>
                <c:pt idx="89">
                  <c:v>-2770</c:v>
                </c:pt>
                <c:pt idx="90">
                  <c:v>-2234.5</c:v>
                </c:pt>
                <c:pt idx="91">
                  <c:v>-2222</c:v>
                </c:pt>
                <c:pt idx="92">
                  <c:v>-2172</c:v>
                </c:pt>
                <c:pt idx="93">
                  <c:v>-1647</c:v>
                </c:pt>
                <c:pt idx="94">
                  <c:v>-1180</c:v>
                </c:pt>
                <c:pt idx="95">
                  <c:v>-1108</c:v>
                </c:pt>
                <c:pt idx="96">
                  <c:v>-1051.5</c:v>
                </c:pt>
                <c:pt idx="97">
                  <c:v>-1047</c:v>
                </c:pt>
                <c:pt idx="98">
                  <c:v>-657.5</c:v>
                </c:pt>
                <c:pt idx="99">
                  <c:v>-656</c:v>
                </c:pt>
                <c:pt idx="100">
                  <c:v>-654.5</c:v>
                </c:pt>
                <c:pt idx="101">
                  <c:v>-600</c:v>
                </c:pt>
                <c:pt idx="102">
                  <c:v>-49</c:v>
                </c:pt>
                <c:pt idx="103">
                  <c:v>-20</c:v>
                </c:pt>
                <c:pt idx="104">
                  <c:v>-17</c:v>
                </c:pt>
                <c:pt idx="105">
                  <c:v>-17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3</c:v>
                </c:pt>
                <c:pt idx="110">
                  <c:v>32</c:v>
                </c:pt>
                <c:pt idx="111">
                  <c:v>32</c:v>
                </c:pt>
                <c:pt idx="112">
                  <c:v>39.5</c:v>
                </c:pt>
                <c:pt idx="113">
                  <c:v>62.5</c:v>
                </c:pt>
                <c:pt idx="114">
                  <c:v>62.5</c:v>
                </c:pt>
                <c:pt idx="115">
                  <c:v>64</c:v>
                </c:pt>
                <c:pt idx="116">
                  <c:v>64</c:v>
                </c:pt>
                <c:pt idx="117">
                  <c:v>116</c:v>
                </c:pt>
                <c:pt idx="118">
                  <c:v>116</c:v>
                </c:pt>
                <c:pt idx="119">
                  <c:v>116</c:v>
                </c:pt>
                <c:pt idx="120">
                  <c:v>2115</c:v>
                </c:pt>
                <c:pt idx="121">
                  <c:v>2274</c:v>
                </c:pt>
                <c:pt idx="122">
                  <c:v>2274</c:v>
                </c:pt>
                <c:pt idx="123">
                  <c:v>3823</c:v>
                </c:pt>
                <c:pt idx="124">
                  <c:v>3823</c:v>
                </c:pt>
                <c:pt idx="125">
                  <c:v>3826</c:v>
                </c:pt>
                <c:pt idx="126">
                  <c:v>4002</c:v>
                </c:pt>
                <c:pt idx="127">
                  <c:v>4432</c:v>
                </c:pt>
                <c:pt idx="128">
                  <c:v>4432</c:v>
                </c:pt>
                <c:pt idx="129">
                  <c:v>4432</c:v>
                </c:pt>
                <c:pt idx="130">
                  <c:v>4432</c:v>
                </c:pt>
                <c:pt idx="131">
                  <c:v>4450.5</c:v>
                </c:pt>
                <c:pt idx="132">
                  <c:v>4453.5</c:v>
                </c:pt>
                <c:pt idx="133">
                  <c:v>4455</c:v>
                </c:pt>
                <c:pt idx="134">
                  <c:v>4455</c:v>
                </c:pt>
                <c:pt idx="135">
                  <c:v>4455</c:v>
                </c:pt>
                <c:pt idx="136">
                  <c:v>4455</c:v>
                </c:pt>
                <c:pt idx="137">
                  <c:v>4459.5</c:v>
                </c:pt>
                <c:pt idx="138">
                  <c:v>4585</c:v>
                </c:pt>
                <c:pt idx="139">
                  <c:v>5560</c:v>
                </c:pt>
                <c:pt idx="140">
                  <c:v>5563</c:v>
                </c:pt>
                <c:pt idx="141">
                  <c:v>5586</c:v>
                </c:pt>
                <c:pt idx="142">
                  <c:v>5979.5</c:v>
                </c:pt>
                <c:pt idx="143">
                  <c:v>6091</c:v>
                </c:pt>
                <c:pt idx="144">
                  <c:v>6091</c:v>
                </c:pt>
                <c:pt idx="145">
                  <c:v>7753</c:v>
                </c:pt>
                <c:pt idx="146">
                  <c:v>9373</c:v>
                </c:pt>
                <c:pt idx="147">
                  <c:v>9379</c:v>
                </c:pt>
                <c:pt idx="148">
                  <c:v>11117</c:v>
                </c:pt>
                <c:pt idx="149">
                  <c:v>11146</c:v>
                </c:pt>
                <c:pt idx="150">
                  <c:v>11169</c:v>
                </c:pt>
                <c:pt idx="151">
                  <c:v>11172</c:v>
                </c:pt>
                <c:pt idx="152">
                  <c:v>11176.5</c:v>
                </c:pt>
                <c:pt idx="153">
                  <c:v>11201</c:v>
                </c:pt>
                <c:pt idx="154">
                  <c:v>11701.5</c:v>
                </c:pt>
                <c:pt idx="155">
                  <c:v>11727.5</c:v>
                </c:pt>
                <c:pt idx="156">
                  <c:v>11740</c:v>
                </c:pt>
                <c:pt idx="157">
                  <c:v>11746</c:v>
                </c:pt>
                <c:pt idx="158">
                  <c:v>12179</c:v>
                </c:pt>
                <c:pt idx="159">
                  <c:v>12245</c:v>
                </c:pt>
                <c:pt idx="160">
                  <c:v>12257</c:v>
                </c:pt>
                <c:pt idx="161">
                  <c:v>12892</c:v>
                </c:pt>
                <c:pt idx="162">
                  <c:v>13310</c:v>
                </c:pt>
                <c:pt idx="163">
                  <c:v>13356</c:v>
                </c:pt>
                <c:pt idx="164">
                  <c:v>13359</c:v>
                </c:pt>
                <c:pt idx="165">
                  <c:v>13359</c:v>
                </c:pt>
                <c:pt idx="166">
                  <c:v>13359</c:v>
                </c:pt>
                <c:pt idx="167">
                  <c:v>13405</c:v>
                </c:pt>
                <c:pt idx="168">
                  <c:v>13417</c:v>
                </c:pt>
                <c:pt idx="169">
                  <c:v>13472</c:v>
                </c:pt>
                <c:pt idx="170">
                  <c:v>13887</c:v>
                </c:pt>
                <c:pt idx="171">
                  <c:v>13890</c:v>
                </c:pt>
                <c:pt idx="172">
                  <c:v>13913</c:v>
                </c:pt>
                <c:pt idx="173">
                  <c:v>13968</c:v>
                </c:pt>
                <c:pt idx="174">
                  <c:v>14467</c:v>
                </c:pt>
                <c:pt idx="175">
                  <c:v>14487</c:v>
                </c:pt>
                <c:pt idx="176">
                  <c:v>14513</c:v>
                </c:pt>
                <c:pt idx="177">
                  <c:v>14569.5</c:v>
                </c:pt>
                <c:pt idx="178">
                  <c:v>14574</c:v>
                </c:pt>
                <c:pt idx="179">
                  <c:v>14600</c:v>
                </c:pt>
                <c:pt idx="180">
                  <c:v>14620</c:v>
                </c:pt>
                <c:pt idx="181">
                  <c:v>14620</c:v>
                </c:pt>
                <c:pt idx="182">
                  <c:v>14653</c:v>
                </c:pt>
                <c:pt idx="183">
                  <c:v>14655</c:v>
                </c:pt>
                <c:pt idx="184">
                  <c:v>14992</c:v>
                </c:pt>
                <c:pt idx="185">
                  <c:v>15047</c:v>
                </c:pt>
                <c:pt idx="186">
                  <c:v>15070</c:v>
                </c:pt>
                <c:pt idx="187">
                  <c:v>15070</c:v>
                </c:pt>
                <c:pt idx="188">
                  <c:v>15070</c:v>
                </c:pt>
                <c:pt idx="189">
                  <c:v>15149.5</c:v>
                </c:pt>
                <c:pt idx="190">
                  <c:v>15538.5</c:v>
                </c:pt>
                <c:pt idx="191">
                  <c:v>15545</c:v>
                </c:pt>
                <c:pt idx="192">
                  <c:v>15722</c:v>
                </c:pt>
                <c:pt idx="193">
                  <c:v>15722</c:v>
                </c:pt>
                <c:pt idx="194">
                  <c:v>15722</c:v>
                </c:pt>
                <c:pt idx="195">
                  <c:v>16259</c:v>
                </c:pt>
                <c:pt idx="196">
                  <c:v>16668</c:v>
                </c:pt>
                <c:pt idx="197">
                  <c:v>16668</c:v>
                </c:pt>
                <c:pt idx="198">
                  <c:v>16752</c:v>
                </c:pt>
                <c:pt idx="199">
                  <c:v>16753.5</c:v>
                </c:pt>
                <c:pt idx="200">
                  <c:v>16838</c:v>
                </c:pt>
                <c:pt idx="201">
                  <c:v>16856</c:v>
                </c:pt>
                <c:pt idx="202">
                  <c:v>16856</c:v>
                </c:pt>
                <c:pt idx="203">
                  <c:v>16856</c:v>
                </c:pt>
                <c:pt idx="204">
                  <c:v>17384</c:v>
                </c:pt>
                <c:pt idx="205">
                  <c:v>17384</c:v>
                </c:pt>
                <c:pt idx="206">
                  <c:v>17389</c:v>
                </c:pt>
                <c:pt idx="207">
                  <c:v>17809.5</c:v>
                </c:pt>
                <c:pt idx="208">
                  <c:v>17834</c:v>
                </c:pt>
                <c:pt idx="209">
                  <c:v>17840</c:v>
                </c:pt>
                <c:pt idx="210">
                  <c:v>17840</c:v>
                </c:pt>
                <c:pt idx="211">
                  <c:v>18310</c:v>
                </c:pt>
                <c:pt idx="212">
                  <c:v>18382</c:v>
                </c:pt>
                <c:pt idx="213">
                  <c:v>18893</c:v>
                </c:pt>
                <c:pt idx="214">
                  <c:v>18893.5</c:v>
                </c:pt>
                <c:pt idx="215">
                  <c:v>19468.5</c:v>
                </c:pt>
                <c:pt idx="216">
                  <c:v>19577</c:v>
                </c:pt>
                <c:pt idx="217">
                  <c:v>19623</c:v>
                </c:pt>
                <c:pt idx="218">
                  <c:v>19971</c:v>
                </c:pt>
                <c:pt idx="219">
                  <c:v>19995</c:v>
                </c:pt>
                <c:pt idx="220">
                  <c:v>19995</c:v>
                </c:pt>
                <c:pt idx="221">
                  <c:v>20015</c:v>
                </c:pt>
                <c:pt idx="222">
                  <c:v>20041</c:v>
                </c:pt>
                <c:pt idx="223">
                  <c:v>20064</c:v>
                </c:pt>
                <c:pt idx="224">
                  <c:v>20087</c:v>
                </c:pt>
                <c:pt idx="225">
                  <c:v>20093</c:v>
                </c:pt>
                <c:pt idx="226">
                  <c:v>20128</c:v>
                </c:pt>
                <c:pt idx="227">
                  <c:v>20151</c:v>
                </c:pt>
                <c:pt idx="228">
                  <c:v>20160.5</c:v>
                </c:pt>
                <c:pt idx="229">
                  <c:v>20180</c:v>
                </c:pt>
                <c:pt idx="230">
                  <c:v>20206</c:v>
                </c:pt>
                <c:pt idx="231">
                  <c:v>20232</c:v>
                </c:pt>
                <c:pt idx="232">
                  <c:v>20644</c:v>
                </c:pt>
                <c:pt idx="233">
                  <c:v>20673</c:v>
                </c:pt>
                <c:pt idx="234">
                  <c:v>20702</c:v>
                </c:pt>
                <c:pt idx="235">
                  <c:v>21230</c:v>
                </c:pt>
                <c:pt idx="236">
                  <c:v>21230</c:v>
                </c:pt>
                <c:pt idx="237">
                  <c:v>21784</c:v>
                </c:pt>
                <c:pt idx="238">
                  <c:v>21784</c:v>
                </c:pt>
                <c:pt idx="239">
                  <c:v>21807</c:v>
                </c:pt>
                <c:pt idx="240">
                  <c:v>21807</c:v>
                </c:pt>
                <c:pt idx="241">
                  <c:v>21816</c:v>
                </c:pt>
                <c:pt idx="242">
                  <c:v>21865</c:v>
                </c:pt>
                <c:pt idx="243">
                  <c:v>21865</c:v>
                </c:pt>
                <c:pt idx="244">
                  <c:v>22289</c:v>
                </c:pt>
                <c:pt idx="245">
                  <c:v>22335</c:v>
                </c:pt>
                <c:pt idx="246">
                  <c:v>22425</c:v>
                </c:pt>
                <c:pt idx="247">
                  <c:v>22767</c:v>
                </c:pt>
                <c:pt idx="248">
                  <c:v>22891</c:v>
                </c:pt>
                <c:pt idx="249">
                  <c:v>23498</c:v>
                </c:pt>
              </c:numCache>
            </c:numRef>
          </c:xVal>
          <c:yVal>
            <c:numRef>
              <c:f>Active!$M$21:$M$952</c:f>
              <c:numCache>
                <c:formatCode>General</c:formatCode>
                <c:ptCount val="93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F9E-42E9-BD0F-CF1C2A0C7C6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Active!$D$21:$D$72</c:f>
                <c:numCache>
                  <c:formatCode>General</c:formatCode>
                  <c:ptCount val="5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8">
                    <c:v>0</c:v>
                  </c:pt>
                </c:numCache>
              </c:numRef>
            </c:plus>
            <c:minus>
              <c:numRef>
                <c:f>Active!$D$21:$D$72</c:f>
                <c:numCache>
                  <c:formatCode>General</c:formatCode>
                  <c:ptCount val="52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8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Active!$F$21:$F$952</c:f>
              <c:numCache>
                <c:formatCode>General</c:formatCode>
                <c:ptCount val="932"/>
                <c:pt idx="0">
                  <c:v>-29248</c:v>
                </c:pt>
                <c:pt idx="1">
                  <c:v>-28402</c:v>
                </c:pt>
                <c:pt idx="2">
                  <c:v>-28347</c:v>
                </c:pt>
                <c:pt idx="3">
                  <c:v>-28016</c:v>
                </c:pt>
                <c:pt idx="4">
                  <c:v>-27952</c:v>
                </c:pt>
                <c:pt idx="5">
                  <c:v>-27935</c:v>
                </c:pt>
                <c:pt idx="6">
                  <c:v>-27906</c:v>
                </c:pt>
                <c:pt idx="7">
                  <c:v>-27453</c:v>
                </c:pt>
                <c:pt idx="8">
                  <c:v>-27453</c:v>
                </c:pt>
                <c:pt idx="9">
                  <c:v>-27323</c:v>
                </c:pt>
                <c:pt idx="10">
                  <c:v>-25803</c:v>
                </c:pt>
                <c:pt idx="11">
                  <c:v>-25194</c:v>
                </c:pt>
                <c:pt idx="12">
                  <c:v>-23976</c:v>
                </c:pt>
                <c:pt idx="13">
                  <c:v>-23373</c:v>
                </c:pt>
                <c:pt idx="14">
                  <c:v>-18534.5</c:v>
                </c:pt>
                <c:pt idx="15">
                  <c:v>-13437</c:v>
                </c:pt>
                <c:pt idx="16">
                  <c:v>-13376</c:v>
                </c:pt>
                <c:pt idx="17">
                  <c:v>-13347</c:v>
                </c:pt>
                <c:pt idx="18">
                  <c:v>-13082</c:v>
                </c:pt>
                <c:pt idx="19">
                  <c:v>-13024</c:v>
                </c:pt>
                <c:pt idx="20">
                  <c:v>-11841</c:v>
                </c:pt>
                <c:pt idx="21">
                  <c:v>-11821</c:v>
                </c:pt>
                <c:pt idx="22">
                  <c:v>-11792</c:v>
                </c:pt>
                <c:pt idx="23">
                  <c:v>-11731</c:v>
                </c:pt>
                <c:pt idx="24">
                  <c:v>-11120</c:v>
                </c:pt>
                <c:pt idx="25">
                  <c:v>-10664</c:v>
                </c:pt>
                <c:pt idx="26">
                  <c:v>-10015</c:v>
                </c:pt>
                <c:pt idx="27">
                  <c:v>-9989</c:v>
                </c:pt>
                <c:pt idx="28">
                  <c:v>-9534</c:v>
                </c:pt>
                <c:pt idx="29">
                  <c:v>-9531</c:v>
                </c:pt>
                <c:pt idx="30">
                  <c:v>-9528</c:v>
                </c:pt>
                <c:pt idx="31">
                  <c:v>-9516</c:v>
                </c:pt>
                <c:pt idx="32">
                  <c:v>-9502</c:v>
                </c:pt>
                <c:pt idx="33">
                  <c:v>-9054</c:v>
                </c:pt>
                <c:pt idx="34">
                  <c:v>-9054</c:v>
                </c:pt>
                <c:pt idx="35">
                  <c:v>-8994</c:v>
                </c:pt>
                <c:pt idx="36">
                  <c:v>-8968</c:v>
                </c:pt>
                <c:pt idx="37">
                  <c:v>-8962</c:v>
                </c:pt>
                <c:pt idx="38">
                  <c:v>-8945</c:v>
                </c:pt>
                <c:pt idx="39">
                  <c:v>-8341</c:v>
                </c:pt>
                <c:pt idx="40">
                  <c:v>-8341</c:v>
                </c:pt>
                <c:pt idx="41">
                  <c:v>-8338</c:v>
                </c:pt>
                <c:pt idx="42">
                  <c:v>-8338</c:v>
                </c:pt>
                <c:pt idx="43">
                  <c:v>-7862</c:v>
                </c:pt>
                <c:pt idx="44">
                  <c:v>-7842</c:v>
                </c:pt>
                <c:pt idx="45">
                  <c:v>-7781</c:v>
                </c:pt>
                <c:pt idx="46">
                  <c:v>-7781</c:v>
                </c:pt>
                <c:pt idx="47">
                  <c:v>-7761</c:v>
                </c:pt>
                <c:pt idx="48">
                  <c:v>-7761</c:v>
                </c:pt>
                <c:pt idx="49">
                  <c:v>-7369</c:v>
                </c:pt>
                <c:pt idx="50">
                  <c:v>-7340</c:v>
                </c:pt>
                <c:pt idx="51">
                  <c:v>-7337</c:v>
                </c:pt>
                <c:pt idx="52">
                  <c:v>-7236</c:v>
                </c:pt>
                <c:pt idx="53">
                  <c:v>-7210</c:v>
                </c:pt>
                <c:pt idx="54">
                  <c:v>-7187</c:v>
                </c:pt>
                <c:pt idx="55">
                  <c:v>-7152</c:v>
                </c:pt>
                <c:pt idx="56">
                  <c:v>-6887</c:v>
                </c:pt>
                <c:pt idx="57">
                  <c:v>-6806</c:v>
                </c:pt>
                <c:pt idx="58">
                  <c:v>-6731</c:v>
                </c:pt>
                <c:pt idx="59">
                  <c:v>-6157</c:v>
                </c:pt>
                <c:pt idx="60">
                  <c:v>-6154</c:v>
                </c:pt>
                <c:pt idx="61">
                  <c:v>-6148</c:v>
                </c:pt>
                <c:pt idx="62">
                  <c:v>-6125</c:v>
                </c:pt>
                <c:pt idx="63">
                  <c:v>-6102</c:v>
                </c:pt>
                <c:pt idx="64">
                  <c:v>-6070</c:v>
                </c:pt>
                <c:pt idx="65">
                  <c:v>-5704</c:v>
                </c:pt>
                <c:pt idx="66">
                  <c:v>-5661</c:v>
                </c:pt>
                <c:pt idx="67">
                  <c:v>-5571</c:v>
                </c:pt>
                <c:pt idx="68">
                  <c:v>-5545</c:v>
                </c:pt>
                <c:pt idx="69">
                  <c:v>-5531</c:v>
                </c:pt>
                <c:pt idx="70">
                  <c:v>-5499</c:v>
                </c:pt>
                <c:pt idx="71">
                  <c:v>-5144</c:v>
                </c:pt>
                <c:pt idx="72">
                  <c:v>-5099.5</c:v>
                </c:pt>
                <c:pt idx="73">
                  <c:v>-5093.5</c:v>
                </c:pt>
                <c:pt idx="74">
                  <c:v>-4590</c:v>
                </c:pt>
                <c:pt idx="75">
                  <c:v>-4548.5</c:v>
                </c:pt>
                <c:pt idx="76">
                  <c:v>-4518</c:v>
                </c:pt>
                <c:pt idx="77">
                  <c:v>-3733</c:v>
                </c:pt>
                <c:pt idx="78">
                  <c:v>-3494</c:v>
                </c:pt>
                <c:pt idx="79">
                  <c:v>-3439</c:v>
                </c:pt>
                <c:pt idx="80">
                  <c:v>-3413</c:v>
                </c:pt>
                <c:pt idx="81">
                  <c:v>-3367</c:v>
                </c:pt>
                <c:pt idx="82">
                  <c:v>-3367</c:v>
                </c:pt>
                <c:pt idx="83">
                  <c:v>-3367</c:v>
                </c:pt>
                <c:pt idx="84">
                  <c:v>-3234</c:v>
                </c:pt>
                <c:pt idx="85">
                  <c:v>-3231</c:v>
                </c:pt>
                <c:pt idx="86">
                  <c:v>-2816</c:v>
                </c:pt>
                <c:pt idx="87">
                  <c:v>-2816</c:v>
                </c:pt>
                <c:pt idx="88">
                  <c:v>-2813</c:v>
                </c:pt>
                <c:pt idx="89">
                  <c:v>-2770</c:v>
                </c:pt>
                <c:pt idx="90">
                  <c:v>-2234.5</c:v>
                </c:pt>
                <c:pt idx="91">
                  <c:v>-2222</c:v>
                </c:pt>
                <c:pt idx="92">
                  <c:v>-2172</c:v>
                </c:pt>
                <c:pt idx="93">
                  <c:v>-1647</c:v>
                </c:pt>
                <c:pt idx="94">
                  <c:v>-1180</c:v>
                </c:pt>
                <c:pt idx="95">
                  <c:v>-1108</c:v>
                </c:pt>
                <c:pt idx="96">
                  <c:v>-1051.5</c:v>
                </c:pt>
                <c:pt idx="97">
                  <c:v>-1047</c:v>
                </c:pt>
                <c:pt idx="98">
                  <c:v>-657.5</c:v>
                </c:pt>
                <c:pt idx="99">
                  <c:v>-656</c:v>
                </c:pt>
                <c:pt idx="100">
                  <c:v>-654.5</c:v>
                </c:pt>
                <c:pt idx="101">
                  <c:v>-600</c:v>
                </c:pt>
                <c:pt idx="102">
                  <c:v>-49</c:v>
                </c:pt>
                <c:pt idx="103">
                  <c:v>-20</c:v>
                </c:pt>
                <c:pt idx="104">
                  <c:v>-17</c:v>
                </c:pt>
                <c:pt idx="105">
                  <c:v>-17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3</c:v>
                </c:pt>
                <c:pt idx="110">
                  <c:v>32</c:v>
                </c:pt>
                <c:pt idx="111">
                  <c:v>32</c:v>
                </c:pt>
                <c:pt idx="112">
                  <c:v>39.5</c:v>
                </c:pt>
                <c:pt idx="113">
                  <c:v>62.5</c:v>
                </c:pt>
                <c:pt idx="114">
                  <c:v>62.5</c:v>
                </c:pt>
                <c:pt idx="115">
                  <c:v>64</c:v>
                </c:pt>
                <c:pt idx="116">
                  <c:v>64</c:v>
                </c:pt>
                <c:pt idx="117">
                  <c:v>116</c:v>
                </c:pt>
                <c:pt idx="118">
                  <c:v>116</c:v>
                </c:pt>
                <c:pt idx="119">
                  <c:v>116</c:v>
                </c:pt>
                <c:pt idx="120">
                  <c:v>2115</c:v>
                </c:pt>
                <c:pt idx="121">
                  <c:v>2274</c:v>
                </c:pt>
                <c:pt idx="122">
                  <c:v>2274</c:v>
                </c:pt>
                <c:pt idx="123">
                  <c:v>3823</c:v>
                </c:pt>
                <c:pt idx="124">
                  <c:v>3823</c:v>
                </c:pt>
                <c:pt idx="125">
                  <c:v>3826</c:v>
                </c:pt>
                <c:pt idx="126">
                  <c:v>4002</c:v>
                </c:pt>
                <c:pt idx="127">
                  <c:v>4432</c:v>
                </c:pt>
                <c:pt idx="128">
                  <c:v>4432</c:v>
                </c:pt>
                <c:pt idx="129">
                  <c:v>4432</c:v>
                </c:pt>
                <c:pt idx="130">
                  <c:v>4432</c:v>
                </c:pt>
                <c:pt idx="131">
                  <c:v>4450.5</c:v>
                </c:pt>
                <c:pt idx="132">
                  <c:v>4453.5</c:v>
                </c:pt>
                <c:pt idx="133">
                  <c:v>4455</c:v>
                </c:pt>
                <c:pt idx="134">
                  <c:v>4455</c:v>
                </c:pt>
                <c:pt idx="135">
                  <c:v>4455</c:v>
                </c:pt>
                <c:pt idx="136">
                  <c:v>4455</c:v>
                </c:pt>
                <c:pt idx="137">
                  <c:v>4459.5</c:v>
                </c:pt>
                <c:pt idx="138">
                  <c:v>4585</c:v>
                </c:pt>
                <c:pt idx="139">
                  <c:v>5560</c:v>
                </c:pt>
                <c:pt idx="140">
                  <c:v>5563</c:v>
                </c:pt>
                <c:pt idx="141">
                  <c:v>5586</c:v>
                </c:pt>
                <c:pt idx="142">
                  <c:v>5979.5</c:v>
                </c:pt>
                <c:pt idx="143">
                  <c:v>6091</c:v>
                </c:pt>
                <c:pt idx="144">
                  <c:v>6091</c:v>
                </c:pt>
                <c:pt idx="145">
                  <c:v>7753</c:v>
                </c:pt>
                <c:pt idx="146">
                  <c:v>9373</c:v>
                </c:pt>
                <c:pt idx="147">
                  <c:v>9379</c:v>
                </c:pt>
                <c:pt idx="148">
                  <c:v>11117</c:v>
                </c:pt>
                <c:pt idx="149">
                  <c:v>11146</c:v>
                </c:pt>
                <c:pt idx="150">
                  <c:v>11169</c:v>
                </c:pt>
                <c:pt idx="151">
                  <c:v>11172</c:v>
                </c:pt>
                <c:pt idx="152">
                  <c:v>11176.5</c:v>
                </c:pt>
                <c:pt idx="153">
                  <c:v>11201</c:v>
                </c:pt>
                <c:pt idx="154">
                  <c:v>11701.5</c:v>
                </c:pt>
                <c:pt idx="155">
                  <c:v>11727.5</c:v>
                </c:pt>
                <c:pt idx="156">
                  <c:v>11740</c:v>
                </c:pt>
                <c:pt idx="157">
                  <c:v>11746</c:v>
                </c:pt>
                <c:pt idx="158">
                  <c:v>12179</c:v>
                </c:pt>
                <c:pt idx="159">
                  <c:v>12245</c:v>
                </c:pt>
                <c:pt idx="160">
                  <c:v>12257</c:v>
                </c:pt>
                <c:pt idx="161">
                  <c:v>12892</c:v>
                </c:pt>
                <c:pt idx="162">
                  <c:v>13310</c:v>
                </c:pt>
                <c:pt idx="163">
                  <c:v>13356</c:v>
                </c:pt>
                <c:pt idx="164">
                  <c:v>13359</c:v>
                </c:pt>
                <c:pt idx="165">
                  <c:v>13359</c:v>
                </c:pt>
                <c:pt idx="166">
                  <c:v>13359</c:v>
                </c:pt>
                <c:pt idx="167">
                  <c:v>13405</c:v>
                </c:pt>
                <c:pt idx="168">
                  <c:v>13417</c:v>
                </c:pt>
                <c:pt idx="169">
                  <c:v>13472</c:v>
                </c:pt>
                <c:pt idx="170">
                  <c:v>13887</c:v>
                </c:pt>
                <c:pt idx="171">
                  <c:v>13890</c:v>
                </c:pt>
                <c:pt idx="172">
                  <c:v>13913</c:v>
                </c:pt>
                <c:pt idx="173">
                  <c:v>13968</c:v>
                </c:pt>
                <c:pt idx="174">
                  <c:v>14467</c:v>
                </c:pt>
                <c:pt idx="175">
                  <c:v>14487</c:v>
                </c:pt>
                <c:pt idx="176">
                  <c:v>14513</c:v>
                </c:pt>
                <c:pt idx="177">
                  <c:v>14569.5</c:v>
                </c:pt>
                <c:pt idx="178">
                  <c:v>14574</c:v>
                </c:pt>
                <c:pt idx="179">
                  <c:v>14600</c:v>
                </c:pt>
                <c:pt idx="180">
                  <c:v>14620</c:v>
                </c:pt>
                <c:pt idx="181">
                  <c:v>14620</c:v>
                </c:pt>
                <c:pt idx="182">
                  <c:v>14653</c:v>
                </c:pt>
                <c:pt idx="183">
                  <c:v>14655</c:v>
                </c:pt>
                <c:pt idx="184">
                  <c:v>14992</c:v>
                </c:pt>
                <c:pt idx="185">
                  <c:v>15047</c:v>
                </c:pt>
                <c:pt idx="186">
                  <c:v>15070</c:v>
                </c:pt>
                <c:pt idx="187">
                  <c:v>15070</c:v>
                </c:pt>
                <c:pt idx="188">
                  <c:v>15070</c:v>
                </c:pt>
                <c:pt idx="189">
                  <c:v>15149.5</c:v>
                </c:pt>
                <c:pt idx="190">
                  <c:v>15538.5</c:v>
                </c:pt>
                <c:pt idx="191">
                  <c:v>15545</c:v>
                </c:pt>
                <c:pt idx="192">
                  <c:v>15722</c:v>
                </c:pt>
                <c:pt idx="193">
                  <c:v>15722</c:v>
                </c:pt>
                <c:pt idx="194">
                  <c:v>15722</c:v>
                </c:pt>
                <c:pt idx="195">
                  <c:v>16259</c:v>
                </c:pt>
                <c:pt idx="196">
                  <c:v>16668</c:v>
                </c:pt>
                <c:pt idx="197">
                  <c:v>16668</c:v>
                </c:pt>
                <c:pt idx="198">
                  <c:v>16752</c:v>
                </c:pt>
                <c:pt idx="199">
                  <c:v>16753.5</c:v>
                </c:pt>
                <c:pt idx="200">
                  <c:v>16838</c:v>
                </c:pt>
                <c:pt idx="201">
                  <c:v>16856</c:v>
                </c:pt>
                <c:pt idx="202">
                  <c:v>16856</c:v>
                </c:pt>
                <c:pt idx="203">
                  <c:v>16856</c:v>
                </c:pt>
                <c:pt idx="204">
                  <c:v>17384</c:v>
                </c:pt>
                <c:pt idx="205">
                  <c:v>17384</c:v>
                </c:pt>
                <c:pt idx="206">
                  <c:v>17389</c:v>
                </c:pt>
                <c:pt idx="207">
                  <c:v>17809.5</c:v>
                </c:pt>
                <c:pt idx="208">
                  <c:v>17834</c:v>
                </c:pt>
                <c:pt idx="209">
                  <c:v>17840</c:v>
                </c:pt>
                <c:pt idx="210">
                  <c:v>17840</c:v>
                </c:pt>
                <c:pt idx="211">
                  <c:v>18310</c:v>
                </c:pt>
                <c:pt idx="212">
                  <c:v>18382</c:v>
                </c:pt>
                <c:pt idx="213">
                  <c:v>18893</c:v>
                </c:pt>
                <c:pt idx="214">
                  <c:v>18893.5</c:v>
                </c:pt>
                <c:pt idx="215">
                  <c:v>19468.5</c:v>
                </c:pt>
                <c:pt idx="216">
                  <c:v>19577</c:v>
                </c:pt>
                <c:pt idx="217">
                  <c:v>19623</c:v>
                </c:pt>
                <c:pt idx="218">
                  <c:v>19971</c:v>
                </c:pt>
                <c:pt idx="219">
                  <c:v>19995</c:v>
                </c:pt>
                <c:pt idx="220">
                  <c:v>19995</c:v>
                </c:pt>
                <c:pt idx="221">
                  <c:v>20015</c:v>
                </c:pt>
                <c:pt idx="222">
                  <c:v>20041</c:v>
                </c:pt>
                <c:pt idx="223">
                  <c:v>20064</c:v>
                </c:pt>
                <c:pt idx="224">
                  <c:v>20087</c:v>
                </c:pt>
                <c:pt idx="225">
                  <c:v>20093</c:v>
                </c:pt>
                <c:pt idx="226">
                  <c:v>20128</c:v>
                </c:pt>
                <c:pt idx="227">
                  <c:v>20151</c:v>
                </c:pt>
                <c:pt idx="228">
                  <c:v>20160.5</c:v>
                </c:pt>
                <c:pt idx="229">
                  <c:v>20180</c:v>
                </c:pt>
                <c:pt idx="230">
                  <c:v>20206</c:v>
                </c:pt>
                <c:pt idx="231">
                  <c:v>20232</c:v>
                </c:pt>
                <c:pt idx="232">
                  <c:v>20644</c:v>
                </c:pt>
                <c:pt idx="233">
                  <c:v>20673</c:v>
                </c:pt>
                <c:pt idx="234">
                  <c:v>20702</c:v>
                </c:pt>
                <c:pt idx="235">
                  <c:v>21230</c:v>
                </c:pt>
                <c:pt idx="236">
                  <c:v>21230</c:v>
                </c:pt>
                <c:pt idx="237">
                  <c:v>21784</c:v>
                </c:pt>
                <c:pt idx="238">
                  <c:v>21784</c:v>
                </c:pt>
                <c:pt idx="239">
                  <c:v>21807</c:v>
                </c:pt>
                <c:pt idx="240">
                  <c:v>21807</c:v>
                </c:pt>
                <c:pt idx="241">
                  <c:v>21816</c:v>
                </c:pt>
                <c:pt idx="242">
                  <c:v>21865</c:v>
                </c:pt>
                <c:pt idx="243">
                  <c:v>21865</c:v>
                </c:pt>
                <c:pt idx="244">
                  <c:v>22289</c:v>
                </c:pt>
                <c:pt idx="245">
                  <c:v>22335</c:v>
                </c:pt>
                <c:pt idx="246">
                  <c:v>22425</c:v>
                </c:pt>
                <c:pt idx="247">
                  <c:v>22767</c:v>
                </c:pt>
                <c:pt idx="248">
                  <c:v>22891</c:v>
                </c:pt>
                <c:pt idx="249">
                  <c:v>23498</c:v>
                </c:pt>
              </c:numCache>
            </c:numRef>
          </c:xVal>
          <c:yVal>
            <c:numRef>
              <c:f>Active!$N$21:$N$952</c:f>
              <c:numCache>
                <c:formatCode>General</c:formatCode>
                <c:ptCount val="932"/>
                <c:pt idx="97">
                  <c:v>-1.0726599997724406E-2</c:v>
                </c:pt>
                <c:pt idx="109">
                  <c:v>-1.0536599998886231E-2</c:v>
                </c:pt>
                <c:pt idx="123">
                  <c:v>-1.3140599992766511E-2</c:v>
                </c:pt>
                <c:pt idx="124">
                  <c:v>-1.2140599996200763E-2</c:v>
                </c:pt>
                <c:pt idx="125">
                  <c:v>-2.3771999985910952E-3</c:v>
                </c:pt>
                <c:pt idx="185">
                  <c:v>2.1916600002441555E-2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F9E-42E9-BD0F-CF1C2A0C7C6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Active!$F$21:$F$952</c:f>
              <c:numCache>
                <c:formatCode>General</c:formatCode>
                <c:ptCount val="932"/>
                <c:pt idx="0">
                  <c:v>-29248</c:v>
                </c:pt>
                <c:pt idx="1">
                  <c:v>-28402</c:v>
                </c:pt>
                <c:pt idx="2">
                  <c:v>-28347</c:v>
                </c:pt>
                <c:pt idx="3">
                  <c:v>-28016</c:v>
                </c:pt>
                <c:pt idx="4">
                  <c:v>-27952</c:v>
                </c:pt>
                <c:pt idx="5">
                  <c:v>-27935</c:v>
                </c:pt>
                <c:pt idx="6">
                  <c:v>-27906</c:v>
                </c:pt>
                <c:pt idx="7">
                  <c:v>-27453</c:v>
                </c:pt>
                <c:pt idx="8">
                  <c:v>-27453</c:v>
                </c:pt>
                <c:pt idx="9">
                  <c:v>-27323</c:v>
                </c:pt>
                <c:pt idx="10">
                  <c:v>-25803</c:v>
                </c:pt>
                <c:pt idx="11">
                  <c:v>-25194</c:v>
                </c:pt>
                <c:pt idx="12">
                  <c:v>-23976</c:v>
                </c:pt>
                <c:pt idx="13">
                  <c:v>-23373</c:v>
                </c:pt>
                <c:pt idx="14">
                  <c:v>-18534.5</c:v>
                </c:pt>
                <c:pt idx="15">
                  <c:v>-13437</c:v>
                </c:pt>
                <c:pt idx="16">
                  <c:v>-13376</c:v>
                </c:pt>
                <c:pt idx="17">
                  <c:v>-13347</c:v>
                </c:pt>
                <c:pt idx="18">
                  <c:v>-13082</c:v>
                </c:pt>
                <c:pt idx="19">
                  <c:v>-13024</c:v>
                </c:pt>
                <c:pt idx="20">
                  <c:v>-11841</c:v>
                </c:pt>
                <c:pt idx="21">
                  <c:v>-11821</c:v>
                </c:pt>
                <c:pt idx="22">
                  <c:v>-11792</c:v>
                </c:pt>
                <c:pt idx="23">
                  <c:v>-11731</c:v>
                </c:pt>
                <c:pt idx="24">
                  <c:v>-11120</c:v>
                </c:pt>
                <c:pt idx="25">
                  <c:v>-10664</c:v>
                </c:pt>
                <c:pt idx="26">
                  <c:v>-10015</c:v>
                </c:pt>
                <c:pt idx="27">
                  <c:v>-9989</c:v>
                </c:pt>
                <c:pt idx="28">
                  <c:v>-9534</c:v>
                </c:pt>
                <c:pt idx="29">
                  <c:v>-9531</c:v>
                </c:pt>
                <c:pt idx="30">
                  <c:v>-9528</c:v>
                </c:pt>
                <c:pt idx="31">
                  <c:v>-9516</c:v>
                </c:pt>
                <c:pt idx="32">
                  <c:v>-9502</c:v>
                </c:pt>
                <c:pt idx="33">
                  <c:v>-9054</c:v>
                </c:pt>
                <c:pt idx="34">
                  <c:v>-9054</c:v>
                </c:pt>
                <c:pt idx="35">
                  <c:v>-8994</c:v>
                </c:pt>
                <c:pt idx="36">
                  <c:v>-8968</c:v>
                </c:pt>
                <c:pt idx="37">
                  <c:v>-8962</c:v>
                </c:pt>
                <c:pt idx="38">
                  <c:v>-8945</c:v>
                </c:pt>
                <c:pt idx="39">
                  <c:v>-8341</c:v>
                </c:pt>
                <c:pt idx="40">
                  <c:v>-8341</c:v>
                </c:pt>
                <c:pt idx="41">
                  <c:v>-8338</c:v>
                </c:pt>
                <c:pt idx="42">
                  <c:v>-8338</c:v>
                </c:pt>
                <c:pt idx="43">
                  <c:v>-7862</c:v>
                </c:pt>
                <c:pt idx="44">
                  <c:v>-7842</c:v>
                </c:pt>
                <c:pt idx="45">
                  <c:v>-7781</c:v>
                </c:pt>
                <c:pt idx="46">
                  <c:v>-7781</c:v>
                </c:pt>
                <c:pt idx="47">
                  <c:v>-7761</c:v>
                </c:pt>
                <c:pt idx="48">
                  <c:v>-7761</c:v>
                </c:pt>
                <c:pt idx="49">
                  <c:v>-7369</c:v>
                </c:pt>
                <c:pt idx="50">
                  <c:v>-7340</c:v>
                </c:pt>
                <c:pt idx="51">
                  <c:v>-7337</c:v>
                </c:pt>
                <c:pt idx="52">
                  <c:v>-7236</c:v>
                </c:pt>
                <c:pt idx="53">
                  <c:v>-7210</c:v>
                </c:pt>
                <c:pt idx="54">
                  <c:v>-7187</c:v>
                </c:pt>
                <c:pt idx="55">
                  <c:v>-7152</c:v>
                </c:pt>
                <c:pt idx="56">
                  <c:v>-6887</c:v>
                </c:pt>
                <c:pt idx="57">
                  <c:v>-6806</c:v>
                </c:pt>
                <c:pt idx="58">
                  <c:v>-6731</c:v>
                </c:pt>
                <c:pt idx="59">
                  <c:v>-6157</c:v>
                </c:pt>
                <c:pt idx="60">
                  <c:v>-6154</c:v>
                </c:pt>
                <c:pt idx="61">
                  <c:v>-6148</c:v>
                </c:pt>
                <c:pt idx="62">
                  <c:v>-6125</c:v>
                </c:pt>
                <c:pt idx="63">
                  <c:v>-6102</c:v>
                </c:pt>
                <c:pt idx="64">
                  <c:v>-6070</c:v>
                </c:pt>
                <c:pt idx="65">
                  <c:v>-5704</c:v>
                </c:pt>
                <c:pt idx="66">
                  <c:v>-5661</c:v>
                </c:pt>
                <c:pt idx="67">
                  <c:v>-5571</c:v>
                </c:pt>
                <c:pt idx="68">
                  <c:v>-5545</c:v>
                </c:pt>
                <c:pt idx="69">
                  <c:v>-5531</c:v>
                </c:pt>
                <c:pt idx="70">
                  <c:v>-5499</c:v>
                </c:pt>
                <c:pt idx="71">
                  <c:v>-5144</c:v>
                </c:pt>
                <c:pt idx="72">
                  <c:v>-5099.5</c:v>
                </c:pt>
                <c:pt idx="73">
                  <c:v>-5093.5</c:v>
                </c:pt>
                <c:pt idx="74">
                  <c:v>-4590</c:v>
                </c:pt>
                <c:pt idx="75">
                  <c:v>-4548.5</c:v>
                </c:pt>
                <c:pt idx="76">
                  <c:v>-4518</c:v>
                </c:pt>
                <c:pt idx="77">
                  <c:v>-3733</c:v>
                </c:pt>
                <c:pt idx="78">
                  <c:v>-3494</c:v>
                </c:pt>
                <c:pt idx="79">
                  <c:v>-3439</c:v>
                </c:pt>
                <c:pt idx="80">
                  <c:v>-3413</c:v>
                </c:pt>
                <c:pt idx="81">
                  <c:v>-3367</c:v>
                </c:pt>
                <c:pt idx="82">
                  <c:v>-3367</c:v>
                </c:pt>
                <c:pt idx="83">
                  <c:v>-3367</c:v>
                </c:pt>
                <c:pt idx="84">
                  <c:v>-3234</c:v>
                </c:pt>
                <c:pt idx="85">
                  <c:v>-3231</c:v>
                </c:pt>
                <c:pt idx="86">
                  <c:v>-2816</c:v>
                </c:pt>
                <c:pt idx="87">
                  <c:v>-2816</c:v>
                </c:pt>
                <c:pt idx="88">
                  <c:v>-2813</c:v>
                </c:pt>
                <c:pt idx="89">
                  <c:v>-2770</c:v>
                </c:pt>
                <c:pt idx="90">
                  <c:v>-2234.5</c:v>
                </c:pt>
                <c:pt idx="91">
                  <c:v>-2222</c:v>
                </c:pt>
                <c:pt idx="92">
                  <c:v>-2172</c:v>
                </c:pt>
                <c:pt idx="93">
                  <c:v>-1647</c:v>
                </c:pt>
                <c:pt idx="94">
                  <c:v>-1180</c:v>
                </c:pt>
                <c:pt idx="95">
                  <c:v>-1108</c:v>
                </c:pt>
                <c:pt idx="96">
                  <c:v>-1051.5</c:v>
                </c:pt>
                <c:pt idx="97">
                  <c:v>-1047</c:v>
                </c:pt>
                <c:pt idx="98">
                  <c:v>-657.5</c:v>
                </c:pt>
                <c:pt idx="99">
                  <c:v>-656</c:v>
                </c:pt>
                <c:pt idx="100">
                  <c:v>-654.5</c:v>
                </c:pt>
                <c:pt idx="101">
                  <c:v>-600</c:v>
                </c:pt>
                <c:pt idx="102">
                  <c:v>-49</c:v>
                </c:pt>
                <c:pt idx="103">
                  <c:v>-20</c:v>
                </c:pt>
                <c:pt idx="104">
                  <c:v>-17</c:v>
                </c:pt>
                <c:pt idx="105">
                  <c:v>-17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3</c:v>
                </c:pt>
                <c:pt idx="110">
                  <c:v>32</c:v>
                </c:pt>
                <c:pt idx="111">
                  <c:v>32</c:v>
                </c:pt>
                <c:pt idx="112">
                  <c:v>39.5</c:v>
                </c:pt>
                <c:pt idx="113">
                  <c:v>62.5</c:v>
                </c:pt>
                <c:pt idx="114">
                  <c:v>62.5</c:v>
                </c:pt>
                <c:pt idx="115">
                  <c:v>64</c:v>
                </c:pt>
                <c:pt idx="116">
                  <c:v>64</c:v>
                </c:pt>
                <c:pt idx="117">
                  <c:v>116</c:v>
                </c:pt>
                <c:pt idx="118">
                  <c:v>116</c:v>
                </c:pt>
                <c:pt idx="119">
                  <c:v>116</c:v>
                </c:pt>
                <c:pt idx="120">
                  <c:v>2115</c:v>
                </c:pt>
                <c:pt idx="121">
                  <c:v>2274</c:v>
                </c:pt>
                <c:pt idx="122">
                  <c:v>2274</c:v>
                </c:pt>
                <c:pt idx="123">
                  <c:v>3823</c:v>
                </c:pt>
                <c:pt idx="124">
                  <c:v>3823</c:v>
                </c:pt>
                <c:pt idx="125">
                  <c:v>3826</c:v>
                </c:pt>
                <c:pt idx="126">
                  <c:v>4002</c:v>
                </c:pt>
                <c:pt idx="127">
                  <c:v>4432</c:v>
                </c:pt>
                <c:pt idx="128">
                  <c:v>4432</c:v>
                </c:pt>
                <c:pt idx="129">
                  <c:v>4432</c:v>
                </c:pt>
                <c:pt idx="130">
                  <c:v>4432</c:v>
                </c:pt>
                <c:pt idx="131">
                  <c:v>4450.5</c:v>
                </c:pt>
                <c:pt idx="132">
                  <c:v>4453.5</c:v>
                </c:pt>
                <c:pt idx="133">
                  <c:v>4455</c:v>
                </c:pt>
                <c:pt idx="134">
                  <c:v>4455</c:v>
                </c:pt>
                <c:pt idx="135">
                  <c:v>4455</c:v>
                </c:pt>
                <c:pt idx="136">
                  <c:v>4455</c:v>
                </c:pt>
                <c:pt idx="137">
                  <c:v>4459.5</c:v>
                </c:pt>
                <c:pt idx="138">
                  <c:v>4585</c:v>
                </c:pt>
                <c:pt idx="139">
                  <c:v>5560</c:v>
                </c:pt>
                <c:pt idx="140">
                  <c:v>5563</c:v>
                </c:pt>
                <c:pt idx="141">
                  <c:v>5586</c:v>
                </c:pt>
                <c:pt idx="142">
                  <c:v>5979.5</c:v>
                </c:pt>
                <c:pt idx="143">
                  <c:v>6091</c:v>
                </c:pt>
                <c:pt idx="144">
                  <c:v>6091</c:v>
                </c:pt>
                <c:pt idx="145">
                  <c:v>7753</c:v>
                </c:pt>
                <c:pt idx="146">
                  <c:v>9373</c:v>
                </c:pt>
                <c:pt idx="147">
                  <c:v>9379</c:v>
                </c:pt>
                <c:pt idx="148">
                  <c:v>11117</c:v>
                </c:pt>
                <c:pt idx="149">
                  <c:v>11146</c:v>
                </c:pt>
                <c:pt idx="150">
                  <c:v>11169</c:v>
                </c:pt>
                <c:pt idx="151">
                  <c:v>11172</c:v>
                </c:pt>
                <c:pt idx="152">
                  <c:v>11176.5</c:v>
                </c:pt>
                <c:pt idx="153">
                  <c:v>11201</c:v>
                </c:pt>
                <c:pt idx="154">
                  <c:v>11701.5</c:v>
                </c:pt>
                <c:pt idx="155">
                  <c:v>11727.5</c:v>
                </c:pt>
                <c:pt idx="156">
                  <c:v>11740</c:v>
                </c:pt>
                <c:pt idx="157">
                  <c:v>11746</c:v>
                </c:pt>
                <c:pt idx="158">
                  <c:v>12179</c:v>
                </c:pt>
                <c:pt idx="159">
                  <c:v>12245</c:v>
                </c:pt>
                <c:pt idx="160">
                  <c:v>12257</c:v>
                </c:pt>
                <c:pt idx="161">
                  <c:v>12892</c:v>
                </c:pt>
                <c:pt idx="162">
                  <c:v>13310</c:v>
                </c:pt>
                <c:pt idx="163">
                  <c:v>13356</c:v>
                </c:pt>
                <c:pt idx="164">
                  <c:v>13359</c:v>
                </c:pt>
                <c:pt idx="165">
                  <c:v>13359</c:v>
                </c:pt>
                <c:pt idx="166">
                  <c:v>13359</c:v>
                </c:pt>
                <c:pt idx="167">
                  <c:v>13405</c:v>
                </c:pt>
                <c:pt idx="168">
                  <c:v>13417</c:v>
                </c:pt>
                <c:pt idx="169">
                  <c:v>13472</c:v>
                </c:pt>
                <c:pt idx="170">
                  <c:v>13887</c:v>
                </c:pt>
                <c:pt idx="171">
                  <c:v>13890</c:v>
                </c:pt>
                <c:pt idx="172">
                  <c:v>13913</c:v>
                </c:pt>
                <c:pt idx="173">
                  <c:v>13968</c:v>
                </c:pt>
                <c:pt idx="174">
                  <c:v>14467</c:v>
                </c:pt>
                <c:pt idx="175">
                  <c:v>14487</c:v>
                </c:pt>
                <c:pt idx="176">
                  <c:v>14513</c:v>
                </c:pt>
                <c:pt idx="177">
                  <c:v>14569.5</c:v>
                </c:pt>
                <c:pt idx="178">
                  <c:v>14574</c:v>
                </c:pt>
                <c:pt idx="179">
                  <c:v>14600</c:v>
                </c:pt>
                <c:pt idx="180">
                  <c:v>14620</c:v>
                </c:pt>
                <c:pt idx="181">
                  <c:v>14620</c:v>
                </c:pt>
                <c:pt idx="182">
                  <c:v>14653</c:v>
                </c:pt>
                <c:pt idx="183">
                  <c:v>14655</c:v>
                </c:pt>
                <c:pt idx="184">
                  <c:v>14992</c:v>
                </c:pt>
                <c:pt idx="185">
                  <c:v>15047</c:v>
                </c:pt>
                <c:pt idx="186">
                  <c:v>15070</c:v>
                </c:pt>
                <c:pt idx="187">
                  <c:v>15070</c:v>
                </c:pt>
                <c:pt idx="188">
                  <c:v>15070</c:v>
                </c:pt>
                <c:pt idx="189">
                  <c:v>15149.5</c:v>
                </c:pt>
                <c:pt idx="190">
                  <c:v>15538.5</c:v>
                </c:pt>
                <c:pt idx="191">
                  <c:v>15545</c:v>
                </c:pt>
                <c:pt idx="192">
                  <c:v>15722</c:v>
                </c:pt>
                <c:pt idx="193">
                  <c:v>15722</c:v>
                </c:pt>
                <c:pt idx="194">
                  <c:v>15722</c:v>
                </c:pt>
                <c:pt idx="195">
                  <c:v>16259</c:v>
                </c:pt>
                <c:pt idx="196">
                  <c:v>16668</c:v>
                </c:pt>
                <c:pt idx="197">
                  <c:v>16668</c:v>
                </c:pt>
                <c:pt idx="198">
                  <c:v>16752</c:v>
                </c:pt>
                <c:pt idx="199">
                  <c:v>16753.5</c:v>
                </c:pt>
                <c:pt idx="200">
                  <c:v>16838</c:v>
                </c:pt>
                <c:pt idx="201">
                  <c:v>16856</c:v>
                </c:pt>
                <c:pt idx="202">
                  <c:v>16856</c:v>
                </c:pt>
                <c:pt idx="203">
                  <c:v>16856</c:v>
                </c:pt>
                <c:pt idx="204">
                  <c:v>17384</c:v>
                </c:pt>
                <c:pt idx="205">
                  <c:v>17384</c:v>
                </c:pt>
                <c:pt idx="206">
                  <c:v>17389</c:v>
                </c:pt>
                <c:pt idx="207">
                  <c:v>17809.5</c:v>
                </c:pt>
                <c:pt idx="208">
                  <c:v>17834</c:v>
                </c:pt>
                <c:pt idx="209">
                  <c:v>17840</c:v>
                </c:pt>
                <c:pt idx="210">
                  <c:v>17840</c:v>
                </c:pt>
                <c:pt idx="211">
                  <c:v>18310</c:v>
                </c:pt>
                <c:pt idx="212">
                  <c:v>18382</c:v>
                </c:pt>
                <c:pt idx="213">
                  <c:v>18893</c:v>
                </c:pt>
                <c:pt idx="214">
                  <c:v>18893.5</c:v>
                </c:pt>
                <c:pt idx="215">
                  <c:v>19468.5</c:v>
                </c:pt>
                <c:pt idx="216">
                  <c:v>19577</c:v>
                </c:pt>
                <c:pt idx="217">
                  <c:v>19623</c:v>
                </c:pt>
                <c:pt idx="218">
                  <c:v>19971</c:v>
                </c:pt>
                <c:pt idx="219">
                  <c:v>19995</c:v>
                </c:pt>
                <c:pt idx="220">
                  <c:v>19995</c:v>
                </c:pt>
                <c:pt idx="221">
                  <c:v>20015</c:v>
                </c:pt>
                <c:pt idx="222">
                  <c:v>20041</c:v>
                </c:pt>
                <c:pt idx="223">
                  <c:v>20064</c:v>
                </c:pt>
                <c:pt idx="224">
                  <c:v>20087</c:v>
                </c:pt>
                <c:pt idx="225">
                  <c:v>20093</c:v>
                </c:pt>
                <c:pt idx="226">
                  <c:v>20128</c:v>
                </c:pt>
                <c:pt idx="227">
                  <c:v>20151</c:v>
                </c:pt>
                <c:pt idx="228">
                  <c:v>20160.5</c:v>
                </c:pt>
                <c:pt idx="229">
                  <c:v>20180</c:v>
                </c:pt>
                <c:pt idx="230">
                  <c:v>20206</c:v>
                </c:pt>
                <c:pt idx="231">
                  <c:v>20232</c:v>
                </c:pt>
                <c:pt idx="232">
                  <c:v>20644</c:v>
                </c:pt>
                <c:pt idx="233">
                  <c:v>20673</c:v>
                </c:pt>
                <c:pt idx="234">
                  <c:v>20702</c:v>
                </c:pt>
                <c:pt idx="235">
                  <c:v>21230</c:v>
                </c:pt>
                <c:pt idx="236">
                  <c:v>21230</c:v>
                </c:pt>
                <c:pt idx="237">
                  <c:v>21784</c:v>
                </c:pt>
                <c:pt idx="238">
                  <c:v>21784</c:v>
                </c:pt>
                <c:pt idx="239">
                  <c:v>21807</c:v>
                </c:pt>
                <c:pt idx="240">
                  <c:v>21807</c:v>
                </c:pt>
                <c:pt idx="241">
                  <c:v>21816</c:v>
                </c:pt>
                <c:pt idx="242">
                  <c:v>21865</c:v>
                </c:pt>
                <c:pt idx="243">
                  <c:v>21865</c:v>
                </c:pt>
                <c:pt idx="244">
                  <c:v>22289</c:v>
                </c:pt>
                <c:pt idx="245">
                  <c:v>22335</c:v>
                </c:pt>
                <c:pt idx="246">
                  <c:v>22425</c:v>
                </c:pt>
                <c:pt idx="247">
                  <c:v>22767</c:v>
                </c:pt>
                <c:pt idx="248">
                  <c:v>22891</c:v>
                </c:pt>
                <c:pt idx="249">
                  <c:v>23498</c:v>
                </c:pt>
              </c:numCache>
            </c:numRef>
          </c:xVal>
          <c:yVal>
            <c:numRef>
              <c:f>Active!$O$21:$O$952</c:f>
              <c:numCache>
                <c:formatCode>General</c:formatCode>
                <c:ptCount val="932"/>
                <c:pt idx="0">
                  <c:v>-1.7138061287740466E-2</c:v>
                </c:pt>
                <c:pt idx="1">
                  <c:v>-1.6457169396676352E-2</c:v>
                </c:pt>
                <c:pt idx="2">
                  <c:v>-1.6412903375389677E-2</c:v>
                </c:pt>
                <c:pt idx="3">
                  <c:v>-1.6146502410918966E-2</c:v>
                </c:pt>
                <c:pt idx="4">
                  <c:v>-1.6094992858876292E-2</c:v>
                </c:pt>
                <c:pt idx="5">
                  <c:v>-1.6081310634114956E-2</c:v>
                </c:pt>
                <c:pt idx="6">
                  <c:v>-1.6057970368345623E-2</c:v>
                </c:pt>
                <c:pt idx="7">
                  <c:v>-1.5693379320293563E-2</c:v>
                </c:pt>
                <c:pt idx="8">
                  <c:v>-1.5693379320293563E-2</c:v>
                </c:pt>
                <c:pt idx="9">
                  <c:v>-1.5588750542706876E-2</c:v>
                </c:pt>
                <c:pt idx="10">
                  <c:v>-1.4365398681693344E-2</c:v>
                </c:pt>
                <c:pt idx="11">
                  <c:v>-1.3875253100537261E-2</c:v>
                </c:pt>
                <c:pt idx="12">
                  <c:v>-1.28949619382251E-2</c:v>
                </c:pt>
                <c:pt idx="13">
                  <c:v>-1.240964537757302E-2</c:v>
                </c:pt>
                <c:pt idx="14">
                  <c:v>-8.5154427594717162E-3</c:v>
                </c:pt>
                <c:pt idx="15">
                  <c:v>-4.4127874229477095E-3</c:v>
                </c:pt>
                <c:pt idx="16">
                  <c:v>-4.3636923811570336E-3</c:v>
                </c:pt>
                <c:pt idx="17">
                  <c:v>-4.3403521153876964E-3</c:v>
                </c:pt>
                <c:pt idx="18">
                  <c:v>-4.1270703764609961E-3</c:v>
                </c:pt>
                <c:pt idx="19">
                  <c:v>-4.0803898449223216E-3</c:v>
                </c:pt>
                <c:pt idx="20">
                  <c:v>-3.1282679688834983E-3</c:v>
                </c:pt>
                <c:pt idx="21">
                  <c:v>-3.1121712338701615E-3</c:v>
                </c:pt>
                <c:pt idx="22">
                  <c:v>-3.0888309681008242E-3</c:v>
                </c:pt>
                <c:pt idx="23">
                  <c:v>-3.0397359263101501E-3</c:v>
                </c:pt>
                <c:pt idx="24">
                  <c:v>-2.5479806716527369E-3</c:v>
                </c:pt>
                <c:pt idx="25">
                  <c:v>-2.1809751133486759E-3</c:v>
                </c:pt>
                <c:pt idx="26">
                  <c:v>-1.6586360621659232E-3</c:v>
                </c:pt>
                <c:pt idx="27">
                  <c:v>-1.6377103066485873E-3</c:v>
                </c:pt>
                <c:pt idx="28">
                  <c:v>-1.2715095850951933E-3</c:v>
                </c:pt>
                <c:pt idx="29">
                  <c:v>-1.2690950748431929E-3</c:v>
                </c:pt>
                <c:pt idx="30">
                  <c:v>-1.2666805645911924E-3</c:v>
                </c:pt>
                <c:pt idx="31">
                  <c:v>-1.2570225235831907E-3</c:v>
                </c:pt>
                <c:pt idx="32">
                  <c:v>-1.2457548090738556E-3</c:v>
                </c:pt>
                <c:pt idx="33">
                  <c:v>-8.8518794477512961E-4</c:v>
                </c:pt>
                <c:pt idx="34">
                  <c:v>-8.8518794477512961E-4</c:v>
                </c:pt>
                <c:pt idx="35">
                  <c:v>-8.3689773973512176E-4</c:v>
                </c:pt>
                <c:pt idx="36">
                  <c:v>-8.1597198421778493E-4</c:v>
                </c:pt>
                <c:pt idx="37">
                  <c:v>-8.1114296371378493E-4</c:v>
                </c:pt>
                <c:pt idx="38">
                  <c:v>-7.9746073895244855E-4</c:v>
                </c:pt>
                <c:pt idx="39">
                  <c:v>-3.1133934154970247E-4</c:v>
                </c:pt>
                <c:pt idx="40">
                  <c:v>-3.1133934154970247E-4</c:v>
                </c:pt>
                <c:pt idx="41">
                  <c:v>-3.0892483129770203E-4</c:v>
                </c:pt>
                <c:pt idx="42">
                  <c:v>-3.0892483129770203E-4</c:v>
                </c:pt>
                <c:pt idx="43">
                  <c:v>7.4177462019694128E-5</c:v>
                </c:pt>
                <c:pt idx="44">
                  <c:v>9.0274197033030079E-5</c:v>
                </c:pt>
                <c:pt idx="45">
                  <c:v>1.3936923882370503E-4</c:v>
                </c:pt>
                <c:pt idx="46">
                  <c:v>1.3936923882370503E-4</c:v>
                </c:pt>
                <c:pt idx="47">
                  <c:v>1.5546597383704099E-4</c:v>
                </c:pt>
                <c:pt idx="48">
                  <c:v>1.5546597383704099E-4</c:v>
                </c:pt>
                <c:pt idx="49">
                  <c:v>4.709619800984258E-4</c:v>
                </c:pt>
                <c:pt idx="50">
                  <c:v>4.9430224586776306E-4</c:v>
                </c:pt>
                <c:pt idx="51">
                  <c:v>4.967167561197635E-4</c:v>
                </c:pt>
                <c:pt idx="52">
                  <c:v>5.7800526793711036E-4</c:v>
                </c:pt>
                <c:pt idx="53">
                  <c:v>5.9893102345444718E-4</c:v>
                </c:pt>
                <c:pt idx="54">
                  <c:v>6.1744226871978357E-4</c:v>
                </c:pt>
                <c:pt idx="55">
                  <c:v>6.4561155499312083E-4</c:v>
                </c:pt>
                <c:pt idx="56">
                  <c:v>8.5889329391982284E-4</c:v>
                </c:pt>
                <c:pt idx="57">
                  <c:v>9.2408507072383374E-4</c:v>
                </c:pt>
                <c:pt idx="58">
                  <c:v>9.8444782702384378E-4</c:v>
                </c:pt>
                <c:pt idx="59">
                  <c:v>1.4464241219065864E-3</c:v>
                </c:pt>
                <c:pt idx="60">
                  <c:v>1.4488386321585859E-3</c:v>
                </c:pt>
                <c:pt idx="61">
                  <c:v>1.4536676526625868E-3</c:v>
                </c:pt>
                <c:pt idx="62">
                  <c:v>1.4721788979279232E-3</c:v>
                </c:pt>
                <c:pt idx="63">
                  <c:v>1.4906901431932596E-3</c:v>
                </c:pt>
                <c:pt idx="64">
                  <c:v>1.5164449192145973E-3</c:v>
                </c:pt>
                <c:pt idx="65">
                  <c:v>1.8110151699586461E-3</c:v>
                </c:pt>
                <c:pt idx="66">
                  <c:v>1.8456231502373185E-3</c:v>
                </c:pt>
                <c:pt idx="67">
                  <c:v>1.9180584577973298E-3</c:v>
                </c:pt>
                <c:pt idx="68">
                  <c:v>1.9389842133146666E-3</c:v>
                </c:pt>
                <c:pt idx="69">
                  <c:v>1.9502519278240017E-3</c:v>
                </c:pt>
                <c:pt idx="70">
                  <c:v>1.9760067038453394E-3</c:v>
                </c:pt>
                <c:pt idx="71">
                  <c:v>2.2617237503320528E-3</c:v>
                </c:pt>
                <c:pt idx="72">
                  <c:v>2.2975389857367258E-3</c:v>
                </c:pt>
                <c:pt idx="73">
                  <c:v>2.3023680062407266E-3</c:v>
                </c:pt>
                <c:pt idx="74">
                  <c:v>2.7076033102014594E-3</c:v>
                </c:pt>
                <c:pt idx="75">
                  <c:v>2.741004035354132E-3</c:v>
                </c:pt>
                <c:pt idx="76">
                  <c:v>2.765551556249469E-3</c:v>
                </c:pt>
                <c:pt idx="77">
                  <c:v>3.3973484055229062E-3</c:v>
                </c:pt>
                <c:pt idx="78">
                  <c:v>3.5897043889322709E-3</c:v>
                </c:pt>
                <c:pt idx="79">
                  <c:v>3.633970410218945E-3</c:v>
                </c:pt>
                <c:pt idx="80">
                  <c:v>3.6548961657362818E-3</c:v>
                </c:pt>
                <c:pt idx="81">
                  <c:v>3.6919186562669546E-3</c:v>
                </c:pt>
                <c:pt idx="82">
                  <c:v>3.6919186562669546E-3</c:v>
                </c:pt>
                <c:pt idx="83">
                  <c:v>3.6919186562669546E-3</c:v>
                </c:pt>
                <c:pt idx="84">
                  <c:v>3.7989619441056387E-3</c:v>
                </c:pt>
                <c:pt idx="85">
                  <c:v>3.8013764543576392E-3</c:v>
                </c:pt>
                <c:pt idx="86">
                  <c:v>4.1353837058843608E-3</c:v>
                </c:pt>
                <c:pt idx="87">
                  <c:v>4.1353837058843608E-3</c:v>
                </c:pt>
                <c:pt idx="88">
                  <c:v>4.1377982161363604E-3</c:v>
                </c:pt>
                <c:pt idx="89">
                  <c:v>4.1724061964150336E-3</c:v>
                </c:pt>
                <c:pt idx="90">
                  <c:v>4.603396276397104E-3</c:v>
                </c:pt>
                <c:pt idx="91">
                  <c:v>4.6134567357804393E-3</c:v>
                </c:pt>
                <c:pt idx="92">
                  <c:v>4.6536985733137788E-3</c:v>
                </c:pt>
                <c:pt idx="93">
                  <c:v>5.0762378674138482E-3</c:v>
                </c:pt>
                <c:pt idx="94">
                  <c:v>5.452096629975243E-3</c:v>
                </c:pt>
                <c:pt idx="95">
                  <c:v>5.5100448760232526E-3</c:v>
                </c:pt>
                <c:pt idx="96">
                  <c:v>5.5555181524359273E-3</c:v>
                </c:pt>
                <c:pt idx="97">
                  <c:v>5.5591399178139276E-3</c:v>
                </c:pt>
                <c:pt idx="98">
                  <c:v>5.8726238321986455E-3</c:v>
                </c:pt>
                <c:pt idx="99">
                  <c:v>5.8738310873246461E-3</c:v>
                </c:pt>
                <c:pt idx="100">
                  <c:v>5.8750383424506459E-3</c:v>
                </c:pt>
                <c:pt idx="101">
                  <c:v>5.9189019453619865E-3</c:v>
                </c:pt>
                <c:pt idx="102">
                  <c:v>6.3623669949793927E-3</c:v>
                </c:pt>
                <c:pt idx="103">
                  <c:v>6.3857072607487299E-3</c:v>
                </c:pt>
                <c:pt idx="104">
                  <c:v>6.3881217710007304E-3</c:v>
                </c:pt>
                <c:pt idx="105">
                  <c:v>6.3881217710007304E-3</c:v>
                </c:pt>
                <c:pt idx="106">
                  <c:v>6.4018039957620659E-3</c:v>
                </c:pt>
                <c:pt idx="107">
                  <c:v>6.4018039957620659E-3</c:v>
                </c:pt>
                <c:pt idx="108">
                  <c:v>6.4018039957620659E-3</c:v>
                </c:pt>
                <c:pt idx="109">
                  <c:v>6.4042185060140663E-3</c:v>
                </c:pt>
                <c:pt idx="110">
                  <c:v>6.4275587717834036E-3</c:v>
                </c:pt>
                <c:pt idx="111">
                  <c:v>6.4275587717834036E-3</c:v>
                </c:pt>
                <c:pt idx="112">
                  <c:v>6.4335950474134042E-3</c:v>
                </c:pt>
                <c:pt idx="113">
                  <c:v>6.4521062926787406E-3</c:v>
                </c:pt>
                <c:pt idx="114">
                  <c:v>6.4521062926787406E-3</c:v>
                </c:pt>
                <c:pt idx="115">
                  <c:v>6.4533135478047413E-3</c:v>
                </c:pt>
                <c:pt idx="116">
                  <c:v>6.4533135478047413E-3</c:v>
                </c:pt>
                <c:pt idx="117">
                  <c:v>6.4951650588394149E-3</c:v>
                </c:pt>
                <c:pt idx="118">
                  <c:v>6.4951650588394149E-3</c:v>
                </c:pt>
                <c:pt idx="119">
                  <c:v>6.4951650588394149E-3</c:v>
                </c:pt>
                <c:pt idx="120">
                  <c:v>8.1040337234223447E-3</c:v>
                </c:pt>
                <c:pt idx="121">
                  <c:v>8.2320027667783669E-3</c:v>
                </c:pt>
                <c:pt idx="122">
                  <c:v>8.2320027667783669E-3</c:v>
                </c:pt>
                <c:pt idx="123">
                  <c:v>9.4786948935612382E-3</c:v>
                </c:pt>
                <c:pt idx="124">
                  <c:v>9.4786948935612382E-3</c:v>
                </c:pt>
                <c:pt idx="125">
                  <c:v>9.4811094038132378E-3</c:v>
                </c:pt>
                <c:pt idx="126">
                  <c:v>9.6227606719305955E-3</c:v>
                </c:pt>
                <c:pt idx="127">
                  <c:v>9.9688404747173172E-3</c:v>
                </c:pt>
                <c:pt idx="128">
                  <c:v>9.9688404747173172E-3</c:v>
                </c:pt>
                <c:pt idx="129">
                  <c:v>9.9688404747173172E-3</c:v>
                </c:pt>
                <c:pt idx="130">
                  <c:v>9.9688404747173172E-3</c:v>
                </c:pt>
                <c:pt idx="131">
                  <c:v>9.9837299546046542E-3</c:v>
                </c:pt>
                <c:pt idx="132">
                  <c:v>9.9861444648566538E-3</c:v>
                </c:pt>
                <c:pt idx="133">
                  <c:v>9.9873517199826553E-3</c:v>
                </c:pt>
                <c:pt idx="134">
                  <c:v>9.9873517199826553E-3</c:v>
                </c:pt>
                <c:pt idx="135">
                  <c:v>9.9873517199826553E-3</c:v>
                </c:pt>
                <c:pt idx="136">
                  <c:v>9.9873517199826553E-3</c:v>
                </c:pt>
                <c:pt idx="137">
                  <c:v>9.9909734853606547E-3</c:v>
                </c:pt>
                <c:pt idx="138">
                  <c:v>1.0091980497569339E-2</c:v>
                </c:pt>
                <c:pt idx="139">
                  <c:v>1.0876696329469467E-2</c:v>
                </c:pt>
                <c:pt idx="140">
                  <c:v>1.0879110839721467E-2</c:v>
                </c:pt>
                <c:pt idx="141">
                  <c:v>1.0897622084986805E-2</c:v>
                </c:pt>
                <c:pt idx="142">
                  <c:v>1.1214325346374189E-2</c:v>
                </c:pt>
                <c:pt idx="143">
                  <c:v>1.1304064644073537E-2</c:v>
                </c:pt>
                <c:pt idx="144">
                  <c:v>1.1304064644073537E-2</c:v>
                </c:pt>
                <c:pt idx="145">
                  <c:v>1.2641703323681756E-2</c:v>
                </c:pt>
                <c:pt idx="146">
                  <c:v>1.394553885976197E-2</c:v>
                </c:pt>
                <c:pt idx="147">
                  <c:v>1.3950367880265971E-2</c:v>
                </c:pt>
                <c:pt idx="148">
                  <c:v>1.5349174152924867E-2</c:v>
                </c:pt>
                <c:pt idx="149">
                  <c:v>1.5372514418694205E-2</c:v>
                </c:pt>
                <c:pt idx="150">
                  <c:v>1.5391025663959541E-2</c:v>
                </c:pt>
                <c:pt idx="151">
                  <c:v>1.5393440174211542E-2</c:v>
                </c:pt>
                <c:pt idx="152">
                  <c:v>1.5397061939589542E-2</c:v>
                </c:pt>
                <c:pt idx="153">
                  <c:v>1.5416780439980878E-2</c:v>
                </c:pt>
                <c:pt idx="154">
                  <c:v>1.5819601233689612E-2</c:v>
                </c:pt>
                <c:pt idx="155">
                  <c:v>1.5840526989206946E-2</c:v>
                </c:pt>
                <c:pt idx="156">
                  <c:v>1.5850587448590282E-2</c:v>
                </c:pt>
                <c:pt idx="157">
                  <c:v>1.5855416469094281E-2</c:v>
                </c:pt>
                <c:pt idx="158">
                  <c:v>1.6203910782133006E-2</c:v>
                </c:pt>
                <c:pt idx="159">
                  <c:v>1.6257030007677017E-2</c:v>
                </c:pt>
                <c:pt idx="160">
                  <c:v>1.6266688048685016E-2</c:v>
                </c:pt>
                <c:pt idx="161">
                  <c:v>1.6777759385358436E-2</c:v>
                </c:pt>
                <c:pt idx="162">
                  <c:v>1.7114181147137156E-2</c:v>
                </c:pt>
                <c:pt idx="163">
                  <c:v>1.7151203637667832E-2</c:v>
                </c:pt>
                <c:pt idx="164">
                  <c:v>1.7153618147919832E-2</c:v>
                </c:pt>
                <c:pt idx="165">
                  <c:v>1.7153618147919832E-2</c:v>
                </c:pt>
                <c:pt idx="166">
                  <c:v>1.7153618147919832E-2</c:v>
                </c:pt>
                <c:pt idx="167">
                  <c:v>1.7190640638450501E-2</c:v>
                </c:pt>
                <c:pt idx="168">
                  <c:v>1.7200298679458506E-2</c:v>
                </c:pt>
                <c:pt idx="169">
                  <c:v>1.7244564700745181E-2</c:v>
                </c:pt>
                <c:pt idx="170">
                  <c:v>1.7578571952271901E-2</c:v>
                </c:pt>
                <c:pt idx="171">
                  <c:v>1.7580986462523901E-2</c:v>
                </c:pt>
                <c:pt idx="172">
                  <c:v>1.7599497707789236E-2</c:v>
                </c:pt>
                <c:pt idx="173">
                  <c:v>1.7643763729075911E-2</c:v>
                </c:pt>
                <c:pt idx="174">
                  <c:v>1.8045377267658643E-2</c:v>
                </c:pt>
                <c:pt idx="175">
                  <c:v>1.8061474002671982E-2</c:v>
                </c:pt>
                <c:pt idx="176">
                  <c:v>1.8082399758189316E-2</c:v>
                </c:pt>
                <c:pt idx="177">
                  <c:v>1.8127873034601991E-2</c:v>
                </c:pt>
                <c:pt idx="178">
                  <c:v>1.813149479997999E-2</c:v>
                </c:pt>
                <c:pt idx="179">
                  <c:v>1.8152420555497328E-2</c:v>
                </c:pt>
                <c:pt idx="180">
                  <c:v>1.8168517290510663E-2</c:v>
                </c:pt>
                <c:pt idx="181">
                  <c:v>1.8168517290510663E-2</c:v>
                </c:pt>
                <c:pt idx="182">
                  <c:v>1.8195076903282668E-2</c:v>
                </c:pt>
                <c:pt idx="183">
                  <c:v>1.8196686576783999E-2</c:v>
                </c:pt>
                <c:pt idx="184">
                  <c:v>1.8467916561758713E-2</c:v>
                </c:pt>
                <c:pt idx="185">
                  <c:v>1.8512182583045385E-2</c:v>
                </c:pt>
                <c:pt idx="186">
                  <c:v>1.8530693828310723E-2</c:v>
                </c:pt>
                <c:pt idx="187">
                  <c:v>1.8530693828310723E-2</c:v>
                </c:pt>
                <c:pt idx="188">
                  <c:v>1.8530693828310723E-2</c:v>
                </c:pt>
                <c:pt idx="189">
                  <c:v>1.8594678349988736E-2</c:v>
                </c:pt>
                <c:pt idx="190">
                  <c:v>1.8907759845998118E-2</c:v>
                </c:pt>
                <c:pt idx="191">
                  <c:v>1.8912991284877452E-2</c:v>
                </c:pt>
                <c:pt idx="192">
                  <c:v>1.9055447389745475E-2</c:v>
                </c:pt>
                <c:pt idx="193">
                  <c:v>1.9055447389745475E-2</c:v>
                </c:pt>
                <c:pt idx="194">
                  <c:v>1.9055447389745475E-2</c:v>
                </c:pt>
                <c:pt idx="195">
                  <c:v>1.9487644724853547E-2</c:v>
                </c:pt>
                <c:pt idx="196">
                  <c:v>1.9816822955876265E-2</c:v>
                </c:pt>
                <c:pt idx="197">
                  <c:v>1.9816822955876265E-2</c:v>
                </c:pt>
                <c:pt idx="198">
                  <c:v>1.9884429242932281E-2</c:v>
                </c:pt>
                <c:pt idx="199">
                  <c:v>1.988563649805828E-2</c:v>
                </c:pt>
                <c:pt idx="200">
                  <c:v>1.9953645203489623E-2</c:v>
                </c:pt>
                <c:pt idx="201">
                  <c:v>1.9968132265001624E-2</c:v>
                </c:pt>
                <c:pt idx="202">
                  <c:v>1.9968132265001624E-2</c:v>
                </c:pt>
                <c:pt idx="203">
                  <c:v>1.9968132265001624E-2</c:v>
                </c:pt>
                <c:pt idx="204">
                  <c:v>2.0393086069353694E-2</c:v>
                </c:pt>
                <c:pt idx="205">
                  <c:v>2.0393086069353694E-2</c:v>
                </c:pt>
                <c:pt idx="206">
                  <c:v>2.0397110253107031E-2</c:v>
                </c:pt>
                <c:pt idx="207">
                  <c:v>2.073554410676242E-2</c:v>
                </c:pt>
                <c:pt idx="208">
                  <c:v>2.0755262607153754E-2</c:v>
                </c:pt>
                <c:pt idx="209">
                  <c:v>2.0760091627657754E-2</c:v>
                </c:pt>
                <c:pt idx="210">
                  <c:v>2.0760091627657754E-2</c:v>
                </c:pt>
                <c:pt idx="211">
                  <c:v>2.1138364900471149E-2</c:v>
                </c:pt>
                <c:pt idx="212">
                  <c:v>2.1196313146519159E-2</c:v>
                </c:pt>
                <c:pt idx="213">
                  <c:v>2.1607584726109894E-2</c:v>
                </c:pt>
                <c:pt idx="214">
                  <c:v>2.1607987144485228E-2</c:v>
                </c:pt>
                <c:pt idx="215">
                  <c:v>2.2070768276118639E-2</c:v>
                </c:pt>
                <c:pt idx="216">
                  <c:v>2.2158093063565983E-2</c:v>
                </c:pt>
                <c:pt idx="217">
                  <c:v>2.2195115554096659E-2</c:v>
                </c:pt>
                <c:pt idx="218">
                  <c:v>2.2475198743328706E-2</c:v>
                </c:pt>
                <c:pt idx="219">
                  <c:v>2.2494514825344709E-2</c:v>
                </c:pt>
                <c:pt idx="220">
                  <c:v>2.2494514825344709E-2</c:v>
                </c:pt>
                <c:pt idx="221">
                  <c:v>2.2510611560358045E-2</c:v>
                </c:pt>
                <c:pt idx="222">
                  <c:v>2.2531537315875379E-2</c:v>
                </c:pt>
                <c:pt idx="223">
                  <c:v>2.2550048561140713E-2</c:v>
                </c:pt>
                <c:pt idx="224">
                  <c:v>2.2568559806406055E-2</c:v>
                </c:pt>
                <c:pt idx="225">
                  <c:v>2.2573388826910054E-2</c:v>
                </c:pt>
                <c:pt idx="226">
                  <c:v>2.2601558113183394E-2</c:v>
                </c:pt>
                <c:pt idx="227">
                  <c:v>2.2620069358448729E-2</c:v>
                </c:pt>
                <c:pt idx="228">
                  <c:v>2.2627715307580065E-2</c:v>
                </c:pt>
                <c:pt idx="229">
                  <c:v>2.2643409624218062E-2</c:v>
                </c:pt>
                <c:pt idx="230">
                  <c:v>2.2664335379735404E-2</c:v>
                </c:pt>
                <c:pt idx="231">
                  <c:v>2.2685261135252738E-2</c:v>
                </c:pt>
                <c:pt idx="232">
                  <c:v>2.3016853876527459E-2</c:v>
                </c:pt>
                <c:pt idx="233">
                  <c:v>2.3040194142296799E-2</c:v>
                </c:pt>
                <c:pt idx="234">
                  <c:v>2.3063534408066133E-2</c:v>
                </c:pt>
                <c:pt idx="235">
                  <c:v>2.3488488212418203E-2</c:v>
                </c:pt>
                <c:pt idx="236">
                  <c:v>2.3488488212418203E-2</c:v>
                </c:pt>
                <c:pt idx="237">
                  <c:v>2.3934367772287607E-2</c:v>
                </c:pt>
                <c:pt idx="238">
                  <c:v>2.3934367772287607E-2</c:v>
                </c:pt>
                <c:pt idx="239">
                  <c:v>2.3952879017552949E-2</c:v>
                </c:pt>
                <c:pt idx="240">
                  <c:v>2.3952879017552949E-2</c:v>
                </c:pt>
                <c:pt idx="241">
                  <c:v>2.3960122548308947E-2</c:v>
                </c:pt>
                <c:pt idx="242">
                  <c:v>2.3999559549091623E-2</c:v>
                </c:pt>
                <c:pt idx="243">
                  <c:v>2.3999559549091623E-2</c:v>
                </c:pt>
                <c:pt idx="244">
                  <c:v>2.4340810331374342E-2</c:v>
                </c:pt>
                <c:pt idx="245">
                  <c:v>2.4377832821905018E-2</c:v>
                </c:pt>
                <c:pt idx="246">
                  <c:v>2.4450268129465026E-2</c:v>
                </c:pt>
                <c:pt idx="247">
                  <c:v>2.4725522298193074E-2</c:v>
                </c:pt>
                <c:pt idx="248">
                  <c:v>2.4825322055275753E-2</c:v>
                </c:pt>
                <c:pt idx="249">
                  <c:v>2.5313857962930501E-2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F9E-42E9-BD0F-CF1C2A0C7C65}"/>
            </c:ext>
          </c:extLst>
        </c:ser>
        <c:ser>
          <c:idx val="8"/>
          <c:order val="8"/>
          <c:tx>
            <c:strRef>
              <c:f>Active!$P$20</c:f>
              <c:strCache>
                <c:ptCount val="1"/>
                <c:pt idx="0">
                  <c:v>Q. Fit</c:v>
                </c:pt>
              </c:strCache>
            </c:strRef>
          </c:tx>
          <c:spPr>
            <a:ln w="28575">
              <a:noFill/>
            </a:ln>
          </c:spPr>
          <c:xVal>
            <c:numRef>
              <c:f>Active!$F$21:$F$952</c:f>
              <c:numCache>
                <c:formatCode>General</c:formatCode>
                <c:ptCount val="932"/>
                <c:pt idx="0">
                  <c:v>-29248</c:v>
                </c:pt>
                <c:pt idx="1">
                  <c:v>-28402</c:v>
                </c:pt>
                <c:pt idx="2">
                  <c:v>-28347</c:v>
                </c:pt>
                <c:pt idx="3">
                  <c:v>-28016</c:v>
                </c:pt>
                <c:pt idx="4">
                  <c:v>-27952</c:v>
                </c:pt>
                <c:pt idx="5">
                  <c:v>-27935</c:v>
                </c:pt>
                <c:pt idx="6">
                  <c:v>-27906</c:v>
                </c:pt>
                <c:pt idx="7">
                  <c:v>-27453</c:v>
                </c:pt>
                <c:pt idx="8">
                  <c:v>-27453</c:v>
                </c:pt>
                <c:pt idx="9">
                  <c:v>-27323</c:v>
                </c:pt>
                <c:pt idx="10">
                  <c:v>-25803</c:v>
                </c:pt>
                <c:pt idx="11">
                  <c:v>-25194</c:v>
                </c:pt>
                <c:pt idx="12">
                  <c:v>-23976</c:v>
                </c:pt>
                <c:pt idx="13">
                  <c:v>-23373</c:v>
                </c:pt>
                <c:pt idx="14">
                  <c:v>-18534.5</c:v>
                </c:pt>
                <c:pt idx="15">
                  <c:v>-13437</c:v>
                </c:pt>
                <c:pt idx="16">
                  <c:v>-13376</c:v>
                </c:pt>
                <c:pt idx="17">
                  <c:v>-13347</c:v>
                </c:pt>
                <c:pt idx="18">
                  <c:v>-13082</c:v>
                </c:pt>
                <c:pt idx="19">
                  <c:v>-13024</c:v>
                </c:pt>
                <c:pt idx="20">
                  <c:v>-11841</c:v>
                </c:pt>
                <c:pt idx="21">
                  <c:v>-11821</c:v>
                </c:pt>
                <c:pt idx="22">
                  <c:v>-11792</c:v>
                </c:pt>
                <c:pt idx="23">
                  <c:v>-11731</c:v>
                </c:pt>
                <c:pt idx="24">
                  <c:v>-11120</c:v>
                </c:pt>
                <c:pt idx="25">
                  <c:v>-10664</c:v>
                </c:pt>
                <c:pt idx="26">
                  <c:v>-10015</c:v>
                </c:pt>
                <c:pt idx="27">
                  <c:v>-9989</c:v>
                </c:pt>
                <c:pt idx="28">
                  <c:v>-9534</c:v>
                </c:pt>
                <c:pt idx="29">
                  <c:v>-9531</c:v>
                </c:pt>
                <c:pt idx="30">
                  <c:v>-9528</c:v>
                </c:pt>
                <c:pt idx="31">
                  <c:v>-9516</c:v>
                </c:pt>
                <c:pt idx="32">
                  <c:v>-9502</c:v>
                </c:pt>
                <c:pt idx="33">
                  <c:v>-9054</c:v>
                </c:pt>
                <c:pt idx="34">
                  <c:v>-9054</c:v>
                </c:pt>
                <c:pt idx="35">
                  <c:v>-8994</c:v>
                </c:pt>
                <c:pt idx="36">
                  <c:v>-8968</c:v>
                </c:pt>
                <c:pt idx="37">
                  <c:v>-8962</c:v>
                </c:pt>
                <c:pt idx="38">
                  <c:v>-8945</c:v>
                </c:pt>
                <c:pt idx="39">
                  <c:v>-8341</c:v>
                </c:pt>
                <c:pt idx="40">
                  <c:v>-8341</c:v>
                </c:pt>
                <c:pt idx="41">
                  <c:v>-8338</c:v>
                </c:pt>
                <c:pt idx="42">
                  <c:v>-8338</c:v>
                </c:pt>
                <c:pt idx="43">
                  <c:v>-7862</c:v>
                </c:pt>
                <c:pt idx="44">
                  <c:v>-7842</c:v>
                </c:pt>
                <c:pt idx="45">
                  <c:v>-7781</c:v>
                </c:pt>
                <c:pt idx="46">
                  <c:v>-7781</c:v>
                </c:pt>
                <c:pt idx="47">
                  <c:v>-7761</c:v>
                </c:pt>
                <c:pt idx="48">
                  <c:v>-7761</c:v>
                </c:pt>
                <c:pt idx="49">
                  <c:v>-7369</c:v>
                </c:pt>
                <c:pt idx="50">
                  <c:v>-7340</c:v>
                </c:pt>
                <c:pt idx="51">
                  <c:v>-7337</c:v>
                </c:pt>
                <c:pt idx="52">
                  <c:v>-7236</c:v>
                </c:pt>
                <c:pt idx="53">
                  <c:v>-7210</c:v>
                </c:pt>
                <c:pt idx="54">
                  <c:v>-7187</c:v>
                </c:pt>
                <c:pt idx="55">
                  <c:v>-7152</c:v>
                </c:pt>
                <c:pt idx="56">
                  <c:v>-6887</c:v>
                </c:pt>
                <c:pt idx="57">
                  <c:v>-6806</c:v>
                </c:pt>
                <c:pt idx="58">
                  <c:v>-6731</c:v>
                </c:pt>
                <c:pt idx="59">
                  <c:v>-6157</c:v>
                </c:pt>
                <c:pt idx="60">
                  <c:v>-6154</c:v>
                </c:pt>
                <c:pt idx="61">
                  <c:v>-6148</c:v>
                </c:pt>
                <c:pt idx="62">
                  <c:v>-6125</c:v>
                </c:pt>
                <c:pt idx="63">
                  <c:v>-6102</c:v>
                </c:pt>
                <c:pt idx="64">
                  <c:v>-6070</c:v>
                </c:pt>
                <c:pt idx="65">
                  <c:v>-5704</c:v>
                </c:pt>
                <c:pt idx="66">
                  <c:v>-5661</c:v>
                </c:pt>
                <c:pt idx="67">
                  <c:v>-5571</c:v>
                </c:pt>
                <c:pt idx="68">
                  <c:v>-5545</c:v>
                </c:pt>
                <c:pt idx="69">
                  <c:v>-5531</c:v>
                </c:pt>
                <c:pt idx="70">
                  <c:v>-5499</c:v>
                </c:pt>
                <c:pt idx="71">
                  <c:v>-5144</c:v>
                </c:pt>
                <c:pt idx="72">
                  <c:v>-5099.5</c:v>
                </c:pt>
                <c:pt idx="73">
                  <c:v>-5093.5</c:v>
                </c:pt>
                <c:pt idx="74">
                  <c:v>-4590</c:v>
                </c:pt>
                <c:pt idx="75">
                  <c:v>-4548.5</c:v>
                </c:pt>
                <c:pt idx="76">
                  <c:v>-4518</c:v>
                </c:pt>
                <c:pt idx="77">
                  <c:v>-3733</c:v>
                </c:pt>
                <c:pt idx="78">
                  <c:v>-3494</c:v>
                </c:pt>
                <c:pt idx="79">
                  <c:v>-3439</c:v>
                </c:pt>
                <c:pt idx="80">
                  <c:v>-3413</c:v>
                </c:pt>
                <c:pt idx="81">
                  <c:v>-3367</c:v>
                </c:pt>
                <c:pt idx="82">
                  <c:v>-3367</c:v>
                </c:pt>
                <c:pt idx="83">
                  <c:v>-3367</c:v>
                </c:pt>
                <c:pt idx="84">
                  <c:v>-3234</c:v>
                </c:pt>
                <c:pt idx="85">
                  <c:v>-3231</c:v>
                </c:pt>
                <c:pt idx="86">
                  <c:v>-2816</c:v>
                </c:pt>
                <c:pt idx="87">
                  <c:v>-2816</c:v>
                </c:pt>
                <c:pt idx="88">
                  <c:v>-2813</c:v>
                </c:pt>
                <c:pt idx="89">
                  <c:v>-2770</c:v>
                </c:pt>
                <c:pt idx="90">
                  <c:v>-2234.5</c:v>
                </c:pt>
                <c:pt idx="91">
                  <c:v>-2222</c:v>
                </c:pt>
                <c:pt idx="92">
                  <c:v>-2172</c:v>
                </c:pt>
                <c:pt idx="93">
                  <c:v>-1647</c:v>
                </c:pt>
                <c:pt idx="94">
                  <c:v>-1180</c:v>
                </c:pt>
                <c:pt idx="95">
                  <c:v>-1108</c:v>
                </c:pt>
                <c:pt idx="96">
                  <c:v>-1051.5</c:v>
                </c:pt>
                <c:pt idx="97">
                  <c:v>-1047</c:v>
                </c:pt>
                <c:pt idx="98">
                  <c:v>-657.5</c:v>
                </c:pt>
                <c:pt idx="99">
                  <c:v>-656</c:v>
                </c:pt>
                <c:pt idx="100">
                  <c:v>-654.5</c:v>
                </c:pt>
                <c:pt idx="101">
                  <c:v>-600</c:v>
                </c:pt>
                <c:pt idx="102">
                  <c:v>-49</c:v>
                </c:pt>
                <c:pt idx="103">
                  <c:v>-20</c:v>
                </c:pt>
                <c:pt idx="104">
                  <c:v>-17</c:v>
                </c:pt>
                <c:pt idx="105">
                  <c:v>-17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3</c:v>
                </c:pt>
                <c:pt idx="110">
                  <c:v>32</c:v>
                </c:pt>
                <c:pt idx="111">
                  <c:v>32</c:v>
                </c:pt>
                <c:pt idx="112">
                  <c:v>39.5</c:v>
                </c:pt>
                <c:pt idx="113">
                  <c:v>62.5</c:v>
                </c:pt>
                <c:pt idx="114">
                  <c:v>62.5</c:v>
                </c:pt>
                <c:pt idx="115">
                  <c:v>64</c:v>
                </c:pt>
                <c:pt idx="116">
                  <c:v>64</c:v>
                </c:pt>
                <c:pt idx="117">
                  <c:v>116</c:v>
                </c:pt>
                <c:pt idx="118">
                  <c:v>116</c:v>
                </c:pt>
                <c:pt idx="119">
                  <c:v>116</c:v>
                </c:pt>
                <c:pt idx="120">
                  <c:v>2115</c:v>
                </c:pt>
                <c:pt idx="121">
                  <c:v>2274</c:v>
                </c:pt>
                <c:pt idx="122">
                  <c:v>2274</c:v>
                </c:pt>
                <c:pt idx="123">
                  <c:v>3823</c:v>
                </c:pt>
                <c:pt idx="124">
                  <c:v>3823</c:v>
                </c:pt>
                <c:pt idx="125">
                  <c:v>3826</c:v>
                </c:pt>
                <c:pt idx="126">
                  <c:v>4002</c:v>
                </c:pt>
                <c:pt idx="127">
                  <c:v>4432</c:v>
                </c:pt>
                <c:pt idx="128">
                  <c:v>4432</c:v>
                </c:pt>
                <c:pt idx="129">
                  <c:v>4432</c:v>
                </c:pt>
                <c:pt idx="130">
                  <c:v>4432</c:v>
                </c:pt>
                <c:pt idx="131">
                  <c:v>4450.5</c:v>
                </c:pt>
                <c:pt idx="132">
                  <c:v>4453.5</c:v>
                </c:pt>
                <c:pt idx="133">
                  <c:v>4455</c:v>
                </c:pt>
                <c:pt idx="134">
                  <c:v>4455</c:v>
                </c:pt>
                <c:pt idx="135">
                  <c:v>4455</c:v>
                </c:pt>
                <c:pt idx="136">
                  <c:v>4455</c:v>
                </c:pt>
                <c:pt idx="137">
                  <c:v>4459.5</c:v>
                </c:pt>
                <c:pt idx="138">
                  <c:v>4585</c:v>
                </c:pt>
                <c:pt idx="139">
                  <c:v>5560</c:v>
                </c:pt>
                <c:pt idx="140">
                  <c:v>5563</c:v>
                </c:pt>
                <c:pt idx="141">
                  <c:v>5586</c:v>
                </c:pt>
                <c:pt idx="142">
                  <c:v>5979.5</c:v>
                </c:pt>
                <c:pt idx="143">
                  <c:v>6091</c:v>
                </c:pt>
                <c:pt idx="144">
                  <c:v>6091</c:v>
                </c:pt>
                <c:pt idx="145">
                  <c:v>7753</c:v>
                </c:pt>
                <c:pt idx="146">
                  <c:v>9373</c:v>
                </c:pt>
                <c:pt idx="147">
                  <c:v>9379</c:v>
                </c:pt>
                <c:pt idx="148">
                  <c:v>11117</c:v>
                </c:pt>
                <c:pt idx="149">
                  <c:v>11146</c:v>
                </c:pt>
                <c:pt idx="150">
                  <c:v>11169</c:v>
                </c:pt>
                <c:pt idx="151">
                  <c:v>11172</c:v>
                </c:pt>
                <c:pt idx="152">
                  <c:v>11176.5</c:v>
                </c:pt>
                <c:pt idx="153">
                  <c:v>11201</c:v>
                </c:pt>
                <c:pt idx="154">
                  <c:v>11701.5</c:v>
                </c:pt>
                <c:pt idx="155">
                  <c:v>11727.5</c:v>
                </c:pt>
                <c:pt idx="156">
                  <c:v>11740</c:v>
                </c:pt>
                <c:pt idx="157">
                  <c:v>11746</c:v>
                </c:pt>
                <c:pt idx="158">
                  <c:v>12179</c:v>
                </c:pt>
                <c:pt idx="159">
                  <c:v>12245</c:v>
                </c:pt>
                <c:pt idx="160">
                  <c:v>12257</c:v>
                </c:pt>
                <c:pt idx="161">
                  <c:v>12892</c:v>
                </c:pt>
                <c:pt idx="162">
                  <c:v>13310</c:v>
                </c:pt>
                <c:pt idx="163">
                  <c:v>13356</c:v>
                </c:pt>
                <c:pt idx="164">
                  <c:v>13359</c:v>
                </c:pt>
                <c:pt idx="165">
                  <c:v>13359</c:v>
                </c:pt>
                <c:pt idx="166">
                  <c:v>13359</c:v>
                </c:pt>
                <c:pt idx="167">
                  <c:v>13405</c:v>
                </c:pt>
                <c:pt idx="168">
                  <c:v>13417</c:v>
                </c:pt>
                <c:pt idx="169">
                  <c:v>13472</c:v>
                </c:pt>
                <c:pt idx="170">
                  <c:v>13887</c:v>
                </c:pt>
                <c:pt idx="171">
                  <c:v>13890</c:v>
                </c:pt>
                <c:pt idx="172">
                  <c:v>13913</c:v>
                </c:pt>
                <c:pt idx="173">
                  <c:v>13968</c:v>
                </c:pt>
                <c:pt idx="174">
                  <c:v>14467</c:v>
                </c:pt>
                <c:pt idx="175">
                  <c:v>14487</c:v>
                </c:pt>
                <c:pt idx="176">
                  <c:v>14513</c:v>
                </c:pt>
                <c:pt idx="177">
                  <c:v>14569.5</c:v>
                </c:pt>
                <c:pt idx="178">
                  <c:v>14574</c:v>
                </c:pt>
                <c:pt idx="179">
                  <c:v>14600</c:v>
                </c:pt>
                <c:pt idx="180">
                  <c:v>14620</c:v>
                </c:pt>
                <c:pt idx="181">
                  <c:v>14620</c:v>
                </c:pt>
                <c:pt idx="182">
                  <c:v>14653</c:v>
                </c:pt>
                <c:pt idx="183">
                  <c:v>14655</c:v>
                </c:pt>
                <c:pt idx="184">
                  <c:v>14992</c:v>
                </c:pt>
                <c:pt idx="185">
                  <c:v>15047</c:v>
                </c:pt>
                <c:pt idx="186">
                  <c:v>15070</c:v>
                </c:pt>
                <c:pt idx="187">
                  <c:v>15070</c:v>
                </c:pt>
                <c:pt idx="188">
                  <c:v>15070</c:v>
                </c:pt>
                <c:pt idx="189">
                  <c:v>15149.5</c:v>
                </c:pt>
                <c:pt idx="190">
                  <c:v>15538.5</c:v>
                </c:pt>
                <c:pt idx="191">
                  <c:v>15545</c:v>
                </c:pt>
                <c:pt idx="192">
                  <c:v>15722</c:v>
                </c:pt>
                <c:pt idx="193">
                  <c:v>15722</c:v>
                </c:pt>
                <c:pt idx="194">
                  <c:v>15722</c:v>
                </c:pt>
                <c:pt idx="195">
                  <c:v>16259</c:v>
                </c:pt>
                <c:pt idx="196">
                  <c:v>16668</c:v>
                </c:pt>
                <c:pt idx="197">
                  <c:v>16668</c:v>
                </c:pt>
                <c:pt idx="198">
                  <c:v>16752</c:v>
                </c:pt>
                <c:pt idx="199">
                  <c:v>16753.5</c:v>
                </c:pt>
                <c:pt idx="200">
                  <c:v>16838</c:v>
                </c:pt>
                <c:pt idx="201">
                  <c:v>16856</c:v>
                </c:pt>
                <c:pt idx="202">
                  <c:v>16856</c:v>
                </c:pt>
                <c:pt idx="203">
                  <c:v>16856</c:v>
                </c:pt>
                <c:pt idx="204">
                  <c:v>17384</c:v>
                </c:pt>
                <c:pt idx="205">
                  <c:v>17384</c:v>
                </c:pt>
                <c:pt idx="206">
                  <c:v>17389</c:v>
                </c:pt>
                <c:pt idx="207">
                  <c:v>17809.5</c:v>
                </c:pt>
                <c:pt idx="208">
                  <c:v>17834</c:v>
                </c:pt>
                <c:pt idx="209">
                  <c:v>17840</c:v>
                </c:pt>
                <c:pt idx="210">
                  <c:v>17840</c:v>
                </c:pt>
                <c:pt idx="211">
                  <c:v>18310</c:v>
                </c:pt>
                <c:pt idx="212">
                  <c:v>18382</c:v>
                </c:pt>
                <c:pt idx="213">
                  <c:v>18893</c:v>
                </c:pt>
                <c:pt idx="214">
                  <c:v>18893.5</c:v>
                </c:pt>
                <c:pt idx="215">
                  <c:v>19468.5</c:v>
                </c:pt>
                <c:pt idx="216">
                  <c:v>19577</c:v>
                </c:pt>
                <c:pt idx="217">
                  <c:v>19623</c:v>
                </c:pt>
                <c:pt idx="218">
                  <c:v>19971</c:v>
                </c:pt>
                <c:pt idx="219">
                  <c:v>19995</c:v>
                </c:pt>
                <c:pt idx="220">
                  <c:v>19995</c:v>
                </c:pt>
                <c:pt idx="221">
                  <c:v>20015</c:v>
                </c:pt>
                <c:pt idx="222">
                  <c:v>20041</c:v>
                </c:pt>
                <c:pt idx="223">
                  <c:v>20064</c:v>
                </c:pt>
                <c:pt idx="224">
                  <c:v>20087</c:v>
                </c:pt>
                <c:pt idx="225">
                  <c:v>20093</c:v>
                </c:pt>
                <c:pt idx="226">
                  <c:v>20128</c:v>
                </c:pt>
                <c:pt idx="227">
                  <c:v>20151</c:v>
                </c:pt>
                <c:pt idx="228">
                  <c:v>20160.5</c:v>
                </c:pt>
                <c:pt idx="229">
                  <c:v>20180</c:v>
                </c:pt>
                <c:pt idx="230">
                  <c:v>20206</c:v>
                </c:pt>
                <c:pt idx="231">
                  <c:v>20232</c:v>
                </c:pt>
                <c:pt idx="232">
                  <c:v>20644</c:v>
                </c:pt>
                <c:pt idx="233">
                  <c:v>20673</c:v>
                </c:pt>
                <c:pt idx="234">
                  <c:v>20702</c:v>
                </c:pt>
                <c:pt idx="235">
                  <c:v>21230</c:v>
                </c:pt>
                <c:pt idx="236">
                  <c:v>21230</c:v>
                </c:pt>
                <c:pt idx="237">
                  <c:v>21784</c:v>
                </c:pt>
                <c:pt idx="238">
                  <c:v>21784</c:v>
                </c:pt>
                <c:pt idx="239">
                  <c:v>21807</c:v>
                </c:pt>
                <c:pt idx="240">
                  <c:v>21807</c:v>
                </c:pt>
                <c:pt idx="241">
                  <c:v>21816</c:v>
                </c:pt>
                <c:pt idx="242">
                  <c:v>21865</c:v>
                </c:pt>
                <c:pt idx="243">
                  <c:v>21865</c:v>
                </c:pt>
                <c:pt idx="244">
                  <c:v>22289</c:v>
                </c:pt>
                <c:pt idx="245">
                  <c:v>22335</c:v>
                </c:pt>
                <c:pt idx="246">
                  <c:v>22425</c:v>
                </c:pt>
                <c:pt idx="247">
                  <c:v>22767</c:v>
                </c:pt>
                <c:pt idx="248">
                  <c:v>22891</c:v>
                </c:pt>
                <c:pt idx="249">
                  <c:v>23498</c:v>
                </c:pt>
              </c:numCache>
            </c:numRef>
          </c:xVal>
          <c:yVal>
            <c:numRef>
              <c:f>Active!$P$21:$P$952</c:f>
              <c:numCache>
                <c:formatCode>General</c:formatCode>
                <c:ptCount val="93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DC0-4457-AE33-8AC916033768}"/>
            </c:ext>
          </c:extLst>
        </c:ser>
        <c:ser>
          <c:idx val="9"/>
          <c:order val="9"/>
          <c:tx>
            <c:strRef>
              <c:f>Active!$Q$20</c:f>
              <c:strCache>
                <c:ptCount val="1"/>
                <c:pt idx="0">
                  <c:v>Date</c:v>
                </c:pt>
              </c:strCache>
            </c:strRef>
          </c:tx>
          <c:spPr>
            <a:ln w="28575">
              <a:noFill/>
            </a:ln>
          </c:spPr>
          <c:xVal>
            <c:numRef>
              <c:f>Active!$F$21:$F$952</c:f>
              <c:numCache>
                <c:formatCode>General</c:formatCode>
                <c:ptCount val="932"/>
                <c:pt idx="0">
                  <c:v>-29248</c:v>
                </c:pt>
                <c:pt idx="1">
                  <c:v>-28402</c:v>
                </c:pt>
                <c:pt idx="2">
                  <c:v>-28347</c:v>
                </c:pt>
                <c:pt idx="3">
                  <c:v>-28016</c:v>
                </c:pt>
                <c:pt idx="4">
                  <c:v>-27952</c:v>
                </c:pt>
                <c:pt idx="5">
                  <c:v>-27935</c:v>
                </c:pt>
                <c:pt idx="6">
                  <c:v>-27906</c:v>
                </c:pt>
                <c:pt idx="7">
                  <c:v>-27453</c:v>
                </c:pt>
                <c:pt idx="8">
                  <c:v>-27453</c:v>
                </c:pt>
                <c:pt idx="9">
                  <c:v>-27323</c:v>
                </c:pt>
                <c:pt idx="10">
                  <c:v>-25803</c:v>
                </c:pt>
                <c:pt idx="11">
                  <c:v>-25194</c:v>
                </c:pt>
                <c:pt idx="12">
                  <c:v>-23976</c:v>
                </c:pt>
                <c:pt idx="13">
                  <c:v>-23373</c:v>
                </c:pt>
                <c:pt idx="14">
                  <c:v>-18534.5</c:v>
                </c:pt>
                <c:pt idx="15">
                  <c:v>-13437</c:v>
                </c:pt>
                <c:pt idx="16">
                  <c:v>-13376</c:v>
                </c:pt>
                <c:pt idx="17">
                  <c:v>-13347</c:v>
                </c:pt>
                <c:pt idx="18">
                  <c:v>-13082</c:v>
                </c:pt>
                <c:pt idx="19">
                  <c:v>-13024</c:v>
                </c:pt>
                <c:pt idx="20">
                  <c:v>-11841</c:v>
                </c:pt>
                <c:pt idx="21">
                  <c:v>-11821</c:v>
                </c:pt>
                <c:pt idx="22">
                  <c:v>-11792</c:v>
                </c:pt>
                <c:pt idx="23">
                  <c:v>-11731</c:v>
                </c:pt>
                <c:pt idx="24">
                  <c:v>-11120</c:v>
                </c:pt>
                <c:pt idx="25">
                  <c:v>-10664</c:v>
                </c:pt>
                <c:pt idx="26">
                  <c:v>-10015</c:v>
                </c:pt>
                <c:pt idx="27">
                  <c:v>-9989</c:v>
                </c:pt>
                <c:pt idx="28">
                  <c:v>-9534</c:v>
                </c:pt>
                <c:pt idx="29">
                  <c:v>-9531</c:v>
                </c:pt>
                <c:pt idx="30">
                  <c:v>-9528</c:v>
                </c:pt>
                <c:pt idx="31">
                  <c:v>-9516</c:v>
                </c:pt>
                <c:pt idx="32">
                  <c:v>-9502</c:v>
                </c:pt>
                <c:pt idx="33">
                  <c:v>-9054</c:v>
                </c:pt>
                <c:pt idx="34">
                  <c:v>-9054</c:v>
                </c:pt>
                <c:pt idx="35">
                  <c:v>-8994</c:v>
                </c:pt>
                <c:pt idx="36">
                  <c:v>-8968</c:v>
                </c:pt>
                <c:pt idx="37">
                  <c:v>-8962</c:v>
                </c:pt>
                <c:pt idx="38">
                  <c:v>-8945</c:v>
                </c:pt>
                <c:pt idx="39">
                  <c:v>-8341</c:v>
                </c:pt>
                <c:pt idx="40">
                  <c:v>-8341</c:v>
                </c:pt>
                <c:pt idx="41">
                  <c:v>-8338</c:v>
                </c:pt>
                <c:pt idx="42">
                  <c:v>-8338</c:v>
                </c:pt>
                <c:pt idx="43">
                  <c:v>-7862</c:v>
                </c:pt>
                <c:pt idx="44">
                  <c:v>-7842</c:v>
                </c:pt>
                <c:pt idx="45">
                  <c:v>-7781</c:v>
                </c:pt>
                <c:pt idx="46">
                  <c:v>-7781</c:v>
                </c:pt>
                <c:pt idx="47">
                  <c:v>-7761</c:v>
                </c:pt>
                <c:pt idx="48">
                  <c:v>-7761</c:v>
                </c:pt>
                <c:pt idx="49">
                  <c:v>-7369</c:v>
                </c:pt>
                <c:pt idx="50">
                  <c:v>-7340</c:v>
                </c:pt>
                <c:pt idx="51">
                  <c:v>-7337</c:v>
                </c:pt>
                <c:pt idx="52">
                  <c:v>-7236</c:v>
                </c:pt>
                <c:pt idx="53">
                  <c:v>-7210</c:v>
                </c:pt>
                <c:pt idx="54">
                  <c:v>-7187</c:v>
                </c:pt>
                <c:pt idx="55">
                  <c:v>-7152</c:v>
                </c:pt>
                <c:pt idx="56">
                  <c:v>-6887</c:v>
                </c:pt>
                <c:pt idx="57">
                  <c:v>-6806</c:v>
                </c:pt>
                <c:pt idx="58">
                  <c:v>-6731</c:v>
                </c:pt>
                <c:pt idx="59">
                  <c:v>-6157</c:v>
                </c:pt>
                <c:pt idx="60">
                  <c:v>-6154</c:v>
                </c:pt>
                <c:pt idx="61">
                  <c:v>-6148</c:v>
                </c:pt>
                <c:pt idx="62">
                  <c:v>-6125</c:v>
                </c:pt>
                <c:pt idx="63">
                  <c:v>-6102</c:v>
                </c:pt>
                <c:pt idx="64">
                  <c:v>-6070</c:v>
                </c:pt>
                <c:pt idx="65">
                  <c:v>-5704</c:v>
                </c:pt>
                <c:pt idx="66">
                  <c:v>-5661</c:v>
                </c:pt>
                <c:pt idx="67">
                  <c:v>-5571</c:v>
                </c:pt>
                <c:pt idx="68">
                  <c:v>-5545</c:v>
                </c:pt>
                <c:pt idx="69">
                  <c:v>-5531</c:v>
                </c:pt>
                <c:pt idx="70">
                  <c:v>-5499</c:v>
                </c:pt>
                <c:pt idx="71">
                  <c:v>-5144</c:v>
                </c:pt>
                <c:pt idx="72">
                  <c:v>-5099.5</c:v>
                </c:pt>
                <c:pt idx="73">
                  <c:v>-5093.5</c:v>
                </c:pt>
                <c:pt idx="74">
                  <c:v>-4590</c:v>
                </c:pt>
                <c:pt idx="75">
                  <c:v>-4548.5</c:v>
                </c:pt>
                <c:pt idx="76">
                  <c:v>-4518</c:v>
                </c:pt>
                <c:pt idx="77">
                  <c:v>-3733</c:v>
                </c:pt>
                <c:pt idx="78">
                  <c:v>-3494</c:v>
                </c:pt>
                <c:pt idx="79">
                  <c:v>-3439</c:v>
                </c:pt>
                <c:pt idx="80">
                  <c:v>-3413</c:v>
                </c:pt>
                <c:pt idx="81">
                  <c:v>-3367</c:v>
                </c:pt>
                <c:pt idx="82">
                  <c:v>-3367</c:v>
                </c:pt>
                <c:pt idx="83">
                  <c:v>-3367</c:v>
                </c:pt>
                <c:pt idx="84">
                  <c:v>-3234</c:v>
                </c:pt>
                <c:pt idx="85">
                  <c:v>-3231</c:v>
                </c:pt>
                <c:pt idx="86">
                  <c:v>-2816</c:v>
                </c:pt>
                <c:pt idx="87">
                  <c:v>-2816</c:v>
                </c:pt>
                <c:pt idx="88">
                  <c:v>-2813</c:v>
                </c:pt>
                <c:pt idx="89">
                  <c:v>-2770</c:v>
                </c:pt>
                <c:pt idx="90">
                  <c:v>-2234.5</c:v>
                </c:pt>
                <c:pt idx="91">
                  <c:v>-2222</c:v>
                </c:pt>
                <c:pt idx="92">
                  <c:v>-2172</c:v>
                </c:pt>
                <c:pt idx="93">
                  <c:v>-1647</c:v>
                </c:pt>
                <c:pt idx="94">
                  <c:v>-1180</c:v>
                </c:pt>
                <c:pt idx="95">
                  <c:v>-1108</c:v>
                </c:pt>
                <c:pt idx="96">
                  <c:v>-1051.5</c:v>
                </c:pt>
                <c:pt idx="97">
                  <c:v>-1047</c:v>
                </c:pt>
                <c:pt idx="98">
                  <c:v>-657.5</c:v>
                </c:pt>
                <c:pt idx="99">
                  <c:v>-656</c:v>
                </c:pt>
                <c:pt idx="100">
                  <c:v>-654.5</c:v>
                </c:pt>
                <c:pt idx="101">
                  <c:v>-600</c:v>
                </c:pt>
                <c:pt idx="102">
                  <c:v>-49</c:v>
                </c:pt>
                <c:pt idx="103">
                  <c:v>-20</c:v>
                </c:pt>
                <c:pt idx="104">
                  <c:v>-17</c:v>
                </c:pt>
                <c:pt idx="105">
                  <c:v>-17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3</c:v>
                </c:pt>
                <c:pt idx="110">
                  <c:v>32</c:v>
                </c:pt>
                <c:pt idx="111">
                  <c:v>32</c:v>
                </c:pt>
                <c:pt idx="112">
                  <c:v>39.5</c:v>
                </c:pt>
                <c:pt idx="113">
                  <c:v>62.5</c:v>
                </c:pt>
                <c:pt idx="114">
                  <c:v>62.5</c:v>
                </c:pt>
                <c:pt idx="115">
                  <c:v>64</c:v>
                </c:pt>
                <c:pt idx="116">
                  <c:v>64</c:v>
                </c:pt>
                <c:pt idx="117">
                  <c:v>116</c:v>
                </c:pt>
                <c:pt idx="118">
                  <c:v>116</c:v>
                </c:pt>
                <c:pt idx="119">
                  <c:v>116</c:v>
                </c:pt>
                <c:pt idx="120">
                  <c:v>2115</c:v>
                </c:pt>
                <c:pt idx="121">
                  <c:v>2274</c:v>
                </c:pt>
                <c:pt idx="122">
                  <c:v>2274</c:v>
                </c:pt>
                <c:pt idx="123">
                  <c:v>3823</c:v>
                </c:pt>
                <c:pt idx="124">
                  <c:v>3823</c:v>
                </c:pt>
                <c:pt idx="125">
                  <c:v>3826</c:v>
                </c:pt>
                <c:pt idx="126">
                  <c:v>4002</c:v>
                </c:pt>
                <c:pt idx="127">
                  <c:v>4432</c:v>
                </c:pt>
                <c:pt idx="128">
                  <c:v>4432</c:v>
                </c:pt>
                <c:pt idx="129">
                  <c:v>4432</c:v>
                </c:pt>
                <c:pt idx="130">
                  <c:v>4432</c:v>
                </c:pt>
                <c:pt idx="131">
                  <c:v>4450.5</c:v>
                </c:pt>
                <c:pt idx="132">
                  <c:v>4453.5</c:v>
                </c:pt>
                <c:pt idx="133">
                  <c:v>4455</c:v>
                </c:pt>
                <c:pt idx="134">
                  <c:v>4455</c:v>
                </c:pt>
                <c:pt idx="135">
                  <c:v>4455</c:v>
                </c:pt>
                <c:pt idx="136">
                  <c:v>4455</c:v>
                </c:pt>
                <c:pt idx="137">
                  <c:v>4459.5</c:v>
                </c:pt>
                <c:pt idx="138">
                  <c:v>4585</c:v>
                </c:pt>
                <c:pt idx="139">
                  <c:v>5560</c:v>
                </c:pt>
                <c:pt idx="140">
                  <c:v>5563</c:v>
                </c:pt>
                <c:pt idx="141">
                  <c:v>5586</c:v>
                </c:pt>
                <c:pt idx="142">
                  <c:v>5979.5</c:v>
                </c:pt>
                <c:pt idx="143">
                  <c:v>6091</c:v>
                </c:pt>
                <c:pt idx="144">
                  <c:v>6091</c:v>
                </c:pt>
                <c:pt idx="145">
                  <c:v>7753</c:v>
                </c:pt>
                <c:pt idx="146">
                  <c:v>9373</c:v>
                </c:pt>
                <c:pt idx="147">
                  <c:v>9379</c:v>
                </c:pt>
                <c:pt idx="148">
                  <c:v>11117</c:v>
                </c:pt>
                <c:pt idx="149">
                  <c:v>11146</c:v>
                </c:pt>
                <c:pt idx="150">
                  <c:v>11169</c:v>
                </c:pt>
                <c:pt idx="151">
                  <c:v>11172</c:v>
                </c:pt>
                <c:pt idx="152">
                  <c:v>11176.5</c:v>
                </c:pt>
                <c:pt idx="153">
                  <c:v>11201</c:v>
                </c:pt>
                <c:pt idx="154">
                  <c:v>11701.5</c:v>
                </c:pt>
                <c:pt idx="155">
                  <c:v>11727.5</c:v>
                </c:pt>
                <c:pt idx="156">
                  <c:v>11740</c:v>
                </c:pt>
                <c:pt idx="157">
                  <c:v>11746</c:v>
                </c:pt>
                <c:pt idx="158">
                  <c:v>12179</c:v>
                </c:pt>
                <c:pt idx="159">
                  <c:v>12245</c:v>
                </c:pt>
                <c:pt idx="160">
                  <c:v>12257</c:v>
                </c:pt>
                <c:pt idx="161">
                  <c:v>12892</c:v>
                </c:pt>
                <c:pt idx="162">
                  <c:v>13310</c:v>
                </c:pt>
                <c:pt idx="163">
                  <c:v>13356</c:v>
                </c:pt>
                <c:pt idx="164">
                  <c:v>13359</c:v>
                </c:pt>
                <c:pt idx="165">
                  <c:v>13359</c:v>
                </c:pt>
                <c:pt idx="166">
                  <c:v>13359</c:v>
                </c:pt>
                <c:pt idx="167">
                  <c:v>13405</c:v>
                </c:pt>
                <c:pt idx="168">
                  <c:v>13417</c:v>
                </c:pt>
                <c:pt idx="169">
                  <c:v>13472</c:v>
                </c:pt>
                <c:pt idx="170">
                  <c:v>13887</c:v>
                </c:pt>
                <c:pt idx="171">
                  <c:v>13890</c:v>
                </c:pt>
                <c:pt idx="172">
                  <c:v>13913</c:v>
                </c:pt>
                <c:pt idx="173">
                  <c:v>13968</c:v>
                </c:pt>
                <c:pt idx="174">
                  <c:v>14467</c:v>
                </c:pt>
                <c:pt idx="175">
                  <c:v>14487</c:v>
                </c:pt>
                <c:pt idx="176">
                  <c:v>14513</c:v>
                </c:pt>
                <c:pt idx="177">
                  <c:v>14569.5</c:v>
                </c:pt>
                <c:pt idx="178">
                  <c:v>14574</c:v>
                </c:pt>
                <c:pt idx="179">
                  <c:v>14600</c:v>
                </c:pt>
                <c:pt idx="180">
                  <c:v>14620</c:v>
                </c:pt>
                <c:pt idx="181">
                  <c:v>14620</c:v>
                </c:pt>
                <c:pt idx="182">
                  <c:v>14653</c:v>
                </c:pt>
                <c:pt idx="183">
                  <c:v>14655</c:v>
                </c:pt>
                <c:pt idx="184">
                  <c:v>14992</c:v>
                </c:pt>
                <c:pt idx="185">
                  <c:v>15047</c:v>
                </c:pt>
                <c:pt idx="186">
                  <c:v>15070</c:v>
                </c:pt>
                <c:pt idx="187">
                  <c:v>15070</c:v>
                </c:pt>
                <c:pt idx="188">
                  <c:v>15070</c:v>
                </c:pt>
                <c:pt idx="189">
                  <c:v>15149.5</c:v>
                </c:pt>
                <c:pt idx="190">
                  <c:v>15538.5</c:v>
                </c:pt>
                <c:pt idx="191">
                  <c:v>15545</c:v>
                </c:pt>
                <c:pt idx="192">
                  <c:v>15722</c:v>
                </c:pt>
                <c:pt idx="193">
                  <c:v>15722</c:v>
                </c:pt>
                <c:pt idx="194">
                  <c:v>15722</c:v>
                </c:pt>
                <c:pt idx="195">
                  <c:v>16259</c:v>
                </c:pt>
                <c:pt idx="196">
                  <c:v>16668</c:v>
                </c:pt>
                <c:pt idx="197">
                  <c:v>16668</c:v>
                </c:pt>
                <c:pt idx="198">
                  <c:v>16752</c:v>
                </c:pt>
                <c:pt idx="199">
                  <c:v>16753.5</c:v>
                </c:pt>
                <c:pt idx="200">
                  <c:v>16838</c:v>
                </c:pt>
                <c:pt idx="201">
                  <c:v>16856</c:v>
                </c:pt>
                <c:pt idx="202">
                  <c:v>16856</c:v>
                </c:pt>
                <c:pt idx="203">
                  <c:v>16856</c:v>
                </c:pt>
                <c:pt idx="204">
                  <c:v>17384</c:v>
                </c:pt>
                <c:pt idx="205">
                  <c:v>17384</c:v>
                </c:pt>
                <c:pt idx="206">
                  <c:v>17389</c:v>
                </c:pt>
                <c:pt idx="207">
                  <c:v>17809.5</c:v>
                </c:pt>
                <c:pt idx="208">
                  <c:v>17834</c:v>
                </c:pt>
                <c:pt idx="209">
                  <c:v>17840</c:v>
                </c:pt>
                <c:pt idx="210">
                  <c:v>17840</c:v>
                </c:pt>
                <c:pt idx="211">
                  <c:v>18310</c:v>
                </c:pt>
                <c:pt idx="212">
                  <c:v>18382</c:v>
                </c:pt>
                <c:pt idx="213">
                  <c:v>18893</c:v>
                </c:pt>
                <c:pt idx="214">
                  <c:v>18893.5</c:v>
                </c:pt>
                <c:pt idx="215">
                  <c:v>19468.5</c:v>
                </c:pt>
                <c:pt idx="216">
                  <c:v>19577</c:v>
                </c:pt>
                <c:pt idx="217">
                  <c:v>19623</c:v>
                </c:pt>
                <c:pt idx="218">
                  <c:v>19971</c:v>
                </c:pt>
                <c:pt idx="219">
                  <c:v>19995</c:v>
                </c:pt>
                <c:pt idx="220">
                  <c:v>19995</c:v>
                </c:pt>
                <c:pt idx="221">
                  <c:v>20015</c:v>
                </c:pt>
                <c:pt idx="222">
                  <c:v>20041</c:v>
                </c:pt>
                <c:pt idx="223">
                  <c:v>20064</c:v>
                </c:pt>
                <c:pt idx="224">
                  <c:v>20087</c:v>
                </c:pt>
                <c:pt idx="225">
                  <c:v>20093</c:v>
                </c:pt>
                <c:pt idx="226">
                  <c:v>20128</c:v>
                </c:pt>
                <c:pt idx="227">
                  <c:v>20151</c:v>
                </c:pt>
                <c:pt idx="228">
                  <c:v>20160.5</c:v>
                </c:pt>
                <c:pt idx="229">
                  <c:v>20180</c:v>
                </c:pt>
                <c:pt idx="230">
                  <c:v>20206</c:v>
                </c:pt>
                <c:pt idx="231">
                  <c:v>20232</c:v>
                </c:pt>
                <c:pt idx="232">
                  <c:v>20644</c:v>
                </c:pt>
                <c:pt idx="233">
                  <c:v>20673</c:v>
                </c:pt>
                <c:pt idx="234">
                  <c:v>20702</c:v>
                </c:pt>
                <c:pt idx="235">
                  <c:v>21230</c:v>
                </c:pt>
                <c:pt idx="236">
                  <c:v>21230</c:v>
                </c:pt>
                <c:pt idx="237">
                  <c:v>21784</c:v>
                </c:pt>
                <c:pt idx="238">
                  <c:v>21784</c:v>
                </c:pt>
                <c:pt idx="239">
                  <c:v>21807</c:v>
                </c:pt>
                <c:pt idx="240">
                  <c:v>21807</c:v>
                </c:pt>
                <c:pt idx="241">
                  <c:v>21816</c:v>
                </c:pt>
                <c:pt idx="242">
                  <c:v>21865</c:v>
                </c:pt>
                <c:pt idx="243">
                  <c:v>21865</c:v>
                </c:pt>
                <c:pt idx="244">
                  <c:v>22289</c:v>
                </c:pt>
                <c:pt idx="245">
                  <c:v>22335</c:v>
                </c:pt>
                <c:pt idx="246">
                  <c:v>22425</c:v>
                </c:pt>
                <c:pt idx="247">
                  <c:v>22767</c:v>
                </c:pt>
                <c:pt idx="248">
                  <c:v>22891</c:v>
                </c:pt>
                <c:pt idx="249">
                  <c:v>23498</c:v>
                </c:pt>
              </c:numCache>
            </c:numRef>
          </c:xVal>
          <c:yVal>
            <c:numRef>
              <c:f>Active!$Q$21:$Q$952</c:f>
              <c:numCache>
                <c:formatCode>m/d/yyyy</c:formatCode>
                <c:ptCount val="932"/>
                <c:pt idx="0">
                  <c:v>10724.017</c:v>
                </c:pt>
                <c:pt idx="1">
                  <c:v>11276.816999999999</c:v>
                </c:pt>
                <c:pt idx="2">
                  <c:v>11312.736000000001</c:v>
                </c:pt>
                <c:pt idx="3">
                  <c:v>11529.032999999999</c:v>
                </c:pt>
                <c:pt idx="4">
                  <c:v>11570.84</c:v>
                </c:pt>
                <c:pt idx="5">
                  <c:v>11581.928</c:v>
                </c:pt>
                <c:pt idx="6">
                  <c:v>11600.901999999998</c:v>
                </c:pt>
                <c:pt idx="7">
                  <c:v>11896.881000000001</c:v>
                </c:pt>
                <c:pt idx="8">
                  <c:v>11896.907999999999</c:v>
                </c:pt>
                <c:pt idx="9">
                  <c:v>11981.828000000001</c:v>
                </c:pt>
                <c:pt idx="10">
                  <c:v>12975.026000000002</c:v>
                </c:pt>
                <c:pt idx="11">
                  <c:v>13372.954000000002</c:v>
                </c:pt>
                <c:pt idx="12">
                  <c:v>14168.804</c:v>
                </c:pt>
                <c:pt idx="13">
                  <c:v>14562.809000000001</c:v>
                </c:pt>
                <c:pt idx="14">
                  <c:v>17724.22</c:v>
                </c:pt>
                <c:pt idx="15">
                  <c:v>21055.1008</c:v>
                </c:pt>
                <c:pt idx="16">
                  <c:v>21094.957000000002</c:v>
                </c:pt>
                <c:pt idx="17">
                  <c:v>21113.908300000003</c:v>
                </c:pt>
                <c:pt idx="18">
                  <c:v>21287.057000000001</c:v>
                </c:pt>
                <c:pt idx="19">
                  <c:v>21324.962899999999</c:v>
                </c:pt>
                <c:pt idx="20">
                  <c:v>22097.942499999997</c:v>
                </c:pt>
                <c:pt idx="21">
                  <c:v>22111.010999999999</c:v>
                </c:pt>
                <c:pt idx="22">
                  <c:v>22129.960500000001</c:v>
                </c:pt>
                <c:pt idx="23">
                  <c:v>22169.82</c:v>
                </c:pt>
                <c:pt idx="24">
                  <c:v>22569.052000000003</c:v>
                </c:pt>
                <c:pt idx="25">
                  <c:v>22867.0095</c:v>
                </c:pt>
                <c:pt idx="26">
                  <c:v>23291.069499999998</c:v>
                </c:pt>
                <c:pt idx="27">
                  <c:v>23308.0573</c:v>
                </c:pt>
                <c:pt idx="28">
                  <c:v>23605.3586</c:v>
                </c:pt>
                <c:pt idx="29">
                  <c:v>23607.319499999998</c:v>
                </c:pt>
                <c:pt idx="30">
                  <c:v>23609.283100000001</c:v>
                </c:pt>
                <c:pt idx="31">
                  <c:v>23617.121200000001</c:v>
                </c:pt>
                <c:pt idx="32">
                  <c:v>23626.269999999997</c:v>
                </c:pt>
                <c:pt idx="33">
                  <c:v>23918.974999999999</c:v>
                </c:pt>
                <c:pt idx="34">
                  <c:v>23919.002</c:v>
                </c:pt>
                <c:pt idx="35">
                  <c:v>23958.203699999998</c:v>
                </c:pt>
                <c:pt idx="36">
                  <c:v>23975.192199999998</c:v>
                </c:pt>
                <c:pt idx="37">
                  <c:v>23979.114699999998</c:v>
                </c:pt>
                <c:pt idx="38">
                  <c:v>23990.219499999999</c:v>
                </c:pt>
                <c:pt idx="39">
                  <c:v>24384.883999999998</c:v>
                </c:pt>
                <c:pt idx="40">
                  <c:v>24384.885999999999</c:v>
                </c:pt>
                <c:pt idx="41">
                  <c:v>24386.834999999999</c:v>
                </c:pt>
                <c:pt idx="42">
                  <c:v>24386.847999999998</c:v>
                </c:pt>
                <c:pt idx="43">
                  <c:v>24697.864999999998</c:v>
                </c:pt>
                <c:pt idx="44">
                  <c:v>24710.936000000002</c:v>
                </c:pt>
                <c:pt idx="45">
                  <c:v>24750.7886</c:v>
                </c:pt>
                <c:pt idx="46">
                  <c:v>24750.788600000087</c:v>
                </c:pt>
                <c:pt idx="47">
                  <c:v>24763.758800000003</c:v>
                </c:pt>
                <c:pt idx="48">
                  <c:v>24763.858800000002</c:v>
                </c:pt>
                <c:pt idx="49">
                  <c:v>25019.983</c:v>
                </c:pt>
                <c:pt idx="50">
                  <c:v>25038.944000000003</c:v>
                </c:pt>
                <c:pt idx="51">
                  <c:v>25040.913</c:v>
                </c:pt>
                <c:pt idx="52">
                  <c:v>25106.902000000002</c:v>
                </c:pt>
                <c:pt idx="53">
                  <c:v>25123.894999999997</c:v>
                </c:pt>
                <c:pt idx="54">
                  <c:v>25138.911999999997</c:v>
                </c:pt>
                <c:pt idx="55">
                  <c:v>25161.792000000001</c:v>
                </c:pt>
                <c:pt idx="56">
                  <c:v>25334.928999999996</c:v>
                </c:pt>
                <c:pt idx="57">
                  <c:v>25387.868999999999</c:v>
                </c:pt>
                <c:pt idx="58">
                  <c:v>25436.874000000003</c:v>
                </c:pt>
                <c:pt idx="59">
                  <c:v>25811.934999999998</c:v>
                </c:pt>
                <c:pt idx="60">
                  <c:v>25813.896000000001</c:v>
                </c:pt>
                <c:pt idx="61">
                  <c:v>25817.812899999997</c:v>
                </c:pt>
                <c:pt idx="62">
                  <c:v>25832.843999999997</c:v>
                </c:pt>
                <c:pt idx="63">
                  <c:v>25847.868000000002</c:v>
                </c:pt>
                <c:pt idx="64">
                  <c:v>25868.777000000002</c:v>
                </c:pt>
                <c:pt idx="65">
                  <c:v>26107.923000000003</c:v>
                </c:pt>
                <c:pt idx="66">
                  <c:v>26136.021999999997</c:v>
                </c:pt>
                <c:pt idx="67">
                  <c:v>26194.824000000001</c:v>
                </c:pt>
                <c:pt idx="68">
                  <c:v>26211.82</c:v>
                </c:pt>
                <c:pt idx="69">
                  <c:v>26220.9663</c:v>
                </c:pt>
                <c:pt idx="70">
                  <c:v>26241.875099999997</c:v>
                </c:pt>
                <c:pt idx="71">
                  <c:v>26473.834799999997</c:v>
                </c:pt>
                <c:pt idx="72">
                  <c:v>26502.908000000003</c:v>
                </c:pt>
                <c:pt idx="73">
                  <c:v>26506.821000000004</c:v>
                </c:pt>
                <c:pt idx="74">
                  <c:v>26835.826999999997</c:v>
                </c:pt>
                <c:pt idx="75">
                  <c:v>26862.946000000004</c:v>
                </c:pt>
                <c:pt idx="76">
                  <c:v>26882.881000000001</c:v>
                </c:pt>
                <c:pt idx="77">
                  <c:v>27395.79</c:v>
                </c:pt>
                <c:pt idx="78">
                  <c:v>27551.949999999997</c:v>
                </c:pt>
                <c:pt idx="79">
                  <c:v>27587.892</c:v>
                </c:pt>
                <c:pt idx="80">
                  <c:v>27604.892</c:v>
                </c:pt>
                <c:pt idx="81">
                  <c:v>27634.950299999997</c:v>
                </c:pt>
                <c:pt idx="82">
                  <c:v>27634.950599999996</c:v>
                </c:pt>
                <c:pt idx="83">
                  <c:v>27634.951099999998</c:v>
                </c:pt>
                <c:pt idx="84">
                  <c:v>27721.8534</c:v>
                </c:pt>
                <c:pt idx="85">
                  <c:v>27723.816800000001</c:v>
                </c:pt>
                <c:pt idx="86">
                  <c:v>27994.978600000002</c:v>
                </c:pt>
                <c:pt idx="87">
                  <c:v>27994.981200000002</c:v>
                </c:pt>
                <c:pt idx="88">
                  <c:v>27996.940499999997</c:v>
                </c:pt>
                <c:pt idx="89">
                  <c:v>28025.036899999999</c:v>
                </c:pt>
                <c:pt idx="90">
                  <c:v>28374.938800000004</c:v>
                </c:pt>
                <c:pt idx="91">
                  <c:v>28383.105900000002</c:v>
                </c:pt>
                <c:pt idx="92">
                  <c:v>28415.775000000001</c:v>
                </c:pt>
                <c:pt idx="93">
                  <c:v>28758.817999999999</c:v>
                </c:pt>
                <c:pt idx="94">
                  <c:v>29063.963000000003</c:v>
                </c:pt>
                <c:pt idx="95">
                  <c:v>29111.010000000002</c:v>
                </c:pt>
                <c:pt idx="96">
                  <c:v>29147.885999999999</c:v>
                </c:pt>
                <c:pt idx="97">
                  <c:v>29150.857000000004</c:v>
                </c:pt>
                <c:pt idx="98">
                  <c:v>29405.372100000001</c:v>
                </c:pt>
                <c:pt idx="99">
                  <c:v>29406.351600000002</c:v>
                </c:pt>
                <c:pt idx="100">
                  <c:v>29407.3318</c:v>
                </c:pt>
                <c:pt idx="101">
                  <c:v>29442.93</c:v>
                </c:pt>
                <c:pt idx="102">
                  <c:v>29802.963000000003</c:v>
                </c:pt>
                <c:pt idx="103">
                  <c:v>29821.923600000002</c:v>
                </c:pt>
                <c:pt idx="104">
                  <c:v>29823.8802</c:v>
                </c:pt>
                <c:pt idx="105">
                  <c:v>29823.883900000001</c:v>
                </c:pt>
                <c:pt idx="106">
                  <c:v>29834.989999999998</c:v>
                </c:pt>
                <c:pt idx="107">
                  <c:v>29834.990299999998</c:v>
                </c:pt>
                <c:pt idx="108">
                  <c:v>29834.990400000002</c:v>
                </c:pt>
                <c:pt idx="109">
                  <c:v>29836.940000000002</c:v>
                </c:pt>
                <c:pt idx="110">
                  <c:v>29855.899700000002</c:v>
                </c:pt>
                <c:pt idx="111">
                  <c:v>29855.900099999999</c:v>
                </c:pt>
                <c:pt idx="112">
                  <c:v>29860.801299999999</c:v>
                </c:pt>
                <c:pt idx="113">
                  <c:v>29875.830499999996</c:v>
                </c:pt>
                <c:pt idx="114">
                  <c:v>29875.834000000003</c:v>
                </c:pt>
                <c:pt idx="115">
                  <c:v>29876.8076</c:v>
                </c:pt>
                <c:pt idx="116">
                  <c:v>29876.809699999998</c:v>
                </c:pt>
                <c:pt idx="117">
                  <c:v>29910.764999999999</c:v>
                </c:pt>
                <c:pt idx="118">
                  <c:v>29910.787499999999</c:v>
                </c:pt>
                <c:pt idx="119">
                  <c:v>29910.787900000003</c:v>
                </c:pt>
                <c:pt idx="120">
                  <c:v>31216.957000000002</c:v>
                </c:pt>
                <c:pt idx="121">
                  <c:v>31320.845300000001</c:v>
                </c:pt>
                <c:pt idx="122">
                  <c:v>31320.851600000002</c:v>
                </c:pt>
                <c:pt idx="123">
                  <c:v>32332.972000000002</c:v>
                </c:pt>
                <c:pt idx="124">
                  <c:v>32332.972999999998</c:v>
                </c:pt>
                <c:pt idx="125">
                  <c:v>32334.942999999999</c:v>
                </c:pt>
                <c:pt idx="126">
                  <c:v>32449.951500000003</c:v>
                </c:pt>
                <c:pt idx="127">
                  <c:v>32730.917099999999</c:v>
                </c:pt>
                <c:pt idx="128">
                  <c:v>32730.917600000001</c:v>
                </c:pt>
                <c:pt idx="129">
                  <c:v>32730.917600000001</c:v>
                </c:pt>
                <c:pt idx="130">
                  <c:v>32730.917600000001</c:v>
                </c:pt>
                <c:pt idx="131">
                  <c:v>32743.002899999999</c:v>
                </c:pt>
                <c:pt idx="132">
                  <c:v>32744.964800000002</c:v>
                </c:pt>
                <c:pt idx="133">
                  <c:v>32745.945699999997</c:v>
                </c:pt>
                <c:pt idx="134">
                  <c:v>32745.946100000001</c:v>
                </c:pt>
                <c:pt idx="135">
                  <c:v>32745.946199999998</c:v>
                </c:pt>
                <c:pt idx="136">
                  <c:v>32745.946300000003</c:v>
                </c:pt>
                <c:pt idx="137">
                  <c:v>32748.882899999997</c:v>
                </c:pt>
                <c:pt idx="138">
                  <c:v>32830.890599999999</c:v>
                </c:pt>
                <c:pt idx="139">
                  <c:v>33467.967299999997</c:v>
                </c:pt>
                <c:pt idx="140">
                  <c:v>33469.928200000002</c:v>
                </c:pt>
                <c:pt idx="141">
                  <c:v>33484.956400000003</c:v>
                </c:pt>
                <c:pt idx="142">
                  <c:v>33742.065999999999</c:v>
                </c:pt>
                <c:pt idx="143">
                  <c:v>33814.929100000001</c:v>
                </c:pt>
                <c:pt idx="144">
                  <c:v>33814.93</c:v>
                </c:pt>
                <c:pt idx="145">
                  <c:v>34900.900800000003</c:v>
                </c:pt>
                <c:pt idx="146">
                  <c:v>35959.4323</c:v>
                </c:pt>
                <c:pt idx="147">
                  <c:v>35963.350599999998</c:v>
                </c:pt>
                <c:pt idx="148">
                  <c:v>37098.977500000001</c:v>
                </c:pt>
                <c:pt idx="149">
                  <c:v>37117.922400000003</c:v>
                </c:pt>
                <c:pt idx="150">
                  <c:v>37132.9617</c:v>
                </c:pt>
                <c:pt idx="151">
                  <c:v>37134.922700000003</c:v>
                </c:pt>
                <c:pt idx="152">
                  <c:v>37137.862000000001</c:v>
                </c:pt>
                <c:pt idx="153">
                  <c:v>37153.871500000001</c:v>
                </c:pt>
                <c:pt idx="154">
                  <c:v>37480.910799999998</c:v>
                </c:pt>
                <c:pt idx="155">
                  <c:v>37497.898300000001</c:v>
                </c:pt>
                <c:pt idx="156">
                  <c:v>37506.061800000003</c:v>
                </c:pt>
                <c:pt idx="157">
                  <c:v>37509.986199999999</c:v>
                </c:pt>
                <c:pt idx="158">
                  <c:v>37792.909299999999</c:v>
                </c:pt>
                <c:pt idx="159">
                  <c:v>37836.0337</c:v>
                </c:pt>
                <c:pt idx="160">
                  <c:v>37843.877910000003</c:v>
                </c:pt>
                <c:pt idx="161">
                  <c:v>38258.794399999999</c:v>
                </c:pt>
                <c:pt idx="162">
                  <c:v>38531.92123</c:v>
                </c:pt>
                <c:pt idx="163">
                  <c:v>38561.982400000001</c:v>
                </c:pt>
                <c:pt idx="164">
                  <c:v>38563.932500000003</c:v>
                </c:pt>
                <c:pt idx="165">
                  <c:v>38563.947699999997</c:v>
                </c:pt>
                <c:pt idx="166">
                  <c:v>38563.951200000003</c:v>
                </c:pt>
                <c:pt idx="167">
                  <c:v>38593.985809999998</c:v>
                </c:pt>
                <c:pt idx="168">
                  <c:v>38601.835350000001</c:v>
                </c:pt>
                <c:pt idx="169">
                  <c:v>38637.773139999998</c:v>
                </c:pt>
                <c:pt idx="170">
                  <c:v>38908.940199999997</c:v>
                </c:pt>
                <c:pt idx="171">
                  <c:v>38910.901149999998</c:v>
                </c:pt>
                <c:pt idx="172">
                  <c:v>38925.932390000002</c:v>
                </c:pt>
                <c:pt idx="173">
                  <c:v>38961.867200000001</c:v>
                </c:pt>
                <c:pt idx="174">
                  <c:v>39287.919199999997</c:v>
                </c:pt>
                <c:pt idx="175">
                  <c:v>39300.989699999998</c:v>
                </c:pt>
                <c:pt idx="176">
                  <c:v>39317.977200000001</c:v>
                </c:pt>
                <c:pt idx="177">
                  <c:v>39354.894500000002</c:v>
                </c:pt>
                <c:pt idx="178">
                  <c:v>39357.8361</c:v>
                </c:pt>
                <c:pt idx="179">
                  <c:v>39374.825799999999</c:v>
                </c:pt>
                <c:pt idx="180">
                  <c:v>39387.892220000002</c:v>
                </c:pt>
                <c:pt idx="181">
                  <c:v>39387.893320000003</c:v>
                </c:pt>
                <c:pt idx="182">
                  <c:v>39409.455199999997</c:v>
                </c:pt>
                <c:pt idx="183">
                  <c:v>39410.763899999998</c:v>
                </c:pt>
                <c:pt idx="184">
                  <c:v>39630.963000000003</c:v>
                </c:pt>
                <c:pt idx="185">
                  <c:v>39666.905590000002</c:v>
                </c:pt>
                <c:pt idx="186">
                  <c:v>39681.929100000001</c:v>
                </c:pt>
                <c:pt idx="187">
                  <c:v>39681.929199999999</c:v>
                </c:pt>
                <c:pt idx="188">
                  <c:v>39681.929199999999</c:v>
                </c:pt>
                <c:pt idx="189">
                  <c:v>39733.875899999999</c:v>
                </c:pt>
                <c:pt idx="190">
                  <c:v>39988.053999999996</c:v>
                </c:pt>
                <c:pt idx="191">
                  <c:v>39992.300900000002</c:v>
                </c:pt>
                <c:pt idx="192">
                  <c:v>40107.954879999998</c:v>
                </c:pt>
                <c:pt idx="193">
                  <c:v>40107.954879999998</c:v>
                </c:pt>
                <c:pt idx="194">
                  <c:v>40107.954879999998</c:v>
                </c:pt>
                <c:pt idx="195">
                  <c:v>40458.841999999997</c:v>
                </c:pt>
                <c:pt idx="196">
                  <c:v>40726.086799999997</c:v>
                </c:pt>
                <c:pt idx="197">
                  <c:v>40726.086799999997</c:v>
                </c:pt>
                <c:pt idx="198">
                  <c:v>40780.971039999997</c:v>
                </c:pt>
                <c:pt idx="199">
                  <c:v>40781.955190000001</c:v>
                </c:pt>
                <c:pt idx="200">
                  <c:v>40837.165099999998</c:v>
                </c:pt>
                <c:pt idx="201">
                  <c:v>40848.925589999999</c:v>
                </c:pt>
                <c:pt idx="202">
                  <c:v>40848.925889999999</c:v>
                </c:pt>
                <c:pt idx="203">
                  <c:v>40848.925889999999</c:v>
                </c:pt>
                <c:pt idx="204">
                  <c:v>41193.928639999998</c:v>
                </c:pt>
                <c:pt idx="205">
                  <c:v>41193.928740000003</c:v>
                </c:pt>
                <c:pt idx="206">
                  <c:v>41197.1944</c:v>
                </c:pt>
                <c:pt idx="207">
                  <c:v>41471.954700000002</c:v>
                </c:pt>
                <c:pt idx="208">
                  <c:v>41487.963300000003</c:v>
                </c:pt>
                <c:pt idx="209">
                  <c:v>41491.884460000001</c:v>
                </c:pt>
                <c:pt idx="210">
                  <c:v>41491.884489999997</c:v>
                </c:pt>
                <c:pt idx="211">
                  <c:v>41798.988400000002</c:v>
                </c:pt>
                <c:pt idx="212">
                  <c:v>41846.034500000002</c:v>
                </c:pt>
                <c:pt idx="213">
                  <c:v>42179.928200000002</c:v>
                </c:pt>
                <c:pt idx="214">
                  <c:v>42180.255299999997</c:v>
                </c:pt>
                <c:pt idx="215">
                  <c:v>42555.9643</c:v>
                </c:pt>
                <c:pt idx="216">
                  <c:v>42626.863369999999</c:v>
                </c:pt>
                <c:pt idx="217">
                  <c:v>42656.921999999999</c:v>
                </c:pt>
                <c:pt idx="218">
                  <c:v>42884.306499999999</c:v>
                </c:pt>
                <c:pt idx="219">
                  <c:v>42899.989399999999</c:v>
                </c:pt>
                <c:pt idx="220">
                  <c:v>42899.989959999919</c:v>
                </c:pt>
                <c:pt idx="221">
                  <c:v>42913.058100000002</c:v>
                </c:pt>
                <c:pt idx="222">
                  <c:v>42930.048199999997</c:v>
                </c:pt>
                <c:pt idx="223">
                  <c:v>42945.075599999996</c:v>
                </c:pt>
                <c:pt idx="224">
                  <c:v>42960.103600000002</c:v>
                </c:pt>
                <c:pt idx="225">
                  <c:v>42964.024299999997</c:v>
                </c:pt>
                <c:pt idx="226">
                  <c:v>42986.894</c:v>
                </c:pt>
                <c:pt idx="227">
                  <c:v>43001.922400000003</c:v>
                </c:pt>
                <c:pt idx="228">
                  <c:v>43008.129720000084</c:v>
                </c:pt>
                <c:pt idx="229">
                  <c:v>43020.870900000002</c:v>
                </c:pt>
                <c:pt idx="230">
                  <c:v>43037.859700000001</c:v>
                </c:pt>
                <c:pt idx="231">
                  <c:v>43054.848700000002</c:v>
                </c:pt>
                <c:pt idx="232">
                  <c:v>43324.054400000001</c:v>
                </c:pt>
                <c:pt idx="233">
                  <c:v>43343.004300000001</c:v>
                </c:pt>
                <c:pt idx="234">
                  <c:v>43361.953500000003</c:v>
                </c:pt>
                <c:pt idx="235">
                  <c:v>43706.955399999999</c:v>
                </c:pt>
                <c:pt idx="236">
                  <c:v>43706.955399999999</c:v>
                </c:pt>
                <c:pt idx="237">
                  <c:v>44068.945200000002</c:v>
                </c:pt>
                <c:pt idx="238">
                  <c:v>44068.945200000002</c:v>
                </c:pt>
                <c:pt idx="239">
                  <c:v>44083.974199999997</c:v>
                </c:pt>
                <c:pt idx="240">
                  <c:v>44083.974199999997</c:v>
                </c:pt>
                <c:pt idx="241">
                  <c:v>44089.854700000004</c:v>
                </c:pt>
                <c:pt idx="242">
                  <c:v>44121.872100000001</c:v>
                </c:pt>
                <c:pt idx="243">
                  <c:v>44121.872100000001</c:v>
                </c:pt>
                <c:pt idx="244">
                  <c:v>44398.919900000001</c:v>
                </c:pt>
                <c:pt idx="245">
                  <c:v>44428.976300000002</c:v>
                </c:pt>
                <c:pt idx="246">
                  <c:v>44487.780900000129</c:v>
                </c:pt>
                <c:pt idx="247">
                  <c:v>44711.251400000001</c:v>
                </c:pt>
                <c:pt idx="248">
                  <c:v>44792.2745</c:v>
                </c:pt>
                <c:pt idx="249">
                  <c:v>45188.894500000002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DC0-4457-AE33-8AC916033768}"/>
            </c:ext>
          </c:extLst>
        </c:ser>
        <c:ser>
          <c:idx val="10"/>
          <c:order val="10"/>
          <c:tx>
            <c:strRef>
              <c:f>Active!$R$20</c:f>
              <c:strCache>
                <c:ptCount val="1"/>
              </c:strCache>
            </c:strRef>
          </c:tx>
          <c:spPr>
            <a:ln w="28575">
              <a:noFill/>
            </a:ln>
          </c:spPr>
          <c:xVal>
            <c:numRef>
              <c:f>Active!$F$21:$F$952</c:f>
              <c:numCache>
                <c:formatCode>General</c:formatCode>
                <c:ptCount val="932"/>
                <c:pt idx="0">
                  <c:v>-29248</c:v>
                </c:pt>
                <c:pt idx="1">
                  <c:v>-28402</c:v>
                </c:pt>
                <c:pt idx="2">
                  <c:v>-28347</c:v>
                </c:pt>
                <c:pt idx="3">
                  <c:v>-28016</c:v>
                </c:pt>
                <c:pt idx="4">
                  <c:v>-27952</c:v>
                </c:pt>
                <c:pt idx="5">
                  <c:v>-27935</c:v>
                </c:pt>
                <c:pt idx="6">
                  <c:v>-27906</c:v>
                </c:pt>
                <c:pt idx="7">
                  <c:v>-27453</c:v>
                </c:pt>
                <c:pt idx="8">
                  <c:v>-27453</c:v>
                </c:pt>
                <c:pt idx="9">
                  <c:v>-27323</c:v>
                </c:pt>
                <c:pt idx="10">
                  <c:v>-25803</c:v>
                </c:pt>
                <c:pt idx="11">
                  <c:v>-25194</c:v>
                </c:pt>
                <c:pt idx="12">
                  <c:v>-23976</c:v>
                </c:pt>
                <c:pt idx="13">
                  <c:v>-23373</c:v>
                </c:pt>
                <c:pt idx="14">
                  <c:v>-18534.5</c:v>
                </c:pt>
                <c:pt idx="15">
                  <c:v>-13437</c:v>
                </c:pt>
                <c:pt idx="16">
                  <c:v>-13376</c:v>
                </c:pt>
                <c:pt idx="17">
                  <c:v>-13347</c:v>
                </c:pt>
                <c:pt idx="18">
                  <c:v>-13082</c:v>
                </c:pt>
                <c:pt idx="19">
                  <c:v>-13024</c:v>
                </c:pt>
                <c:pt idx="20">
                  <c:v>-11841</c:v>
                </c:pt>
                <c:pt idx="21">
                  <c:v>-11821</c:v>
                </c:pt>
                <c:pt idx="22">
                  <c:v>-11792</c:v>
                </c:pt>
                <c:pt idx="23">
                  <c:v>-11731</c:v>
                </c:pt>
                <c:pt idx="24">
                  <c:v>-11120</c:v>
                </c:pt>
                <c:pt idx="25">
                  <c:v>-10664</c:v>
                </c:pt>
                <c:pt idx="26">
                  <c:v>-10015</c:v>
                </c:pt>
                <c:pt idx="27">
                  <c:v>-9989</c:v>
                </c:pt>
                <c:pt idx="28">
                  <c:v>-9534</c:v>
                </c:pt>
                <c:pt idx="29">
                  <c:v>-9531</c:v>
                </c:pt>
                <c:pt idx="30">
                  <c:v>-9528</c:v>
                </c:pt>
                <c:pt idx="31">
                  <c:v>-9516</c:v>
                </c:pt>
                <c:pt idx="32">
                  <c:v>-9502</c:v>
                </c:pt>
                <c:pt idx="33">
                  <c:v>-9054</c:v>
                </c:pt>
                <c:pt idx="34">
                  <c:v>-9054</c:v>
                </c:pt>
                <c:pt idx="35">
                  <c:v>-8994</c:v>
                </c:pt>
                <c:pt idx="36">
                  <c:v>-8968</c:v>
                </c:pt>
                <c:pt idx="37">
                  <c:v>-8962</c:v>
                </c:pt>
                <c:pt idx="38">
                  <c:v>-8945</c:v>
                </c:pt>
                <c:pt idx="39">
                  <c:v>-8341</c:v>
                </c:pt>
                <c:pt idx="40">
                  <c:v>-8341</c:v>
                </c:pt>
                <c:pt idx="41">
                  <c:v>-8338</c:v>
                </c:pt>
                <c:pt idx="42">
                  <c:v>-8338</c:v>
                </c:pt>
                <c:pt idx="43">
                  <c:v>-7862</c:v>
                </c:pt>
                <c:pt idx="44">
                  <c:v>-7842</c:v>
                </c:pt>
                <c:pt idx="45">
                  <c:v>-7781</c:v>
                </c:pt>
                <c:pt idx="46">
                  <c:v>-7781</c:v>
                </c:pt>
                <c:pt idx="47">
                  <c:v>-7761</c:v>
                </c:pt>
                <c:pt idx="48">
                  <c:v>-7761</c:v>
                </c:pt>
                <c:pt idx="49">
                  <c:v>-7369</c:v>
                </c:pt>
                <c:pt idx="50">
                  <c:v>-7340</c:v>
                </c:pt>
                <c:pt idx="51">
                  <c:v>-7337</c:v>
                </c:pt>
                <c:pt idx="52">
                  <c:v>-7236</c:v>
                </c:pt>
                <c:pt idx="53">
                  <c:v>-7210</c:v>
                </c:pt>
                <c:pt idx="54">
                  <c:v>-7187</c:v>
                </c:pt>
                <c:pt idx="55">
                  <c:v>-7152</c:v>
                </c:pt>
                <c:pt idx="56">
                  <c:v>-6887</c:v>
                </c:pt>
                <c:pt idx="57">
                  <c:v>-6806</c:v>
                </c:pt>
                <c:pt idx="58">
                  <c:v>-6731</c:v>
                </c:pt>
                <c:pt idx="59">
                  <c:v>-6157</c:v>
                </c:pt>
                <c:pt idx="60">
                  <c:v>-6154</c:v>
                </c:pt>
                <c:pt idx="61">
                  <c:v>-6148</c:v>
                </c:pt>
                <c:pt idx="62">
                  <c:v>-6125</c:v>
                </c:pt>
                <c:pt idx="63">
                  <c:v>-6102</c:v>
                </c:pt>
                <c:pt idx="64">
                  <c:v>-6070</c:v>
                </c:pt>
                <c:pt idx="65">
                  <c:v>-5704</c:v>
                </c:pt>
                <c:pt idx="66">
                  <c:v>-5661</c:v>
                </c:pt>
                <c:pt idx="67">
                  <c:v>-5571</c:v>
                </c:pt>
                <c:pt idx="68">
                  <c:v>-5545</c:v>
                </c:pt>
                <c:pt idx="69">
                  <c:v>-5531</c:v>
                </c:pt>
                <c:pt idx="70">
                  <c:v>-5499</c:v>
                </c:pt>
                <c:pt idx="71">
                  <c:v>-5144</c:v>
                </c:pt>
                <c:pt idx="72">
                  <c:v>-5099.5</c:v>
                </c:pt>
                <c:pt idx="73">
                  <c:v>-5093.5</c:v>
                </c:pt>
                <c:pt idx="74">
                  <c:v>-4590</c:v>
                </c:pt>
                <c:pt idx="75">
                  <c:v>-4548.5</c:v>
                </c:pt>
                <c:pt idx="76">
                  <c:v>-4518</c:v>
                </c:pt>
                <c:pt idx="77">
                  <c:v>-3733</c:v>
                </c:pt>
                <c:pt idx="78">
                  <c:v>-3494</c:v>
                </c:pt>
                <c:pt idx="79">
                  <c:v>-3439</c:v>
                </c:pt>
                <c:pt idx="80">
                  <c:v>-3413</c:v>
                </c:pt>
                <c:pt idx="81">
                  <c:v>-3367</c:v>
                </c:pt>
                <c:pt idx="82">
                  <c:v>-3367</c:v>
                </c:pt>
                <c:pt idx="83">
                  <c:v>-3367</c:v>
                </c:pt>
                <c:pt idx="84">
                  <c:v>-3234</c:v>
                </c:pt>
                <c:pt idx="85">
                  <c:v>-3231</c:v>
                </c:pt>
                <c:pt idx="86">
                  <c:v>-2816</c:v>
                </c:pt>
                <c:pt idx="87">
                  <c:v>-2816</c:v>
                </c:pt>
                <c:pt idx="88">
                  <c:v>-2813</c:v>
                </c:pt>
                <c:pt idx="89">
                  <c:v>-2770</c:v>
                </c:pt>
                <c:pt idx="90">
                  <c:v>-2234.5</c:v>
                </c:pt>
                <c:pt idx="91">
                  <c:v>-2222</c:v>
                </c:pt>
                <c:pt idx="92">
                  <c:v>-2172</c:v>
                </c:pt>
                <c:pt idx="93">
                  <c:v>-1647</c:v>
                </c:pt>
                <c:pt idx="94">
                  <c:v>-1180</c:v>
                </c:pt>
                <c:pt idx="95">
                  <c:v>-1108</c:v>
                </c:pt>
                <c:pt idx="96">
                  <c:v>-1051.5</c:v>
                </c:pt>
                <c:pt idx="97">
                  <c:v>-1047</c:v>
                </c:pt>
                <c:pt idx="98">
                  <c:v>-657.5</c:v>
                </c:pt>
                <c:pt idx="99">
                  <c:v>-656</c:v>
                </c:pt>
                <c:pt idx="100">
                  <c:v>-654.5</c:v>
                </c:pt>
                <c:pt idx="101">
                  <c:v>-600</c:v>
                </c:pt>
                <c:pt idx="102">
                  <c:v>-49</c:v>
                </c:pt>
                <c:pt idx="103">
                  <c:v>-20</c:v>
                </c:pt>
                <c:pt idx="104">
                  <c:v>-17</c:v>
                </c:pt>
                <c:pt idx="105">
                  <c:v>-17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3</c:v>
                </c:pt>
                <c:pt idx="110">
                  <c:v>32</c:v>
                </c:pt>
                <c:pt idx="111">
                  <c:v>32</c:v>
                </c:pt>
                <c:pt idx="112">
                  <c:v>39.5</c:v>
                </c:pt>
                <c:pt idx="113">
                  <c:v>62.5</c:v>
                </c:pt>
                <c:pt idx="114">
                  <c:v>62.5</c:v>
                </c:pt>
                <c:pt idx="115">
                  <c:v>64</c:v>
                </c:pt>
                <c:pt idx="116">
                  <c:v>64</c:v>
                </c:pt>
                <c:pt idx="117">
                  <c:v>116</c:v>
                </c:pt>
                <c:pt idx="118">
                  <c:v>116</c:v>
                </c:pt>
                <c:pt idx="119">
                  <c:v>116</c:v>
                </c:pt>
                <c:pt idx="120">
                  <c:v>2115</c:v>
                </c:pt>
                <c:pt idx="121">
                  <c:v>2274</c:v>
                </c:pt>
                <c:pt idx="122">
                  <c:v>2274</c:v>
                </c:pt>
                <c:pt idx="123">
                  <c:v>3823</c:v>
                </c:pt>
                <c:pt idx="124">
                  <c:v>3823</c:v>
                </c:pt>
                <c:pt idx="125">
                  <c:v>3826</c:v>
                </c:pt>
                <c:pt idx="126">
                  <c:v>4002</c:v>
                </c:pt>
                <c:pt idx="127">
                  <c:v>4432</c:v>
                </c:pt>
                <c:pt idx="128">
                  <c:v>4432</c:v>
                </c:pt>
                <c:pt idx="129">
                  <c:v>4432</c:v>
                </c:pt>
                <c:pt idx="130">
                  <c:v>4432</c:v>
                </c:pt>
                <c:pt idx="131">
                  <c:v>4450.5</c:v>
                </c:pt>
                <c:pt idx="132">
                  <c:v>4453.5</c:v>
                </c:pt>
                <c:pt idx="133">
                  <c:v>4455</c:v>
                </c:pt>
                <c:pt idx="134">
                  <c:v>4455</c:v>
                </c:pt>
                <c:pt idx="135">
                  <c:v>4455</c:v>
                </c:pt>
                <c:pt idx="136">
                  <c:v>4455</c:v>
                </c:pt>
                <c:pt idx="137">
                  <c:v>4459.5</c:v>
                </c:pt>
                <c:pt idx="138">
                  <c:v>4585</c:v>
                </c:pt>
                <c:pt idx="139">
                  <c:v>5560</c:v>
                </c:pt>
                <c:pt idx="140">
                  <c:v>5563</c:v>
                </c:pt>
                <c:pt idx="141">
                  <c:v>5586</c:v>
                </c:pt>
                <c:pt idx="142">
                  <c:v>5979.5</c:v>
                </c:pt>
                <c:pt idx="143">
                  <c:v>6091</c:v>
                </c:pt>
                <c:pt idx="144">
                  <c:v>6091</c:v>
                </c:pt>
                <c:pt idx="145">
                  <c:v>7753</c:v>
                </c:pt>
                <c:pt idx="146">
                  <c:v>9373</c:v>
                </c:pt>
                <c:pt idx="147">
                  <c:v>9379</c:v>
                </c:pt>
                <c:pt idx="148">
                  <c:v>11117</c:v>
                </c:pt>
                <c:pt idx="149">
                  <c:v>11146</c:v>
                </c:pt>
                <c:pt idx="150">
                  <c:v>11169</c:v>
                </c:pt>
                <c:pt idx="151">
                  <c:v>11172</c:v>
                </c:pt>
                <c:pt idx="152">
                  <c:v>11176.5</c:v>
                </c:pt>
                <c:pt idx="153">
                  <c:v>11201</c:v>
                </c:pt>
                <c:pt idx="154">
                  <c:v>11701.5</c:v>
                </c:pt>
                <c:pt idx="155">
                  <c:v>11727.5</c:v>
                </c:pt>
                <c:pt idx="156">
                  <c:v>11740</c:v>
                </c:pt>
                <c:pt idx="157">
                  <c:v>11746</c:v>
                </c:pt>
                <c:pt idx="158">
                  <c:v>12179</c:v>
                </c:pt>
                <c:pt idx="159">
                  <c:v>12245</c:v>
                </c:pt>
                <c:pt idx="160">
                  <c:v>12257</c:v>
                </c:pt>
                <c:pt idx="161">
                  <c:v>12892</c:v>
                </c:pt>
                <c:pt idx="162">
                  <c:v>13310</c:v>
                </c:pt>
                <c:pt idx="163">
                  <c:v>13356</c:v>
                </c:pt>
                <c:pt idx="164">
                  <c:v>13359</c:v>
                </c:pt>
                <c:pt idx="165">
                  <c:v>13359</c:v>
                </c:pt>
                <c:pt idx="166">
                  <c:v>13359</c:v>
                </c:pt>
                <c:pt idx="167">
                  <c:v>13405</c:v>
                </c:pt>
                <c:pt idx="168">
                  <c:v>13417</c:v>
                </c:pt>
                <c:pt idx="169">
                  <c:v>13472</c:v>
                </c:pt>
                <c:pt idx="170">
                  <c:v>13887</c:v>
                </c:pt>
                <c:pt idx="171">
                  <c:v>13890</c:v>
                </c:pt>
                <c:pt idx="172">
                  <c:v>13913</c:v>
                </c:pt>
                <c:pt idx="173">
                  <c:v>13968</c:v>
                </c:pt>
                <c:pt idx="174">
                  <c:v>14467</c:v>
                </c:pt>
                <c:pt idx="175">
                  <c:v>14487</c:v>
                </c:pt>
                <c:pt idx="176">
                  <c:v>14513</c:v>
                </c:pt>
                <c:pt idx="177">
                  <c:v>14569.5</c:v>
                </c:pt>
                <c:pt idx="178">
                  <c:v>14574</c:v>
                </c:pt>
                <c:pt idx="179">
                  <c:v>14600</c:v>
                </c:pt>
                <c:pt idx="180">
                  <c:v>14620</c:v>
                </c:pt>
                <c:pt idx="181">
                  <c:v>14620</c:v>
                </c:pt>
                <c:pt idx="182">
                  <c:v>14653</c:v>
                </c:pt>
                <c:pt idx="183">
                  <c:v>14655</c:v>
                </c:pt>
                <c:pt idx="184">
                  <c:v>14992</c:v>
                </c:pt>
                <c:pt idx="185">
                  <c:v>15047</c:v>
                </c:pt>
                <c:pt idx="186">
                  <c:v>15070</c:v>
                </c:pt>
                <c:pt idx="187">
                  <c:v>15070</c:v>
                </c:pt>
                <c:pt idx="188">
                  <c:v>15070</c:v>
                </c:pt>
                <c:pt idx="189">
                  <c:v>15149.5</c:v>
                </c:pt>
                <c:pt idx="190">
                  <c:v>15538.5</c:v>
                </c:pt>
                <c:pt idx="191">
                  <c:v>15545</c:v>
                </c:pt>
                <c:pt idx="192">
                  <c:v>15722</c:v>
                </c:pt>
                <c:pt idx="193">
                  <c:v>15722</c:v>
                </c:pt>
                <c:pt idx="194">
                  <c:v>15722</c:v>
                </c:pt>
                <c:pt idx="195">
                  <c:v>16259</c:v>
                </c:pt>
                <c:pt idx="196">
                  <c:v>16668</c:v>
                </c:pt>
                <c:pt idx="197">
                  <c:v>16668</c:v>
                </c:pt>
                <c:pt idx="198">
                  <c:v>16752</c:v>
                </c:pt>
                <c:pt idx="199">
                  <c:v>16753.5</c:v>
                </c:pt>
                <c:pt idx="200">
                  <c:v>16838</c:v>
                </c:pt>
                <c:pt idx="201">
                  <c:v>16856</c:v>
                </c:pt>
                <c:pt idx="202">
                  <c:v>16856</c:v>
                </c:pt>
                <c:pt idx="203">
                  <c:v>16856</c:v>
                </c:pt>
                <c:pt idx="204">
                  <c:v>17384</c:v>
                </c:pt>
                <c:pt idx="205">
                  <c:v>17384</c:v>
                </c:pt>
                <c:pt idx="206">
                  <c:v>17389</c:v>
                </c:pt>
                <c:pt idx="207">
                  <c:v>17809.5</c:v>
                </c:pt>
                <c:pt idx="208">
                  <c:v>17834</c:v>
                </c:pt>
                <c:pt idx="209">
                  <c:v>17840</c:v>
                </c:pt>
                <c:pt idx="210">
                  <c:v>17840</c:v>
                </c:pt>
                <c:pt idx="211">
                  <c:v>18310</c:v>
                </c:pt>
                <c:pt idx="212">
                  <c:v>18382</c:v>
                </c:pt>
                <c:pt idx="213">
                  <c:v>18893</c:v>
                </c:pt>
                <c:pt idx="214">
                  <c:v>18893.5</c:v>
                </c:pt>
                <c:pt idx="215">
                  <c:v>19468.5</c:v>
                </c:pt>
                <c:pt idx="216">
                  <c:v>19577</c:v>
                </c:pt>
                <c:pt idx="217">
                  <c:v>19623</c:v>
                </c:pt>
                <c:pt idx="218">
                  <c:v>19971</c:v>
                </c:pt>
                <c:pt idx="219">
                  <c:v>19995</c:v>
                </c:pt>
                <c:pt idx="220">
                  <c:v>19995</c:v>
                </c:pt>
                <c:pt idx="221">
                  <c:v>20015</c:v>
                </c:pt>
                <c:pt idx="222">
                  <c:v>20041</c:v>
                </c:pt>
                <c:pt idx="223">
                  <c:v>20064</c:v>
                </c:pt>
                <c:pt idx="224">
                  <c:v>20087</c:v>
                </c:pt>
                <c:pt idx="225">
                  <c:v>20093</c:v>
                </c:pt>
                <c:pt idx="226">
                  <c:v>20128</c:v>
                </c:pt>
                <c:pt idx="227">
                  <c:v>20151</c:v>
                </c:pt>
                <c:pt idx="228">
                  <c:v>20160.5</c:v>
                </c:pt>
                <c:pt idx="229">
                  <c:v>20180</c:v>
                </c:pt>
                <c:pt idx="230">
                  <c:v>20206</c:v>
                </c:pt>
                <c:pt idx="231">
                  <c:v>20232</c:v>
                </c:pt>
                <c:pt idx="232">
                  <c:v>20644</c:v>
                </c:pt>
                <c:pt idx="233">
                  <c:v>20673</c:v>
                </c:pt>
                <c:pt idx="234">
                  <c:v>20702</c:v>
                </c:pt>
                <c:pt idx="235">
                  <c:v>21230</c:v>
                </c:pt>
                <c:pt idx="236">
                  <c:v>21230</c:v>
                </c:pt>
                <c:pt idx="237">
                  <c:v>21784</c:v>
                </c:pt>
                <c:pt idx="238">
                  <c:v>21784</c:v>
                </c:pt>
                <c:pt idx="239">
                  <c:v>21807</c:v>
                </c:pt>
                <c:pt idx="240">
                  <c:v>21807</c:v>
                </c:pt>
                <c:pt idx="241">
                  <c:v>21816</c:v>
                </c:pt>
                <c:pt idx="242">
                  <c:v>21865</c:v>
                </c:pt>
                <c:pt idx="243">
                  <c:v>21865</c:v>
                </c:pt>
                <c:pt idx="244">
                  <c:v>22289</c:v>
                </c:pt>
                <c:pt idx="245">
                  <c:v>22335</c:v>
                </c:pt>
                <c:pt idx="246">
                  <c:v>22425</c:v>
                </c:pt>
                <c:pt idx="247">
                  <c:v>22767</c:v>
                </c:pt>
                <c:pt idx="248">
                  <c:v>22891</c:v>
                </c:pt>
                <c:pt idx="249">
                  <c:v>23498</c:v>
                </c:pt>
              </c:numCache>
            </c:numRef>
          </c:xVal>
          <c:yVal>
            <c:numRef>
              <c:f>Active!$R$21:$R$952</c:f>
              <c:numCache>
                <c:formatCode>General</c:formatCode>
                <c:ptCount val="93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DC0-4457-AE33-8AC916033768}"/>
            </c:ext>
          </c:extLst>
        </c:ser>
        <c:ser>
          <c:idx val="11"/>
          <c:order val="11"/>
          <c:tx>
            <c:strRef>
              <c:f>Active!$S$20</c:f>
              <c:strCache>
                <c:ptCount val="1"/>
              </c:strCache>
            </c:strRef>
          </c:tx>
          <c:spPr>
            <a:ln w="28575">
              <a:noFill/>
            </a:ln>
          </c:spPr>
          <c:xVal>
            <c:numRef>
              <c:f>Active!$F$21:$F$952</c:f>
              <c:numCache>
                <c:formatCode>General</c:formatCode>
                <c:ptCount val="932"/>
                <c:pt idx="0">
                  <c:v>-29248</c:v>
                </c:pt>
                <c:pt idx="1">
                  <c:v>-28402</c:v>
                </c:pt>
                <c:pt idx="2">
                  <c:v>-28347</c:v>
                </c:pt>
                <c:pt idx="3">
                  <c:v>-28016</c:v>
                </c:pt>
                <c:pt idx="4">
                  <c:v>-27952</c:v>
                </c:pt>
                <c:pt idx="5">
                  <c:v>-27935</c:v>
                </c:pt>
                <c:pt idx="6">
                  <c:v>-27906</c:v>
                </c:pt>
                <c:pt idx="7">
                  <c:v>-27453</c:v>
                </c:pt>
                <c:pt idx="8">
                  <c:v>-27453</c:v>
                </c:pt>
                <c:pt idx="9">
                  <c:v>-27323</c:v>
                </c:pt>
                <c:pt idx="10">
                  <c:v>-25803</c:v>
                </c:pt>
                <c:pt idx="11">
                  <c:v>-25194</c:v>
                </c:pt>
                <c:pt idx="12">
                  <c:v>-23976</c:v>
                </c:pt>
                <c:pt idx="13">
                  <c:v>-23373</c:v>
                </c:pt>
                <c:pt idx="14">
                  <c:v>-18534.5</c:v>
                </c:pt>
                <c:pt idx="15">
                  <c:v>-13437</c:v>
                </c:pt>
                <c:pt idx="16">
                  <c:v>-13376</c:v>
                </c:pt>
                <c:pt idx="17">
                  <c:v>-13347</c:v>
                </c:pt>
                <c:pt idx="18">
                  <c:v>-13082</c:v>
                </c:pt>
                <c:pt idx="19">
                  <c:v>-13024</c:v>
                </c:pt>
                <c:pt idx="20">
                  <c:v>-11841</c:v>
                </c:pt>
                <c:pt idx="21">
                  <c:v>-11821</c:v>
                </c:pt>
                <c:pt idx="22">
                  <c:v>-11792</c:v>
                </c:pt>
                <c:pt idx="23">
                  <c:v>-11731</c:v>
                </c:pt>
                <c:pt idx="24">
                  <c:v>-11120</c:v>
                </c:pt>
                <c:pt idx="25">
                  <c:v>-10664</c:v>
                </c:pt>
                <c:pt idx="26">
                  <c:v>-10015</c:v>
                </c:pt>
                <c:pt idx="27">
                  <c:v>-9989</c:v>
                </c:pt>
                <c:pt idx="28">
                  <c:v>-9534</c:v>
                </c:pt>
                <c:pt idx="29">
                  <c:v>-9531</c:v>
                </c:pt>
                <c:pt idx="30">
                  <c:v>-9528</c:v>
                </c:pt>
                <c:pt idx="31">
                  <c:v>-9516</c:v>
                </c:pt>
                <c:pt idx="32">
                  <c:v>-9502</c:v>
                </c:pt>
                <c:pt idx="33">
                  <c:v>-9054</c:v>
                </c:pt>
                <c:pt idx="34">
                  <c:v>-9054</c:v>
                </c:pt>
                <c:pt idx="35">
                  <c:v>-8994</c:v>
                </c:pt>
                <c:pt idx="36">
                  <c:v>-8968</c:v>
                </c:pt>
                <c:pt idx="37">
                  <c:v>-8962</c:v>
                </c:pt>
                <c:pt idx="38">
                  <c:v>-8945</c:v>
                </c:pt>
                <c:pt idx="39">
                  <c:v>-8341</c:v>
                </c:pt>
                <c:pt idx="40">
                  <c:v>-8341</c:v>
                </c:pt>
                <c:pt idx="41">
                  <c:v>-8338</c:v>
                </c:pt>
                <c:pt idx="42">
                  <c:v>-8338</c:v>
                </c:pt>
                <c:pt idx="43">
                  <c:v>-7862</c:v>
                </c:pt>
                <c:pt idx="44">
                  <c:v>-7842</c:v>
                </c:pt>
                <c:pt idx="45">
                  <c:v>-7781</c:v>
                </c:pt>
                <c:pt idx="46">
                  <c:v>-7781</c:v>
                </c:pt>
                <c:pt idx="47">
                  <c:v>-7761</c:v>
                </c:pt>
                <c:pt idx="48">
                  <c:v>-7761</c:v>
                </c:pt>
                <c:pt idx="49">
                  <c:v>-7369</c:v>
                </c:pt>
                <c:pt idx="50">
                  <c:v>-7340</c:v>
                </c:pt>
                <c:pt idx="51">
                  <c:v>-7337</c:v>
                </c:pt>
                <c:pt idx="52">
                  <c:v>-7236</c:v>
                </c:pt>
                <c:pt idx="53">
                  <c:v>-7210</c:v>
                </c:pt>
                <c:pt idx="54">
                  <c:v>-7187</c:v>
                </c:pt>
                <c:pt idx="55">
                  <c:v>-7152</c:v>
                </c:pt>
                <c:pt idx="56">
                  <c:v>-6887</c:v>
                </c:pt>
                <c:pt idx="57">
                  <c:v>-6806</c:v>
                </c:pt>
                <c:pt idx="58">
                  <c:v>-6731</c:v>
                </c:pt>
                <c:pt idx="59">
                  <c:v>-6157</c:v>
                </c:pt>
                <c:pt idx="60">
                  <c:v>-6154</c:v>
                </c:pt>
                <c:pt idx="61">
                  <c:v>-6148</c:v>
                </c:pt>
                <c:pt idx="62">
                  <c:v>-6125</c:v>
                </c:pt>
                <c:pt idx="63">
                  <c:v>-6102</c:v>
                </c:pt>
                <c:pt idx="64">
                  <c:v>-6070</c:v>
                </c:pt>
                <c:pt idx="65">
                  <c:v>-5704</c:v>
                </c:pt>
                <c:pt idx="66">
                  <c:v>-5661</c:v>
                </c:pt>
                <c:pt idx="67">
                  <c:v>-5571</c:v>
                </c:pt>
                <c:pt idx="68">
                  <c:v>-5545</c:v>
                </c:pt>
                <c:pt idx="69">
                  <c:v>-5531</c:v>
                </c:pt>
                <c:pt idx="70">
                  <c:v>-5499</c:v>
                </c:pt>
                <c:pt idx="71">
                  <c:v>-5144</c:v>
                </c:pt>
                <c:pt idx="72">
                  <c:v>-5099.5</c:v>
                </c:pt>
                <c:pt idx="73">
                  <c:v>-5093.5</c:v>
                </c:pt>
                <c:pt idx="74">
                  <c:v>-4590</c:v>
                </c:pt>
                <c:pt idx="75">
                  <c:v>-4548.5</c:v>
                </c:pt>
                <c:pt idx="76">
                  <c:v>-4518</c:v>
                </c:pt>
                <c:pt idx="77">
                  <c:v>-3733</c:v>
                </c:pt>
                <c:pt idx="78">
                  <c:v>-3494</c:v>
                </c:pt>
                <c:pt idx="79">
                  <c:v>-3439</c:v>
                </c:pt>
                <c:pt idx="80">
                  <c:v>-3413</c:v>
                </c:pt>
                <c:pt idx="81">
                  <c:v>-3367</c:v>
                </c:pt>
                <c:pt idx="82">
                  <c:v>-3367</c:v>
                </c:pt>
                <c:pt idx="83">
                  <c:v>-3367</c:v>
                </c:pt>
                <c:pt idx="84">
                  <c:v>-3234</c:v>
                </c:pt>
                <c:pt idx="85">
                  <c:v>-3231</c:v>
                </c:pt>
                <c:pt idx="86">
                  <c:v>-2816</c:v>
                </c:pt>
                <c:pt idx="87">
                  <c:v>-2816</c:v>
                </c:pt>
                <c:pt idx="88">
                  <c:v>-2813</c:v>
                </c:pt>
                <c:pt idx="89">
                  <c:v>-2770</c:v>
                </c:pt>
                <c:pt idx="90">
                  <c:v>-2234.5</c:v>
                </c:pt>
                <c:pt idx="91">
                  <c:v>-2222</c:v>
                </c:pt>
                <c:pt idx="92">
                  <c:v>-2172</c:v>
                </c:pt>
                <c:pt idx="93">
                  <c:v>-1647</c:v>
                </c:pt>
                <c:pt idx="94">
                  <c:v>-1180</c:v>
                </c:pt>
                <c:pt idx="95">
                  <c:v>-1108</c:v>
                </c:pt>
                <c:pt idx="96">
                  <c:v>-1051.5</c:v>
                </c:pt>
                <c:pt idx="97">
                  <c:v>-1047</c:v>
                </c:pt>
                <c:pt idx="98">
                  <c:v>-657.5</c:v>
                </c:pt>
                <c:pt idx="99">
                  <c:v>-656</c:v>
                </c:pt>
                <c:pt idx="100">
                  <c:v>-654.5</c:v>
                </c:pt>
                <c:pt idx="101">
                  <c:v>-600</c:v>
                </c:pt>
                <c:pt idx="102">
                  <c:v>-49</c:v>
                </c:pt>
                <c:pt idx="103">
                  <c:v>-20</c:v>
                </c:pt>
                <c:pt idx="104">
                  <c:v>-17</c:v>
                </c:pt>
                <c:pt idx="105">
                  <c:v>-17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3</c:v>
                </c:pt>
                <c:pt idx="110">
                  <c:v>32</c:v>
                </c:pt>
                <c:pt idx="111">
                  <c:v>32</c:v>
                </c:pt>
                <c:pt idx="112">
                  <c:v>39.5</c:v>
                </c:pt>
                <c:pt idx="113">
                  <c:v>62.5</c:v>
                </c:pt>
                <c:pt idx="114">
                  <c:v>62.5</c:v>
                </c:pt>
                <c:pt idx="115">
                  <c:v>64</c:v>
                </c:pt>
                <c:pt idx="116">
                  <c:v>64</c:v>
                </c:pt>
                <c:pt idx="117">
                  <c:v>116</c:v>
                </c:pt>
                <c:pt idx="118">
                  <c:v>116</c:v>
                </c:pt>
                <c:pt idx="119">
                  <c:v>116</c:v>
                </c:pt>
                <c:pt idx="120">
                  <c:v>2115</c:v>
                </c:pt>
                <c:pt idx="121">
                  <c:v>2274</c:v>
                </c:pt>
                <c:pt idx="122">
                  <c:v>2274</c:v>
                </c:pt>
                <c:pt idx="123">
                  <c:v>3823</c:v>
                </c:pt>
                <c:pt idx="124">
                  <c:v>3823</c:v>
                </c:pt>
                <c:pt idx="125">
                  <c:v>3826</c:v>
                </c:pt>
                <c:pt idx="126">
                  <c:v>4002</c:v>
                </c:pt>
                <c:pt idx="127">
                  <c:v>4432</c:v>
                </c:pt>
                <c:pt idx="128">
                  <c:v>4432</c:v>
                </c:pt>
                <c:pt idx="129">
                  <c:v>4432</c:v>
                </c:pt>
                <c:pt idx="130">
                  <c:v>4432</c:v>
                </c:pt>
                <c:pt idx="131">
                  <c:v>4450.5</c:v>
                </c:pt>
                <c:pt idx="132">
                  <c:v>4453.5</c:v>
                </c:pt>
                <c:pt idx="133">
                  <c:v>4455</c:v>
                </c:pt>
                <c:pt idx="134">
                  <c:v>4455</c:v>
                </c:pt>
                <c:pt idx="135">
                  <c:v>4455</c:v>
                </c:pt>
                <c:pt idx="136">
                  <c:v>4455</c:v>
                </c:pt>
                <c:pt idx="137">
                  <c:v>4459.5</c:v>
                </c:pt>
                <c:pt idx="138">
                  <c:v>4585</c:v>
                </c:pt>
                <c:pt idx="139">
                  <c:v>5560</c:v>
                </c:pt>
                <c:pt idx="140">
                  <c:v>5563</c:v>
                </c:pt>
                <c:pt idx="141">
                  <c:v>5586</c:v>
                </c:pt>
                <c:pt idx="142">
                  <c:v>5979.5</c:v>
                </c:pt>
                <c:pt idx="143">
                  <c:v>6091</c:v>
                </c:pt>
                <c:pt idx="144">
                  <c:v>6091</c:v>
                </c:pt>
                <c:pt idx="145">
                  <c:v>7753</c:v>
                </c:pt>
                <c:pt idx="146">
                  <c:v>9373</c:v>
                </c:pt>
                <c:pt idx="147">
                  <c:v>9379</c:v>
                </c:pt>
                <c:pt idx="148">
                  <c:v>11117</c:v>
                </c:pt>
                <c:pt idx="149">
                  <c:v>11146</c:v>
                </c:pt>
                <c:pt idx="150">
                  <c:v>11169</c:v>
                </c:pt>
                <c:pt idx="151">
                  <c:v>11172</c:v>
                </c:pt>
                <c:pt idx="152">
                  <c:v>11176.5</c:v>
                </c:pt>
                <c:pt idx="153">
                  <c:v>11201</c:v>
                </c:pt>
                <c:pt idx="154">
                  <c:v>11701.5</c:v>
                </c:pt>
                <c:pt idx="155">
                  <c:v>11727.5</c:v>
                </c:pt>
                <c:pt idx="156">
                  <c:v>11740</c:v>
                </c:pt>
                <c:pt idx="157">
                  <c:v>11746</c:v>
                </c:pt>
                <c:pt idx="158">
                  <c:v>12179</c:v>
                </c:pt>
                <c:pt idx="159">
                  <c:v>12245</c:v>
                </c:pt>
                <c:pt idx="160">
                  <c:v>12257</c:v>
                </c:pt>
                <c:pt idx="161">
                  <c:v>12892</c:v>
                </c:pt>
                <c:pt idx="162">
                  <c:v>13310</c:v>
                </c:pt>
                <c:pt idx="163">
                  <c:v>13356</c:v>
                </c:pt>
                <c:pt idx="164">
                  <c:v>13359</c:v>
                </c:pt>
                <c:pt idx="165">
                  <c:v>13359</c:v>
                </c:pt>
                <c:pt idx="166">
                  <c:v>13359</c:v>
                </c:pt>
                <c:pt idx="167">
                  <c:v>13405</c:v>
                </c:pt>
                <c:pt idx="168">
                  <c:v>13417</c:v>
                </c:pt>
                <c:pt idx="169">
                  <c:v>13472</c:v>
                </c:pt>
                <c:pt idx="170">
                  <c:v>13887</c:v>
                </c:pt>
                <c:pt idx="171">
                  <c:v>13890</c:v>
                </c:pt>
                <c:pt idx="172">
                  <c:v>13913</c:v>
                </c:pt>
                <c:pt idx="173">
                  <c:v>13968</c:v>
                </c:pt>
                <c:pt idx="174">
                  <c:v>14467</c:v>
                </c:pt>
                <c:pt idx="175">
                  <c:v>14487</c:v>
                </c:pt>
                <c:pt idx="176">
                  <c:v>14513</c:v>
                </c:pt>
                <c:pt idx="177">
                  <c:v>14569.5</c:v>
                </c:pt>
                <c:pt idx="178">
                  <c:v>14574</c:v>
                </c:pt>
                <c:pt idx="179">
                  <c:v>14600</c:v>
                </c:pt>
                <c:pt idx="180">
                  <c:v>14620</c:v>
                </c:pt>
                <c:pt idx="181">
                  <c:v>14620</c:v>
                </c:pt>
                <c:pt idx="182">
                  <c:v>14653</c:v>
                </c:pt>
                <c:pt idx="183">
                  <c:v>14655</c:v>
                </c:pt>
                <c:pt idx="184">
                  <c:v>14992</c:v>
                </c:pt>
                <c:pt idx="185">
                  <c:v>15047</c:v>
                </c:pt>
                <c:pt idx="186">
                  <c:v>15070</c:v>
                </c:pt>
                <c:pt idx="187">
                  <c:v>15070</c:v>
                </c:pt>
                <c:pt idx="188">
                  <c:v>15070</c:v>
                </c:pt>
                <c:pt idx="189">
                  <c:v>15149.5</c:v>
                </c:pt>
                <c:pt idx="190">
                  <c:v>15538.5</c:v>
                </c:pt>
                <c:pt idx="191">
                  <c:v>15545</c:v>
                </c:pt>
                <c:pt idx="192">
                  <c:v>15722</c:v>
                </c:pt>
                <c:pt idx="193">
                  <c:v>15722</c:v>
                </c:pt>
                <c:pt idx="194">
                  <c:v>15722</c:v>
                </c:pt>
                <c:pt idx="195">
                  <c:v>16259</c:v>
                </c:pt>
                <c:pt idx="196">
                  <c:v>16668</c:v>
                </c:pt>
                <c:pt idx="197">
                  <c:v>16668</c:v>
                </c:pt>
                <c:pt idx="198">
                  <c:v>16752</c:v>
                </c:pt>
                <c:pt idx="199">
                  <c:v>16753.5</c:v>
                </c:pt>
                <c:pt idx="200">
                  <c:v>16838</c:v>
                </c:pt>
                <c:pt idx="201">
                  <c:v>16856</c:v>
                </c:pt>
                <c:pt idx="202">
                  <c:v>16856</c:v>
                </c:pt>
                <c:pt idx="203">
                  <c:v>16856</c:v>
                </c:pt>
                <c:pt idx="204">
                  <c:v>17384</c:v>
                </c:pt>
                <c:pt idx="205">
                  <c:v>17384</c:v>
                </c:pt>
                <c:pt idx="206">
                  <c:v>17389</c:v>
                </c:pt>
                <c:pt idx="207">
                  <c:v>17809.5</c:v>
                </c:pt>
                <c:pt idx="208">
                  <c:v>17834</c:v>
                </c:pt>
                <c:pt idx="209">
                  <c:v>17840</c:v>
                </c:pt>
                <c:pt idx="210">
                  <c:v>17840</c:v>
                </c:pt>
                <c:pt idx="211">
                  <c:v>18310</c:v>
                </c:pt>
                <c:pt idx="212">
                  <c:v>18382</c:v>
                </c:pt>
                <c:pt idx="213">
                  <c:v>18893</c:v>
                </c:pt>
                <c:pt idx="214">
                  <c:v>18893.5</c:v>
                </c:pt>
                <c:pt idx="215">
                  <c:v>19468.5</c:v>
                </c:pt>
                <c:pt idx="216">
                  <c:v>19577</c:v>
                </c:pt>
                <c:pt idx="217">
                  <c:v>19623</c:v>
                </c:pt>
                <c:pt idx="218">
                  <c:v>19971</c:v>
                </c:pt>
                <c:pt idx="219">
                  <c:v>19995</c:v>
                </c:pt>
                <c:pt idx="220">
                  <c:v>19995</c:v>
                </c:pt>
                <c:pt idx="221">
                  <c:v>20015</c:v>
                </c:pt>
                <c:pt idx="222">
                  <c:v>20041</c:v>
                </c:pt>
                <c:pt idx="223">
                  <c:v>20064</c:v>
                </c:pt>
                <c:pt idx="224">
                  <c:v>20087</c:v>
                </c:pt>
                <c:pt idx="225">
                  <c:v>20093</c:v>
                </c:pt>
                <c:pt idx="226">
                  <c:v>20128</c:v>
                </c:pt>
                <c:pt idx="227">
                  <c:v>20151</c:v>
                </c:pt>
                <c:pt idx="228">
                  <c:v>20160.5</c:v>
                </c:pt>
                <c:pt idx="229">
                  <c:v>20180</c:v>
                </c:pt>
                <c:pt idx="230">
                  <c:v>20206</c:v>
                </c:pt>
                <c:pt idx="231">
                  <c:v>20232</c:v>
                </c:pt>
                <c:pt idx="232">
                  <c:v>20644</c:v>
                </c:pt>
                <c:pt idx="233">
                  <c:v>20673</c:v>
                </c:pt>
                <c:pt idx="234">
                  <c:v>20702</c:v>
                </c:pt>
                <c:pt idx="235">
                  <c:v>21230</c:v>
                </c:pt>
                <c:pt idx="236">
                  <c:v>21230</c:v>
                </c:pt>
                <c:pt idx="237">
                  <c:v>21784</c:v>
                </c:pt>
                <c:pt idx="238">
                  <c:v>21784</c:v>
                </c:pt>
                <c:pt idx="239">
                  <c:v>21807</c:v>
                </c:pt>
                <c:pt idx="240">
                  <c:v>21807</c:v>
                </c:pt>
                <c:pt idx="241">
                  <c:v>21816</c:v>
                </c:pt>
                <c:pt idx="242">
                  <c:v>21865</c:v>
                </c:pt>
                <c:pt idx="243">
                  <c:v>21865</c:v>
                </c:pt>
                <c:pt idx="244">
                  <c:v>22289</c:v>
                </c:pt>
                <c:pt idx="245">
                  <c:v>22335</c:v>
                </c:pt>
                <c:pt idx="246">
                  <c:v>22425</c:v>
                </c:pt>
                <c:pt idx="247">
                  <c:v>22767</c:v>
                </c:pt>
                <c:pt idx="248">
                  <c:v>22891</c:v>
                </c:pt>
                <c:pt idx="249">
                  <c:v>23498</c:v>
                </c:pt>
              </c:numCache>
            </c:numRef>
          </c:xVal>
          <c:yVal>
            <c:numRef>
              <c:f>Active!$S$21:$S$952</c:f>
              <c:numCache>
                <c:formatCode>General</c:formatCode>
                <c:ptCount val="93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DC0-4457-AE33-8AC916033768}"/>
            </c:ext>
          </c:extLst>
        </c:ser>
        <c:ser>
          <c:idx val="12"/>
          <c:order val="12"/>
          <c:tx>
            <c:strRef>
              <c:f>Active!$T$20</c:f>
              <c:strCache>
                <c:ptCount val="1"/>
              </c:strCache>
            </c:strRef>
          </c:tx>
          <c:spPr>
            <a:ln w="28575">
              <a:noFill/>
            </a:ln>
          </c:spPr>
          <c:xVal>
            <c:numRef>
              <c:f>Active!$F$21:$F$952</c:f>
              <c:numCache>
                <c:formatCode>General</c:formatCode>
                <c:ptCount val="932"/>
                <c:pt idx="0">
                  <c:v>-29248</c:v>
                </c:pt>
                <c:pt idx="1">
                  <c:v>-28402</c:v>
                </c:pt>
                <c:pt idx="2">
                  <c:v>-28347</c:v>
                </c:pt>
                <c:pt idx="3">
                  <c:v>-28016</c:v>
                </c:pt>
                <c:pt idx="4">
                  <c:v>-27952</c:v>
                </c:pt>
                <c:pt idx="5">
                  <c:v>-27935</c:v>
                </c:pt>
                <c:pt idx="6">
                  <c:v>-27906</c:v>
                </c:pt>
                <c:pt idx="7">
                  <c:v>-27453</c:v>
                </c:pt>
                <c:pt idx="8">
                  <c:v>-27453</c:v>
                </c:pt>
                <c:pt idx="9">
                  <c:v>-27323</c:v>
                </c:pt>
                <c:pt idx="10">
                  <c:v>-25803</c:v>
                </c:pt>
                <c:pt idx="11">
                  <c:v>-25194</c:v>
                </c:pt>
                <c:pt idx="12">
                  <c:v>-23976</c:v>
                </c:pt>
                <c:pt idx="13">
                  <c:v>-23373</c:v>
                </c:pt>
                <c:pt idx="14">
                  <c:v>-18534.5</c:v>
                </c:pt>
                <c:pt idx="15">
                  <c:v>-13437</c:v>
                </c:pt>
                <c:pt idx="16">
                  <c:v>-13376</c:v>
                </c:pt>
                <c:pt idx="17">
                  <c:v>-13347</c:v>
                </c:pt>
                <c:pt idx="18">
                  <c:v>-13082</c:v>
                </c:pt>
                <c:pt idx="19">
                  <c:v>-13024</c:v>
                </c:pt>
                <c:pt idx="20">
                  <c:v>-11841</c:v>
                </c:pt>
                <c:pt idx="21">
                  <c:v>-11821</c:v>
                </c:pt>
                <c:pt idx="22">
                  <c:v>-11792</c:v>
                </c:pt>
                <c:pt idx="23">
                  <c:v>-11731</c:v>
                </c:pt>
                <c:pt idx="24">
                  <c:v>-11120</c:v>
                </c:pt>
                <c:pt idx="25">
                  <c:v>-10664</c:v>
                </c:pt>
                <c:pt idx="26">
                  <c:v>-10015</c:v>
                </c:pt>
                <c:pt idx="27">
                  <c:v>-9989</c:v>
                </c:pt>
                <c:pt idx="28">
                  <c:v>-9534</c:v>
                </c:pt>
                <c:pt idx="29">
                  <c:v>-9531</c:v>
                </c:pt>
                <c:pt idx="30">
                  <c:v>-9528</c:v>
                </c:pt>
                <c:pt idx="31">
                  <c:v>-9516</c:v>
                </c:pt>
                <c:pt idx="32">
                  <c:v>-9502</c:v>
                </c:pt>
                <c:pt idx="33">
                  <c:v>-9054</c:v>
                </c:pt>
                <c:pt idx="34">
                  <c:v>-9054</c:v>
                </c:pt>
                <c:pt idx="35">
                  <c:v>-8994</c:v>
                </c:pt>
                <c:pt idx="36">
                  <c:v>-8968</c:v>
                </c:pt>
                <c:pt idx="37">
                  <c:v>-8962</c:v>
                </c:pt>
                <c:pt idx="38">
                  <c:v>-8945</c:v>
                </c:pt>
                <c:pt idx="39">
                  <c:v>-8341</c:v>
                </c:pt>
                <c:pt idx="40">
                  <c:v>-8341</c:v>
                </c:pt>
                <c:pt idx="41">
                  <c:v>-8338</c:v>
                </c:pt>
                <c:pt idx="42">
                  <c:v>-8338</c:v>
                </c:pt>
                <c:pt idx="43">
                  <c:v>-7862</c:v>
                </c:pt>
                <c:pt idx="44">
                  <c:v>-7842</c:v>
                </c:pt>
                <c:pt idx="45">
                  <c:v>-7781</c:v>
                </c:pt>
                <c:pt idx="46">
                  <c:v>-7781</c:v>
                </c:pt>
                <c:pt idx="47">
                  <c:v>-7761</c:v>
                </c:pt>
                <c:pt idx="48">
                  <c:v>-7761</c:v>
                </c:pt>
                <c:pt idx="49">
                  <c:v>-7369</c:v>
                </c:pt>
                <c:pt idx="50">
                  <c:v>-7340</c:v>
                </c:pt>
                <c:pt idx="51">
                  <c:v>-7337</c:v>
                </c:pt>
                <c:pt idx="52">
                  <c:v>-7236</c:v>
                </c:pt>
                <c:pt idx="53">
                  <c:v>-7210</c:v>
                </c:pt>
                <c:pt idx="54">
                  <c:v>-7187</c:v>
                </c:pt>
                <c:pt idx="55">
                  <c:v>-7152</c:v>
                </c:pt>
                <c:pt idx="56">
                  <c:v>-6887</c:v>
                </c:pt>
                <c:pt idx="57">
                  <c:v>-6806</c:v>
                </c:pt>
                <c:pt idx="58">
                  <c:v>-6731</c:v>
                </c:pt>
                <c:pt idx="59">
                  <c:v>-6157</c:v>
                </c:pt>
                <c:pt idx="60">
                  <c:v>-6154</c:v>
                </c:pt>
                <c:pt idx="61">
                  <c:v>-6148</c:v>
                </c:pt>
                <c:pt idx="62">
                  <c:v>-6125</c:v>
                </c:pt>
                <c:pt idx="63">
                  <c:v>-6102</c:v>
                </c:pt>
                <c:pt idx="64">
                  <c:v>-6070</c:v>
                </c:pt>
                <c:pt idx="65">
                  <c:v>-5704</c:v>
                </c:pt>
                <c:pt idx="66">
                  <c:v>-5661</c:v>
                </c:pt>
                <c:pt idx="67">
                  <c:v>-5571</c:v>
                </c:pt>
                <c:pt idx="68">
                  <c:v>-5545</c:v>
                </c:pt>
                <c:pt idx="69">
                  <c:v>-5531</c:v>
                </c:pt>
                <c:pt idx="70">
                  <c:v>-5499</c:v>
                </c:pt>
                <c:pt idx="71">
                  <c:v>-5144</c:v>
                </c:pt>
                <c:pt idx="72">
                  <c:v>-5099.5</c:v>
                </c:pt>
                <c:pt idx="73">
                  <c:v>-5093.5</c:v>
                </c:pt>
                <c:pt idx="74">
                  <c:v>-4590</c:v>
                </c:pt>
                <c:pt idx="75">
                  <c:v>-4548.5</c:v>
                </c:pt>
                <c:pt idx="76">
                  <c:v>-4518</c:v>
                </c:pt>
                <c:pt idx="77">
                  <c:v>-3733</c:v>
                </c:pt>
                <c:pt idx="78">
                  <c:v>-3494</c:v>
                </c:pt>
                <c:pt idx="79">
                  <c:v>-3439</c:v>
                </c:pt>
                <c:pt idx="80">
                  <c:v>-3413</c:v>
                </c:pt>
                <c:pt idx="81">
                  <c:v>-3367</c:v>
                </c:pt>
                <c:pt idx="82">
                  <c:v>-3367</c:v>
                </c:pt>
                <c:pt idx="83">
                  <c:v>-3367</c:v>
                </c:pt>
                <c:pt idx="84">
                  <c:v>-3234</c:v>
                </c:pt>
                <c:pt idx="85">
                  <c:v>-3231</c:v>
                </c:pt>
                <c:pt idx="86">
                  <c:v>-2816</c:v>
                </c:pt>
                <c:pt idx="87">
                  <c:v>-2816</c:v>
                </c:pt>
                <c:pt idx="88">
                  <c:v>-2813</c:v>
                </c:pt>
                <c:pt idx="89">
                  <c:v>-2770</c:v>
                </c:pt>
                <c:pt idx="90">
                  <c:v>-2234.5</c:v>
                </c:pt>
                <c:pt idx="91">
                  <c:v>-2222</c:v>
                </c:pt>
                <c:pt idx="92">
                  <c:v>-2172</c:v>
                </c:pt>
                <c:pt idx="93">
                  <c:v>-1647</c:v>
                </c:pt>
                <c:pt idx="94">
                  <c:v>-1180</c:v>
                </c:pt>
                <c:pt idx="95">
                  <c:v>-1108</c:v>
                </c:pt>
                <c:pt idx="96">
                  <c:v>-1051.5</c:v>
                </c:pt>
                <c:pt idx="97">
                  <c:v>-1047</c:v>
                </c:pt>
                <c:pt idx="98">
                  <c:v>-657.5</c:v>
                </c:pt>
                <c:pt idx="99">
                  <c:v>-656</c:v>
                </c:pt>
                <c:pt idx="100">
                  <c:v>-654.5</c:v>
                </c:pt>
                <c:pt idx="101">
                  <c:v>-600</c:v>
                </c:pt>
                <c:pt idx="102">
                  <c:v>-49</c:v>
                </c:pt>
                <c:pt idx="103">
                  <c:v>-20</c:v>
                </c:pt>
                <c:pt idx="104">
                  <c:v>-17</c:v>
                </c:pt>
                <c:pt idx="105">
                  <c:v>-17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3</c:v>
                </c:pt>
                <c:pt idx="110">
                  <c:v>32</c:v>
                </c:pt>
                <c:pt idx="111">
                  <c:v>32</c:v>
                </c:pt>
                <c:pt idx="112">
                  <c:v>39.5</c:v>
                </c:pt>
                <c:pt idx="113">
                  <c:v>62.5</c:v>
                </c:pt>
                <c:pt idx="114">
                  <c:v>62.5</c:v>
                </c:pt>
                <c:pt idx="115">
                  <c:v>64</c:v>
                </c:pt>
                <c:pt idx="116">
                  <c:v>64</c:v>
                </c:pt>
                <c:pt idx="117">
                  <c:v>116</c:v>
                </c:pt>
                <c:pt idx="118">
                  <c:v>116</c:v>
                </c:pt>
                <c:pt idx="119">
                  <c:v>116</c:v>
                </c:pt>
                <c:pt idx="120">
                  <c:v>2115</c:v>
                </c:pt>
                <c:pt idx="121">
                  <c:v>2274</c:v>
                </c:pt>
                <c:pt idx="122">
                  <c:v>2274</c:v>
                </c:pt>
                <c:pt idx="123">
                  <c:v>3823</c:v>
                </c:pt>
                <c:pt idx="124">
                  <c:v>3823</c:v>
                </c:pt>
                <c:pt idx="125">
                  <c:v>3826</c:v>
                </c:pt>
                <c:pt idx="126">
                  <c:v>4002</c:v>
                </c:pt>
                <c:pt idx="127">
                  <c:v>4432</c:v>
                </c:pt>
                <c:pt idx="128">
                  <c:v>4432</c:v>
                </c:pt>
                <c:pt idx="129">
                  <c:v>4432</c:v>
                </c:pt>
                <c:pt idx="130">
                  <c:v>4432</c:v>
                </c:pt>
                <c:pt idx="131">
                  <c:v>4450.5</c:v>
                </c:pt>
                <c:pt idx="132">
                  <c:v>4453.5</c:v>
                </c:pt>
                <c:pt idx="133">
                  <c:v>4455</c:v>
                </c:pt>
                <c:pt idx="134">
                  <c:v>4455</c:v>
                </c:pt>
                <c:pt idx="135">
                  <c:v>4455</c:v>
                </c:pt>
                <c:pt idx="136">
                  <c:v>4455</c:v>
                </c:pt>
                <c:pt idx="137">
                  <c:v>4459.5</c:v>
                </c:pt>
                <c:pt idx="138">
                  <c:v>4585</c:v>
                </c:pt>
                <c:pt idx="139">
                  <c:v>5560</c:v>
                </c:pt>
                <c:pt idx="140">
                  <c:v>5563</c:v>
                </c:pt>
                <c:pt idx="141">
                  <c:v>5586</c:v>
                </c:pt>
                <c:pt idx="142">
                  <c:v>5979.5</c:v>
                </c:pt>
                <c:pt idx="143">
                  <c:v>6091</c:v>
                </c:pt>
                <c:pt idx="144">
                  <c:v>6091</c:v>
                </c:pt>
                <c:pt idx="145">
                  <c:v>7753</c:v>
                </c:pt>
                <c:pt idx="146">
                  <c:v>9373</c:v>
                </c:pt>
                <c:pt idx="147">
                  <c:v>9379</c:v>
                </c:pt>
                <c:pt idx="148">
                  <c:v>11117</c:v>
                </c:pt>
                <c:pt idx="149">
                  <c:v>11146</c:v>
                </c:pt>
                <c:pt idx="150">
                  <c:v>11169</c:v>
                </c:pt>
                <c:pt idx="151">
                  <c:v>11172</c:v>
                </c:pt>
                <c:pt idx="152">
                  <c:v>11176.5</c:v>
                </c:pt>
                <c:pt idx="153">
                  <c:v>11201</c:v>
                </c:pt>
                <c:pt idx="154">
                  <c:v>11701.5</c:v>
                </c:pt>
                <c:pt idx="155">
                  <c:v>11727.5</c:v>
                </c:pt>
                <c:pt idx="156">
                  <c:v>11740</c:v>
                </c:pt>
                <c:pt idx="157">
                  <c:v>11746</c:v>
                </c:pt>
                <c:pt idx="158">
                  <c:v>12179</c:v>
                </c:pt>
                <c:pt idx="159">
                  <c:v>12245</c:v>
                </c:pt>
                <c:pt idx="160">
                  <c:v>12257</c:v>
                </c:pt>
                <c:pt idx="161">
                  <c:v>12892</c:v>
                </c:pt>
                <c:pt idx="162">
                  <c:v>13310</c:v>
                </c:pt>
                <c:pt idx="163">
                  <c:v>13356</c:v>
                </c:pt>
                <c:pt idx="164">
                  <c:v>13359</c:v>
                </c:pt>
                <c:pt idx="165">
                  <c:v>13359</c:v>
                </c:pt>
                <c:pt idx="166">
                  <c:v>13359</c:v>
                </c:pt>
                <c:pt idx="167">
                  <c:v>13405</c:v>
                </c:pt>
                <c:pt idx="168">
                  <c:v>13417</c:v>
                </c:pt>
                <c:pt idx="169">
                  <c:v>13472</c:v>
                </c:pt>
                <c:pt idx="170">
                  <c:v>13887</c:v>
                </c:pt>
                <c:pt idx="171">
                  <c:v>13890</c:v>
                </c:pt>
                <c:pt idx="172">
                  <c:v>13913</c:v>
                </c:pt>
                <c:pt idx="173">
                  <c:v>13968</c:v>
                </c:pt>
                <c:pt idx="174">
                  <c:v>14467</c:v>
                </c:pt>
                <c:pt idx="175">
                  <c:v>14487</c:v>
                </c:pt>
                <c:pt idx="176">
                  <c:v>14513</c:v>
                </c:pt>
                <c:pt idx="177">
                  <c:v>14569.5</c:v>
                </c:pt>
                <c:pt idx="178">
                  <c:v>14574</c:v>
                </c:pt>
                <c:pt idx="179">
                  <c:v>14600</c:v>
                </c:pt>
                <c:pt idx="180">
                  <c:v>14620</c:v>
                </c:pt>
                <c:pt idx="181">
                  <c:v>14620</c:v>
                </c:pt>
                <c:pt idx="182">
                  <c:v>14653</c:v>
                </c:pt>
                <c:pt idx="183">
                  <c:v>14655</c:v>
                </c:pt>
                <c:pt idx="184">
                  <c:v>14992</c:v>
                </c:pt>
                <c:pt idx="185">
                  <c:v>15047</c:v>
                </c:pt>
                <c:pt idx="186">
                  <c:v>15070</c:v>
                </c:pt>
                <c:pt idx="187">
                  <c:v>15070</c:v>
                </c:pt>
                <c:pt idx="188">
                  <c:v>15070</c:v>
                </c:pt>
                <c:pt idx="189">
                  <c:v>15149.5</c:v>
                </c:pt>
                <c:pt idx="190">
                  <c:v>15538.5</c:v>
                </c:pt>
                <c:pt idx="191">
                  <c:v>15545</c:v>
                </c:pt>
                <c:pt idx="192">
                  <c:v>15722</c:v>
                </c:pt>
                <c:pt idx="193">
                  <c:v>15722</c:v>
                </c:pt>
                <c:pt idx="194">
                  <c:v>15722</c:v>
                </c:pt>
                <c:pt idx="195">
                  <c:v>16259</c:v>
                </c:pt>
                <c:pt idx="196">
                  <c:v>16668</c:v>
                </c:pt>
                <c:pt idx="197">
                  <c:v>16668</c:v>
                </c:pt>
                <c:pt idx="198">
                  <c:v>16752</c:v>
                </c:pt>
                <c:pt idx="199">
                  <c:v>16753.5</c:v>
                </c:pt>
                <c:pt idx="200">
                  <c:v>16838</c:v>
                </c:pt>
                <c:pt idx="201">
                  <c:v>16856</c:v>
                </c:pt>
                <c:pt idx="202">
                  <c:v>16856</c:v>
                </c:pt>
                <c:pt idx="203">
                  <c:v>16856</c:v>
                </c:pt>
                <c:pt idx="204">
                  <c:v>17384</c:v>
                </c:pt>
                <c:pt idx="205">
                  <c:v>17384</c:v>
                </c:pt>
                <c:pt idx="206">
                  <c:v>17389</c:v>
                </c:pt>
                <c:pt idx="207">
                  <c:v>17809.5</c:v>
                </c:pt>
                <c:pt idx="208">
                  <c:v>17834</c:v>
                </c:pt>
                <c:pt idx="209">
                  <c:v>17840</c:v>
                </c:pt>
                <c:pt idx="210">
                  <c:v>17840</c:v>
                </c:pt>
                <c:pt idx="211">
                  <c:v>18310</c:v>
                </c:pt>
                <c:pt idx="212">
                  <c:v>18382</c:v>
                </c:pt>
                <c:pt idx="213">
                  <c:v>18893</c:v>
                </c:pt>
                <c:pt idx="214">
                  <c:v>18893.5</c:v>
                </c:pt>
                <c:pt idx="215">
                  <c:v>19468.5</c:v>
                </c:pt>
                <c:pt idx="216">
                  <c:v>19577</c:v>
                </c:pt>
                <c:pt idx="217">
                  <c:v>19623</c:v>
                </c:pt>
                <c:pt idx="218">
                  <c:v>19971</c:v>
                </c:pt>
                <c:pt idx="219">
                  <c:v>19995</c:v>
                </c:pt>
                <c:pt idx="220">
                  <c:v>19995</c:v>
                </c:pt>
                <c:pt idx="221">
                  <c:v>20015</c:v>
                </c:pt>
                <c:pt idx="222">
                  <c:v>20041</c:v>
                </c:pt>
                <c:pt idx="223">
                  <c:v>20064</c:v>
                </c:pt>
                <c:pt idx="224">
                  <c:v>20087</c:v>
                </c:pt>
                <c:pt idx="225">
                  <c:v>20093</c:v>
                </c:pt>
                <c:pt idx="226">
                  <c:v>20128</c:v>
                </c:pt>
                <c:pt idx="227">
                  <c:v>20151</c:v>
                </c:pt>
                <c:pt idx="228">
                  <c:v>20160.5</c:v>
                </c:pt>
                <c:pt idx="229">
                  <c:v>20180</c:v>
                </c:pt>
                <c:pt idx="230">
                  <c:v>20206</c:v>
                </c:pt>
                <c:pt idx="231">
                  <c:v>20232</c:v>
                </c:pt>
                <c:pt idx="232">
                  <c:v>20644</c:v>
                </c:pt>
                <c:pt idx="233">
                  <c:v>20673</c:v>
                </c:pt>
                <c:pt idx="234">
                  <c:v>20702</c:v>
                </c:pt>
                <c:pt idx="235">
                  <c:v>21230</c:v>
                </c:pt>
                <c:pt idx="236">
                  <c:v>21230</c:v>
                </c:pt>
                <c:pt idx="237">
                  <c:v>21784</c:v>
                </c:pt>
                <c:pt idx="238">
                  <c:v>21784</c:v>
                </c:pt>
                <c:pt idx="239">
                  <c:v>21807</c:v>
                </c:pt>
                <c:pt idx="240">
                  <c:v>21807</c:v>
                </c:pt>
                <c:pt idx="241">
                  <c:v>21816</c:v>
                </c:pt>
                <c:pt idx="242">
                  <c:v>21865</c:v>
                </c:pt>
                <c:pt idx="243">
                  <c:v>21865</c:v>
                </c:pt>
                <c:pt idx="244">
                  <c:v>22289</c:v>
                </c:pt>
                <c:pt idx="245">
                  <c:v>22335</c:v>
                </c:pt>
                <c:pt idx="246">
                  <c:v>22425</c:v>
                </c:pt>
                <c:pt idx="247">
                  <c:v>22767</c:v>
                </c:pt>
                <c:pt idx="248">
                  <c:v>22891</c:v>
                </c:pt>
                <c:pt idx="249">
                  <c:v>23498</c:v>
                </c:pt>
              </c:numCache>
            </c:numRef>
          </c:xVal>
          <c:yVal>
            <c:numRef>
              <c:f>Active!$T$21:$T$952</c:f>
              <c:numCache>
                <c:formatCode>General</c:formatCode>
                <c:ptCount val="93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DC0-4457-AE33-8AC916033768}"/>
            </c:ext>
          </c:extLst>
        </c:ser>
        <c:ser>
          <c:idx val="13"/>
          <c:order val="13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solidFill>
                  <a:srgbClr val="FF0000"/>
                </a:solidFill>
              </a:ln>
            </c:spPr>
          </c:marker>
          <c:dPt>
            <c:idx val="167"/>
            <c:marker>
              <c:symbol val="star"/>
              <c:size val="5"/>
            </c:marker>
            <c:bubble3D val="0"/>
            <c:extLst>
              <c:ext xmlns:c16="http://schemas.microsoft.com/office/drawing/2014/chart" uri="{C3380CC4-5D6E-409C-BE32-E72D297353CC}">
                <c16:uniqueId val="{00000006-9DC0-4457-AE33-8AC916033768}"/>
              </c:ext>
            </c:extLst>
          </c:dPt>
          <c:xVal>
            <c:numRef>
              <c:f>Active!$F$21:$F$952</c:f>
              <c:numCache>
                <c:formatCode>General</c:formatCode>
                <c:ptCount val="932"/>
                <c:pt idx="0">
                  <c:v>-29248</c:v>
                </c:pt>
                <c:pt idx="1">
                  <c:v>-28402</c:v>
                </c:pt>
                <c:pt idx="2">
                  <c:v>-28347</c:v>
                </c:pt>
                <c:pt idx="3">
                  <c:v>-28016</c:v>
                </c:pt>
                <c:pt idx="4">
                  <c:v>-27952</c:v>
                </c:pt>
                <c:pt idx="5">
                  <c:v>-27935</c:v>
                </c:pt>
                <c:pt idx="6">
                  <c:v>-27906</c:v>
                </c:pt>
                <c:pt idx="7">
                  <c:v>-27453</c:v>
                </c:pt>
                <c:pt idx="8">
                  <c:v>-27453</c:v>
                </c:pt>
                <c:pt idx="9">
                  <c:v>-27323</c:v>
                </c:pt>
                <c:pt idx="10">
                  <c:v>-25803</c:v>
                </c:pt>
                <c:pt idx="11">
                  <c:v>-25194</c:v>
                </c:pt>
                <c:pt idx="12">
                  <c:v>-23976</c:v>
                </c:pt>
                <c:pt idx="13">
                  <c:v>-23373</c:v>
                </c:pt>
                <c:pt idx="14">
                  <c:v>-18534.5</c:v>
                </c:pt>
                <c:pt idx="15">
                  <c:v>-13437</c:v>
                </c:pt>
                <c:pt idx="16">
                  <c:v>-13376</c:v>
                </c:pt>
                <c:pt idx="17">
                  <c:v>-13347</c:v>
                </c:pt>
                <c:pt idx="18">
                  <c:v>-13082</c:v>
                </c:pt>
                <c:pt idx="19">
                  <c:v>-13024</c:v>
                </c:pt>
                <c:pt idx="20">
                  <c:v>-11841</c:v>
                </c:pt>
                <c:pt idx="21">
                  <c:v>-11821</c:v>
                </c:pt>
                <c:pt idx="22">
                  <c:v>-11792</c:v>
                </c:pt>
                <c:pt idx="23">
                  <c:v>-11731</c:v>
                </c:pt>
                <c:pt idx="24">
                  <c:v>-11120</c:v>
                </c:pt>
                <c:pt idx="25">
                  <c:v>-10664</c:v>
                </c:pt>
                <c:pt idx="26">
                  <c:v>-10015</c:v>
                </c:pt>
                <c:pt idx="27">
                  <c:v>-9989</c:v>
                </c:pt>
                <c:pt idx="28">
                  <c:v>-9534</c:v>
                </c:pt>
                <c:pt idx="29">
                  <c:v>-9531</c:v>
                </c:pt>
                <c:pt idx="30">
                  <c:v>-9528</c:v>
                </c:pt>
                <c:pt idx="31">
                  <c:v>-9516</c:v>
                </c:pt>
                <c:pt idx="32">
                  <c:v>-9502</c:v>
                </c:pt>
                <c:pt idx="33">
                  <c:v>-9054</c:v>
                </c:pt>
                <c:pt idx="34">
                  <c:v>-9054</c:v>
                </c:pt>
                <c:pt idx="35">
                  <c:v>-8994</c:v>
                </c:pt>
                <c:pt idx="36">
                  <c:v>-8968</c:v>
                </c:pt>
                <c:pt idx="37">
                  <c:v>-8962</c:v>
                </c:pt>
                <c:pt idx="38">
                  <c:v>-8945</c:v>
                </c:pt>
                <c:pt idx="39">
                  <c:v>-8341</c:v>
                </c:pt>
                <c:pt idx="40">
                  <c:v>-8341</c:v>
                </c:pt>
                <c:pt idx="41">
                  <c:v>-8338</c:v>
                </c:pt>
                <c:pt idx="42">
                  <c:v>-8338</c:v>
                </c:pt>
                <c:pt idx="43">
                  <c:v>-7862</c:v>
                </c:pt>
                <c:pt idx="44">
                  <c:v>-7842</c:v>
                </c:pt>
                <c:pt idx="45">
                  <c:v>-7781</c:v>
                </c:pt>
                <c:pt idx="46">
                  <c:v>-7781</c:v>
                </c:pt>
                <c:pt idx="47">
                  <c:v>-7761</c:v>
                </c:pt>
                <c:pt idx="48">
                  <c:v>-7761</c:v>
                </c:pt>
                <c:pt idx="49">
                  <c:v>-7369</c:v>
                </c:pt>
                <c:pt idx="50">
                  <c:v>-7340</c:v>
                </c:pt>
                <c:pt idx="51">
                  <c:v>-7337</c:v>
                </c:pt>
                <c:pt idx="52">
                  <c:v>-7236</c:v>
                </c:pt>
                <c:pt idx="53">
                  <c:v>-7210</c:v>
                </c:pt>
                <c:pt idx="54">
                  <c:v>-7187</c:v>
                </c:pt>
                <c:pt idx="55">
                  <c:v>-7152</c:v>
                </c:pt>
                <c:pt idx="56">
                  <c:v>-6887</c:v>
                </c:pt>
                <c:pt idx="57">
                  <c:v>-6806</c:v>
                </c:pt>
                <c:pt idx="58">
                  <c:v>-6731</c:v>
                </c:pt>
                <c:pt idx="59">
                  <c:v>-6157</c:v>
                </c:pt>
                <c:pt idx="60">
                  <c:v>-6154</c:v>
                </c:pt>
                <c:pt idx="61">
                  <c:v>-6148</c:v>
                </c:pt>
                <c:pt idx="62">
                  <c:v>-6125</c:v>
                </c:pt>
                <c:pt idx="63">
                  <c:v>-6102</c:v>
                </c:pt>
                <c:pt idx="64">
                  <c:v>-6070</c:v>
                </c:pt>
                <c:pt idx="65">
                  <c:v>-5704</c:v>
                </c:pt>
                <c:pt idx="66">
                  <c:v>-5661</c:v>
                </c:pt>
                <c:pt idx="67">
                  <c:v>-5571</c:v>
                </c:pt>
                <c:pt idx="68">
                  <c:v>-5545</c:v>
                </c:pt>
                <c:pt idx="69">
                  <c:v>-5531</c:v>
                </c:pt>
                <c:pt idx="70">
                  <c:v>-5499</c:v>
                </c:pt>
                <c:pt idx="71">
                  <c:v>-5144</c:v>
                </c:pt>
                <c:pt idx="72">
                  <c:v>-5099.5</c:v>
                </c:pt>
                <c:pt idx="73">
                  <c:v>-5093.5</c:v>
                </c:pt>
                <c:pt idx="74">
                  <c:v>-4590</c:v>
                </c:pt>
                <c:pt idx="75">
                  <c:v>-4548.5</c:v>
                </c:pt>
                <c:pt idx="76">
                  <c:v>-4518</c:v>
                </c:pt>
                <c:pt idx="77">
                  <c:v>-3733</c:v>
                </c:pt>
                <c:pt idx="78">
                  <c:v>-3494</c:v>
                </c:pt>
                <c:pt idx="79">
                  <c:v>-3439</c:v>
                </c:pt>
                <c:pt idx="80">
                  <c:v>-3413</c:v>
                </c:pt>
                <c:pt idx="81">
                  <c:v>-3367</c:v>
                </c:pt>
                <c:pt idx="82">
                  <c:v>-3367</c:v>
                </c:pt>
                <c:pt idx="83">
                  <c:v>-3367</c:v>
                </c:pt>
                <c:pt idx="84">
                  <c:v>-3234</c:v>
                </c:pt>
                <c:pt idx="85">
                  <c:v>-3231</c:v>
                </c:pt>
                <c:pt idx="86">
                  <c:v>-2816</c:v>
                </c:pt>
                <c:pt idx="87">
                  <c:v>-2816</c:v>
                </c:pt>
                <c:pt idx="88">
                  <c:v>-2813</c:v>
                </c:pt>
                <c:pt idx="89">
                  <c:v>-2770</c:v>
                </c:pt>
                <c:pt idx="90">
                  <c:v>-2234.5</c:v>
                </c:pt>
                <c:pt idx="91">
                  <c:v>-2222</c:v>
                </c:pt>
                <c:pt idx="92">
                  <c:v>-2172</c:v>
                </c:pt>
                <c:pt idx="93">
                  <c:v>-1647</c:v>
                </c:pt>
                <c:pt idx="94">
                  <c:v>-1180</c:v>
                </c:pt>
                <c:pt idx="95">
                  <c:v>-1108</c:v>
                </c:pt>
                <c:pt idx="96">
                  <c:v>-1051.5</c:v>
                </c:pt>
                <c:pt idx="97">
                  <c:v>-1047</c:v>
                </c:pt>
                <c:pt idx="98">
                  <c:v>-657.5</c:v>
                </c:pt>
                <c:pt idx="99">
                  <c:v>-656</c:v>
                </c:pt>
                <c:pt idx="100">
                  <c:v>-654.5</c:v>
                </c:pt>
                <c:pt idx="101">
                  <c:v>-600</c:v>
                </c:pt>
                <c:pt idx="102">
                  <c:v>-49</c:v>
                </c:pt>
                <c:pt idx="103">
                  <c:v>-20</c:v>
                </c:pt>
                <c:pt idx="104">
                  <c:v>-17</c:v>
                </c:pt>
                <c:pt idx="105">
                  <c:v>-17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3</c:v>
                </c:pt>
                <c:pt idx="110">
                  <c:v>32</c:v>
                </c:pt>
                <c:pt idx="111">
                  <c:v>32</c:v>
                </c:pt>
                <c:pt idx="112">
                  <c:v>39.5</c:v>
                </c:pt>
                <c:pt idx="113">
                  <c:v>62.5</c:v>
                </c:pt>
                <c:pt idx="114">
                  <c:v>62.5</c:v>
                </c:pt>
                <c:pt idx="115">
                  <c:v>64</c:v>
                </c:pt>
                <c:pt idx="116">
                  <c:v>64</c:v>
                </c:pt>
                <c:pt idx="117">
                  <c:v>116</c:v>
                </c:pt>
                <c:pt idx="118">
                  <c:v>116</c:v>
                </c:pt>
                <c:pt idx="119">
                  <c:v>116</c:v>
                </c:pt>
                <c:pt idx="120">
                  <c:v>2115</c:v>
                </c:pt>
                <c:pt idx="121">
                  <c:v>2274</c:v>
                </c:pt>
                <c:pt idx="122">
                  <c:v>2274</c:v>
                </c:pt>
                <c:pt idx="123">
                  <c:v>3823</c:v>
                </c:pt>
                <c:pt idx="124">
                  <c:v>3823</c:v>
                </c:pt>
                <c:pt idx="125">
                  <c:v>3826</c:v>
                </c:pt>
                <c:pt idx="126">
                  <c:v>4002</c:v>
                </c:pt>
                <c:pt idx="127">
                  <c:v>4432</c:v>
                </c:pt>
                <c:pt idx="128">
                  <c:v>4432</c:v>
                </c:pt>
                <c:pt idx="129">
                  <c:v>4432</c:v>
                </c:pt>
                <c:pt idx="130">
                  <c:v>4432</c:v>
                </c:pt>
                <c:pt idx="131">
                  <c:v>4450.5</c:v>
                </c:pt>
                <c:pt idx="132">
                  <c:v>4453.5</c:v>
                </c:pt>
                <c:pt idx="133">
                  <c:v>4455</c:v>
                </c:pt>
                <c:pt idx="134">
                  <c:v>4455</c:v>
                </c:pt>
                <c:pt idx="135">
                  <c:v>4455</c:v>
                </c:pt>
                <c:pt idx="136">
                  <c:v>4455</c:v>
                </c:pt>
                <c:pt idx="137">
                  <c:v>4459.5</c:v>
                </c:pt>
                <c:pt idx="138">
                  <c:v>4585</c:v>
                </c:pt>
                <c:pt idx="139">
                  <c:v>5560</c:v>
                </c:pt>
                <c:pt idx="140">
                  <c:v>5563</c:v>
                </c:pt>
                <c:pt idx="141">
                  <c:v>5586</c:v>
                </c:pt>
                <c:pt idx="142">
                  <c:v>5979.5</c:v>
                </c:pt>
                <c:pt idx="143">
                  <c:v>6091</c:v>
                </c:pt>
                <c:pt idx="144">
                  <c:v>6091</c:v>
                </c:pt>
                <c:pt idx="145">
                  <c:v>7753</c:v>
                </c:pt>
                <c:pt idx="146">
                  <c:v>9373</c:v>
                </c:pt>
                <c:pt idx="147">
                  <c:v>9379</c:v>
                </c:pt>
                <c:pt idx="148">
                  <c:v>11117</c:v>
                </c:pt>
                <c:pt idx="149">
                  <c:v>11146</c:v>
                </c:pt>
                <c:pt idx="150">
                  <c:v>11169</c:v>
                </c:pt>
                <c:pt idx="151">
                  <c:v>11172</c:v>
                </c:pt>
                <c:pt idx="152">
                  <c:v>11176.5</c:v>
                </c:pt>
                <c:pt idx="153">
                  <c:v>11201</c:v>
                </c:pt>
                <c:pt idx="154">
                  <c:v>11701.5</c:v>
                </c:pt>
                <c:pt idx="155">
                  <c:v>11727.5</c:v>
                </c:pt>
                <c:pt idx="156">
                  <c:v>11740</c:v>
                </c:pt>
                <c:pt idx="157">
                  <c:v>11746</c:v>
                </c:pt>
                <c:pt idx="158">
                  <c:v>12179</c:v>
                </c:pt>
                <c:pt idx="159">
                  <c:v>12245</c:v>
                </c:pt>
                <c:pt idx="160">
                  <c:v>12257</c:v>
                </c:pt>
                <c:pt idx="161">
                  <c:v>12892</c:v>
                </c:pt>
                <c:pt idx="162">
                  <c:v>13310</c:v>
                </c:pt>
                <c:pt idx="163">
                  <c:v>13356</c:v>
                </c:pt>
                <c:pt idx="164">
                  <c:v>13359</c:v>
                </c:pt>
                <c:pt idx="165">
                  <c:v>13359</c:v>
                </c:pt>
                <c:pt idx="166">
                  <c:v>13359</c:v>
                </c:pt>
                <c:pt idx="167">
                  <c:v>13405</c:v>
                </c:pt>
                <c:pt idx="168">
                  <c:v>13417</c:v>
                </c:pt>
                <c:pt idx="169">
                  <c:v>13472</c:v>
                </c:pt>
                <c:pt idx="170">
                  <c:v>13887</c:v>
                </c:pt>
                <c:pt idx="171">
                  <c:v>13890</c:v>
                </c:pt>
                <c:pt idx="172">
                  <c:v>13913</c:v>
                </c:pt>
                <c:pt idx="173">
                  <c:v>13968</c:v>
                </c:pt>
                <c:pt idx="174">
                  <c:v>14467</c:v>
                </c:pt>
                <c:pt idx="175">
                  <c:v>14487</c:v>
                </c:pt>
                <c:pt idx="176">
                  <c:v>14513</c:v>
                </c:pt>
                <c:pt idx="177">
                  <c:v>14569.5</c:v>
                </c:pt>
                <c:pt idx="178">
                  <c:v>14574</c:v>
                </c:pt>
                <c:pt idx="179">
                  <c:v>14600</c:v>
                </c:pt>
                <c:pt idx="180">
                  <c:v>14620</c:v>
                </c:pt>
                <c:pt idx="181">
                  <c:v>14620</c:v>
                </c:pt>
                <c:pt idx="182">
                  <c:v>14653</c:v>
                </c:pt>
                <c:pt idx="183">
                  <c:v>14655</c:v>
                </c:pt>
                <c:pt idx="184">
                  <c:v>14992</c:v>
                </c:pt>
                <c:pt idx="185">
                  <c:v>15047</c:v>
                </c:pt>
                <c:pt idx="186">
                  <c:v>15070</c:v>
                </c:pt>
                <c:pt idx="187">
                  <c:v>15070</c:v>
                </c:pt>
                <c:pt idx="188">
                  <c:v>15070</c:v>
                </c:pt>
                <c:pt idx="189">
                  <c:v>15149.5</c:v>
                </c:pt>
                <c:pt idx="190">
                  <c:v>15538.5</c:v>
                </c:pt>
                <c:pt idx="191">
                  <c:v>15545</c:v>
                </c:pt>
                <c:pt idx="192">
                  <c:v>15722</c:v>
                </c:pt>
                <c:pt idx="193">
                  <c:v>15722</c:v>
                </c:pt>
                <c:pt idx="194">
                  <c:v>15722</c:v>
                </c:pt>
                <c:pt idx="195">
                  <c:v>16259</c:v>
                </c:pt>
                <c:pt idx="196">
                  <c:v>16668</c:v>
                </c:pt>
                <c:pt idx="197">
                  <c:v>16668</c:v>
                </c:pt>
                <c:pt idx="198">
                  <c:v>16752</c:v>
                </c:pt>
                <c:pt idx="199">
                  <c:v>16753.5</c:v>
                </c:pt>
                <c:pt idx="200">
                  <c:v>16838</c:v>
                </c:pt>
                <c:pt idx="201">
                  <c:v>16856</c:v>
                </c:pt>
                <c:pt idx="202">
                  <c:v>16856</c:v>
                </c:pt>
                <c:pt idx="203">
                  <c:v>16856</c:v>
                </c:pt>
                <c:pt idx="204">
                  <c:v>17384</c:v>
                </c:pt>
                <c:pt idx="205">
                  <c:v>17384</c:v>
                </c:pt>
                <c:pt idx="206">
                  <c:v>17389</c:v>
                </c:pt>
                <c:pt idx="207">
                  <c:v>17809.5</c:v>
                </c:pt>
                <c:pt idx="208">
                  <c:v>17834</c:v>
                </c:pt>
                <c:pt idx="209">
                  <c:v>17840</c:v>
                </c:pt>
                <c:pt idx="210">
                  <c:v>17840</c:v>
                </c:pt>
                <c:pt idx="211">
                  <c:v>18310</c:v>
                </c:pt>
                <c:pt idx="212">
                  <c:v>18382</c:v>
                </c:pt>
                <c:pt idx="213">
                  <c:v>18893</c:v>
                </c:pt>
                <c:pt idx="214">
                  <c:v>18893.5</c:v>
                </c:pt>
                <c:pt idx="215">
                  <c:v>19468.5</c:v>
                </c:pt>
                <c:pt idx="216">
                  <c:v>19577</c:v>
                </c:pt>
                <c:pt idx="217">
                  <c:v>19623</c:v>
                </c:pt>
                <c:pt idx="218">
                  <c:v>19971</c:v>
                </c:pt>
                <c:pt idx="219">
                  <c:v>19995</c:v>
                </c:pt>
                <c:pt idx="220">
                  <c:v>19995</c:v>
                </c:pt>
                <c:pt idx="221">
                  <c:v>20015</c:v>
                </c:pt>
                <c:pt idx="222">
                  <c:v>20041</c:v>
                </c:pt>
                <c:pt idx="223">
                  <c:v>20064</c:v>
                </c:pt>
                <c:pt idx="224">
                  <c:v>20087</c:v>
                </c:pt>
                <c:pt idx="225">
                  <c:v>20093</c:v>
                </c:pt>
                <c:pt idx="226">
                  <c:v>20128</c:v>
                </c:pt>
                <c:pt idx="227">
                  <c:v>20151</c:v>
                </c:pt>
                <c:pt idx="228">
                  <c:v>20160.5</c:v>
                </c:pt>
                <c:pt idx="229">
                  <c:v>20180</c:v>
                </c:pt>
                <c:pt idx="230">
                  <c:v>20206</c:v>
                </c:pt>
                <c:pt idx="231">
                  <c:v>20232</c:v>
                </c:pt>
                <c:pt idx="232">
                  <c:v>20644</c:v>
                </c:pt>
                <c:pt idx="233">
                  <c:v>20673</c:v>
                </c:pt>
                <c:pt idx="234">
                  <c:v>20702</c:v>
                </c:pt>
                <c:pt idx="235">
                  <c:v>21230</c:v>
                </c:pt>
                <c:pt idx="236">
                  <c:v>21230</c:v>
                </c:pt>
                <c:pt idx="237">
                  <c:v>21784</c:v>
                </c:pt>
                <c:pt idx="238">
                  <c:v>21784</c:v>
                </c:pt>
                <c:pt idx="239">
                  <c:v>21807</c:v>
                </c:pt>
                <c:pt idx="240">
                  <c:v>21807</c:v>
                </c:pt>
                <c:pt idx="241">
                  <c:v>21816</c:v>
                </c:pt>
                <c:pt idx="242">
                  <c:v>21865</c:v>
                </c:pt>
                <c:pt idx="243">
                  <c:v>21865</c:v>
                </c:pt>
                <c:pt idx="244">
                  <c:v>22289</c:v>
                </c:pt>
                <c:pt idx="245">
                  <c:v>22335</c:v>
                </c:pt>
                <c:pt idx="246">
                  <c:v>22425</c:v>
                </c:pt>
                <c:pt idx="247">
                  <c:v>22767</c:v>
                </c:pt>
                <c:pt idx="248">
                  <c:v>22891</c:v>
                </c:pt>
                <c:pt idx="249">
                  <c:v>23498</c:v>
                </c:pt>
              </c:numCache>
            </c:numRef>
          </c:xVal>
          <c:yVal>
            <c:numRef>
              <c:f>Active!$U$21:$U$952</c:f>
              <c:numCache>
                <c:formatCode>General</c:formatCode>
                <c:ptCount val="932"/>
                <c:pt idx="148">
                  <c:v>3.7726000009570271E-3</c:v>
                </c:pt>
                <c:pt idx="149">
                  <c:v>-2.8119999478803948E-4</c:v>
                </c:pt>
                <c:pt idx="165">
                  <c:v>2.3820199996407609E-2</c:v>
                </c:pt>
                <c:pt idx="166">
                  <c:v>2.7320200002577621E-2</c:v>
                </c:pt>
                <c:pt idx="167">
                  <c:v>4.9690000014379621E-3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DC0-4457-AE33-8AC9160337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2775640"/>
        <c:axId val="1"/>
      </c:scatterChart>
      <c:valAx>
        <c:axId val="5227756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80793848137408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6"/>
          <c:min val="-0.03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2631578947368418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27756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59652806557075"/>
          <c:y val="0.92024539877300615"/>
          <c:w val="0.60212354734197049"/>
          <c:h val="7.975448210039576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28575</xdr:rowOff>
    </xdr:from>
    <xdr:to>
      <xdr:col>17</xdr:col>
      <xdr:colOff>333375</xdr:colOff>
      <xdr:row>18</xdr:row>
      <xdr:rowOff>9525</xdr:rowOff>
    </xdr:to>
    <xdr:graphicFrame macro="">
      <xdr:nvGraphicFramePr>
        <xdr:cNvPr id="1034" name="Chart 1">
          <a:extLst>
            <a:ext uri="{FF2B5EF4-FFF2-40B4-BE49-F238E27FC236}">
              <a16:creationId xmlns:a16="http://schemas.microsoft.com/office/drawing/2014/main" id="{78D07200-38C9-D0E3-D7D5-0C400CB0DC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485775</xdr:colOff>
      <xdr:row>0</xdr:row>
      <xdr:rowOff>0</xdr:rowOff>
    </xdr:from>
    <xdr:to>
      <xdr:col>26</xdr:col>
      <xdr:colOff>571500</xdr:colOff>
      <xdr:row>18</xdr:row>
      <xdr:rowOff>28575</xdr:rowOff>
    </xdr:to>
    <xdr:graphicFrame macro="">
      <xdr:nvGraphicFramePr>
        <xdr:cNvPr id="1035" name="Chart 3">
          <a:extLst>
            <a:ext uri="{FF2B5EF4-FFF2-40B4-BE49-F238E27FC236}">
              <a16:creationId xmlns:a16="http://schemas.microsoft.com/office/drawing/2014/main" id="{D6EA57BA-D636-B03A-0114-79629C795A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26" Type="http://schemas.openxmlformats.org/officeDocument/2006/relationships/hyperlink" Target="https://www.aavso.org/ejaavso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hyperlink" Target="http://vsolj.cetus-net.org/bulletin.html" TargetMode="External"/><Relationship Id="rId42" Type="http://schemas.openxmlformats.org/officeDocument/2006/relationships/printerSettings" Target="../printerSettings/printerSettings1.bin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cdsbib.u-strasbg.fr/cgi-bin/cdsbib?1990RMxAA..21..381G" TargetMode="External"/><Relationship Id="rId33" Type="http://schemas.openxmlformats.org/officeDocument/2006/relationships/hyperlink" Target="http://cdsbib.u-strasbg.fr/cgi-bin/cdsbib?1990RMxAA..21..381G" TargetMode="External"/><Relationship Id="rId38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://vsolj.cetus-net.org/bulletin.html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s://www.aavso.org/ejaavso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://vsolj.cetus-net.org/bulletin.html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vsolj.cetus-net.org/bulletin.html" TargetMode="External"/><Relationship Id="rId43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konkoly.hu/cgi-bin/IBVS?2124" TargetMode="External"/><Relationship Id="rId21" Type="http://schemas.openxmlformats.org/officeDocument/2006/relationships/hyperlink" Target="http://www.bav-astro.de/sfs/BAVM_link.php?BAVMnr=32" TargetMode="External"/><Relationship Id="rId34" Type="http://schemas.openxmlformats.org/officeDocument/2006/relationships/hyperlink" Target="http://www.konkoly.hu/cgi-bin/IBVS?3927" TargetMode="External"/><Relationship Id="rId42" Type="http://schemas.openxmlformats.org/officeDocument/2006/relationships/hyperlink" Target="http://www.konkoly.hu/cgi-bin/IBVS?5360" TargetMode="External"/><Relationship Id="rId47" Type="http://schemas.openxmlformats.org/officeDocument/2006/relationships/hyperlink" Target="http://www.konkoly.hu/cgi-bin/IBVS?5378" TargetMode="External"/><Relationship Id="rId50" Type="http://schemas.openxmlformats.org/officeDocument/2006/relationships/hyperlink" Target="http://var.astro.cz/oejv/issues/oejv0074.pdf" TargetMode="External"/><Relationship Id="rId55" Type="http://schemas.openxmlformats.org/officeDocument/2006/relationships/hyperlink" Target="http://var.astro.cz/oejv/issues/oejv0094.pdf" TargetMode="External"/><Relationship Id="rId63" Type="http://schemas.openxmlformats.org/officeDocument/2006/relationships/hyperlink" Target="http://www.bav-astro.de/sfs/BAVM_link.php?BAVMnr=183" TargetMode="External"/><Relationship Id="rId68" Type="http://schemas.openxmlformats.org/officeDocument/2006/relationships/hyperlink" Target="http://www.konkoly.hu/cgi-bin/IBVS?5887" TargetMode="External"/><Relationship Id="rId76" Type="http://schemas.openxmlformats.org/officeDocument/2006/relationships/hyperlink" Target="http://var.astro.cz/oejv/issues/oejv0094.pdf" TargetMode="External"/><Relationship Id="rId84" Type="http://schemas.openxmlformats.org/officeDocument/2006/relationships/hyperlink" Target="http://var.astro.cz/oejv/issues/oejv0137.pdf" TargetMode="External"/><Relationship Id="rId89" Type="http://schemas.openxmlformats.org/officeDocument/2006/relationships/hyperlink" Target="http://var.astro.cz/oejv/issues/oejv0160.pdf" TargetMode="External"/><Relationship Id="rId97" Type="http://schemas.openxmlformats.org/officeDocument/2006/relationships/hyperlink" Target="http://www.bav-astro.de/sfs/BAVM_link.php?BAVMnr=238" TargetMode="External"/><Relationship Id="rId7" Type="http://schemas.openxmlformats.org/officeDocument/2006/relationships/hyperlink" Target="http://www.konkoly.hu/cgi-bin/IBVS?322" TargetMode="External"/><Relationship Id="rId71" Type="http://schemas.openxmlformats.org/officeDocument/2006/relationships/hyperlink" Target="http://var.astro.cz/oejv/issues/oejv0094.pdf" TargetMode="External"/><Relationship Id="rId92" Type="http://schemas.openxmlformats.org/officeDocument/2006/relationships/hyperlink" Target="http://www.konkoly.hu/cgi-bin/IBVS?6042" TargetMode="External"/><Relationship Id="rId2" Type="http://schemas.openxmlformats.org/officeDocument/2006/relationships/hyperlink" Target="http://www.bav-astro.de/sfs/BAVM_link.php?BAVMnr=18" TargetMode="External"/><Relationship Id="rId16" Type="http://schemas.openxmlformats.org/officeDocument/2006/relationships/hyperlink" Target="http://www.konkoly.hu/cgi-bin/IBVS?937" TargetMode="External"/><Relationship Id="rId29" Type="http://schemas.openxmlformats.org/officeDocument/2006/relationships/hyperlink" Target="http://www.konkoly.hu/cgi-bin/IBVS?2124" TargetMode="External"/><Relationship Id="rId11" Type="http://schemas.openxmlformats.org/officeDocument/2006/relationships/hyperlink" Target="http://www.konkoly.hu/cgi-bin/IBVS?419" TargetMode="External"/><Relationship Id="rId24" Type="http://schemas.openxmlformats.org/officeDocument/2006/relationships/hyperlink" Target="http://www.konkoly.hu/cgi-bin/IBVS?2124" TargetMode="External"/><Relationship Id="rId32" Type="http://schemas.openxmlformats.org/officeDocument/2006/relationships/hyperlink" Target="http://www.konkoly.hu/cgi-bin/IBVS?3927" TargetMode="External"/><Relationship Id="rId37" Type="http://schemas.openxmlformats.org/officeDocument/2006/relationships/hyperlink" Target="http://www.konkoly.hu/cgi-bin/IBVS?4340" TargetMode="External"/><Relationship Id="rId40" Type="http://schemas.openxmlformats.org/officeDocument/2006/relationships/hyperlink" Target="http://var.astro.cz/oejv/issues/oejv0074.pdf" TargetMode="External"/><Relationship Id="rId45" Type="http://schemas.openxmlformats.org/officeDocument/2006/relationships/hyperlink" Target="http://www.konkoly.hu/cgi-bin/IBVS?5360" TargetMode="External"/><Relationship Id="rId53" Type="http://schemas.openxmlformats.org/officeDocument/2006/relationships/hyperlink" Target="http://var.astro.cz/oejv/issues/oejv0074.pdf" TargetMode="External"/><Relationship Id="rId58" Type="http://schemas.openxmlformats.org/officeDocument/2006/relationships/hyperlink" Target="http://var.astro.cz/oejv/issues/oejv0074.pdf" TargetMode="External"/><Relationship Id="rId66" Type="http://schemas.openxmlformats.org/officeDocument/2006/relationships/hyperlink" Target="http://www.konkoly.hu/cgi-bin/IBVS?5801" TargetMode="External"/><Relationship Id="rId74" Type="http://schemas.openxmlformats.org/officeDocument/2006/relationships/hyperlink" Target="http://www.konkoly.hu/cgi-bin/IBVS?5887" TargetMode="External"/><Relationship Id="rId79" Type="http://schemas.openxmlformats.org/officeDocument/2006/relationships/hyperlink" Target="http://www.konkoly.hu/cgi-bin/IBVS?5887" TargetMode="External"/><Relationship Id="rId87" Type="http://schemas.openxmlformats.org/officeDocument/2006/relationships/hyperlink" Target="http://www.konkoly.hu/cgi-bin/IBVS?6011" TargetMode="External"/><Relationship Id="rId5" Type="http://schemas.openxmlformats.org/officeDocument/2006/relationships/hyperlink" Target="http://www.bav-astro.de/sfs/BAVM_link.php?BAVMnr=23" TargetMode="External"/><Relationship Id="rId61" Type="http://schemas.openxmlformats.org/officeDocument/2006/relationships/hyperlink" Target="http://var.astro.cz/oejv/issues/oejv0074.pdf" TargetMode="External"/><Relationship Id="rId82" Type="http://schemas.openxmlformats.org/officeDocument/2006/relationships/hyperlink" Target="http://var.astro.cz/oejv/issues/oejv0137.pdf" TargetMode="External"/><Relationship Id="rId90" Type="http://schemas.openxmlformats.org/officeDocument/2006/relationships/hyperlink" Target="http://var.astro.cz/oejv/issues/oejv0160.pdf" TargetMode="External"/><Relationship Id="rId95" Type="http://schemas.openxmlformats.org/officeDocument/2006/relationships/hyperlink" Target="http://var.astro.cz/oejv/issues/oejv0160.pdf" TargetMode="External"/><Relationship Id="rId19" Type="http://schemas.openxmlformats.org/officeDocument/2006/relationships/hyperlink" Target="http://www.konkoly.hu/cgi-bin/IBVS?1449" TargetMode="External"/><Relationship Id="rId14" Type="http://schemas.openxmlformats.org/officeDocument/2006/relationships/hyperlink" Target="http://www.konkoly.hu/cgi-bin/IBVS?937" TargetMode="External"/><Relationship Id="rId22" Type="http://schemas.openxmlformats.org/officeDocument/2006/relationships/hyperlink" Target="http://www.konkoly.hu/cgi-bin/IBVS?2159" TargetMode="External"/><Relationship Id="rId27" Type="http://schemas.openxmlformats.org/officeDocument/2006/relationships/hyperlink" Target="http://www.konkoly.hu/cgi-bin/IBVS?2124" TargetMode="External"/><Relationship Id="rId30" Type="http://schemas.openxmlformats.org/officeDocument/2006/relationships/hyperlink" Target="http://www.bav-astro.de/sfs/BAVM_link.php?BAVMnr=52" TargetMode="External"/><Relationship Id="rId35" Type="http://schemas.openxmlformats.org/officeDocument/2006/relationships/hyperlink" Target="http://www.konkoly.hu/cgi-bin/IBVS?3927" TargetMode="External"/><Relationship Id="rId43" Type="http://schemas.openxmlformats.org/officeDocument/2006/relationships/hyperlink" Target="http://www.konkoly.hu/cgi-bin/IBVS?5360" TargetMode="External"/><Relationship Id="rId48" Type="http://schemas.openxmlformats.org/officeDocument/2006/relationships/hyperlink" Target="http://www.konkoly.hu/cgi-bin/IBVS?5364" TargetMode="External"/><Relationship Id="rId56" Type="http://schemas.openxmlformats.org/officeDocument/2006/relationships/hyperlink" Target="http://var.astro.cz/oejv/issues/oejv0094.pdf" TargetMode="External"/><Relationship Id="rId64" Type="http://schemas.openxmlformats.org/officeDocument/2006/relationships/hyperlink" Target="http://www.konkoly.hu/cgi-bin/IBVS?5801" TargetMode="External"/><Relationship Id="rId69" Type="http://schemas.openxmlformats.org/officeDocument/2006/relationships/hyperlink" Target="http://www.konkoly.hu/cgi-bin/IBVS?5887" TargetMode="External"/><Relationship Id="rId77" Type="http://schemas.openxmlformats.org/officeDocument/2006/relationships/hyperlink" Target="http://var.astro.cz/oejv/issues/oejv0094.pdf" TargetMode="External"/><Relationship Id="rId8" Type="http://schemas.openxmlformats.org/officeDocument/2006/relationships/hyperlink" Target="http://www.konkoly.hu/cgi-bin/IBVS?322" TargetMode="External"/><Relationship Id="rId51" Type="http://schemas.openxmlformats.org/officeDocument/2006/relationships/hyperlink" Target="http://www.konkoly.hu/cgi-bin/IBVS?5649" TargetMode="External"/><Relationship Id="rId72" Type="http://schemas.openxmlformats.org/officeDocument/2006/relationships/hyperlink" Target="http://vsolj.cetus-net.org/no46.pdf" TargetMode="External"/><Relationship Id="rId80" Type="http://schemas.openxmlformats.org/officeDocument/2006/relationships/hyperlink" Target="http://www.konkoly.hu/cgi-bin/IBVS?5917" TargetMode="External"/><Relationship Id="rId85" Type="http://schemas.openxmlformats.org/officeDocument/2006/relationships/hyperlink" Target="http://var.astro.cz/oejv/issues/oejv0160.pdf" TargetMode="External"/><Relationship Id="rId93" Type="http://schemas.openxmlformats.org/officeDocument/2006/relationships/hyperlink" Target="http://www.bav-astro.de/sfs/BAVM_link.php?BAVMnr=232" TargetMode="External"/><Relationship Id="rId98" Type="http://schemas.openxmlformats.org/officeDocument/2006/relationships/hyperlink" Target="http://www.bav-astro.de/sfs/BAVM_link.php?BAVMnr=238" TargetMode="External"/><Relationship Id="rId3" Type="http://schemas.openxmlformats.org/officeDocument/2006/relationships/hyperlink" Target="http://www.bav-astro.de/sfs/BAVM_link.php?BAVMnr=23" TargetMode="External"/><Relationship Id="rId12" Type="http://schemas.openxmlformats.org/officeDocument/2006/relationships/hyperlink" Target="http://www.konkoly.hu/cgi-bin/IBVS?508" TargetMode="External"/><Relationship Id="rId17" Type="http://schemas.openxmlformats.org/officeDocument/2006/relationships/hyperlink" Target="http://www.konkoly.hu/cgi-bin/IBVS?937" TargetMode="External"/><Relationship Id="rId25" Type="http://schemas.openxmlformats.org/officeDocument/2006/relationships/hyperlink" Target="http://www.konkoly.hu/cgi-bin/IBVS?2124" TargetMode="External"/><Relationship Id="rId33" Type="http://schemas.openxmlformats.org/officeDocument/2006/relationships/hyperlink" Target="http://www.konkoly.hu/cgi-bin/IBVS?3927" TargetMode="External"/><Relationship Id="rId38" Type="http://schemas.openxmlformats.org/officeDocument/2006/relationships/hyperlink" Target="http://www.konkoly.hu/cgi-bin/IBVS?4555" TargetMode="External"/><Relationship Id="rId46" Type="http://schemas.openxmlformats.org/officeDocument/2006/relationships/hyperlink" Target="http://www.konkoly.hu/cgi-bin/IBVS?5360" TargetMode="External"/><Relationship Id="rId59" Type="http://schemas.openxmlformats.org/officeDocument/2006/relationships/hyperlink" Target="http://var.astro.cz/oejv/issues/oejv0074.pdf" TargetMode="External"/><Relationship Id="rId67" Type="http://schemas.openxmlformats.org/officeDocument/2006/relationships/hyperlink" Target="http://www.konkoly.hu/cgi-bin/IBVS?5887" TargetMode="External"/><Relationship Id="rId20" Type="http://schemas.openxmlformats.org/officeDocument/2006/relationships/hyperlink" Target="http://www.konkoly.hu/cgi-bin/IBVS?1751" TargetMode="External"/><Relationship Id="rId41" Type="http://schemas.openxmlformats.org/officeDocument/2006/relationships/hyperlink" Target="http://www.konkoly.hu/cgi-bin/IBVS?5360" TargetMode="External"/><Relationship Id="rId54" Type="http://schemas.openxmlformats.org/officeDocument/2006/relationships/hyperlink" Target="http://var.astro.cz/oejv/issues/oejv0094.pdf" TargetMode="External"/><Relationship Id="rId62" Type="http://schemas.openxmlformats.org/officeDocument/2006/relationships/hyperlink" Target="http://var.astro.cz/oejv/issues/oejv0074.pdf" TargetMode="External"/><Relationship Id="rId70" Type="http://schemas.openxmlformats.org/officeDocument/2006/relationships/hyperlink" Target="http://var.astro.cz/oejv/issues/oejv0094.pdf" TargetMode="External"/><Relationship Id="rId75" Type="http://schemas.openxmlformats.org/officeDocument/2006/relationships/hyperlink" Target="http://var.astro.cz/oejv/issues/oejv0094.pdf" TargetMode="External"/><Relationship Id="rId83" Type="http://schemas.openxmlformats.org/officeDocument/2006/relationships/hyperlink" Target="http://var.astro.cz/oejv/issues/oejv0137.pdf" TargetMode="External"/><Relationship Id="rId88" Type="http://schemas.openxmlformats.org/officeDocument/2006/relationships/hyperlink" Target="http://var.astro.cz/oejv/issues/oejv0160.pdf" TargetMode="External"/><Relationship Id="rId91" Type="http://schemas.openxmlformats.org/officeDocument/2006/relationships/hyperlink" Target="http://var.astro.cz/oejv/issues/oejv0160.pdf" TargetMode="External"/><Relationship Id="rId96" Type="http://schemas.openxmlformats.org/officeDocument/2006/relationships/hyperlink" Target="http://var.astro.cz/oejv/issues/oejv0160.pdf" TargetMode="External"/><Relationship Id="rId1" Type="http://schemas.openxmlformats.org/officeDocument/2006/relationships/hyperlink" Target="http://www.bav-astro.de/sfs/BAVM_link.php?BAVMnr=18" TargetMode="External"/><Relationship Id="rId6" Type="http://schemas.openxmlformats.org/officeDocument/2006/relationships/hyperlink" Target="http://www.bav-astro.de/sfs/BAVM_link.php?BAVMnr=23" TargetMode="External"/><Relationship Id="rId15" Type="http://schemas.openxmlformats.org/officeDocument/2006/relationships/hyperlink" Target="http://www.konkoly.hu/cgi-bin/IBVS?937" TargetMode="External"/><Relationship Id="rId23" Type="http://schemas.openxmlformats.org/officeDocument/2006/relationships/hyperlink" Target="http://www.konkoly.hu/cgi-bin/IBVS?2159" TargetMode="External"/><Relationship Id="rId28" Type="http://schemas.openxmlformats.org/officeDocument/2006/relationships/hyperlink" Target="http://www.konkoly.hu/cgi-bin/IBVS?2124" TargetMode="External"/><Relationship Id="rId36" Type="http://schemas.openxmlformats.org/officeDocument/2006/relationships/hyperlink" Target="http://www.konkoly.hu/cgi-bin/IBVS?4340" TargetMode="External"/><Relationship Id="rId49" Type="http://schemas.openxmlformats.org/officeDocument/2006/relationships/hyperlink" Target="http://www.konkoly.hu/cgi-bin/IBVS?5583" TargetMode="External"/><Relationship Id="rId57" Type="http://schemas.openxmlformats.org/officeDocument/2006/relationships/hyperlink" Target="http://var.astro.cz/oejv/issues/oejv0074.pdf" TargetMode="External"/><Relationship Id="rId10" Type="http://schemas.openxmlformats.org/officeDocument/2006/relationships/hyperlink" Target="http://www.konkoly.hu/cgi-bin/IBVS?456" TargetMode="External"/><Relationship Id="rId31" Type="http://schemas.openxmlformats.org/officeDocument/2006/relationships/hyperlink" Target="http://www.konkoly.hu/cgi-bin/IBVS?3927" TargetMode="External"/><Relationship Id="rId44" Type="http://schemas.openxmlformats.org/officeDocument/2006/relationships/hyperlink" Target="http://www.konkoly.hu/cgi-bin/IBVS?5360" TargetMode="External"/><Relationship Id="rId52" Type="http://schemas.openxmlformats.org/officeDocument/2006/relationships/hyperlink" Target="http://var.astro.cz/oejv/issues/oejv0074.pdf" TargetMode="External"/><Relationship Id="rId60" Type="http://schemas.openxmlformats.org/officeDocument/2006/relationships/hyperlink" Target="http://www.bav-astro.de/sfs/BAVM_link.php?BAVMnr=178" TargetMode="External"/><Relationship Id="rId65" Type="http://schemas.openxmlformats.org/officeDocument/2006/relationships/hyperlink" Target="http://www.konkoly.hu/cgi-bin/IBVS?5917" TargetMode="External"/><Relationship Id="rId73" Type="http://schemas.openxmlformats.org/officeDocument/2006/relationships/hyperlink" Target="http://www.konkoly.hu/cgi-bin/IBVS?5887" TargetMode="External"/><Relationship Id="rId78" Type="http://schemas.openxmlformats.org/officeDocument/2006/relationships/hyperlink" Target="http://var.astro.cz/oejv/issues/oejv0094.pdf" TargetMode="External"/><Relationship Id="rId81" Type="http://schemas.openxmlformats.org/officeDocument/2006/relationships/hyperlink" Target="http://www.konkoly.hu/cgi-bin/IBVS?5938" TargetMode="External"/><Relationship Id="rId86" Type="http://schemas.openxmlformats.org/officeDocument/2006/relationships/hyperlink" Target="http://var.astro.cz/oejv/issues/oejv0160.pdf" TargetMode="External"/><Relationship Id="rId94" Type="http://schemas.openxmlformats.org/officeDocument/2006/relationships/hyperlink" Target="http://www.bav-astro.de/sfs/BAVM_link.php?BAVMnr=234" TargetMode="External"/><Relationship Id="rId99" Type="http://schemas.openxmlformats.org/officeDocument/2006/relationships/hyperlink" Target="http://www.bav-astro.de/sfs/BAVM_link.php?BAVMnr=241" TargetMode="External"/><Relationship Id="rId4" Type="http://schemas.openxmlformats.org/officeDocument/2006/relationships/hyperlink" Target="http://www.bav-astro.de/sfs/BAVM_link.php?BAVMnr=23" TargetMode="External"/><Relationship Id="rId9" Type="http://schemas.openxmlformats.org/officeDocument/2006/relationships/hyperlink" Target="http://www.konkoly.hu/cgi-bin/IBVS?456" TargetMode="External"/><Relationship Id="rId13" Type="http://schemas.openxmlformats.org/officeDocument/2006/relationships/hyperlink" Target="http://www.konkoly.hu/cgi-bin/IBVS?937" TargetMode="External"/><Relationship Id="rId18" Type="http://schemas.openxmlformats.org/officeDocument/2006/relationships/hyperlink" Target="http://www.konkoly.hu/cgi-bin/IBVS?1119" TargetMode="External"/><Relationship Id="rId39" Type="http://schemas.openxmlformats.org/officeDocument/2006/relationships/hyperlink" Target="http://var.astro.cz/oejv/issues/oejv007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227"/>
  <sheetViews>
    <sheetView tabSelected="1" workbookViewId="0">
      <pane xSplit="14" ySplit="22" topLeftCell="O252" activePane="bottomRight" state="frozen"/>
      <selection pane="topRight" activeCell="O1" sqref="O1"/>
      <selection pane="bottomLeft" activeCell="A23" sqref="A23"/>
      <selection pane="bottomRight" activeCell="F8" sqref="F8"/>
    </sheetView>
  </sheetViews>
  <sheetFormatPr defaultColWidth="10.28515625" defaultRowHeight="12.95" customHeight="1" x14ac:dyDescent="0.2"/>
  <cols>
    <col min="1" max="1" width="15.140625" style="34" customWidth="1"/>
    <col min="2" max="2" width="5.140625" style="34" customWidth="1"/>
    <col min="3" max="3" width="11.85546875" style="34" customWidth="1"/>
    <col min="4" max="4" width="9.42578125" style="34" customWidth="1"/>
    <col min="5" max="5" width="11.85546875" style="34" customWidth="1"/>
    <col min="6" max="6" width="16.85546875" style="34" customWidth="1"/>
    <col min="7" max="7" width="8.140625" style="34" customWidth="1"/>
    <col min="8" max="14" width="8.5703125" style="34" customWidth="1"/>
    <col min="15" max="15" width="8" style="34" customWidth="1"/>
    <col min="16" max="16" width="7.7109375" style="34" customWidth="1"/>
    <col min="17" max="17" width="9.85546875" style="34" customWidth="1"/>
    <col min="18" max="16384" width="10.28515625" style="34"/>
  </cols>
  <sheetData>
    <row r="1" spans="1:6" customFormat="1" ht="20.25" x14ac:dyDescent="0.3">
      <c r="A1" s="1" t="s">
        <v>830</v>
      </c>
    </row>
    <row r="2" spans="1:6" ht="12.95" customHeight="1" x14ac:dyDescent="0.2">
      <c r="A2" s="34" t="s">
        <v>29</v>
      </c>
      <c r="B2" s="35" t="s">
        <v>88</v>
      </c>
    </row>
    <row r="4" spans="1:6" ht="12.95" customHeight="1" thickTop="1" thickBot="1" x14ac:dyDescent="0.25">
      <c r="A4" s="36" t="s">
        <v>5</v>
      </c>
      <c r="C4" s="37">
        <v>44853.490299999998</v>
      </c>
      <c r="D4" s="38">
        <v>0.6534122</v>
      </c>
    </row>
    <row r="5" spans="1:6" ht="12.95" customHeight="1" thickTop="1" x14ac:dyDescent="0.2">
      <c r="A5" s="39" t="s">
        <v>98</v>
      </c>
      <c r="C5" s="40">
        <v>-9.5</v>
      </c>
      <c r="D5" s="34" t="s">
        <v>99</v>
      </c>
    </row>
    <row r="6" spans="1:6" ht="12.95" customHeight="1" x14ac:dyDescent="0.2">
      <c r="A6" s="36" t="s">
        <v>6</v>
      </c>
    </row>
    <row r="7" spans="1:6" ht="12.95" customHeight="1" x14ac:dyDescent="0.2">
      <c r="A7" s="34" t="s">
        <v>7</v>
      </c>
      <c r="C7" s="34">
        <f>+C4</f>
        <v>44853.490299999998</v>
      </c>
      <c r="D7" s="104" t="s">
        <v>854</v>
      </c>
    </row>
    <row r="8" spans="1:6" ht="12.95" customHeight="1" x14ac:dyDescent="0.2">
      <c r="A8" s="34" t="s">
        <v>8</v>
      </c>
      <c r="C8" s="34">
        <f>+D4</f>
        <v>0.6534122</v>
      </c>
      <c r="D8" s="104" t="s">
        <v>854</v>
      </c>
    </row>
    <row r="9" spans="1:6" ht="12.95" customHeight="1" x14ac:dyDescent="0.2">
      <c r="A9" s="41" t="s">
        <v>104</v>
      </c>
      <c r="B9" s="42">
        <v>210</v>
      </c>
      <c r="C9" s="43" t="str">
        <f>"F"&amp;B9</f>
        <v>F210</v>
      </c>
      <c r="D9" s="44" t="str">
        <f>"G"&amp;B9</f>
        <v>G210</v>
      </c>
    </row>
    <row r="10" spans="1:6" ht="12.95" customHeight="1" thickBot="1" x14ac:dyDescent="0.25">
      <c r="C10" s="45" t="s">
        <v>25</v>
      </c>
      <c r="D10" s="45" t="s">
        <v>26</v>
      </c>
    </row>
    <row r="11" spans="1:6" ht="12.95" customHeight="1" x14ac:dyDescent="0.2">
      <c r="A11" s="34" t="s">
        <v>21</v>
      </c>
      <c r="C11" s="44">
        <f ca="1">INTERCEPT(INDIRECT($D$9):G977,INDIRECT($C$9):F977)</f>
        <v>6.4018039957620659E-3</v>
      </c>
      <c r="D11" s="46"/>
    </row>
    <row r="12" spans="1:6" ht="12.95" customHeight="1" x14ac:dyDescent="0.2">
      <c r="A12" s="34" t="s">
        <v>22</v>
      </c>
      <c r="C12" s="44">
        <f ca="1">SLOPE(INDIRECT($D$9):G977,INDIRECT($C$9):F977)</f>
        <v>8.0483675066679875E-7</v>
      </c>
      <c r="D12" s="46"/>
      <c r="E12" s="98" t="s">
        <v>850</v>
      </c>
      <c r="F12" s="99" t="s">
        <v>853</v>
      </c>
    </row>
    <row r="13" spans="1:6" ht="12.95" customHeight="1" x14ac:dyDescent="0.2">
      <c r="A13" s="34" t="s">
        <v>24</v>
      </c>
      <c r="C13" s="46" t="s">
        <v>19</v>
      </c>
      <c r="E13" s="96" t="s">
        <v>111</v>
      </c>
      <c r="F13" s="100">
        <v>1</v>
      </c>
    </row>
    <row r="14" spans="1:6" ht="12.95" customHeight="1" x14ac:dyDescent="0.2">
      <c r="E14" s="96" t="s">
        <v>100</v>
      </c>
      <c r="F14" s="101">
        <f ca="1">NOW()+15018.5+$C$5/24</f>
        <v>60581.601841666663</v>
      </c>
    </row>
    <row r="15" spans="1:6" ht="12.95" customHeight="1" x14ac:dyDescent="0.2">
      <c r="A15" s="47" t="s">
        <v>23</v>
      </c>
      <c r="C15" s="48">
        <f ca="1">(C7+C11)+(C8+C12)*INT(MAX(F21:F3518))</f>
        <v>60207.395489457966</v>
      </c>
      <c r="E15" s="96" t="s">
        <v>112</v>
      </c>
      <c r="F15" s="101">
        <f ca="1">ROUND(2*($F$14-$C$7)/$C$8,0)/2+$F$13</f>
        <v>24071.5</v>
      </c>
    </row>
    <row r="16" spans="1:6" ht="12.95" customHeight="1" x14ac:dyDescent="0.2">
      <c r="A16" s="36" t="s">
        <v>9</v>
      </c>
      <c r="C16" s="50">
        <f ca="1">+C8+C12</f>
        <v>0.65341300483675069</v>
      </c>
      <c r="E16" s="96" t="s">
        <v>101</v>
      </c>
      <c r="F16" s="101">
        <f ca="1">ROUND(2*($F$14-$C$15)/$C$16,0)/2+$F$13</f>
        <v>573.5</v>
      </c>
    </row>
    <row r="17" spans="1:21" ht="12.95" customHeight="1" thickBot="1" x14ac:dyDescent="0.25">
      <c r="A17" s="49" t="s">
        <v>96</v>
      </c>
      <c r="C17" s="34">
        <f>COUNT(C21:C2176)</f>
        <v>250</v>
      </c>
      <c r="E17" s="96" t="s">
        <v>851</v>
      </c>
      <c r="F17" s="102">
        <f ca="1">+$C$15+$C$16*$F$16-15018.5-$C$5/24</f>
        <v>45564.023681065177</v>
      </c>
    </row>
    <row r="18" spans="1:21" ht="12.95" customHeight="1" thickTop="1" thickBot="1" x14ac:dyDescent="0.25">
      <c r="A18" s="36" t="s">
        <v>10</v>
      </c>
      <c r="C18" s="37">
        <f ca="1">+C15</f>
        <v>60207.395489457966</v>
      </c>
      <c r="D18" s="95">
        <f ca="1">+C16</f>
        <v>0.65341300483675069</v>
      </c>
      <c r="E18" s="97" t="s">
        <v>852</v>
      </c>
      <c r="F18" s="103">
        <f ca="1">+($C$15+$C$16*$F$16)-($C$16/2)-15018.5-$C$5/24</f>
        <v>45563.696974562758</v>
      </c>
    </row>
    <row r="19" spans="1:21" ht="12.95" customHeight="1" thickTop="1" x14ac:dyDescent="0.2">
      <c r="E19" s="49"/>
      <c r="F19" s="51"/>
    </row>
    <row r="20" spans="1:21" ht="12.95" customHeight="1" thickBot="1" x14ac:dyDescent="0.25">
      <c r="A20" s="45" t="s">
        <v>11</v>
      </c>
      <c r="B20" s="45" t="s">
        <v>12</v>
      </c>
      <c r="C20" s="90" t="s">
        <v>13</v>
      </c>
      <c r="D20" s="90" t="s">
        <v>18</v>
      </c>
      <c r="E20" s="45" t="s">
        <v>14</v>
      </c>
      <c r="F20" s="45" t="s">
        <v>15</v>
      </c>
      <c r="G20" s="45" t="s">
        <v>16</v>
      </c>
      <c r="H20" s="52" t="s">
        <v>132</v>
      </c>
      <c r="I20" s="52" t="s">
        <v>107</v>
      </c>
      <c r="J20" s="52" t="s">
        <v>129</v>
      </c>
      <c r="K20" s="52" t="s">
        <v>127</v>
      </c>
      <c r="L20" s="52" t="s">
        <v>30</v>
      </c>
      <c r="M20" s="52" t="s">
        <v>31</v>
      </c>
      <c r="N20" s="52" t="s">
        <v>32</v>
      </c>
      <c r="O20" s="52" t="s">
        <v>28</v>
      </c>
      <c r="P20" s="53" t="s">
        <v>27</v>
      </c>
      <c r="Q20" s="45" t="s">
        <v>20</v>
      </c>
      <c r="U20" s="54" t="s">
        <v>829</v>
      </c>
    </row>
    <row r="21" spans="1:21" ht="12.95" customHeight="1" x14ac:dyDescent="0.2">
      <c r="A21" s="55" t="s">
        <v>142</v>
      </c>
      <c r="B21" s="56" t="s">
        <v>82</v>
      </c>
      <c r="C21" s="55">
        <v>25742.517</v>
      </c>
      <c r="D21" s="55" t="s">
        <v>107</v>
      </c>
      <c r="E21" s="4">
        <f t="shared" ref="E21:E84" si="0">+(C21-C$7)/C$8</f>
        <v>-29247.959098406791</v>
      </c>
      <c r="F21" s="4">
        <f t="shared" ref="F21:F84" si="1">ROUND(2*E21,0)/2</f>
        <v>-29248</v>
      </c>
      <c r="G21" s="4">
        <f t="shared" ref="G21:G52" si="2">+C21-(C$7+F21*C$8)</f>
        <v>2.67256000006455E-2</v>
      </c>
      <c r="H21" s="4"/>
      <c r="I21" s="4">
        <f t="shared" ref="I21:I35" si="3">+G21</f>
        <v>2.67256000006455E-2</v>
      </c>
      <c r="J21" s="4"/>
      <c r="K21" s="4"/>
      <c r="L21" s="4"/>
      <c r="M21" s="4"/>
      <c r="N21" s="4"/>
      <c r="O21" s="4">
        <f t="shared" ref="O21:O84" ca="1" si="4">+C$11+C$12*F21</f>
        <v>-1.7138061287740466E-2</v>
      </c>
      <c r="P21" s="4"/>
      <c r="Q21" s="57">
        <f t="shared" ref="Q21:Q84" si="5">+C21-15018.5</f>
        <v>10724.017</v>
      </c>
    </row>
    <row r="22" spans="1:21" ht="12.95" customHeight="1" x14ac:dyDescent="0.2">
      <c r="A22" s="55" t="s">
        <v>142</v>
      </c>
      <c r="B22" s="56" t="s">
        <v>82</v>
      </c>
      <c r="C22" s="55">
        <v>26295.316999999999</v>
      </c>
      <c r="D22" s="55" t="s">
        <v>107</v>
      </c>
      <c r="E22" s="4">
        <f t="shared" si="0"/>
        <v>-28401.938776166098</v>
      </c>
      <c r="F22" s="4">
        <f t="shared" si="1"/>
        <v>-28402</v>
      </c>
      <c r="G22" s="4">
        <f t="shared" si="2"/>
        <v>4.0004400001635076E-2</v>
      </c>
      <c r="H22" s="4"/>
      <c r="I22" s="4">
        <f t="shared" si="3"/>
        <v>4.0004400001635076E-2</v>
      </c>
      <c r="J22" s="4"/>
      <c r="K22" s="4"/>
      <c r="L22" s="4"/>
      <c r="M22" s="4"/>
      <c r="N22" s="4"/>
      <c r="O22" s="4">
        <f t="shared" ca="1" si="4"/>
        <v>-1.6457169396676352E-2</v>
      </c>
      <c r="P22" s="4"/>
      <c r="Q22" s="57">
        <f t="shared" si="5"/>
        <v>11276.816999999999</v>
      </c>
    </row>
    <row r="23" spans="1:21" ht="12.95" customHeight="1" x14ac:dyDescent="0.2">
      <c r="A23" s="55" t="s">
        <v>142</v>
      </c>
      <c r="B23" s="56" t="s">
        <v>82</v>
      </c>
      <c r="C23" s="55">
        <v>26331.236000000001</v>
      </c>
      <c r="D23" s="55" t="s">
        <v>107</v>
      </c>
      <c r="E23" s="4">
        <f t="shared" si="0"/>
        <v>-28346.967350777959</v>
      </c>
      <c r="F23" s="4">
        <f t="shared" si="1"/>
        <v>-28347</v>
      </c>
      <c r="G23" s="4">
        <f t="shared" si="2"/>
        <v>2.1333400003641145E-2</v>
      </c>
      <c r="H23" s="4"/>
      <c r="I23" s="4">
        <f t="shared" si="3"/>
        <v>2.1333400003641145E-2</v>
      </c>
      <c r="J23" s="4"/>
      <c r="K23" s="4"/>
      <c r="L23" s="4"/>
      <c r="M23" s="4"/>
      <c r="N23" s="4"/>
      <c r="O23" s="4">
        <f t="shared" ca="1" si="4"/>
        <v>-1.6412903375389677E-2</v>
      </c>
      <c r="P23" s="4"/>
      <c r="Q23" s="57">
        <f t="shared" si="5"/>
        <v>11312.736000000001</v>
      </c>
    </row>
    <row r="24" spans="1:21" ht="12.95" customHeight="1" x14ac:dyDescent="0.2">
      <c r="A24" s="55" t="s">
        <v>142</v>
      </c>
      <c r="B24" s="56" t="s">
        <v>82</v>
      </c>
      <c r="C24" s="55">
        <v>26547.532999999999</v>
      </c>
      <c r="D24" s="55" t="s">
        <v>107</v>
      </c>
      <c r="E24" s="4">
        <f t="shared" si="0"/>
        <v>-28015.940473716284</v>
      </c>
      <c r="F24" s="4">
        <f t="shared" si="1"/>
        <v>-28016</v>
      </c>
      <c r="G24" s="4">
        <f t="shared" si="2"/>
        <v>3.889520000302582E-2</v>
      </c>
      <c r="H24" s="4"/>
      <c r="I24" s="4">
        <f t="shared" si="3"/>
        <v>3.889520000302582E-2</v>
      </c>
      <c r="J24" s="4"/>
      <c r="K24" s="4"/>
      <c r="L24" s="4"/>
      <c r="M24" s="4"/>
      <c r="N24" s="4"/>
      <c r="O24" s="4">
        <f t="shared" ca="1" si="4"/>
        <v>-1.6146502410918966E-2</v>
      </c>
      <c r="P24" s="4"/>
      <c r="Q24" s="57">
        <f t="shared" si="5"/>
        <v>11529.032999999999</v>
      </c>
    </row>
    <row r="25" spans="1:21" ht="12.95" customHeight="1" x14ac:dyDescent="0.2">
      <c r="A25" s="55" t="s">
        <v>142</v>
      </c>
      <c r="B25" s="56" t="s">
        <v>82</v>
      </c>
      <c r="C25" s="55">
        <v>26589.34</v>
      </c>
      <c r="D25" s="55" t="s">
        <v>107</v>
      </c>
      <c r="E25" s="4">
        <f t="shared" si="0"/>
        <v>-27951.957891205577</v>
      </c>
      <c r="F25" s="4">
        <f t="shared" si="1"/>
        <v>-27952</v>
      </c>
      <c r="G25" s="4">
        <f t="shared" si="2"/>
        <v>2.7514400000654859E-2</v>
      </c>
      <c r="H25" s="4"/>
      <c r="I25" s="4">
        <f t="shared" si="3"/>
        <v>2.7514400000654859E-2</v>
      </c>
      <c r="J25" s="4"/>
      <c r="K25" s="4"/>
      <c r="L25" s="4"/>
      <c r="M25" s="4"/>
      <c r="N25" s="4"/>
      <c r="O25" s="4">
        <f t="shared" ca="1" si="4"/>
        <v>-1.6094992858876292E-2</v>
      </c>
      <c r="P25" s="4"/>
      <c r="Q25" s="57">
        <f t="shared" si="5"/>
        <v>11570.84</v>
      </c>
    </row>
    <row r="26" spans="1:21" ht="12.95" customHeight="1" x14ac:dyDescent="0.2">
      <c r="A26" s="55" t="s">
        <v>142</v>
      </c>
      <c r="B26" s="56" t="s">
        <v>82</v>
      </c>
      <c r="C26" s="55">
        <v>26600.428</v>
      </c>
      <c r="D26" s="55" t="s">
        <v>107</v>
      </c>
      <c r="E26" s="4">
        <f t="shared" si="0"/>
        <v>-27934.988511080752</v>
      </c>
      <c r="F26" s="4">
        <f t="shared" si="1"/>
        <v>-27935</v>
      </c>
      <c r="G26" s="4">
        <f t="shared" si="2"/>
        <v>7.507000002078712E-3</v>
      </c>
      <c r="H26" s="4"/>
      <c r="I26" s="4">
        <f t="shared" si="3"/>
        <v>7.507000002078712E-3</v>
      </c>
      <c r="J26" s="4"/>
      <c r="K26" s="4"/>
      <c r="L26" s="4"/>
      <c r="M26" s="4"/>
      <c r="N26" s="4"/>
      <c r="O26" s="4">
        <f t="shared" ca="1" si="4"/>
        <v>-1.6081310634114956E-2</v>
      </c>
      <c r="P26" s="4"/>
      <c r="Q26" s="57">
        <f t="shared" si="5"/>
        <v>11581.928</v>
      </c>
    </row>
    <row r="27" spans="1:21" ht="12.95" customHeight="1" x14ac:dyDescent="0.2">
      <c r="A27" s="55" t="s">
        <v>142</v>
      </c>
      <c r="B27" s="56" t="s">
        <v>82</v>
      </c>
      <c r="C27" s="55">
        <v>26619.401999999998</v>
      </c>
      <c r="D27" s="55" t="s">
        <v>107</v>
      </c>
      <c r="E27" s="4">
        <f t="shared" si="0"/>
        <v>-27905.950179687494</v>
      </c>
      <c r="F27" s="4">
        <f t="shared" si="1"/>
        <v>-27906</v>
      </c>
      <c r="G27" s="4">
        <f t="shared" si="2"/>
        <v>3.2553199998801574E-2</v>
      </c>
      <c r="H27" s="4"/>
      <c r="I27" s="4">
        <f t="shared" si="3"/>
        <v>3.2553199998801574E-2</v>
      </c>
      <c r="J27" s="4"/>
      <c r="K27" s="4"/>
      <c r="L27" s="4"/>
      <c r="M27" s="4"/>
      <c r="N27" s="4"/>
      <c r="O27" s="4">
        <f t="shared" ca="1" si="4"/>
        <v>-1.6057970368345623E-2</v>
      </c>
      <c r="P27" s="4"/>
      <c r="Q27" s="57">
        <f t="shared" si="5"/>
        <v>11600.901999999998</v>
      </c>
    </row>
    <row r="28" spans="1:21" ht="12.95" customHeight="1" x14ac:dyDescent="0.2">
      <c r="A28" s="55" t="s">
        <v>142</v>
      </c>
      <c r="B28" s="56" t="s">
        <v>82</v>
      </c>
      <c r="C28" s="55">
        <v>26915.381000000001</v>
      </c>
      <c r="D28" s="55" t="s">
        <v>107</v>
      </c>
      <c r="E28" s="4">
        <f t="shared" si="0"/>
        <v>-27452.975778536118</v>
      </c>
      <c r="F28" s="4">
        <f t="shared" si="1"/>
        <v>-27453</v>
      </c>
      <c r="G28" s="4">
        <f t="shared" si="2"/>
        <v>1.5826600003492786E-2</v>
      </c>
      <c r="H28" s="4"/>
      <c r="I28" s="4">
        <f t="shared" si="3"/>
        <v>1.5826600003492786E-2</v>
      </c>
      <c r="J28" s="4"/>
      <c r="K28" s="4"/>
      <c r="L28" s="4"/>
      <c r="M28" s="4"/>
      <c r="N28" s="4"/>
      <c r="O28" s="4">
        <f t="shared" ca="1" si="4"/>
        <v>-1.5693379320293563E-2</v>
      </c>
      <c r="P28" s="4"/>
      <c r="Q28" s="57">
        <f t="shared" si="5"/>
        <v>11896.881000000001</v>
      </c>
    </row>
    <row r="29" spans="1:21" ht="12.95" customHeight="1" x14ac:dyDescent="0.2">
      <c r="A29" s="55" t="s">
        <v>142</v>
      </c>
      <c r="B29" s="56" t="s">
        <v>82</v>
      </c>
      <c r="C29" s="55">
        <v>26915.407999999999</v>
      </c>
      <c r="D29" s="55" t="s">
        <v>107</v>
      </c>
      <c r="E29" s="4">
        <f t="shared" si="0"/>
        <v>-27452.934456993607</v>
      </c>
      <c r="F29" s="4">
        <f t="shared" si="1"/>
        <v>-27453</v>
      </c>
      <c r="G29" s="4">
        <f t="shared" si="2"/>
        <v>4.2826600001717452E-2</v>
      </c>
      <c r="H29" s="4"/>
      <c r="I29" s="4">
        <f t="shared" si="3"/>
        <v>4.2826600001717452E-2</v>
      </c>
      <c r="J29" s="4"/>
      <c r="K29" s="4"/>
      <c r="L29" s="4"/>
      <c r="M29" s="4"/>
      <c r="N29" s="4"/>
      <c r="O29" s="4">
        <f t="shared" ca="1" si="4"/>
        <v>-1.5693379320293563E-2</v>
      </c>
      <c r="P29" s="4"/>
      <c r="Q29" s="57">
        <f t="shared" si="5"/>
        <v>11896.907999999999</v>
      </c>
    </row>
    <row r="30" spans="1:21" ht="12.95" customHeight="1" x14ac:dyDescent="0.2">
      <c r="A30" s="55" t="s">
        <v>142</v>
      </c>
      <c r="B30" s="56" t="s">
        <v>82</v>
      </c>
      <c r="C30" s="55">
        <v>27000.328000000001</v>
      </c>
      <c r="D30" s="55" t="s">
        <v>107</v>
      </c>
      <c r="E30" s="4">
        <f t="shared" si="0"/>
        <v>-27322.970553656629</v>
      </c>
      <c r="F30" s="4">
        <f t="shared" si="1"/>
        <v>-27323</v>
      </c>
      <c r="G30" s="4">
        <f t="shared" si="2"/>
        <v>1.9240600002376596E-2</v>
      </c>
      <c r="H30" s="4"/>
      <c r="I30" s="4">
        <f t="shared" si="3"/>
        <v>1.9240600002376596E-2</v>
      </c>
      <c r="J30" s="4"/>
      <c r="K30" s="4"/>
      <c r="L30" s="4"/>
      <c r="M30" s="4"/>
      <c r="N30" s="4"/>
      <c r="O30" s="4">
        <f t="shared" ca="1" si="4"/>
        <v>-1.5588750542706876E-2</v>
      </c>
      <c r="P30" s="4"/>
      <c r="Q30" s="57">
        <f t="shared" si="5"/>
        <v>11981.828000000001</v>
      </c>
    </row>
    <row r="31" spans="1:21" ht="12.95" customHeight="1" x14ac:dyDescent="0.2">
      <c r="A31" s="55" t="s">
        <v>142</v>
      </c>
      <c r="B31" s="56" t="s">
        <v>82</v>
      </c>
      <c r="C31" s="55">
        <v>27993.526000000002</v>
      </c>
      <c r="D31" s="55" t="s">
        <v>107</v>
      </c>
      <c r="E31" s="4">
        <f t="shared" si="0"/>
        <v>-25802.953021079185</v>
      </c>
      <c r="F31" s="4">
        <f t="shared" si="1"/>
        <v>-25803</v>
      </c>
      <c r="G31" s="4">
        <f t="shared" si="2"/>
        <v>3.0696600002556806E-2</v>
      </c>
      <c r="H31" s="4"/>
      <c r="I31" s="4">
        <f t="shared" si="3"/>
        <v>3.0696600002556806E-2</v>
      </c>
      <c r="J31" s="4"/>
      <c r="K31" s="4"/>
      <c r="L31" s="4"/>
      <c r="M31" s="4"/>
      <c r="N31" s="4"/>
      <c r="O31" s="4">
        <f t="shared" ca="1" si="4"/>
        <v>-1.4365398681693344E-2</v>
      </c>
      <c r="P31" s="4"/>
      <c r="Q31" s="57">
        <f t="shared" si="5"/>
        <v>12975.026000000002</v>
      </c>
    </row>
    <row r="32" spans="1:21" ht="12.95" customHeight="1" x14ac:dyDescent="0.2">
      <c r="A32" s="55" t="s">
        <v>142</v>
      </c>
      <c r="B32" s="56" t="s">
        <v>82</v>
      </c>
      <c r="C32" s="55">
        <v>28391.454000000002</v>
      </c>
      <c r="D32" s="55" t="s">
        <v>107</v>
      </c>
      <c r="E32" s="4">
        <f t="shared" si="0"/>
        <v>-25193.953066685925</v>
      </c>
      <c r="F32" s="4">
        <f t="shared" si="1"/>
        <v>-25194</v>
      </c>
      <c r="G32" s="4">
        <f t="shared" si="2"/>
        <v>3.0666800004837569E-2</v>
      </c>
      <c r="H32" s="4"/>
      <c r="I32" s="4">
        <f t="shared" si="3"/>
        <v>3.0666800004837569E-2</v>
      </c>
      <c r="J32" s="4"/>
      <c r="K32" s="4"/>
      <c r="L32" s="4"/>
      <c r="M32" s="4"/>
      <c r="N32" s="4"/>
      <c r="O32" s="4">
        <f t="shared" ca="1" si="4"/>
        <v>-1.3875253100537261E-2</v>
      </c>
      <c r="P32" s="4"/>
      <c r="Q32" s="57">
        <f t="shared" si="5"/>
        <v>13372.954000000002</v>
      </c>
    </row>
    <row r="33" spans="1:17" ht="12.95" customHeight="1" x14ac:dyDescent="0.2">
      <c r="A33" s="55" t="s">
        <v>142</v>
      </c>
      <c r="B33" s="56" t="s">
        <v>82</v>
      </c>
      <c r="C33" s="55">
        <v>29187.304</v>
      </c>
      <c r="D33" s="55" t="s">
        <v>107</v>
      </c>
      <c r="E33" s="4">
        <f t="shared" si="0"/>
        <v>-23975.962340464408</v>
      </c>
      <c r="F33" s="4">
        <f t="shared" si="1"/>
        <v>-23976</v>
      </c>
      <c r="G33" s="4">
        <f t="shared" si="2"/>
        <v>2.4607200004538754E-2</v>
      </c>
      <c r="H33" s="4"/>
      <c r="I33" s="4">
        <f t="shared" si="3"/>
        <v>2.4607200004538754E-2</v>
      </c>
      <c r="J33" s="4"/>
      <c r="K33" s="4"/>
      <c r="L33" s="4"/>
      <c r="M33" s="4"/>
      <c r="N33" s="4"/>
      <c r="O33" s="4">
        <f t="shared" ca="1" si="4"/>
        <v>-1.28949619382251E-2</v>
      </c>
      <c r="P33" s="4"/>
      <c r="Q33" s="57">
        <f t="shared" si="5"/>
        <v>14168.804</v>
      </c>
    </row>
    <row r="34" spans="1:17" ht="12.95" customHeight="1" x14ac:dyDescent="0.2">
      <c r="A34" s="55" t="s">
        <v>142</v>
      </c>
      <c r="B34" s="56" t="s">
        <v>82</v>
      </c>
      <c r="C34" s="55">
        <v>29581.309000000001</v>
      </c>
      <c r="D34" s="55" t="s">
        <v>107</v>
      </c>
      <c r="E34" s="4">
        <f t="shared" si="0"/>
        <v>-23372.966253155355</v>
      </c>
      <c r="F34" s="4">
        <f t="shared" si="1"/>
        <v>-23373</v>
      </c>
      <c r="G34" s="4">
        <f t="shared" si="2"/>
        <v>2.2050600004149601E-2</v>
      </c>
      <c r="H34" s="4"/>
      <c r="I34" s="4">
        <f t="shared" si="3"/>
        <v>2.2050600004149601E-2</v>
      </c>
      <c r="J34" s="4"/>
      <c r="K34" s="4"/>
      <c r="L34" s="4"/>
      <c r="M34" s="4"/>
      <c r="N34" s="4"/>
      <c r="O34" s="4">
        <f t="shared" ca="1" si="4"/>
        <v>-1.240964537757302E-2</v>
      </c>
      <c r="P34" s="4"/>
      <c r="Q34" s="57">
        <f t="shared" si="5"/>
        <v>14562.809000000001</v>
      </c>
    </row>
    <row r="35" spans="1:17" ht="12.95" customHeight="1" x14ac:dyDescent="0.2">
      <c r="A35" s="55" t="s">
        <v>184</v>
      </c>
      <c r="B35" s="56" t="s">
        <v>82</v>
      </c>
      <c r="C35" s="55">
        <v>32742.720000000001</v>
      </c>
      <c r="D35" s="55" t="s">
        <v>107</v>
      </c>
      <c r="E35" s="4">
        <f t="shared" si="0"/>
        <v>-18534.655918576354</v>
      </c>
      <c r="F35" s="4">
        <f t="shared" si="1"/>
        <v>-18534.5</v>
      </c>
      <c r="G35" s="4">
        <f t="shared" si="2"/>
        <v>-0.10187909999513067</v>
      </c>
      <c r="H35" s="4"/>
      <c r="I35" s="4">
        <f t="shared" si="3"/>
        <v>-0.10187909999513067</v>
      </c>
      <c r="J35" s="4"/>
      <c r="K35" s="4"/>
      <c r="L35" s="4"/>
      <c r="M35" s="4"/>
      <c r="N35" s="4"/>
      <c r="O35" s="4">
        <f t="shared" ca="1" si="4"/>
        <v>-8.5154427594717162E-3</v>
      </c>
      <c r="P35" s="4"/>
      <c r="Q35" s="57">
        <f t="shared" si="5"/>
        <v>17724.22</v>
      </c>
    </row>
    <row r="36" spans="1:17" ht="12.95" customHeight="1" x14ac:dyDescent="0.2">
      <c r="A36" s="55" t="s">
        <v>191</v>
      </c>
      <c r="B36" s="56" t="s">
        <v>84</v>
      </c>
      <c r="C36" s="55">
        <v>36073.6008</v>
      </c>
      <c r="D36" s="55" t="s">
        <v>107</v>
      </c>
      <c r="E36" s="4">
        <f t="shared" si="0"/>
        <v>-13436.984341584068</v>
      </c>
      <c r="F36" s="4">
        <f t="shared" si="1"/>
        <v>-13437</v>
      </c>
      <c r="G36" s="4">
        <f t="shared" si="2"/>
        <v>1.0231400003249291E-2</v>
      </c>
      <c r="H36" s="4"/>
      <c r="J36" s="4">
        <f>+G36</f>
        <v>1.0231400003249291E-2</v>
      </c>
      <c r="K36" s="4"/>
      <c r="L36" s="4"/>
      <c r="M36" s="4"/>
      <c r="N36" s="4"/>
      <c r="O36" s="4">
        <f t="shared" ca="1" si="4"/>
        <v>-4.4127874229477095E-3</v>
      </c>
      <c r="P36" s="4"/>
      <c r="Q36" s="57">
        <f t="shared" si="5"/>
        <v>21055.1008</v>
      </c>
    </row>
    <row r="37" spans="1:17" ht="12.95" customHeight="1" x14ac:dyDescent="0.2">
      <c r="A37" s="55" t="s">
        <v>191</v>
      </c>
      <c r="B37" s="56" t="s">
        <v>84</v>
      </c>
      <c r="C37" s="55">
        <v>36113.457000000002</v>
      </c>
      <c r="D37" s="55" t="s">
        <v>107</v>
      </c>
      <c r="E37" s="4">
        <f t="shared" si="0"/>
        <v>-13375.987317041212</v>
      </c>
      <c r="F37" s="4">
        <f t="shared" si="1"/>
        <v>-13376</v>
      </c>
      <c r="G37" s="4">
        <f t="shared" si="2"/>
        <v>8.2872000057250261E-3</v>
      </c>
      <c r="H37" s="4"/>
      <c r="J37" s="4">
        <f>+G37</f>
        <v>8.2872000057250261E-3</v>
      </c>
      <c r="K37" s="4"/>
      <c r="L37" s="4"/>
      <c r="M37" s="4"/>
      <c r="N37" s="4"/>
      <c r="O37" s="4">
        <f t="shared" ca="1" si="4"/>
        <v>-4.3636923811570336E-3</v>
      </c>
      <c r="P37" s="4"/>
      <c r="Q37" s="57">
        <f t="shared" si="5"/>
        <v>21094.957000000002</v>
      </c>
    </row>
    <row r="38" spans="1:17" ht="12.95" customHeight="1" x14ac:dyDescent="0.2">
      <c r="A38" s="55" t="s">
        <v>191</v>
      </c>
      <c r="B38" s="56" t="s">
        <v>84</v>
      </c>
      <c r="C38" s="55">
        <v>36132.408300000003</v>
      </c>
      <c r="D38" s="55" t="s">
        <v>107</v>
      </c>
      <c r="E38" s="4">
        <f t="shared" si="0"/>
        <v>-13346.983726352209</v>
      </c>
      <c r="F38" s="4">
        <f t="shared" si="1"/>
        <v>-13347</v>
      </c>
      <c r="G38" s="4">
        <f t="shared" si="2"/>
        <v>1.0633400008373428E-2</v>
      </c>
      <c r="H38" s="4"/>
      <c r="J38" s="4">
        <f>+G38</f>
        <v>1.0633400008373428E-2</v>
      </c>
      <c r="K38" s="4"/>
      <c r="L38" s="4"/>
      <c r="M38" s="4"/>
      <c r="N38" s="4"/>
      <c r="O38" s="4">
        <f t="shared" ca="1" si="4"/>
        <v>-4.3403521153876964E-3</v>
      </c>
      <c r="P38" s="4"/>
      <c r="Q38" s="57">
        <f t="shared" si="5"/>
        <v>21113.908300000003</v>
      </c>
    </row>
    <row r="39" spans="1:17" ht="12.95" customHeight="1" x14ac:dyDescent="0.2">
      <c r="A39" s="55" t="s">
        <v>191</v>
      </c>
      <c r="B39" s="56" t="s">
        <v>84</v>
      </c>
      <c r="C39" s="55">
        <v>36305.557000000001</v>
      </c>
      <c r="D39" s="55" t="s">
        <v>107</v>
      </c>
      <c r="E39" s="4">
        <f t="shared" si="0"/>
        <v>-13081.992194207573</v>
      </c>
      <c r="F39" s="4">
        <f t="shared" si="1"/>
        <v>-13082</v>
      </c>
      <c r="G39" s="4">
        <f t="shared" si="2"/>
        <v>5.1004000051761977E-3</v>
      </c>
      <c r="H39" s="4"/>
      <c r="J39" s="4">
        <f>+G39</f>
        <v>5.1004000051761977E-3</v>
      </c>
      <c r="K39" s="4"/>
      <c r="L39" s="4"/>
      <c r="M39" s="4"/>
      <c r="N39" s="4"/>
      <c r="O39" s="4">
        <f t="shared" ca="1" si="4"/>
        <v>-4.1270703764609961E-3</v>
      </c>
      <c r="P39" s="4"/>
      <c r="Q39" s="57">
        <f t="shared" si="5"/>
        <v>21287.057000000001</v>
      </c>
    </row>
    <row r="40" spans="1:17" ht="12.95" customHeight="1" x14ac:dyDescent="0.2">
      <c r="A40" s="55" t="s">
        <v>191</v>
      </c>
      <c r="B40" s="56" t="s">
        <v>84</v>
      </c>
      <c r="C40" s="55">
        <v>36343.462899999999</v>
      </c>
      <c r="D40" s="55" t="s">
        <v>107</v>
      </c>
      <c r="E40" s="4">
        <f t="shared" si="0"/>
        <v>-13023.979962418822</v>
      </c>
      <c r="F40" s="4">
        <f t="shared" si="1"/>
        <v>-13024</v>
      </c>
      <c r="G40" s="4">
        <f t="shared" si="2"/>
        <v>1.3092799999867566E-2</v>
      </c>
      <c r="H40" s="4"/>
      <c r="J40" s="4">
        <f>+G40</f>
        <v>1.3092799999867566E-2</v>
      </c>
      <c r="K40" s="4"/>
      <c r="L40" s="4"/>
      <c r="M40" s="4"/>
      <c r="N40" s="4"/>
      <c r="O40" s="4">
        <f t="shared" ca="1" si="4"/>
        <v>-4.0803898449223216E-3</v>
      </c>
      <c r="P40" s="4"/>
      <c r="Q40" s="57">
        <f t="shared" si="5"/>
        <v>21324.962899999999</v>
      </c>
    </row>
    <row r="41" spans="1:17" ht="12.95" customHeight="1" x14ac:dyDescent="0.2">
      <c r="A41" s="55" t="s">
        <v>208</v>
      </c>
      <c r="B41" s="56" t="s">
        <v>84</v>
      </c>
      <c r="C41" s="55">
        <v>37116.442499999997</v>
      </c>
      <c r="D41" s="55" t="s">
        <v>107</v>
      </c>
      <c r="E41" s="4">
        <f t="shared" si="0"/>
        <v>-11840.990725303262</v>
      </c>
      <c r="F41" s="4">
        <f t="shared" si="1"/>
        <v>-11841</v>
      </c>
      <c r="G41" s="4">
        <f t="shared" si="2"/>
        <v>6.0602000012295321E-3</v>
      </c>
      <c r="H41" s="4"/>
      <c r="I41" s="4">
        <f>+G41</f>
        <v>6.0602000012295321E-3</v>
      </c>
      <c r="J41" s="4"/>
      <c r="K41" s="4"/>
      <c r="L41" s="4"/>
      <c r="M41" s="4"/>
      <c r="N41" s="4"/>
      <c r="O41" s="4">
        <f t="shared" ca="1" si="4"/>
        <v>-3.1282679688834983E-3</v>
      </c>
      <c r="P41" s="4"/>
      <c r="Q41" s="57">
        <f t="shared" si="5"/>
        <v>22097.942499999997</v>
      </c>
    </row>
    <row r="42" spans="1:17" ht="12.95" customHeight="1" x14ac:dyDescent="0.2">
      <c r="A42" s="55" t="s">
        <v>208</v>
      </c>
      <c r="B42" s="56" t="s">
        <v>84</v>
      </c>
      <c r="C42" s="55">
        <v>37129.510999999999</v>
      </c>
      <c r="D42" s="55" t="s">
        <v>107</v>
      </c>
      <c r="E42" s="4">
        <f t="shared" si="0"/>
        <v>-11820.990333513821</v>
      </c>
      <c r="F42" s="4">
        <f t="shared" si="1"/>
        <v>-11821</v>
      </c>
      <c r="G42" s="4">
        <f t="shared" si="2"/>
        <v>6.3162000005831942E-3</v>
      </c>
      <c r="H42" s="4"/>
      <c r="J42" s="4">
        <f>+G42</f>
        <v>6.3162000005831942E-3</v>
      </c>
      <c r="K42" s="4"/>
      <c r="L42" s="4"/>
      <c r="M42" s="4"/>
      <c r="N42" s="4"/>
      <c r="O42" s="4">
        <f t="shared" ca="1" si="4"/>
        <v>-3.1121712338701615E-3</v>
      </c>
      <c r="P42" s="4"/>
      <c r="Q42" s="57">
        <f t="shared" si="5"/>
        <v>22111.010999999999</v>
      </c>
    </row>
    <row r="43" spans="1:17" ht="12.95" customHeight="1" x14ac:dyDescent="0.2">
      <c r="A43" s="55" t="s">
        <v>208</v>
      </c>
      <c r="B43" s="56" t="s">
        <v>84</v>
      </c>
      <c r="C43" s="55">
        <v>37148.460500000001</v>
      </c>
      <c r="D43" s="55" t="s">
        <v>107</v>
      </c>
      <c r="E43" s="4">
        <f t="shared" si="0"/>
        <v>-11791.989497594315</v>
      </c>
      <c r="F43" s="4">
        <f t="shared" si="1"/>
        <v>-11792</v>
      </c>
      <c r="G43" s="4">
        <f t="shared" si="2"/>
        <v>6.8624000050476752E-3</v>
      </c>
      <c r="H43" s="4"/>
      <c r="J43" s="4">
        <f>+G43</f>
        <v>6.8624000050476752E-3</v>
      </c>
      <c r="K43" s="4"/>
      <c r="L43" s="4"/>
      <c r="M43" s="4"/>
      <c r="N43" s="4"/>
      <c r="O43" s="4">
        <f t="shared" ca="1" si="4"/>
        <v>-3.0888309681008242E-3</v>
      </c>
      <c r="P43" s="4"/>
      <c r="Q43" s="57">
        <f t="shared" si="5"/>
        <v>22129.960500000001</v>
      </c>
    </row>
    <row r="44" spans="1:17" ht="12.95" customHeight="1" x14ac:dyDescent="0.2">
      <c r="A44" s="55" t="s">
        <v>208</v>
      </c>
      <c r="B44" s="56" t="s">
        <v>84</v>
      </c>
      <c r="C44" s="55">
        <v>37188.32</v>
      </c>
      <c r="D44" s="55" t="s">
        <v>107</v>
      </c>
      <c r="E44" s="4">
        <f t="shared" si="0"/>
        <v>-11730.987422640714</v>
      </c>
      <c r="F44" s="4">
        <f t="shared" si="1"/>
        <v>-11731</v>
      </c>
      <c r="G44" s="4">
        <f t="shared" si="2"/>
        <v>8.2182000041939318E-3</v>
      </c>
      <c r="H44" s="4"/>
      <c r="J44" s="4">
        <f>+G44</f>
        <v>8.2182000041939318E-3</v>
      </c>
      <c r="K44" s="4"/>
      <c r="L44" s="4"/>
      <c r="M44" s="4"/>
      <c r="N44" s="4"/>
      <c r="O44" s="4">
        <f t="shared" ca="1" si="4"/>
        <v>-3.0397359263101501E-3</v>
      </c>
      <c r="P44" s="4"/>
      <c r="Q44" s="57">
        <f t="shared" si="5"/>
        <v>22169.82</v>
      </c>
    </row>
    <row r="45" spans="1:17" ht="12.95" customHeight="1" x14ac:dyDescent="0.2">
      <c r="A45" s="55" t="s">
        <v>222</v>
      </c>
      <c r="B45" s="56" t="s">
        <v>84</v>
      </c>
      <c r="C45" s="55">
        <v>37587.552000000003</v>
      </c>
      <c r="D45" s="55" t="s">
        <v>107</v>
      </c>
      <c r="E45" s="4">
        <f t="shared" si="0"/>
        <v>-11119.991790786878</v>
      </c>
      <c r="F45" s="4">
        <f t="shared" si="1"/>
        <v>-11120</v>
      </c>
      <c r="G45" s="4">
        <f t="shared" si="2"/>
        <v>5.3640000041923486E-3</v>
      </c>
      <c r="H45" s="4"/>
      <c r="I45" s="4">
        <f>+G45</f>
        <v>5.3640000041923486E-3</v>
      </c>
      <c r="J45" s="4"/>
      <c r="K45" s="4"/>
      <c r="L45" s="4"/>
      <c r="M45" s="4"/>
      <c r="N45" s="4"/>
      <c r="O45" s="4">
        <f t="shared" ca="1" si="4"/>
        <v>-2.5479806716527369E-3</v>
      </c>
      <c r="P45" s="4"/>
      <c r="Q45" s="57">
        <f t="shared" si="5"/>
        <v>22569.052000000003</v>
      </c>
    </row>
    <row r="46" spans="1:17" ht="12.95" customHeight="1" x14ac:dyDescent="0.2">
      <c r="A46" s="55" t="s">
        <v>208</v>
      </c>
      <c r="B46" s="56" t="s">
        <v>84</v>
      </c>
      <c r="C46" s="55">
        <v>37885.5095</v>
      </c>
      <c r="D46" s="55" t="s">
        <v>107</v>
      </c>
      <c r="E46" s="4">
        <f t="shared" si="0"/>
        <v>-10663.989438825902</v>
      </c>
      <c r="F46" s="4">
        <f t="shared" si="1"/>
        <v>-10664</v>
      </c>
      <c r="G46" s="4">
        <f t="shared" si="2"/>
        <v>6.9007999991299585E-3</v>
      </c>
      <c r="H46" s="4"/>
      <c r="J46" s="4">
        <f t="shared" ref="J46:J53" si="6">+G46</f>
        <v>6.9007999991299585E-3</v>
      </c>
      <c r="K46" s="4"/>
      <c r="L46" s="4"/>
      <c r="M46" s="4"/>
      <c r="N46" s="4"/>
      <c r="O46" s="4">
        <f t="shared" ca="1" si="4"/>
        <v>-2.1809751133486759E-3</v>
      </c>
      <c r="P46" s="4"/>
      <c r="Q46" s="57">
        <f t="shared" si="5"/>
        <v>22867.0095</v>
      </c>
    </row>
    <row r="47" spans="1:17" ht="12.95" customHeight="1" x14ac:dyDescent="0.2">
      <c r="A47" s="55" t="s">
        <v>229</v>
      </c>
      <c r="B47" s="56" t="s">
        <v>84</v>
      </c>
      <c r="C47" s="55">
        <v>38309.569499999998</v>
      </c>
      <c r="D47" s="55" t="s">
        <v>107</v>
      </c>
      <c r="E47" s="4">
        <f t="shared" si="0"/>
        <v>-10014.996352991266</v>
      </c>
      <c r="F47" s="4">
        <f t="shared" si="1"/>
        <v>-10015</v>
      </c>
      <c r="G47" s="4">
        <f t="shared" si="2"/>
        <v>2.3829999990994111E-3</v>
      </c>
      <c r="H47" s="4"/>
      <c r="J47" s="4">
        <f t="shared" si="6"/>
        <v>2.3829999990994111E-3</v>
      </c>
      <c r="K47" s="4"/>
      <c r="L47" s="4"/>
      <c r="M47" s="4"/>
      <c r="N47" s="4"/>
      <c r="O47" s="4">
        <f t="shared" ca="1" si="4"/>
        <v>-1.6586360621659232E-3</v>
      </c>
      <c r="P47" s="4"/>
      <c r="Q47" s="57">
        <f t="shared" si="5"/>
        <v>23291.069499999998</v>
      </c>
    </row>
    <row r="48" spans="1:17" ht="12.95" customHeight="1" x14ac:dyDescent="0.2">
      <c r="A48" s="55" t="s">
        <v>229</v>
      </c>
      <c r="B48" s="56" t="s">
        <v>84</v>
      </c>
      <c r="C48" s="55">
        <v>38326.5573</v>
      </c>
      <c r="D48" s="55" t="s">
        <v>107</v>
      </c>
      <c r="E48" s="4">
        <f t="shared" si="0"/>
        <v>-9988.9977566993657</v>
      </c>
      <c r="F48" s="4">
        <f t="shared" si="1"/>
        <v>-9989</v>
      </c>
      <c r="G48" s="4">
        <f t="shared" si="2"/>
        <v>1.4658000000054017E-3</v>
      </c>
      <c r="H48" s="4"/>
      <c r="J48" s="4">
        <f t="shared" si="6"/>
        <v>1.4658000000054017E-3</v>
      </c>
      <c r="K48" s="4"/>
      <c r="L48" s="4"/>
      <c r="M48" s="4"/>
      <c r="N48" s="4"/>
      <c r="O48" s="4">
        <f t="shared" ca="1" si="4"/>
        <v>-1.6377103066485873E-3</v>
      </c>
      <c r="P48" s="4"/>
      <c r="Q48" s="57">
        <f t="shared" si="5"/>
        <v>23308.0573</v>
      </c>
    </row>
    <row r="49" spans="1:17" ht="12.95" customHeight="1" x14ac:dyDescent="0.2">
      <c r="A49" s="55" t="s">
        <v>229</v>
      </c>
      <c r="B49" s="56" t="s">
        <v>84</v>
      </c>
      <c r="C49" s="55">
        <v>38623.8586</v>
      </c>
      <c r="D49" s="55" t="s">
        <v>107</v>
      </c>
      <c r="E49" s="4">
        <f t="shared" si="0"/>
        <v>-9533.9996712641696</v>
      </c>
      <c r="F49" s="4">
        <f t="shared" si="1"/>
        <v>-9534</v>
      </c>
      <c r="G49" s="4">
        <f t="shared" si="2"/>
        <v>2.147999985027127E-4</v>
      </c>
      <c r="H49" s="4"/>
      <c r="J49" s="4">
        <f t="shared" si="6"/>
        <v>2.147999985027127E-4</v>
      </c>
      <c r="K49" s="4"/>
      <c r="L49" s="4"/>
      <c r="M49" s="4"/>
      <c r="N49" s="4"/>
      <c r="O49" s="4">
        <f t="shared" ca="1" si="4"/>
        <v>-1.2715095850951933E-3</v>
      </c>
      <c r="P49" s="4"/>
      <c r="Q49" s="57">
        <f t="shared" si="5"/>
        <v>23605.3586</v>
      </c>
    </row>
    <row r="50" spans="1:17" ht="12.95" customHeight="1" x14ac:dyDescent="0.2">
      <c r="A50" s="55" t="s">
        <v>229</v>
      </c>
      <c r="B50" s="56" t="s">
        <v>84</v>
      </c>
      <c r="C50" s="55">
        <v>38625.819499999998</v>
      </c>
      <c r="D50" s="55" t="s">
        <v>107</v>
      </c>
      <c r="E50" s="4">
        <f t="shared" si="0"/>
        <v>-9530.9986559785684</v>
      </c>
      <c r="F50" s="4">
        <f t="shared" si="1"/>
        <v>-9531</v>
      </c>
      <c r="G50" s="4">
        <f t="shared" si="2"/>
        <v>8.7820000044303015E-4</v>
      </c>
      <c r="H50" s="4"/>
      <c r="J50" s="4">
        <f t="shared" si="6"/>
        <v>8.7820000044303015E-4</v>
      </c>
      <c r="K50" s="4"/>
      <c r="L50" s="4"/>
      <c r="M50" s="4"/>
      <c r="N50" s="4"/>
      <c r="O50" s="4">
        <f t="shared" ca="1" si="4"/>
        <v>-1.2690950748431929E-3</v>
      </c>
      <c r="P50" s="4"/>
      <c r="Q50" s="57">
        <f t="shared" si="5"/>
        <v>23607.319499999998</v>
      </c>
    </row>
    <row r="51" spans="1:17" ht="12.95" customHeight="1" x14ac:dyDescent="0.2">
      <c r="A51" s="55" t="s">
        <v>229</v>
      </c>
      <c r="B51" s="56" t="s">
        <v>84</v>
      </c>
      <c r="C51" s="55">
        <v>38627.783100000001</v>
      </c>
      <c r="D51" s="55" t="s">
        <v>107</v>
      </c>
      <c r="E51" s="4">
        <f t="shared" si="0"/>
        <v>-9527.9935085387096</v>
      </c>
      <c r="F51" s="4">
        <f t="shared" si="1"/>
        <v>-9528</v>
      </c>
      <c r="G51" s="4">
        <f t="shared" si="2"/>
        <v>4.2416000069351867E-3</v>
      </c>
      <c r="H51" s="4"/>
      <c r="J51" s="4">
        <f t="shared" si="6"/>
        <v>4.2416000069351867E-3</v>
      </c>
      <c r="K51" s="4"/>
      <c r="L51" s="4"/>
      <c r="M51" s="4"/>
      <c r="N51" s="4"/>
      <c r="O51" s="4">
        <f t="shared" ca="1" si="4"/>
        <v>-1.2666805645911924E-3</v>
      </c>
      <c r="P51" s="4"/>
      <c r="Q51" s="57">
        <f t="shared" si="5"/>
        <v>23609.283100000001</v>
      </c>
    </row>
    <row r="52" spans="1:17" ht="12.95" customHeight="1" x14ac:dyDescent="0.2">
      <c r="A52" s="55" t="s">
        <v>229</v>
      </c>
      <c r="B52" s="56" t="s">
        <v>84</v>
      </c>
      <c r="C52" s="55">
        <v>38635.621200000001</v>
      </c>
      <c r="D52" s="55" t="s">
        <v>107</v>
      </c>
      <c r="E52" s="4">
        <f t="shared" si="0"/>
        <v>-9515.9978647475455</v>
      </c>
      <c r="F52" s="4">
        <f t="shared" si="1"/>
        <v>-9516</v>
      </c>
      <c r="G52" s="4">
        <f t="shared" si="2"/>
        <v>1.3952000008430332E-3</v>
      </c>
      <c r="H52" s="4"/>
      <c r="J52" s="4">
        <f t="shared" si="6"/>
        <v>1.3952000008430332E-3</v>
      </c>
      <c r="K52" s="4"/>
      <c r="L52" s="4"/>
      <c r="M52" s="4"/>
      <c r="N52" s="4"/>
      <c r="O52" s="4">
        <f t="shared" ca="1" si="4"/>
        <v>-1.2570225235831907E-3</v>
      </c>
      <c r="P52" s="4"/>
      <c r="Q52" s="57">
        <f t="shared" si="5"/>
        <v>23617.121200000001</v>
      </c>
    </row>
    <row r="53" spans="1:17" ht="12.95" customHeight="1" x14ac:dyDescent="0.2">
      <c r="A53" s="55" t="s">
        <v>229</v>
      </c>
      <c r="B53" s="56" t="s">
        <v>84</v>
      </c>
      <c r="C53" s="55">
        <v>38644.769999999997</v>
      </c>
      <c r="D53" s="55" t="s">
        <v>107</v>
      </c>
      <c r="E53" s="4">
        <f t="shared" si="0"/>
        <v>-9501.9962896315701</v>
      </c>
      <c r="F53" s="4">
        <f t="shared" si="1"/>
        <v>-9502</v>
      </c>
      <c r="G53" s="4">
        <f t="shared" ref="G53:G84" si="7">+C53-(C$7+F53*C$8)</f>
        <v>2.4244000014732592E-3</v>
      </c>
      <c r="H53" s="4"/>
      <c r="J53" s="4">
        <f t="shared" si="6"/>
        <v>2.4244000014732592E-3</v>
      </c>
      <c r="K53" s="4"/>
      <c r="L53" s="4"/>
      <c r="M53" s="4"/>
      <c r="N53" s="4"/>
      <c r="O53" s="4">
        <f t="shared" ca="1" si="4"/>
        <v>-1.2457548090738556E-3</v>
      </c>
      <c r="P53" s="4"/>
      <c r="Q53" s="57">
        <f t="shared" si="5"/>
        <v>23626.269999999997</v>
      </c>
    </row>
    <row r="54" spans="1:17" ht="12.95" customHeight="1" x14ac:dyDescent="0.2">
      <c r="A54" s="55" t="s">
        <v>252</v>
      </c>
      <c r="B54" s="56" t="s">
        <v>84</v>
      </c>
      <c r="C54" s="55">
        <v>38937.474999999999</v>
      </c>
      <c r="D54" s="55" t="s">
        <v>107</v>
      </c>
      <c r="E54" s="4">
        <f t="shared" si="0"/>
        <v>-9054.0325081166211</v>
      </c>
      <c r="F54" s="4">
        <f t="shared" si="1"/>
        <v>-9054</v>
      </c>
      <c r="G54" s="4">
        <f t="shared" si="7"/>
        <v>-2.1241199996438809E-2</v>
      </c>
      <c r="H54" s="4"/>
      <c r="I54" s="4">
        <f>+G54</f>
        <v>-2.1241199996438809E-2</v>
      </c>
      <c r="J54" s="4"/>
      <c r="K54" s="4"/>
      <c r="L54" s="4"/>
      <c r="M54" s="4"/>
      <c r="N54" s="4"/>
      <c r="O54" s="4">
        <f t="shared" ca="1" si="4"/>
        <v>-8.8518794477512961E-4</v>
      </c>
      <c r="P54" s="4"/>
      <c r="Q54" s="57">
        <f t="shared" si="5"/>
        <v>23918.974999999999</v>
      </c>
    </row>
    <row r="55" spans="1:17" ht="12.95" customHeight="1" x14ac:dyDescent="0.2">
      <c r="A55" s="55" t="s">
        <v>252</v>
      </c>
      <c r="B55" s="56" t="s">
        <v>84</v>
      </c>
      <c r="C55" s="55">
        <v>38937.502</v>
      </c>
      <c r="D55" s="55" t="s">
        <v>107</v>
      </c>
      <c r="E55" s="4">
        <f t="shared" si="0"/>
        <v>-9053.9911865741069</v>
      </c>
      <c r="F55" s="4">
        <f t="shared" si="1"/>
        <v>-9054</v>
      </c>
      <c r="G55" s="4">
        <f t="shared" si="7"/>
        <v>5.7588000054238364E-3</v>
      </c>
      <c r="H55" s="4"/>
      <c r="I55" s="4">
        <f>+G55</f>
        <v>5.7588000054238364E-3</v>
      </c>
      <c r="J55" s="4"/>
      <c r="K55" s="4"/>
      <c r="L55" s="4"/>
      <c r="M55" s="4"/>
      <c r="N55" s="4"/>
      <c r="O55" s="4">
        <f t="shared" ca="1" si="4"/>
        <v>-8.8518794477512961E-4</v>
      </c>
      <c r="P55" s="4"/>
      <c r="Q55" s="57">
        <f t="shared" si="5"/>
        <v>23919.002</v>
      </c>
    </row>
    <row r="56" spans="1:17" ht="12.95" customHeight="1" x14ac:dyDescent="0.2">
      <c r="A56" s="55" t="s">
        <v>229</v>
      </c>
      <c r="B56" s="56" t="s">
        <v>84</v>
      </c>
      <c r="C56" s="55">
        <v>38976.703699999998</v>
      </c>
      <c r="D56" s="55" t="s">
        <v>107</v>
      </c>
      <c r="E56" s="4">
        <f t="shared" si="0"/>
        <v>-8993.9958268302908</v>
      </c>
      <c r="F56" s="4">
        <f t="shared" si="1"/>
        <v>-8994</v>
      </c>
      <c r="G56" s="4">
        <f t="shared" si="7"/>
        <v>2.7267999976174906E-3</v>
      </c>
      <c r="H56" s="4"/>
      <c r="J56" s="4">
        <f>+G56</f>
        <v>2.7267999976174906E-3</v>
      </c>
      <c r="K56" s="4"/>
      <c r="L56" s="4"/>
      <c r="M56" s="4"/>
      <c r="N56" s="4"/>
      <c r="O56" s="4">
        <f t="shared" ca="1" si="4"/>
        <v>-8.3689773973512176E-4</v>
      </c>
      <c r="P56" s="4"/>
      <c r="Q56" s="57">
        <f t="shared" si="5"/>
        <v>23958.203699999998</v>
      </c>
    </row>
    <row r="57" spans="1:17" ht="12.95" customHeight="1" x14ac:dyDescent="0.2">
      <c r="A57" s="55" t="s">
        <v>229</v>
      </c>
      <c r="B57" s="56" t="s">
        <v>84</v>
      </c>
      <c r="C57" s="55">
        <v>38993.692199999998</v>
      </c>
      <c r="D57" s="55" t="s">
        <v>107</v>
      </c>
      <c r="E57" s="4">
        <f t="shared" si="0"/>
        <v>-8967.9961592391446</v>
      </c>
      <c r="F57" s="4">
        <f t="shared" si="1"/>
        <v>-8968</v>
      </c>
      <c r="G57" s="4">
        <f t="shared" si="7"/>
        <v>2.5096000026678666E-3</v>
      </c>
      <c r="H57" s="4"/>
      <c r="J57" s="4">
        <f>+G57</f>
        <v>2.5096000026678666E-3</v>
      </c>
      <c r="K57" s="4"/>
      <c r="L57" s="4"/>
      <c r="M57" s="4"/>
      <c r="N57" s="4"/>
      <c r="O57" s="4">
        <f t="shared" ca="1" si="4"/>
        <v>-8.1597198421778493E-4</v>
      </c>
      <c r="P57" s="4"/>
      <c r="Q57" s="57">
        <f t="shared" si="5"/>
        <v>23975.192199999998</v>
      </c>
    </row>
    <row r="58" spans="1:17" ht="12.95" customHeight="1" x14ac:dyDescent="0.2">
      <c r="A58" s="55" t="s">
        <v>229</v>
      </c>
      <c r="B58" s="56" t="s">
        <v>84</v>
      </c>
      <c r="C58" s="55">
        <v>38997.614699999998</v>
      </c>
      <c r="D58" s="55" t="s">
        <v>107</v>
      </c>
      <c r="E58" s="4">
        <f t="shared" si="0"/>
        <v>-8961.993057368687</v>
      </c>
      <c r="F58" s="4">
        <f t="shared" si="1"/>
        <v>-8962</v>
      </c>
      <c r="G58" s="4">
        <f t="shared" si="7"/>
        <v>4.5364000034169294E-3</v>
      </c>
      <c r="H58" s="4"/>
      <c r="J58" s="4">
        <f>+G58</f>
        <v>4.5364000034169294E-3</v>
      </c>
      <c r="K58" s="4"/>
      <c r="L58" s="4"/>
      <c r="M58" s="4"/>
      <c r="N58" s="4"/>
      <c r="O58" s="4">
        <f t="shared" ca="1" si="4"/>
        <v>-8.1114296371378493E-4</v>
      </c>
      <c r="P58" s="4"/>
      <c r="Q58" s="57">
        <f t="shared" si="5"/>
        <v>23979.114699999998</v>
      </c>
    </row>
    <row r="59" spans="1:17" ht="12.95" customHeight="1" x14ac:dyDescent="0.2">
      <c r="A59" s="55" t="s">
        <v>229</v>
      </c>
      <c r="B59" s="56" t="s">
        <v>84</v>
      </c>
      <c r="C59" s="55">
        <v>39008.719499999999</v>
      </c>
      <c r="D59" s="55" t="s">
        <v>107</v>
      </c>
      <c r="E59" s="4">
        <f t="shared" si="0"/>
        <v>-8944.9979660618501</v>
      </c>
      <c r="F59" s="4">
        <f t="shared" si="1"/>
        <v>-8945</v>
      </c>
      <c r="G59" s="4">
        <f t="shared" si="7"/>
        <v>1.3289999988046475E-3</v>
      </c>
      <c r="H59" s="4"/>
      <c r="J59" s="4">
        <f>+G59</f>
        <v>1.3289999988046475E-3</v>
      </c>
      <c r="K59" s="4"/>
      <c r="L59" s="4"/>
      <c r="M59" s="4"/>
      <c r="N59" s="4"/>
      <c r="O59" s="4">
        <f t="shared" ca="1" si="4"/>
        <v>-7.9746073895244855E-4</v>
      </c>
      <c r="P59" s="4"/>
      <c r="Q59" s="57">
        <f t="shared" si="5"/>
        <v>23990.219499999999</v>
      </c>
    </row>
    <row r="60" spans="1:17" ht="12.95" customHeight="1" x14ac:dyDescent="0.2">
      <c r="A60" s="55" t="s">
        <v>271</v>
      </c>
      <c r="B60" s="56" t="s">
        <v>84</v>
      </c>
      <c r="C60" s="55">
        <v>39403.383999999998</v>
      </c>
      <c r="D60" s="55" t="s">
        <v>107</v>
      </c>
      <c r="E60" s="4">
        <f t="shared" si="0"/>
        <v>-8340.9925618162615</v>
      </c>
      <c r="F60" s="4">
        <f t="shared" si="1"/>
        <v>-8341</v>
      </c>
      <c r="G60" s="4">
        <f t="shared" si="7"/>
        <v>4.8602000024402514E-3</v>
      </c>
      <c r="H60" s="4"/>
      <c r="I60" s="4">
        <f t="shared" ref="I60:I65" si="8">+G60</f>
        <v>4.8602000024402514E-3</v>
      </c>
      <c r="J60" s="4"/>
      <c r="K60" s="4"/>
      <c r="L60" s="4"/>
      <c r="M60" s="4"/>
      <c r="N60" s="4"/>
      <c r="O60" s="4">
        <f t="shared" ca="1" si="4"/>
        <v>-3.1133934154970247E-4</v>
      </c>
      <c r="P60" s="4"/>
      <c r="Q60" s="57">
        <f t="shared" si="5"/>
        <v>24384.883999999998</v>
      </c>
    </row>
    <row r="61" spans="1:17" ht="12.95" customHeight="1" x14ac:dyDescent="0.2">
      <c r="A61" s="55" t="s">
        <v>271</v>
      </c>
      <c r="B61" s="56" t="s">
        <v>84</v>
      </c>
      <c r="C61" s="55">
        <v>39403.385999999999</v>
      </c>
      <c r="D61" s="55" t="s">
        <v>107</v>
      </c>
      <c r="E61" s="4">
        <f t="shared" si="0"/>
        <v>-8340.9895009612592</v>
      </c>
      <c r="F61" s="4">
        <f t="shared" si="1"/>
        <v>-8341</v>
      </c>
      <c r="G61" s="4">
        <f t="shared" si="7"/>
        <v>6.860200002847705E-3</v>
      </c>
      <c r="H61" s="4"/>
      <c r="I61" s="4">
        <f t="shared" si="8"/>
        <v>6.860200002847705E-3</v>
      </c>
      <c r="J61" s="4"/>
      <c r="K61" s="4"/>
      <c r="L61" s="4"/>
      <c r="M61" s="4"/>
      <c r="N61" s="4"/>
      <c r="O61" s="4">
        <f t="shared" ca="1" si="4"/>
        <v>-3.1133934154970247E-4</v>
      </c>
      <c r="P61" s="4"/>
      <c r="Q61" s="57">
        <f t="shared" si="5"/>
        <v>24384.885999999999</v>
      </c>
    </row>
    <row r="62" spans="1:17" ht="12.95" customHeight="1" x14ac:dyDescent="0.2">
      <c r="A62" s="55" t="s">
        <v>271</v>
      </c>
      <c r="B62" s="56" t="s">
        <v>84</v>
      </c>
      <c r="C62" s="55">
        <v>39405.334999999999</v>
      </c>
      <c r="D62" s="55" t="s">
        <v>107</v>
      </c>
      <c r="E62" s="4">
        <f t="shared" si="0"/>
        <v>-8338.0066977629103</v>
      </c>
      <c r="F62" s="4">
        <f t="shared" si="1"/>
        <v>-8338</v>
      </c>
      <c r="G62" s="4">
        <f t="shared" si="7"/>
        <v>-4.3764000001829118E-3</v>
      </c>
      <c r="H62" s="4"/>
      <c r="I62" s="4">
        <f t="shared" si="8"/>
        <v>-4.3764000001829118E-3</v>
      </c>
      <c r="J62" s="4"/>
      <c r="K62" s="4"/>
      <c r="L62" s="4"/>
      <c r="M62" s="4"/>
      <c r="N62" s="4"/>
      <c r="O62" s="4">
        <f t="shared" ca="1" si="4"/>
        <v>-3.0892483129770203E-4</v>
      </c>
      <c r="P62" s="4"/>
      <c r="Q62" s="57">
        <f t="shared" si="5"/>
        <v>24386.834999999999</v>
      </c>
    </row>
    <row r="63" spans="1:17" ht="12.95" customHeight="1" x14ac:dyDescent="0.2">
      <c r="A63" s="55" t="s">
        <v>271</v>
      </c>
      <c r="B63" s="56" t="s">
        <v>84</v>
      </c>
      <c r="C63" s="55">
        <v>39405.347999999998</v>
      </c>
      <c r="D63" s="55" t="s">
        <v>107</v>
      </c>
      <c r="E63" s="4">
        <f t="shared" si="0"/>
        <v>-8337.986802205407</v>
      </c>
      <c r="F63" s="4">
        <f t="shared" si="1"/>
        <v>-8338</v>
      </c>
      <c r="G63" s="4">
        <f t="shared" si="7"/>
        <v>8.623599998827558E-3</v>
      </c>
      <c r="H63" s="4"/>
      <c r="I63" s="4">
        <f t="shared" si="8"/>
        <v>8.623599998827558E-3</v>
      </c>
      <c r="J63" s="4"/>
      <c r="K63" s="4"/>
      <c r="L63" s="4"/>
      <c r="M63" s="4"/>
      <c r="N63" s="4"/>
      <c r="O63" s="4">
        <f t="shared" ca="1" si="4"/>
        <v>-3.0892483129770203E-4</v>
      </c>
      <c r="P63" s="4"/>
      <c r="Q63" s="57">
        <f t="shared" si="5"/>
        <v>24386.847999999998</v>
      </c>
    </row>
    <row r="64" spans="1:17" ht="12.95" customHeight="1" x14ac:dyDescent="0.2">
      <c r="A64" s="55" t="s">
        <v>285</v>
      </c>
      <c r="B64" s="56" t="s">
        <v>84</v>
      </c>
      <c r="C64" s="55">
        <v>39716.364999999998</v>
      </c>
      <c r="D64" s="55" t="s">
        <v>107</v>
      </c>
      <c r="E64" s="4">
        <f t="shared" si="0"/>
        <v>-7861.997832302488</v>
      </c>
      <c r="F64" s="4">
        <f t="shared" si="1"/>
        <v>-7862</v>
      </c>
      <c r="G64" s="4">
        <f t="shared" si="7"/>
        <v>1.4164000021992251E-3</v>
      </c>
      <c r="H64" s="4"/>
      <c r="I64" s="4">
        <f t="shared" si="8"/>
        <v>1.4164000021992251E-3</v>
      </c>
      <c r="J64" s="4"/>
      <c r="K64" s="4"/>
      <c r="L64" s="4"/>
      <c r="M64" s="4"/>
      <c r="N64" s="4"/>
      <c r="O64" s="4">
        <f t="shared" ca="1" si="4"/>
        <v>7.4177462019694128E-5</v>
      </c>
      <c r="P64" s="4"/>
      <c r="Q64" s="57">
        <f t="shared" si="5"/>
        <v>24697.864999999998</v>
      </c>
    </row>
    <row r="65" spans="1:33" ht="12.95" customHeight="1" x14ac:dyDescent="0.2">
      <c r="A65" s="55" t="s">
        <v>285</v>
      </c>
      <c r="B65" s="56" t="s">
        <v>84</v>
      </c>
      <c r="C65" s="55">
        <v>39729.436000000002</v>
      </c>
      <c r="D65" s="55" t="s">
        <v>107</v>
      </c>
      <c r="E65" s="4">
        <f t="shared" si="0"/>
        <v>-7841.9936144442909</v>
      </c>
      <c r="F65" s="4">
        <f t="shared" si="1"/>
        <v>-7842</v>
      </c>
      <c r="G65" s="4">
        <f t="shared" si="7"/>
        <v>4.1724000038811937E-3</v>
      </c>
      <c r="H65" s="4"/>
      <c r="I65" s="4">
        <f t="shared" si="8"/>
        <v>4.1724000038811937E-3</v>
      </c>
      <c r="J65" s="4"/>
      <c r="K65" s="4"/>
      <c r="L65" s="4"/>
      <c r="M65" s="4"/>
      <c r="N65" s="4"/>
      <c r="O65" s="4">
        <f t="shared" ca="1" si="4"/>
        <v>9.0274197033030079E-5</v>
      </c>
      <c r="P65" s="4"/>
      <c r="Q65" s="57">
        <f t="shared" si="5"/>
        <v>24710.936000000002</v>
      </c>
    </row>
    <row r="66" spans="1:33" ht="12.95" customHeight="1" x14ac:dyDescent="0.2">
      <c r="A66" s="55" t="s">
        <v>89</v>
      </c>
      <c r="B66" s="56" t="s">
        <v>84</v>
      </c>
      <c r="C66" s="55">
        <v>39769.2886</v>
      </c>
      <c r="D66" s="55" t="s">
        <v>107</v>
      </c>
      <c r="E66" s="4">
        <f t="shared" si="0"/>
        <v>-7781.0020994404422</v>
      </c>
      <c r="F66" s="4">
        <f t="shared" si="1"/>
        <v>-7781</v>
      </c>
      <c r="G66" s="4">
        <f t="shared" si="7"/>
        <v>-1.3717999972868711E-3</v>
      </c>
      <c r="H66" s="4"/>
      <c r="I66" s="4"/>
      <c r="J66" s="34">
        <f>+G66</f>
        <v>-1.3717999972868711E-3</v>
      </c>
      <c r="K66" s="4"/>
      <c r="L66" s="4"/>
      <c r="M66" s="4"/>
      <c r="N66" s="4"/>
      <c r="O66" s="4">
        <f t="shared" ca="1" si="4"/>
        <v>1.3936923882370503E-4</v>
      </c>
      <c r="P66" s="4"/>
      <c r="Q66" s="57">
        <f t="shared" si="5"/>
        <v>24750.7886</v>
      </c>
    </row>
    <row r="67" spans="1:33" ht="12.95" customHeight="1" x14ac:dyDescent="0.2">
      <c r="A67" s="4" t="s">
        <v>89</v>
      </c>
      <c r="B67" s="3"/>
      <c r="C67" s="8">
        <v>39769.288600000087</v>
      </c>
      <c r="D67" s="8"/>
      <c r="E67" s="34">
        <f t="shared" si="0"/>
        <v>-7781.0020994403085</v>
      </c>
      <c r="F67" s="34">
        <f t="shared" si="1"/>
        <v>-7781</v>
      </c>
      <c r="G67" s="34">
        <f t="shared" si="7"/>
        <v>-1.3717999099753797E-3</v>
      </c>
      <c r="J67" s="34">
        <f>+G67</f>
        <v>-1.3717999099753797E-3</v>
      </c>
      <c r="O67" s="34">
        <f t="shared" ca="1" si="4"/>
        <v>1.3936923882370503E-4</v>
      </c>
      <c r="Q67" s="58">
        <f t="shared" si="5"/>
        <v>24750.788600000087</v>
      </c>
    </row>
    <row r="68" spans="1:33" ht="12.95" customHeight="1" x14ac:dyDescent="0.2">
      <c r="A68" s="4" t="s">
        <v>89</v>
      </c>
      <c r="B68" s="3"/>
      <c r="C68" s="8">
        <v>39782.258800000003</v>
      </c>
      <c r="D68" s="8"/>
      <c r="E68" s="34">
        <f t="shared" si="0"/>
        <v>-7761.1521486742895</v>
      </c>
      <c r="F68" s="34">
        <f t="shared" si="1"/>
        <v>-7761</v>
      </c>
      <c r="G68" s="34">
        <f t="shared" si="7"/>
        <v>-9.9415799995767884E-2</v>
      </c>
      <c r="J68" s="34">
        <f>+G68</f>
        <v>-9.9415799995767884E-2</v>
      </c>
      <c r="O68" s="34">
        <f t="shared" ca="1" si="4"/>
        <v>1.5546597383704099E-4</v>
      </c>
      <c r="Q68" s="58">
        <f t="shared" si="5"/>
        <v>24763.758800000003</v>
      </c>
    </row>
    <row r="69" spans="1:33" ht="12.95" customHeight="1" x14ac:dyDescent="0.2">
      <c r="A69" s="55" t="s">
        <v>89</v>
      </c>
      <c r="B69" s="56" t="s">
        <v>84</v>
      </c>
      <c r="C69" s="55">
        <v>39782.358800000002</v>
      </c>
      <c r="D69" s="55" t="s">
        <v>107</v>
      </c>
      <c r="E69" s="4">
        <f t="shared" si="0"/>
        <v>-7760.9991059242475</v>
      </c>
      <c r="F69" s="4">
        <f t="shared" si="1"/>
        <v>-7761</v>
      </c>
      <c r="G69" s="4">
        <f t="shared" si="7"/>
        <v>5.8420000277692452E-4</v>
      </c>
      <c r="H69" s="4"/>
      <c r="I69" s="4"/>
      <c r="J69" s="34">
        <f>+G69</f>
        <v>5.8420000277692452E-4</v>
      </c>
      <c r="K69" s="4"/>
      <c r="L69" s="4"/>
      <c r="M69" s="4"/>
      <c r="N69" s="4"/>
      <c r="O69" s="4">
        <f t="shared" ca="1" si="4"/>
        <v>1.5546597383704099E-4</v>
      </c>
      <c r="P69" s="4"/>
      <c r="Q69" s="57">
        <f t="shared" si="5"/>
        <v>24763.858800000002</v>
      </c>
    </row>
    <row r="70" spans="1:33" ht="12.95" customHeight="1" x14ac:dyDescent="0.2">
      <c r="A70" s="4" t="s">
        <v>34</v>
      </c>
      <c r="B70" s="46"/>
      <c r="C70" s="8">
        <v>40038.483</v>
      </c>
      <c r="D70" s="8"/>
      <c r="E70" s="34">
        <f t="shared" si="0"/>
        <v>-7369.0195867172324</v>
      </c>
      <c r="F70" s="34">
        <f t="shared" si="1"/>
        <v>-7369</v>
      </c>
      <c r="G70" s="34">
        <f t="shared" si="7"/>
        <v>-1.2798199997632764E-2</v>
      </c>
      <c r="I70" s="34">
        <f>+G70</f>
        <v>-1.2798199997632764E-2</v>
      </c>
      <c r="O70" s="34">
        <f t="shared" ca="1" si="4"/>
        <v>4.709619800984258E-4</v>
      </c>
      <c r="Q70" s="58">
        <f t="shared" si="5"/>
        <v>25019.983</v>
      </c>
      <c r="AC70" s="34">
        <v>9</v>
      </c>
      <c r="AE70" s="34" t="s">
        <v>33</v>
      </c>
      <c r="AG70" s="34" t="s">
        <v>35</v>
      </c>
    </row>
    <row r="71" spans="1:33" ht="12.95" customHeight="1" x14ac:dyDescent="0.2">
      <c r="A71" s="4" t="s">
        <v>90</v>
      </c>
      <c r="B71" s="3"/>
      <c r="C71" s="8">
        <v>40057.444000000003</v>
      </c>
      <c r="D71" s="8"/>
      <c r="E71" s="34">
        <f t="shared" si="0"/>
        <v>-7340.0011508814723</v>
      </c>
      <c r="F71" s="34">
        <f t="shared" si="1"/>
        <v>-7340</v>
      </c>
      <c r="G71" s="34">
        <f t="shared" si="7"/>
        <v>-7.5199999264441431E-4</v>
      </c>
      <c r="J71" s="34">
        <f>+G71</f>
        <v>-7.5199999264441431E-4</v>
      </c>
      <c r="O71" s="34">
        <f t="shared" ca="1" si="4"/>
        <v>4.9430224586776306E-4</v>
      </c>
      <c r="Q71" s="58">
        <f t="shared" si="5"/>
        <v>25038.944000000003</v>
      </c>
    </row>
    <row r="72" spans="1:33" ht="12.95" customHeight="1" x14ac:dyDescent="0.2">
      <c r="A72" s="4" t="s">
        <v>34</v>
      </c>
      <c r="B72" s="46"/>
      <c r="C72" s="8">
        <v>40059.413</v>
      </c>
      <c r="D72" s="8"/>
      <c r="E72" s="34">
        <f t="shared" si="0"/>
        <v>-7336.9877391331183</v>
      </c>
      <c r="F72" s="34">
        <f t="shared" si="1"/>
        <v>-7337</v>
      </c>
      <c r="G72" s="34">
        <f t="shared" si="7"/>
        <v>8.0114000011235476E-3</v>
      </c>
      <c r="I72" s="34">
        <f t="shared" ref="I72:I77" si="9">+G72</f>
        <v>8.0114000011235476E-3</v>
      </c>
      <c r="O72" s="34">
        <f t="shared" ca="1" si="4"/>
        <v>4.967167561197635E-4</v>
      </c>
      <c r="Q72" s="58">
        <f t="shared" si="5"/>
        <v>25040.913</v>
      </c>
      <c r="AC72" s="34">
        <v>7</v>
      </c>
      <c r="AE72" s="34" t="s">
        <v>33</v>
      </c>
      <c r="AG72" s="34" t="s">
        <v>35</v>
      </c>
    </row>
    <row r="73" spans="1:33" ht="12.95" customHeight="1" x14ac:dyDescent="0.2">
      <c r="A73" s="4" t="s">
        <v>34</v>
      </c>
      <c r="B73" s="46"/>
      <c r="C73" s="8">
        <v>40125.402000000002</v>
      </c>
      <c r="D73" s="8"/>
      <c r="E73" s="34">
        <f t="shared" si="0"/>
        <v>-7235.9963588068849</v>
      </c>
      <c r="F73" s="34">
        <f t="shared" si="1"/>
        <v>-7236</v>
      </c>
      <c r="G73" s="34">
        <f t="shared" si="7"/>
        <v>2.3792000065441243E-3</v>
      </c>
      <c r="I73" s="34">
        <f t="shared" si="9"/>
        <v>2.3792000065441243E-3</v>
      </c>
      <c r="O73" s="34">
        <f t="shared" ca="1" si="4"/>
        <v>5.7800526793711036E-4</v>
      </c>
      <c r="Q73" s="58">
        <f t="shared" si="5"/>
        <v>25106.902000000002</v>
      </c>
      <c r="AC73" s="34">
        <v>10</v>
      </c>
      <c r="AE73" s="34" t="s">
        <v>33</v>
      </c>
      <c r="AG73" s="34" t="s">
        <v>35</v>
      </c>
    </row>
    <row r="74" spans="1:33" ht="12.95" customHeight="1" x14ac:dyDescent="0.2">
      <c r="A74" s="4" t="s">
        <v>36</v>
      </c>
      <c r="B74" s="46"/>
      <c r="C74" s="8">
        <v>40142.394999999997</v>
      </c>
      <c r="D74" s="8"/>
      <c r="E74" s="34">
        <f t="shared" si="0"/>
        <v>-7209.9898042919931</v>
      </c>
      <c r="F74" s="34">
        <f t="shared" si="1"/>
        <v>-7210</v>
      </c>
      <c r="G74" s="34">
        <f t="shared" si="7"/>
        <v>6.6619999997783452E-3</v>
      </c>
      <c r="I74" s="34">
        <f t="shared" si="9"/>
        <v>6.6619999997783452E-3</v>
      </c>
      <c r="O74" s="34">
        <f t="shared" ca="1" si="4"/>
        <v>5.9893102345444718E-4</v>
      </c>
      <c r="Q74" s="58">
        <f t="shared" si="5"/>
        <v>25123.894999999997</v>
      </c>
      <c r="AC74" s="34">
        <v>10</v>
      </c>
      <c r="AE74" s="34" t="s">
        <v>33</v>
      </c>
      <c r="AG74" s="34" t="s">
        <v>35</v>
      </c>
    </row>
    <row r="75" spans="1:33" ht="12.95" customHeight="1" x14ac:dyDescent="0.2">
      <c r="A75" s="4" t="s">
        <v>36</v>
      </c>
      <c r="B75" s="46"/>
      <c r="C75" s="8">
        <v>40157.411999999997</v>
      </c>
      <c r="D75" s="8"/>
      <c r="E75" s="34">
        <f t="shared" si="0"/>
        <v>-7187.0073745179552</v>
      </c>
      <c r="F75" s="34">
        <f t="shared" si="1"/>
        <v>-7187</v>
      </c>
      <c r="G75" s="34">
        <f t="shared" si="7"/>
        <v>-4.8185999985435046E-3</v>
      </c>
      <c r="I75" s="34">
        <f t="shared" si="9"/>
        <v>-4.8185999985435046E-3</v>
      </c>
      <c r="O75" s="34">
        <f t="shared" ca="1" si="4"/>
        <v>6.1744226871978357E-4</v>
      </c>
      <c r="Q75" s="58">
        <f t="shared" si="5"/>
        <v>25138.911999999997</v>
      </c>
      <c r="AC75" s="34">
        <v>10</v>
      </c>
      <c r="AE75" s="34" t="s">
        <v>33</v>
      </c>
      <c r="AG75" s="34" t="s">
        <v>35</v>
      </c>
    </row>
    <row r="76" spans="1:33" ht="12.95" customHeight="1" x14ac:dyDescent="0.2">
      <c r="A76" s="4" t="s">
        <v>36</v>
      </c>
      <c r="B76" s="46"/>
      <c r="C76" s="8">
        <v>40180.292000000001</v>
      </c>
      <c r="D76" s="8"/>
      <c r="E76" s="34">
        <f t="shared" si="0"/>
        <v>-7151.9911933079857</v>
      </c>
      <c r="F76" s="34">
        <f t="shared" si="1"/>
        <v>-7152</v>
      </c>
      <c r="G76" s="34">
        <f t="shared" si="7"/>
        <v>5.754400001023896E-3</v>
      </c>
      <c r="I76" s="34">
        <f t="shared" si="9"/>
        <v>5.754400001023896E-3</v>
      </c>
      <c r="O76" s="34">
        <f t="shared" ca="1" si="4"/>
        <v>6.4561155499312083E-4</v>
      </c>
      <c r="Q76" s="58">
        <f t="shared" si="5"/>
        <v>25161.792000000001</v>
      </c>
      <c r="AC76" s="34">
        <v>7</v>
      </c>
      <c r="AE76" s="34" t="s">
        <v>33</v>
      </c>
      <c r="AG76" s="34" t="s">
        <v>35</v>
      </c>
    </row>
    <row r="77" spans="1:33" ht="12.95" customHeight="1" x14ac:dyDescent="0.2">
      <c r="A77" s="4" t="s">
        <v>37</v>
      </c>
      <c r="B77" s="46"/>
      <c r="C77" s="8">
        <v>40353.428999999996</v>
      </c>
      <c r="D77" s="8"/>
      <c r="E77" s="34">
        <f t="shared" si="0"/>
        <v>-6887.0175671651086</v>
      </c>
      <c r="F77" s="34">
        <f t="shared" si="1"/>
        <v>-6887</v>
      </c>
      <c r="G77" s="34">
        <f t="shared" si="7"/>
        <v>-1.1478599997644778E-2</v>
      </c>
      <c r="I77" s="34">
        <f t="shared" si="9"/>
        <v>-1.1478599997644778E-2</v>
      </c>
      <c r="O77" s="34">
        <f t="shared" ca="1" si="4"/>
        <v>8.5889329391982284E-4</v>
      </c>
      <c r="Q77" s="58">
        <f t="shared" si="5"/>
        <v>25334.928999999996</v>
      </c>
      <c r="AC77" s="34">
        <v>8</v>
      </c>
      <c r="AE77" s="34" t="s">
        <v>33</v>
      </c>
      <c r="AG77" s="34" t="s">
        <v>35</v>
      </c>
    </row>
    <row r="78" spans="1:33" ht="12.95" customHeight="1" x14ac:dyDescent="0.2">
      <c r="A78" s="4" t="s">
        <v>90</v>
      </c>
      <c r="B78" s="3"/>
      <c r="C78" s="8">
        <v>40406.368999999999</v>
      </c>
      <c r="D78" s="8"/>
      <c r="E78" s="34">
        <f t="shared" si="0"/>
        <v>-6805.9967352920539</v>
      </c>
      <c r="F78" s="34">
        <f t="shared" si="1"/>
        <v>-6806</v>
      </c>
      <c r="G78" s="34">
        <f t="shared" si="7"/>
        <v>2.1332000032998621E-3</v>
      </c>
      <c r="J78" s="34">
        <f>+G78</f>
        <v>2.1332000032998621E-3</v>
      </c>
      <c r="O78" s="34">
        <f t="shared" ca="1" si="4"/>
        <v>9.2408507072383374E-4</v>
      </c>
      <c r="Q78" s="58">
        <f t="shared" si="5"/>
        <v>25387.868999999999</v>
      </c>
    </row>
    <row r="79" spans="1:33" ht="12.95" customHeight="1" x14ac:dyDescent="0.2">
      <c r="A79" s="5" t="s">
        <v>91</v>
      </c>
      <c r="B79" s="3"/>
      <c r="C79" s="8">
        <v>40455.374000000003</v>
      </c>
      <c r="D79" s="10"/>
      <c r="E79" s="34">
        <f t="shared" si="0"/>
        <v>-6730.99813563321</v>
      </c>
      <c r="F79" s="34">
        <f t="shared" si="1"/>
        <v>-6731</v>
      </c>
      <c r="G79" s="34">
        <f t="shared" si="7"/>
        <v>1.2182000064058229E-3</v>
      </c>
      <c r="J79" s="34">
        <f>+G79</f>
        <v>1.2182000064058229E-3</v>
      </c>
      <c r="O79" s="34">
        <f t="shared" ca="1" si="4"/>
        <v>9.8444782702384378E-4</v>
      </c>
      <c r="Q79" s="58">
        <f t="shared" si="5"/>
        <v>25436.874000000003</v>
      </c>
    </row>
    <row r="80" spans="1:33" ht="12.95" customHeight="1" x14ac:dyDescent="0.2">
      <c r="A80" s="4" t="s">
        <v>38</v>
      </c>
      <c r="B80" s="46"/>
      <c r="C80" s="8">
        <v>40830.434999999998</v>
      </c>
      <c r="D80" s="8"/>
      <c r="E80" s="34">
        <f t="shared" si="0"/>
        <v>-6156.9944668924145</v>
      </c>
      <c r="F80" s="34">
        <f t="shared" si="1"/>
        <v>-6157</v>
      </c>
      <c r="G80" s="34">
        <f t="shared" si="7"/>
        <v>3.615399997215718E-3</v>
      </c>
      <c r="I80" s="34">
        <f>+G80</f>
        <v>3.615399997215718E-3</v>
      </c>
      <c r="O80" s="34">
        <f t="shared" ca="1" si="4"/>
        <v>1.4464241219065864E-3</v>
      </c>
      <c r="Q80" s="58">
        <f t="shared" si="5"/>
        <v>25811.934999999998</v>
      </c>
      <c r="AC80" s="34">
        <v>6</v>
      </c>
      <c r="AE80" s="34" t="s">
        <v>33</v>
      </c>
      <c r="AG80" s="34" t="s">
        <v>35</v>
      </c>
    </row>
    <row r="81" spans="1:33" ht="12.95" customHeight="1" x14ac:dyDescent="0.2">
      <c r="A81" s="4" t="s">
        <v>38</v>
      </c>
      <c r="B81" s="46"/>
      <c r="C81" s="8">
        <v>40832.396000000001</v>
      </c>
      <c r="D81" s="8"/>
      <c r="E81" s="34">
        <f t="shared" si="0"/>
        <v>-6153.9932985640562</v>
      </c>
      <c r="F81" s="34">
        <f t="shared" si="1"/>
        <v>-6154</v>
      </c>
      <c r="G81" s="34">
        <f t="shared" si="7"/>
        <v>4.3788000039057806E-3</v>
      </c>
      <c r="I81" s="34">
        <f>+G81</f>
        <v>4.3788000039057806E-3</v>
      </c>
      <c r="O81" s="34">
        <f t="shared" ca="1" si="4"/>
        <v>1.4488386321585859E-3</v>
      </c>
      <c r="Q81" s="58">
        <f t="shared" si="5"/>
        <v>25813.896000000001</v>
      </c>
      <c r="AC81" s="34">
        <v>8</v>
      </c>
      <c r="AE81" s="34" t="s">
        <v>39</v>
      </c>
      <c r="AG81" s="34" t="s">
        <v>35</v>
      </c>
    </row>
    <row r="82" spans="1:33" ht="12.95" customHeight="1" x14ac:dyDescent="0.2">
      <c r="A82" s="5" t="s">
        <v>92</v>
      </c>
      <c r="B82" s="3" t="s">
        <v>84</v>
      </c>
      <c r="C82" s="8">
        <v>40836.312899999997</v>
      </c>
      <c r="D82" s="10"/>
      <c r="E82" s="34">
        <f t="shared" si="0"/>
        <v>-6147.9987670876062</v>
      </c>
      <c r="F82" s="34">
        <f t="shared" si="1"/>
        <v>-6148</v>
      </c>
      <c r="G82" s="34">
        <f t="shared" si="7"/>
        <v>8.0560000060359016E-4</v>
      </c>
      <c r="J82" s="34">
        <f>+G82</f>
        <v>8.0560000060359016E-4</v>
      </c>
      <c r="O82" s="34">
        <f t="shared" ca="1" si="4"/>
        <v>1.4536676526625868E-3</v>
      </c>
      <c r="Q82" s="58">
        <f t="shared" si="5"/>
        <v>25817.812899999997</v>
      </c>
    </row>
    <row r="83" spans="1:33" ht="12.95" customHeight="1" x14ac:dyDescent="0.2">
      <c r="A83" s="4" t="s">
        <v>38</v>
      </c>
      <c r="B83" s="46"/>
      <c r="C83" s="8">
        <v>40851.343999999997</v>
      </c>
      <c r="D83" s="8"/>
      <c r="E83" s="34">
        <f t="shared" si="0"/>
        <v>-6124.9947582858113</v>
      </c>
      <c r="F83" s="34">
        <f t="shared" si="1"/>
        <v>-6125</v>
      </c>
      <c r="G83" s="34">
        <f t="shared" si="7"/>
        <v>3.4250000026077032E-3</v>
      </c>
      <c r="I83" s="34">
        <f t="shared" ref="I83:I89" si="10">+G83</f>
        <v>3.4250000026077032E-3</v>
      </c>
      <c r="O83" s="34">
        <f t="shared" ca="1" si="4"/>
        <v>1.4721788979279232E-3</v>
      </c>
      <c r="Q83" s="58">
        <f t="shared" si="5"/>
        <v>25832.843999999997</v>
      </c>
      <c r="AC83" s="34">
        <v>10</v>
      </c>
      <c r="AE83" s="34" t="s">
        <v>33</v>
      </c>
      <c r="AG83" s="34" t="s">
        <v>35</v>
      </c>
    </row>
    <row r="84" spans="1:33" ht="12.95" customHeight="1" x14ac:dyDescent="0.2">
      <c r="A84" s="4" t="s">
        <v>40</v>
      </c>
      <c r="B84" s="46"/>
      <c r="C84" s="8">
        <v>40866.368000000002</v>
      </c>
      <c r="D84" s="8"/>
      <c r="E84" s="34">
        <f t="shared" si="0"/>
        <v>-6102.0016155192625</v>
      </c>
      <c r="F84" s="34">
        <f t="shared" si="1"/>
        <v>-6102</v>
      </c>
      <c r="G84" s="34">
        <f t="shared" si="7"/>
        <v>-1.0555999979260378E-3</v>
      </c>
      <c r="I84" s="34">
        <f t="shared" si="10"/>
        <v>-1.0555999979260378E-3</v>
      </c>
      <c r="O84" s="34">
        <f t="shared" ca="1" si="4"/>
        <v>1.4906901431932596E-3</v>
      </c>
      <c r="Q84" s="58">
        <f t="shared" si="5"/>
        <v>25847.868000000002</v>
      </c>
      <c r="AC84" s="34">
        <v>9</v>
      </c>
      <c r="AE84" s="34" t="s">
        <v>33</v>
      </c>
      <c r="AG84" s="34" t="s">
        <v>35</v>
      </c>
    </row>
    <row r="85" spans="1:33" ht="12.95" customHeight="1" x14ac:dyDescent="0.2">
      <c r="A85" s="4" t="s">
        <v>40</v>
      </c>
      <c r="B85" s="46"/>
      <c r="C85" s="8">
        <v>40887.277000000002</v>
      </c>
      <c r="D85" s="8"/>
      <c r="E85" s="34">
        <f t="shared" ref="E85:E148" si="11">+(C85-C$7)/C$8</f>
        <v>-6070.0019069126593</v>
      </c>
      <c r="F85" s="34">
        <f t="shared" ref="F85:F148" si="12">ROUND(2*E85,0)/2</f>
        <v>-6070</v>
      </c>
      <c r="G85" s="34">
        <f t="shared" ref="G85:G116" si="13">+C85-(C$7+F85*C$8)</f>
        <v>-1.2459999925340526E-3</v>
      </c>
      <c r="I85" s="34">
        <f t="shared" si="10"/>
        <v>-1.2459999925340526E-3</v>
      </c>
      <c r="O85" s="34">
        <f t="shared" ref="O85:O148" ca="1" si="14">+C$11+C$12*F85</f>
        <v>1.5164449192145973E-3</v>
      </c>
      <c r="Q85" s="58">
        <f t="shared" ref="Q85:Q148" si="15">+C85-15018.5</f>
        <v>25868.777000000002</v>
      </c>
      <c r="AC85" s="34">
        <v>6</v>
      </c>
      <c r="AE85" s="34" t="s">
        <v>33</v>
      </c>
      <c r="AG85" s="34" t="s">
        <v>35</v>
      </c>
    </row>
    <row r="86" spans="1:33" ht="12.95" customHeight="1" x14ac:dyDescent="0.2">
      <c r="A86" s="4" t="s">
        <v>41</v>
      </c>
      <c r="B86" s="46"/>
      <c r="C86" s="8">
        <v>41126.423000000003</v>
      </c>
      <c r="D86" s="8"/>
      <c r="E86" s="34">
        <f t="shared" si="11"/>
        <v>-5704.0062918935328</v>
      </c>
      <c r="F86" s="34">
        <f t="shared" si="12"/>
        <v>-5704</v>
      </c>
      <c r="G86" s="34">
        <f t="shared" si="13"/>
        <v>-4.1111999962595291E-3</v>
      </c>
      <c r="I86" s="34">
        <f t="shared" si="10"/>
        <v>-4.1111999962595291E-3</v>
      </c>
      <c r="O86" s="34">
        <f t="shared" ca="1" si="14"/>
        <v>1.8110151699586461E-3</v>
      </c>
      <c r="Q86" s="58">
        <f t="shared" si="15"/>
        <v>26107.923000000003</v>
      </c>
      <c r="AC86" s="34">
        <v>8</v>
      </c>
      <c r="AE86" s="34" t="s">
        <v>33</v>
      </c>
      <c r="AG86" s="34" t="s">
        <v>35</v>
      </c>
    </row>
    <row r="87" spans="1:33" ht="12.95" customHeight="1" x14ac:dyDescent="0.2">
      <c r="A87" s="4" t="s">
        <v>41</v>
      </c>
      <c r="B87" s="46"/>
      <c r="C87" s="8">
        <v>41154.521999999997</v>
      </c>
      <c r="D87" s="8"/>
      <c r="E87" s="34">
        <f t="shared" si="11"/>
        <v>-5661.0028095588059</v>
      </c>
      <c r="F87" s="34">
        <f t="shared" si="12"/>
        <v>-5661</v>
      </c>
      <c r="G87" s="34">
        <f t="shared" si="13"/>
        <v>-1.8358000015723519E-3</v>
      </c>
      <c r="I87" s="34">
        <f t="shared" si="10"/>
        <v>-1.8358000015723519E-3</v>
      </c>
      <c r="O87" s="34">
        <f t="shared" ca="1" si="14"/>
        <v>1.8456231502373185E-3</v>
      </c>
      <c r="Q87" s="58">
        <f t="shared" si="15"/>
        <v>26136.021999999997</v>
      </c>
      <c r="AC87" s="34">
        <v>8</v>
      </c>
      <c r="AE87" s="34" t="s">
        <v>33</v>
      </c>
      <c r="AG87" s="34" t="s">
        <v>35</v>
      </c>
    </row>
    <row r="88" spans="1:33" ht="12.95" customHeight="1" x14ac:dyDescent="0.2">
      <c r="A88" s="4" t="s">
        <v>42</v>
      </c>
      <c r="B88" s="46"/>
      <c r="C88" s="8">
        <v>41213.324000000001</v>
      </c>
      <c r="D88" s="8"/>
      <c r="E88" s="34">
        <f t="shared" si="11"/>
        <v>-5571.0106116781981</v>
      </c>
      <c r="F88" s="34">
        <f t="shared" si="12"/>
        <v>-5571</v>
      </c>
      <c r="G88" s="34">
        <f t="shared" si="13"/>
        <v>-6.9337999957497232E-3</v>
      </c>
      <c r="I88" s="34">
        <f t="shared" si="10"/>
        <v>-6.9337999957497232E-3</v>
      </c>
      <c r="O88" s="34">
        <f t="shared" ca="1" si="14"/>
        <v>1.9180584577973298E-3</v>
      </c>
      <c r="Q88" s="58">
        <f t="shared" si="15"/>
        <v>26194.824000000001</v>
      </c>
      <c r="AC88" s="34">
        <v>9</v>
      </c>
      <c r="AE88" s="34" t="s">
        <v>33</v>
      </c>
      <c r="AG88" s="34" t="s">
        <v>35</v>
      </c>
    </row>
    <row r="89" spans="1:33" ht="12.95" customHeight="1" x14ac:dyDescent="0.2">
      <c r="A89" s="55" t="s">
        <v>364</v>
      </c>
      <c r="B89" s="56" t="s">
        <v>84</v>
      </c>
      <c r="C89" s="55">
        <v>41230.32</v>
      </c>
      <c r="D89" s="55" t="s">
        <v>107</v>
      </c>
      <c r="E89" s="4">
        <f t="shared" si="11"/>
        <v>-5544.9994658807991</v>
      </c>
      <c r="F89" s="4">
        <f t="shared" si="12"/>
        <v>-5545</v>
      </c>
      <c r="G89" s="4">
        <f t="shared" si="13"/>
        <v>3.4900000173365697E-4</v>
      </c>
      <c r="H89" s="4"/>
      <c r="I89" s="4">
        <f t="shared" si="10"/>
        <v>3.4900000173365697E-4</v>
      </c>
      <c r="J89" s="4"/>
      <c r="K89" s="4"/>
      <c r="L89" s="4"/>
      <c r="M89" s="4"/>
      <c r="N89" s="4"/>
      <c r="O89" s="4">
        <f t="shared" ca="1" si="14"/>
        <v>1.9389842133146666E-3</v>
      </c>
      <c r="P89" s="4"/>
      <c r="Q89" s="57">
        <f t="shared" si="15"/>
        <v>26211.82</v>
      </c>
    </row>
    <row r="90" spans="1:33" ht="12.95" customHeight="1" x14ac:dyDescent="0.2">
      <c r="A90" s="55" t="s">
        <v>364</v>
      </c>
      <c r="B90" s="56" t="s">
        <v>84</v>
      </c>
      <c r="C90" s="55">
        <v>41239.4663</v>
      </c>
      <c r="D90" s="55" t="s">
        <v>129</v>
      </c>
      <c r="E90" s="4">
        <f t="shared" si="11"/>
        <v>-5531.0017168335662</v>
      </c>
      <c r="F90" s="4">
        <f t="shared" si="12"/>
        <v>-5531</v>
      </c>
      <c r="G90" s="4">
        <f t="shared" si="13"/>
        <v>-1.1217999999644235E-3</v>
      </c>
      <c r="H90" s="4"/>
      <c r="J90" s="4">
        <f t="shared" ref="J90:J96" si="16">+G90</f>
        <v>-1.1217999999644235E-3</v>
      </c>
      <c r="K90" s="4"/>
      <c r="L90" s="4"/>
      <c r="M90" s="4"/>
      <c r="N90" s="4"/>
      <c r="O90" s="4">
        <f t="shared" ca="1" si="14"/>
        <v>1.9502519278240017E-3</v>
      </c>
      <c r="P90" s="4"/>
      <c r="Q90" s="57">
        <f t="shared" si="15"/>
        <v>26220.9663</v>
      </c>
    </row>
    <row r="91" spans="1:33" ht="12.95" customHeight="1" x14ac:dyDescent="0.2">
      <c r="A91" s="55" t="s">
        <v>364</v>
      </c>
      <c r="B91" s="56" t="s">
        <v>84</v>
      </c>
      <c r="C91" s="55">
        <v>41260.375099999997</v>
      </c>
      <c r="D91" s="55" t="s">
        <v>129</v>
      </c>
      <c r="E91" s="4">
        <f t="shared" si="11"/>
        <v>-5499.0023143124663</v>
      </c>
      <c r="F91" s="4">
        <f t="shared" si="12"/>
        <v>-5499</v>
      </c>
      <c r="G91" s="4">
        <f t="shared" si="13"/>
        <v>-1.5121999967959709E-3</v>
      </c>
      <c r="H91" s="4"/>
      <c r="J91" s="4">
        <f t="shared" si="16"/>
        <v>-1.5121999967959709E-3</v>
      </c>
      <c r="K91" s="4"/>
      <c r="L91" s="4"/>
      <c r="M91" s="4"/>
      <c r="N91" s="4"/>
      <c r="O91" s="4">
        <f t="shared" ca="1" si="14"/>
        <v>1.9760067038453394E-3</v>
      </c>
      <c r="P91" s="4"/>
      <c r="Q91" s="57">
        <f t="shared" si="15"/>
        <v>26241.875099999997</v>
      </c>
    </row>
    <row r="92" spans="1:33" ht="12.95" customHeight="1" x14ac:dyDescent="0.2">
      <c r="A92" s="5" t="s">
        <v>93</v>
      </c>
      <c r="B92" s="3"/>
      <c r="C92" s="8">
        <v>41492.334799999997</v>
      </c>
      <c r="D92" s="10"/>
      <c r="E92" s="34">
        <f t="shared" si="11"/>
        <v>-5144.0048104397201</v>
      </c>
      <c r="F92" s="34">
        <f t="shared" si="12"/>
        <v>-5144</v>
      </c>
      <c r="G92" s="34">
        <f t="shared" si="13"/>
        <v>-3.1432000032509677E-3</v>
      </c>
      <c r="J92" s="34">
        <f t="shared" si="16"/>
        <v>-3.1432000032509677E-3</v>
      </c>
      <c r="O92" s="34">
        <f t="shared" ca="1" si="14"/>
        <v>2.2617237503320528E-3</v>
      </c>
      <c r="Q92" s="58">
        <f t="shared" si="15"/>
        <v>26473.834799999997</v>
      </c>
    </row>
    <row r="93" spans="1:33" ht="12.95" customHeight="1" x14ac:dyDescent="0.2">
      <c r="A93" s="5" t="s">
        <v>93</v>
      </c>
      <c r="B93" s="3" t="s">
        <v>82</v>
      </c>
      <c r="C93" s="8">
        <v>41521.408000000003</v>
      </c>
      <c r="D93" s="10"/>
      <c r="E93" s="34">
        <f t="shared" si="11"/>
        <v>-5099.510385634052</v>
      </c>
      <c r="F93" s="34">
        <f t="shared" si="12"/>
        <v>-5099.5</v>
      </c>
      <c r="G93" s="34">
        <f t="shared" si="13"/>
        <v>-6.786099991586525E-3</v>
      </c>
      <c r="J93" s="34">
        <f t="shared" si="16"/>
        <v>-6.786099991586525E-3</v>
      </c>
      <c r="O93" s="34">
        <f t="shared" ca="1" si="14"/>
        <v>2.2975389857367258E-3</v>
      </c>
      <c r="Q93" s="58">
        <f t="shared" si="15"/>
        <v>26502.908000000003</v>
      </c>
    </row>
    <row r="94" spans="1:33" ht="12.95" customHeight="1" x14ac:dyDescent="0.2">
      <c r="A94" s="5" t="s">
        <v>93</v>
      </c>
      <c r="B94" s="3" t="s">
        <v>82</v>
      </c>
      <c r="C94" s="8">
        <v>41525.321000000004</v>
      </c>
      <c r="D94" s="10"/>
      <c r="E94" s="34">
        <f t="shared" si="11"/>
        <v>-5093.5218228248477</v>
      </c>
      <c r="F94" s="34">
        <f t="shared" si="12"/>
        <v>-5093.5</v>
      </c>
      <c r="G94" s="34">
        <f t="shared" si="13"/>
        <v>-1.4259299990953878E-2</v>
      </c>
      <c r="J94" s="34">
        <f t="shared" si="16"/>
        <v>-1.4259299990953878E-2</v>
      </c>
      <c r="O94" s="34">
        <f t="shared" ca="1" si="14"/>
        <v>2.3023680062407266E-3</v>
      </c>
      <c r="Q94" s="58">
        <f t="shared" si="15"/>
        <v>26506.821000000004</v>
      </c>
    </row>
    <row r="95" spans="1:33" ht="12.95" customHeight="1" x14ac:dyDescent="0.2">
      <c r="A95" s="5" t="s">
        <v>93</v>
      </c>
      <c r="B95" s="3"/>
      <c r="C95" s="8">
        <v>41854.326999999997</v>
      </c>
      <c r="D95" s="10"/>
      <c r="E95" s="34">
        <f t="shared" si="11"/>
        <v>-4590.001992616606</v>
      </c>
      <c r="F95" s="34">
        <f t="shared" si="12"/>
        <v>-4590</v>
      </c>
      <c r="G95" s="34">
        <f t="shared" si="13"/>
        <v>-1.3019999969401397E-3</v>
      </c>
      <c r="J95" s="34">
        <f t="shared" si="16"/>
        <v>-1.3019999969401397E-3</v>
      </c>
      <c r="O95" s="34">
        <f t="shared" ca="1" si="14"/>
        <v>2.7076033102014594E-3</v>
      </c>
      <c r="Q95" s="58">
        <f t="shared" si="15"/>
        <v>26835.826999999997</v>
      </c>
    </row>
    <row r="96" spans="1:33" ht="12.95" customHeight="1" x14ac:dyDescent="0.2">
      <c r="A96" s="5" t="s">
        <v>93</v>
      </c>
      <c r="B96" s="3" t="s">
        <v>82</v>
      </c>
      <c r="C96" s="8">
        <v>41881.446000000004</v>
      </c>
      <c r="D96" s="10"/>
      <c r="E96" s="34">
        <f t="shared" si="11"/>
        <v>-4548.4983292322886</v>
      </c>
      <c r="F96" s="34">
        <f t="shared" si="12"/>
        <v>-4548.5</v>
      </c>
      <c r="G96" s="34">
        <f t="shared" si="13"/>
        <v>1.0917000035988167E-3</v>
      </c>
      <c r="J96" s="34">
        <f t="shared" si="16"/>
        <v>1.0917000035988167E-3</v>
      </c>
      <c r="O96" s="34">
        <f t="shared" ca="1" si="14"/>
        <v>2.741004035354132E-3</v>
      </c>
      <c r="Q96" s="58">
        <f t="shared" si="15"/>
        <v>26862.946000000004</v>
      </c>
    </row>
    <row r="97" spans="1:33" ht="12.95" customHeight="1" x14ac:dyDescent="0.2">
      <c r="A97" s="4" t="s">
        <v>43</v>
      </c>
      <c r="B97" s="46"/>
      <c r="C97" s="8">
        <v>41901.381000000001</v>
      </c>
      <c r="D97" s="8"/>
      <c r="E97" s="34">
        <f t="shared" si="11"/>
        <v>-4517.9892570111124</v>
      </c>
      <c r="F97" s="34">
        <f t="shared" si="12"/>
        <v>-4518</v>
      </c>
      <c r="G97" s="34">
        <f t="shared" si="13"/>
        <v>7.0196000015130267E-3</v>
      </c>
      <c r="I97" s="34">
        <f>+G97</f>
        <v>7.0196000015130267E-3</v>
      </c>
      <c r="O97" s="34">
        <f t="shared" ca="1" si="14"/>
        <v>2.765551556249469E-3</v>
      </c>
      <c r="Q97" s="58">
        <f t="shared" si="15"/>
        <v>26882.881000000001</v>
      </c>
      <c r="AC97" s="34">
        <v>9</v>
      </c>
      <c r="AE97" s="34" t="s">
        <v>33</v>
      </c>
      <c r="AG97" s="34" t="s">
        <v>35</v>
      </c>
    </row>
    <row r="98" spans="1:33" ht="12.95" customHeight="1" x14ac:dyDescent="0.2">
      <c r="A98" s="4" t="s">
        <v>44</v>
      </c>
      <c r="B98" s="46"/>
      <c r="C98" s="8">
        <v>42414.29</v>
      </c>
      <c r="D98" s="8"/>
      <c r="E98" s="34">
        <f t="shared" si="11"/>
        <v>-3733.0192181902889</v>
      </c>
      <c r="F98" s="34">
        <f t="shared" si="12"/>
        <v>-3733</v>
      </c>
      <c r="G98" s="34">
        <f t="shared" si="13"/>
        <v>-1.255739999760408E-2</v>
      </c>
      <c r="I98" s="34">
        <f>+G98</f>
        <v>-1.255739999760408E-2</v>
      </c>
      <c r="O98" s="34">
        <f t="shared" ca="1" si="14"/>
        <v>3.3973484055229062E-3</v>
      </c>
      <c r="Q98" s="58">
        <f t="shared" si="15"/>
        <v>27395.79</v>
      </c>
      <c r="AC98" s="34">
        <v>8</v>
      </c>
      <c r="AE98" s="34" t="s">
        <v>33</v>
      </c>
      <c r="AG98" s="34" t="s">
        <v>35</v>
      </c>
    </row>
    <row r="99" spans="1:33" ht="12.95" customHeight="1" x14ac:dyDescent="0.2">
      <c r="A99" s="4" t="s">
        <v>46</v>
      </c>
      <c r="B99" s="46"/>
      <c r="C99" s="8">
        <v>42570.45</v>
      </c>
      <c r="D99" s="8"/>
      <c r="E99" s="34">
        <f t="shared" si="11"/>
        <v>-3494.0276597223019</v>
      </c>
      <c r="F99" s="34">
        <f t="shared" si="12"/>
        <v>-3494</v>
      </c>
      <c r="G99" s="34">
        <f t="shared" si="13"/>
        <v>-1.8073200000799261E-2</v>
      </c>
      <c r="I99" s="34">
        <f>+G99</f>
        <v>-1.8073200000799261E-2</v>
      </c>
      <c r="O99" s="34">
        <f t="shared" ca="1" si="14"/>
        <v>3.5897043889322709E-3</v>
      </c>
      <c r="Q99" s="58">
        <f t="shared" si="15"/>
        <v>27551.949999999997</v>
      </c>
      <c r="AA99" s="34" t="s">
        <v>45</v>
      </c>
      <c r="AC99" s="34">
        <v>6</v>
      </c>
      <c r="AE99" s="34" t="s">
        <v>33</v>
      </c>
      <c r="AG99" s="34" t="s">
        <v>35</v>
      </c>
    </row>
    <row r="100" spans="1:33" ht="12.95" customHeight="1" x14ac:dyDescent="0.2">
      <c r="A100" s="4" t="s">
        <v>46</v>
      </c>
      <c r="B100" s="46"/>
      <c r="C100" s="8">
        <v>42606.392</v>
      </c>
      <c r="D100" s="8"/>
      <c r="E100" s="34">
        <f t="shared" si="11"/>
        <v>-3439.021034501648</v>
      </c>
      <c r="F100" s="34">
        <f t="shared" si="12"/>
        <v>-3439</v>
      </c>
      <c r="G100" s="34">
        <f t="shared" si="13"/>
        <v>-1.3744199997745454E-2</v>
      </c>
      <c r="I100" s="34">
        <f>+G100</f>
        <v>-1.3744199997745454E-2</v>
      </c>
      <c r="O100" s="34">
        <f t="shared" ca="1" si="14"/>
        <v>3.633970410218945E-3</v>
      </c>
      <c r="Q100" s="58">
        <f t="shared" si="15"/>
        <v>27587.892</v>
      </c>
      <c r="AA100" s="34" t="s">
        <v>45</v>
      </c>
      <c r="AC100" s="34">
        <v>6</v>
      </c>
      <c r="AE100" s="34" t="s">
        <v>33</v>
      </c>
      <c r="AG100" s="34" t="s">
        <v>35</v>
      </c>
    </row>
    <row r="101" spans="1:33" ht="12.95" customHeight="1" x14ac:dyDescent="0.2">
      <c r="A101" s="4" t="s">
        <v>46</v>
      </c>
      <c r="B101" s="46"/>
      <c r="C101" s="8">
        <v>42623.392</v>
      </c>
      <c r="D101" s="8"/>
      <c r="E101" s="34">
        <f t="shared" si="11"/>
        <v>-3413.0037669942462</v>
      </c>
      <c r="F101" s="34">
        <f t="shared" si="12"/>
        <v>-3413</v>
      </c>
      <c r="G101" s="34">
        <f t="shared" si="13"/>
        <v>-2.4613999994471669E-3</v>
      </c>
      <c r="I101" s="34">
        <f>+G101</f>
        <v>-2.4613999994471669E-3</v>
      </c>
      <c r="O101" s="34">
        <f t="shared" ca="1" si="14"/>
        <v>3.6548961657362818E-3</v>
      </c>
      <c r="Q101" s="58">
        <f t="shared" si="15"/>
        <v>27604.892</v>
      </c>
      <c r="AA101" s="34" t="s">
        <v>45</v>
      </c>
      <c r="AC101" s="34">
        <v>7</v>
      </c>
      <c r="AE101" s="34" t="s">
        <v>33</v>
      </c>
      <c r="AG101" s="34" t="s">
        <v>35</v>
      </c>
    </row>
    <row r="102" spans="1:33" ht="12.95" customHeight="1" x14ac:dyDescent="0.2">
      <c r="A102" s="4" t="s">
        <v>49</v>
      </c>
      <c r="B102" s="46"/>
      <c r="C102" s="8">
        <v>42653.450299999997</v>
      </c>
      <c r="D102" s="8"/>
      <c r="E102" s="34">
        <f t="shared" si="11"/>
        <v>-3367.0017180579134</v>
      </c>
      <c r="F102" s="34">
        <f t="shared" si="12"/>
        <v>-3367</v>
      </c>
      <c r="G102" s="34">
        <f t="shared" si="13"/>
        <v>-1.1225999987800606E-3</v>
      </c>
      <c r="J102" s="34">
        <f t="shared" ref="J102:J112" si="17">+G102</f>
        <v>-1.1225999987800606E-3</v>
      </c>
      <c r="O102" s="34">
        <f t="shared" ca="1" si="14"/>
        <v>3.6919186562669546E-3</v>
      </c>
      <c r="Q102" s="58">
        <f t="shared" si="15"/>
        <v>27634.950299999997</v>
      </c>
      <c r="AA102" s="34" t="s">
        <v>47</v>
      </c>
      <c r="AB102" s="34" t="s">
        <v>48</v>
      </c>
      <c r="AG102" s="34" t="s">
        <v>50</v>
      </c>
    </row>
    <row r="103" spans="1:33" ht="12.95" customHeight="1" x14ac:dyDescent="0.2">
      <c r="A103" s="4" t="s">
        <v>49</v>
      </c>
      <c r="B103" s="46"/>
      <c r="C103" s="8">
        <v>42653.450599999996</v>
      </c>
      <c r="D103" s="8"/>
      <c r="E103" s="34">
        <f t="shared" si="11"/>
        <v>-3367.0012589296639</v>
      </c>
      <c r="F103" s="34">
        <f t="shared" si="12"/>
        <v>-3367</v>
      </c>
      <c r="G103" s="34">
        <f t="shared" si="13"/>
        <v>-8.225999990827404E-4</v>
      </c>
      <c r="J103" s="34">
        <f t="shared" si="17"/>
        <v>-8.225999990827404E-4</v>
      </c>
      <c r="O103" s="34">
        <f t="shared" ca="1" si="14"/>
        <v>3.6919186562669546E-3</v>
      </c>
      <c r="Q103" s="58">
        <f t="shared" si="15"/>
        <v>27634.950599999996</v>
      </c>
      <c r="AA103" s="34" t="s">
        <v>47</v>
      </c>
      <c r="AB103" s="34" t="s">
        <v>51</v>
      </c>
      <c r="AG103" s="34" t="s">
        <v>50</v>
      </c>
    </row>
    <row r="104" spans="1:33" ht="12.95" customHeight="1" x14ac:dyDescent="0.2">
      <c r="A104" s="4" t="s">
        <v>49</v>
      </c>
      <c r="B104" s="46"/>
      <c r="C104" s="8">
        <v>42653.451099999998</v>
      </c>
      <c r="D104" s="8"/>
      <c r="E104" s="34">
        <f t="shared" si="11"/>
        <v>-3367.0004937159106</v>
      </c>
      <c r="F104" s="34">
        <f t="shared" si="12"/>
        <v>-3367</v>
      </c>
      <c r="G104" s="34">
        <f t="shared" si="13"/>
        <v>-3.2259999716188759E-4</v>
      </c>
      <c r="J104" s="34">
        <f t="shared" si="17"/>
        <v>-3.2259999716188759E-4</v>
      </c>
      <c r="O104" s="34">
        <f t="shared" ca="1" si="14"/>
        <v>3.6919186562669546E-3</v>
      </c>
      <c r="Q104" s="58">
        <f t="shared" si="15"/>
        <v>27634.951099999998</v>
      </c>
      <c r="AA104" s="34" t="s">
        <v>47</v>
      </c>
      <c r="AB104" s="34" t="s">
        <v>35</v>
      </c>
      <c r="AG104" s="34" t="s">
        <v>50</v>
      </c>
    </row>
    <row r="105" spans="1:33" ht="12.95" customHeight="1" x14ac:dyDescent="0.2">
      <c r="A105" s="55" t="s">
        <v>364</v>
      </c>
      <c r="B105" s="56" t="s">
        <v>84</v>
      </c>
      <c r="C105" s="55">
        <v>42740.3534</v>
      </c>
      <c r="D105" s="55" t="s">
        <v>107</v>
      </c>
      <c r="E105" s="4">
        <f t="shared" si="11"/>
        <v>-3234.0028239448202</v>
      </c>
      <c r="F105" s="4">
        <f t="shared" si="12"/>
        <v>-3234</v>
      </c>
      <c r="G105" s="4">
        <f t="shared" si="13"/>
        <v>-1.8452000003890134E-3</v>
      </c>
      <c r="H105" s="4"/>
      <c r="J105" s="4">
        <f t="shared" si="17"/>
        <v>-1.8452000003890134E-3</v>
      </c>
      <c r="K105" s="4"/>
      <c r="L105" s="4"/>
      <c r="M105" s="4"/>
      <c r="N105" s="4"/>
      <c r="O105" s="4">
        <f t="shared" ca="1" si="14"/>
        <v>3.7989619441056387E-3</v>
      </c>
      <c r="P105" s="4"/>
      <c r="Q105" s="57">
        <f t="shared" si="15"/>
        <v>27721.8534</v>
      </c>
    </row>
    <row r="106" spans="1:33" ht="12.95" customHeight="1" x14ac:dyDescent="0.2">
      <c r="A106" s="55" t="s">
        <v>364</v>
      </c>
      <c r="B106" s="56" t="s">
        <v>84</v>
      </c>
      <c r="C106" s="55">
        <v>42742.316800000001</v>
      </c>
      <c r="D106" s="55" t="s">
        <v>107</v>
      </c>
      <c r="E106" s="4">
        <f t="shared" si="11"/>
        <v>-3230.9979825904647</v>
      </c>
      <c r="F106" s="4">
        <f t="shared" si="12"/>
        <v>-3231</v>
      </c>
      <c r="G106" s="4">
        <f t="shared" si="13"/>
        <v>1.3182000038796104E-3</v>
      </c>
      <c r="H106" s="4"/>
      <c r="J106" s="4">
        <f t="shared" si="17"/>
        <v>1.3182000038796104E-3</v>
      </c>
      <c r="K106" s="4"/>
      <c r="L106" s="4"/>
      <c r="M106" s="4"/>
      <c r="N106" s="4"/>
      <c r="O106" s="4">
        <f t="shared" ca="1" si="14"/>
        <v>3.8013764543576392E-3</v>
      </c>
      <c r="P106" s="4"/>
      <c r="Q106" s="57">
        <f t="shared" si="15"/>
        <v>27723.816800000001</v>
      </c>
    </row>
    <row r="107" spans="1:33" ht="12.95" customHeight="1" x14ac:dyDescent="0.2">
      <c r="A107" s="55" t="s">
        <v>364</v>
      </c>
      <c r="B107" s="56" t="s">
        <v>84</v>
      </c>
      <c r="C107" s="55">
        <v>43013.478600000002</v>
      </c>
      <c r="D107" s="55" t="s">
        <v>107</v>
      </c>
      <c r="E107" s="4">
        <f t="shared" si="11"/>
        <v>-2816.0045068028962</v>
      </c>
      <c r="F107" s="4">
        <f t="shared" si="12"/>
        <v>-2816</v>
      </c>
      <c r="G107" s="4">
        <f t="shared" si="13"/>
        <v>-2.9447999986587092E-3</v>
      </c>
      <c r="H107" s="4"/>
      <c r="J107" s="4">
        <f t="shared" si="17"/>
        <v>-2.9447999986587092E-3</v>
      </c>
      <c r="K107" s="4"/>
      <c r="L107" s="4"/>
      <c r="M107" s="4"/>
      <c r="N107" s="4"/>
      <c r="O107" s="4">
        <f t="shared" ca="1" si="14"/>
        <v>4.1353837058843608E-3</v>
      </c>
      <c r="P107" s="4"/>
      <c r="Q107" s="57">
        <f t="shared" si="15"/>
        <v>27994.978600000002</v>
      </c>
    </row>
    <row r="108" spans="1:33" ht="12.95" customHeight="1" x14ac:dyDescent="0.2">
      <c r="A108" s="55" t="s">
        <v>364</v>
      </c>
      <c r="B108" s="56" t="s">
        <v>84</v>
      </c>
      <c r="C108" s="55">
        <v>43013.481200000002</v>
      </c>
      <c r="D108" s="55" t="s">
        <v>107</v>
      </c>
      <c r="E108" s="4">
        <f t="shared" si="11"/>
        <v>-2816.0005276913957</v>
      </c>
      <c r="F108" s="4">
        <f t="shared" si="12"/>
        <v>-2816</v>
      </c>
      <c r="G108" s="4">
        <f t="shared" si="13"/>
        <v>-3.4479999885661528E-4</v>
      </c>
      <c r="H108" s="4"/>
      <c r="J108" s="4">
        <f t="shared" si="17"/>
        <v>-3.4479999885661528E-4</v>
      </c>
      <c r="K108" s="4"/>
      <c r="L108" s="4"/>
      <c r="M108" s="4"/>
      <c r="N108" s="4"/>
      <c r="O108" s="4">
        <f t="shared" ca="1" si="14"/>
        <v>4.1353837058843608E-3</v>
      </c>
      <c r="P108" s="4"/>
      <c r="Q108" s="57">
        <f t="shared" si="15"/>
        <v>27994.981200000002</v>
      </c>
    </row>
    <row r="109" spans="1:33" ht="12.95" customHeight="1" x14ac:dyDescent="0.2">
      <c r="A109" s="55" t="s">
        <v>364</v>
      </c>
      <c r="B109" s="56" t="s">
        <v>84</v>
      </c>
      <c r="C109" s="55">
        <v>43015.440499999997</v>
      </c>
      <c r="D109" s="55" t="s">
        <v>107</v>
      </c>
      <c r="E109" s="4">
        <f t="shared" si="11"/>
        <v>-2813.0019610898003</v>
      </c>
      <c r="F109" s="4">
        <f t="shared" si="12"/>
        <v>-2813</v>
      </c>
      <c r="G109" s="4">
        <f t="shared" si="13"/>
        <v>-1.2814000001526438E-3</v>
      </c>
      <c r="H109" s="4"/>
      <c r="J109" s="4">
        <f t="shared" si="17"/>
        <v>-1.2814000001526438E-3</v>
      </c>
      <c r="K109" s="4"/>
      <c r="L109" s="4"/>
      <c r="M109" s="4"/>
      <c r="N109" s="4"/>
      <c r="O109" s="4">
        <f t="shared" ca="1" si="14"/>
        <v>4.1377982161363604E-3</v>
      </c>
      <c r="P109" s="4"/>
      <c r="Q109" s="57">
        <f t="shared" si="15"/>
        <v>27996.940499999997</v>
      </c>
    </row>
    <row r="110" spans="1:33" ht="12.95" customHeight="1" x14ac:dyDescent="0.2">
      <c r="A110" s="55" t="s">
        <v>364</v>
      </c>
      <c r="B110" s="56" t="s">
        <v>84</v>
      </c>
      <c r="C110" s="55">
        <v>43043.536899999999</v>
      </c>
      <c r="D110" s="55" t="s">
        <v>107</v>
      </c>
      <c r="E110" s="4">
        <f t="shared" si="11"/>
        <v>-2770.0024578665634</v>
      </c>
      <c r="F110" s="4">
        <f t="shared" si="12"/>
        <v>-2770</v>
      </c>
      <c r="G110" s="4">
        <f t="shared" si="13"/>
        <v>-1.6059999979916029E-3</v>
      </c>
      <c r="H110" s="4"/>
      <c r="J110" s="4">
        <f t="shared" si="17"/>
        <v>-1.6059999979916029E-3</v>
      </c>
      <c r="K110" s="4"/>
      <c r="L110" s="4"/>
      <c r="M110" s="4"/>
      <c r="N110" s="4"/>
      <c r="O110" s="4">
        <f t="shared" ca="1" si="14"/>
        <v>4.1724061964150336E-3</v>
      </c>
      <c r="P110" s="4"/>
      <c r="Q110" s="57">
        <f t="shared" si="15"/>
        <v>28025.036899999999</v>
      </c>
    </row>
    <row r="111" spans="1:33" ht="12.95" customHeight="1" x14ac:dyDescent="0.2">
      <c r="A111" s="5" t="s">
        <v>94</v>
      </c>
      <c r="B111" s="3" t="s">
        <v>82</v>
      </c>
      <c r="C111" s="8">
        <v>43393.438800000004</v>
      </c>
      <c r="D111" s="10"/>
      <c r="E111" s="34">
        <f t="shared" si="11"/>
        <v>-2234.5029676519571</v>
      </c>
      <c r="F111" s="34">
        <f t="shared" si="12"/>
        <v>-2234.5</v>
      </c>
      <c r="G111" s="34">
        <f t="shared" si="13"/>
        <v>-1.9390999950701371E-3</v>
      </c>
      <c r="J111" s="34">
        <f t="shared" si="17"/>
        <v>-1.9390999950701371E-3</v>
      </c>
      <c r="O111" s="34">
        <f t="shared" ca="1" si="14"/>
        <v>4.603396276397104E-3</v>
      </c>
      <c r="Q111" s="58">
        <f t="shared" si="15"/>
        <v>28374.938800000004</v>
      </c>
    </row>
    <row r="112" spans="1:33" ht="12.95" customHeight="1" x14ac:dyDescent="0.2">
      <c r="A112" s="55" t="s">
        <v>364</v>
      </c>
      <c r="B112" s="56" t="s">
        <v>84</v>
      </c>
      <c r="C112" s="55">
        <v>43401.605900000002</v>
      </c>
      <c r="D112" s="55" t="s">
        <v>107</v>
      </c>
      <c r="E112" s="4">
        <f t="shared" si="11"/>
        <v>-2222.0038132131531</v>
      </c>
      <c r="F112" s="4">
        <f t="shared" si="12"/>
        <v>-2222</v>
      </c>
      <c r="G112" s="4">
        <f t="shared" si="13"/>
        <v>-2.491599996574223E-3</v>
      </c>
      <c r="H112" s="4"/>
      <c r="J112" s="4">
        <f t="shared" si="17"/>
        <v>-2.491599996574223E-3</v>
      </c>
      <c r="K112" s="4"/>
      <c r="L112" s="4"/>
      <c r="M112" s="4"/>
      <c r="N112" s="4"/>
      <c r="O112" s="4">
        <f t="shared" ca="1" si="14"/>
        <v>4.6134567357804393E-3</v>
      </c>
      <c r="P112" s="4"/>
      <c r="Q112" s="57">
        <f t="shared" si="15"/>
        <v>28383.105900000002</v>
      </c>
    </row>
    <row r="113" spans="1:33" ht="12.95" customHeight="1" x14ac:dyDescent="0.2">
      <c r="A113" s="4" t="s">
        <v>52</v>
      </c>
      <c r="B113" s="46"/>
      <c r="C113" s="8">
        <v>43434.275000000001</v>
      </c>
      <c r="D113" s="8"/>
      <c r="E113" s="34">
        <f t="shared" si="11"/>
        <v>-2172.00612415868</v>
      </c>
      <c r="F113" s="34">
        <f t="shared" si="12"/>
        <v>-2172</v>
      </c>
      <c r="G113" s="34">
        <f t="shared" si="13"/>
        <v>-4.0015999984461814E-3</v>
      </c>
      <c r="I113" s="34">
        <f>+G113</f>
        <v>-4.0015999984461814E-3</v>
      </c>
      <c r="O113" s="34">
        <f t="shared" ca="1" si="14"/>
        <v>4.6536985733137788E-3</v>
      </c>
      <c r="Q113" s="58">
        <f t="shared" si="15"/>
        <v>28415.775000000001</v>
      </c>
      <c r="AA113" s="34" t="s">
        <v>45</v>
      </c>
      <c r="AC113" s="34">
        <v>6</v>
      </c>
      <c r="AE113" s="34" t="s">
        <v>33</v>
      </c>
      <c r="AG113" s="34" t="s">
        <v>35</v>
      </c>
    </row>
    <row r="114" spans="1:33" ht="12.95" customHeight="1" x14ac:dyDescent="0.2">
      <c r="A114" s="4" t="s">
        <v>53</v>
      </c>
      <c r="B114" s="46"/>
      <c r="C114" s="8">
        <v>43777.317999999999</v>
      </c>
      <c r="D114" s="8"/>
      <c r="E114" s="34">
        <f t="shared" si="11"/>
        <v>-1647.0036831268201</v>
      </c>
      <c r="F114" s="34">
        <f t="shared" si="12"/>
        <v>-1647</v>
      </c>
      <c r="G114" s="34">
        <f t="shared" si="13"/>
        <v>-2.4065999969025142E-3</v>
      </c>
      <c r="I114" s="34">
        <f>+G114</f>
        <v>-2.4065999969025142E-3</v>
      </c>
      <c r="O114" s="34">
        <f t="shared" ca="1" si="14"/>
        <v>5.0762378674138482E-3</v>
      </c>
      <c r="Q114" s="58">
        <f t="shared" si="15"/>
        <v>28758.817999999999</v>
      </c>
      <c r="AA114" s="34" t="s">
        <v>45</v>
      </c>
      <c r="AC114" s="34">
        <v>7</v>
      </c>
      <c r="AE114" s="34" t="s">
        <v>33</v>
      </c>
      <c r="AG114" s="34" t="s">
        <v>35</v>
      </c>
    </row>
    <row r="115" spans="1:33" ht="12.95" customHeight="1" x14ac:dyDescent="0.2">
      <c r="A115" s="4" t="s">
        <v>54</v>
      </c>
      <c r="B115" s="46"/>
      <c r="C115" s="8">
        <v>44082.463000000003</v>
      </c>
      <c r="D115" s="8"/>
      <c r="E115" s="34">
        <f t="shared" si="11"/>
        <v>-1180.0013835064517</v>
      </c>
      <c r="F115" s="34">
        <f t="shared" si="12"/>
        <v>-1180</v>
      </c>
      <c r="G115" s="34">
        <f t="shared" si="13"/>
        <v>-9.039999931701459E-4</v>
      </c>
      <c r="I115" s="34">
        <f>+G115</f>
        <v>-9.039999931701459E-4</v>
      </c>
      <c r="O115" s="34">
        <f t="shared" ca="1" si="14"/>
        <v>5.452096629975243E-3</v>
      </c>
      <c r="Q115" s="58">
        <f t="shared" si="15"/>
        <v>29063.963000000003</v>
      </c>
      <c r="AA115" s="34" t="s">
        <v>47</v>
      </c>
      <c r="AC115" s="34">
        <v>12</v>
      </c>
      <c r="AE115" s="34" t="s">
        <v>33</v>
      </c>
      <c r="AG115" s="34" t="s">
        <v>35</v>
      </c>
    </row>
    <row r="116" spans="1:33" ht="12.95" customHeight="1" x14ac:dyDescent="0.2">
      <c r="A116" s="4" t="s">
        <v>55</v>
      </c>
      <c r="B116" s="46"/>
      <c r="C116" s="8">
        <v>44129.51</v>
      </c>
      <c r="D116" s="8"/>
      <c r="E116" s="34">
        <f t="shared" si="11"/>
        <v>-1107.9993608934692</v>
      </c>
      <c r="F116" s="34">
        <f t="shared" si="12"/>
        <v>-1108</v>
      </c>
      <c r="G116" s="34">
        <f t="shared" si="13"/>
        <v>4.1760000749491155E-4</v>
      </c>
      <c r="J116" s="34">
        <f>+G116</f>
        <v>4.1760000749491155E-4</v>
      </c>
      <c r="O116" s="34">
        <f t="shared" ca="1" si="14"/>
        <v>5.5100448760232526E-3</v>
      </c>
      <c r="Q116" s="58">
        <f t="shared" si="15"/>
        <v>29111.010000000002</v>
      </c>
      <c r="AA116" s="34" t="s">
        <v>47</v>
      </c>
      <c r="AG116" s="34" t="s">
        <v>50</v>
      </c>
    </row>
    <row r="117" spans="1:33" ht="12.95" customHeight="1" x14ac:dyDescent="0.2">
      <c r="A117" s="4" t="s">
        <v>56</v>
      </c>
      <c r="B117" s="46" t="s">
        <v>82</v>
      </c>
      <c r="C117" s="8">
        <v>44166.385999999999</v>
      </c>
      <c r="D117" s="8"/>
      <c r="E117" s="34">
        <f t="shared" si="11"/>
        <v>-1051.5633163874184</v>
      </c>
      <c r="F117" s="34">
        <f t="shared" si="12"/>
        <v>-1051.5</v>
      </c>
      <c r="G117" s="34">
        <f t="shared" ref="G117:G148" si="18">+C117-(C$7+F117*C$8)</f>
        <v>-4.1371699997398537E-2</v>
      </c>
      <c r="J117" s="34">
        <f>+G117</f>
        <v>-4.1371699997398537E-2</v>
      </c>
      <c r="O117" s="34">
        <f t="shared" ca="1" si="14"/>
        <v>5.5555181524359273E-3</v>
      </c>
      <c r="Q117" s="58">
        <f t="shared" si="15"/>
        <v>29147.885999999999</v>
      </c>
      <c r="AA117" s="34" t="s">
        <v>45</v>
      </c>
      <c r="AG117" s="34" t="s">
        <v>50</v>
      </c>
    </row>
    <row r="118" spans="1:33" ht="12.95" customHeight="1" x14ac:dyDescent="0.2">
      <c r="A118" s="4" t="s">
        <v>57</v>
      </c>
      <c r="B118" s="46"/>
      <c r="C118" s="8">
        <v>44169.357000000004</v>
      </c>
      <c r="D118" s="8"/>
      <c r="E118" s="34">
        <f t="shared" si="11"/>
        <v>-1047.016416283617</v>
      </c>
      <c r="F118" s="34">
        <f t="shared" si="12"/>
        <v>-1047</v>
      </c>
      <c r="G118" s="34">
        <f t="shared" si="18"/>
        <v>-1.0726599997724406E-2</v>
      </c>
      <c r="N118" s="34">
        <f>+G118</f>
        <v>-1.0726599997724406E-2</v>
      </c>
      <c r="O118" s="34">
        <f t="shared" ca="1" si="14"/>
        <v>5.5591399178139276E-3</v>
      </c>
      <c r="Q118" s="58">
        <f t="shared" si="15"/>
        <v>29150.857000000004</v>
      </c>
      <c r="AA118" s="34" t="s">
        <v>45</v>
      </c>
      <c r="AG118" s="34" t="s">
        <v>50</v>
      </c>
    </row>
    <row r="119" spans="1:33" ht="12.95" customHeight="1" x14ac:dyDescent="0.2">
      <c r="A119" s="55" t="s">
        <v>364</v>
      </c>
      <c r="B119" s="56" t="s">
        <v>82</v>
      </c>
      <c r="C119" s="55">
        <v>44423.872100000001</v>
      </c>
      <c r="D119" s="55" t="s">
        <v>107</v>
      </c>
      <c r="E119" s="4">
        <f t="shared" si="11"/>
        <v>-657.49950796755422</v>
      </c>
      <c r="F119" s="4">
        <f t="shared" si="12"/>
        <v>-657.5</v>
      </c>
      <c r="G119" s="4">
        <f t="shared" si="18"/>
        <v>3.2150000333786011E-4</v>
      </c>
      <c r="H119" s="4"/>
      <c r="J119" s="4">
        <f>+G119</f>
        <v>3.2150000333786011E-4</v>
      </c>
      <c r="K119" s="4"/>
      <c r="L119" s="4"/>
      <c r="M119" s="4"/>
      <c r="N119" s="4"/>
      <c r="O119" s="4">
        <f t="shared" ca="1" si="14"/>
        <v>5.8726238321986455E-3</v>
      </c>
      <c r="P119" s="4"/>
      <c r="Q119" s="57">
        <f t="shared" si="15"/>
        <v>29405.372100000001</v>
      </c>
    </row>
    <row r="120" spans="1:33" ht="12.95" customHeight="1" x14ac:dyDescent="0.2">
      <c r="A120" s="55" t="s">
        <v>364</v>
      </c>
      <c r="B120" s="56" t="s">
        <v>84</v>
      </c>
      <c r="C120" s="55">
        <v>44424.851600000002</v>
      </c>
      <c r="D120" s="55" t="s">
        <v>107</v>
      </c>
      <c r="E120" s="4">
        <f t="shared" si="11"/>
        <v>-656.00045423087579</v>
      </c>
      <c r="F120" s="4">
        <f t="shared" si="12"/>
        <v>-656</v>
      </c>
      <c r="G120" s="4">
        <f t="shared" si="18"/>
        <v>-2.9679999715881422E-4</v>
      </c>
      <c r="H120" s="4"/>
      <c r="J120" s="4">
        <f>+G120</f>
        <v>-2.9679999715881422E-4</v>
      </c>
      <c r="K120" s="4"/>
      <c r="L120" s="4"/>
      <c r="M120" s="4"/>
      <c r="N120" s="4"/>
      <c r="O120" s="4">
        <f t="shared" ca="1" si="14"/>
        <v>5.8738310873246461E-3</v>
      </c>
      <c r="P120" s="4"/>
      <c r="Q120" s="57">
        <f t="shared" si="15"/>
        <v>29406.351600000002</v>
      </c>
    </row>
    <row r="121" spans="1:33" ht="12.95" customHeight="1" x14ac:dyDescent="0.2">
      <c r="A121" s="55" t="s">
        <v>364</v>
      </c>
      <c r="B121" s="56" t="s">
        <v>82</v>
      </c>
      <c r="C121" s="55">
        <v>44425.8318</v>
      </c>
      <c r="D121" s="55" t="s">
        <v>107</v>
      </c>
      <c r="E121" s="4">
        <f t="shared" si="11"/>
        <v>-654.50032919495186</v>
      </c>
      <c r="F121" s="4">
        <f t="shared" si="12"/>
        <v>-654.5</v>
      </c>
      <c r="G121" s="4">
        <f t="shared" si="18"/>
        <v>-2.1510000078706071E-4</v>
      </c>
      <c r="H121" s="4"/>
      <c r="J121" s="4">
        <f>+G121</f>
        <v>-2.1510000078706071E-4</v>
      </c>
      <c r="K121" s="4"/>
      <c r="L121" s="4"/>
      <c r="M121" s="4"/>
      <c r="N121" s="4"/>
      <c r="O121" s="4">
        <f t="shared" ca="1" si="14"/>
        <v>5.8750383424506459E-3</v>
      </c>
      <c r="P121" s="4"/>
      <c r="Q121" s="57">
        <f t="shared" si="15"/>
        <v>29407.3318</v>
      </c>
    </row>
    <row r="122" spans="1:33" ht="12.95" customHeight="1" x14ac:dyDescent="0.2">
      <c r="A122" s="4" t="s">
        <v>58</v>
      </c>
      <c r="B122" s="46"/>
      <c r="C122" s="8">
        <v>44461.43</v>
      </c>
      <c r="D122" s="8"/>
      <c r="E122" s="34">
        <f t="shared" si="11"/>
        <v>-600.01986494895164</v>
      </c>
      <c r="F122" s="34">
        <f t="shared" si="12"/>
        <v>-600</v>
      </c>
      <c r="G122" s="34">
        <f t="shared" si="18"/>
        <v>-1.2979999999515712E-2</v>
      </c>
      <c r="I122" s="34">
        <f>+G122</f>
        <v>-1.2979999999515712E-2</v>
      </c>
      <c r="O122" s="34">
        <f t="shared" ca="1" si="14"/>
        <v>5.9189019453619865E-3</v>
      </c>
      <c r="Q122" s="58">
        <f t="shared" si="15"/>
        <v>29442.93</v>
      </c>
      <c r="AA122" s="34" t="s">
        <v>45</v>
      </c>
      <c r="AC122" s="34">
        <v>8</v>
      </c>
      <c r="AE122" s="34" t="s">
        <v>33</v>
      </c>
      <c r="AG122" s="34" t="s">
        <v>35</v>
      </c>
    </row>
    <row r="123" spans="1:33" ht="12.95" customHeight="1" x14ac:dyDescent="0.2">
      <c r="A123" s="4" t="s">
        <v>60</v>
      </c>
      <c r="B123" s="46"/>
      <c r="C123" s="8">
        <v>44821.463000000003</v>
      </c>
      <c r="D123" s="8"/>
      <c r="E123" s="34">
        <f t="shared" si="11"/>
        <v>-49.015460684686154</v>
      </c>
      <c r="F123" s="34">
        <f t="shared" si="12"/>
        <v>-49</v>
      </c>
      <c r="G123" s="34">
        <f t="shared" si="18"/>
        <v>-1.0102199994435068E-2</v>
      </c>
      <c r="I123" s="34">
        <f>+G123</f>
        <v>-1.0102199994435068E-2</v>
      </c>
      <c r="O123" s="34">
        <f t="shared" ca="1" si="14"/>
        <v>6.3623669949793927E-3</v>
      </c>
      <c r="Q123" s="58">
        <f t="shared" si="15"/>
        <v>29802.963000000003</v>
      </c>
      <c r="AA123" s="34" t="s">
        <v>45</v>
      </c>
      <c r="AC123" s="34">
        <v>6</v>
      </c>
      <c r="AE123" s="34" t="s">
        <v>59</v>
      </c>
      <c r="AG123" s="34" t="s">
        <v>35</v>
      </c>
    </row>
    <row r="124" spans="1:33" ht="12.95" customHeight="1" x14ac:dyDescent="0.2">
      <c r="A124" s="4" t="s">
        <v>61</v>
      </c>
      <c r="B124" s="46"/>
      <c r="C124" s="8">
        <v>44840.423600000002</v>
      </c>
      <c r="D124" s="8"/>
      <c r="E124" s="34">
        <f t="shared" si="11"/>
        <v>-19.997637019932842</v>
      </c>
      <c r="F124" s="34">
        <f t="shared" si="12"/>
        <v>-20</v>
      </c>
      <c r="G124" s="34">
        <f t="shared" si="18"/>
        <v>1.5440000061062165E-3</v>
      </c>
      <c r="J124" s="34">
        <f>+G124</f>
        <v>1.5440000061062165E-3</v>
      </c>
      <c r="O124" s="34">
        <f t="shared" ca="1" si="14"/>
        <v>6.3857072607487299E-3</v>
      </c>
      <c r="Q124" s="58">
        <f t="shared" si="15"/>
        <v>29821.923600000002</v>
      </c>
      <c r="AA124" s="34" t="s">
        <v>47</v>
      </c>
      <c r="AG124" s="34" t="s">
        <v>50</v>
      </c>
    </row>
    <row r="125" spans="1:33" ht="12.95" customHeight="1" x14ac:dyDescent="0.2">
      <c r="A125" s="4" t="s">
        <v>60</v>
      </c>
      <c r="B125" s="46"/>
      <c r="C125" s="8">
        <v>44842.3802</v>
      </c>
      <c r="D125" s="8"/>
      <c r="E125" s="34">
        <f t="shared" si="11"/>
        <v>-17.003202572584435</v>
      </c>
      <c r="F125" s="34">
        <f t="shared" si="12"/>
        <v>-17</v>
      </c>
      <c r="G125" s="34">
        <f t="shared" si="18"/>
        <v>-2.0925999997416511E-3</v>
      </c>
      <c r="J125" s="34">
        <f>+G125</f>
        <v>-2.0925999997416511E-3</v>
      </c>
      <c r="O125" s="34">
        <f t="shared" ca="1" si="14"/>
        <v>6.3881217710007304E-3</v>
      </c>
      <c r="Q125" s="58">
        <f t="shared" si="15"/>
        <v>29823.8802</v>
      </c>
      <c r="AA125" s="34" t="s">
        <v>47</v>
      </c>
      <c r="AC125" s="34">
        <v>16</v>
      </c>
      <c r="AE125" s="34" t="s">
        <v>33</v>
      </c>
      <c r="AG125" s="34" t="s">
        <v>35</v>
      </c>
    </row>
    <row r="126" spans="1:33" ht="12.95" customHeight="1" x14ac:dyDescent="0.2">
      <c r="A126" s="4" t="s">
        <v>61</v>
      </c>
      <c r="B126" s="46"/>
      <c r="C126" s="8">
        <v>44842.383900000001</v>
      </c>
      <c r="D126" s="8"/>
      <c r="E126" s="34">
        <f t="shared" si="11"/>
        <v>-16.997539990831115</v>
      </c>
      <c r="F126" s="34">
        <f t="shared" si="12"/>
        <v>-17</v>
      </c>
      <c r="G126" s="34">
        <f t="shared" si="18"/>
        <v>1.607400001375936E-3</v>
      </c>
      <c r="J126" s="34">
        <f>+G126</f>
        <v>1.607400001375936E-3</v>
      </c>
      <c r="O126" s="34">
        <f t="shared" ca="1" si="14"/>
        <v>6.3881217710007304E-3</v>
      </c>
      <c r="Q126" s="58">
        <f t="shared" si="15"/>
        <v>29823.883900000001</v>
      </c>
      <c r="AA126" s="34" t="s">
        <v>47</v>
      </c>
      <c r="AG126" s="34" t="s">
        <v>50</v>
      </c>
    </row>
    <row r="127" spans="1:33" ht="12.95" customHeight="1" x14ac:dyDescent="0.2">
      <c r="A127" s="4" t="s">
        <v>62</v>
      </c>
      <c r="B127" s="46"/>
      <c r="C127" s="8">
        <v>44853.49</v>
      </c>
      <c r="D127" s="8"/>
      <c r="E127" s="34">
        <f t="shared" si="11"/>
        <v>-4.5912824966739245E-4</v>
      </c>
      <c r="F127" s="34">
        <f t="shared" si="12"/>
        <v>0</v>
      </c>
      <c r="G127" s="34">
        <f t="shared" si="18"/>
        <v>-2.9999999969732016E-4</v>
      </c>
      <c r="J127" s="34">
        <f>+G127</f>
        <v>-2.9999999969732016E-4</v>
      </c>
      <c r="O127" s="34">
        <f t="shared" ca="1" si="14"/>
        <v>6.4018039957620659E-3</v>
      </c>
      <c r="Q127" s="58">
        <f t="shared" si="15"/>
        <v>29834.989999999998</v>
      </c>
      <c r="AA127" s="34" t="s">
        <v>47</v>
      </c>
      <c r="AG127" s="34" t="s">
        <v>50</v>
      </c>
    </row>
    <row r="128" spans="1:33" ht="12.95" customHeight="1" x14ac:dyDescent="0.2">
      <c r="A128" s="4" t="s">
        <v>17</v>
      </c>
      <c r="B128" s="46"/>
      <c r="C128" s="8">
        <v>44853.490299999998</v>
      </c>
      <c r="D128" s="8" t="s">
        <v>19</v>
      </c>
      <c r="E128" s="34">
        <f t="shared" si="11"/>
        <v>0</v>
      </c>
      <c r="F128" s="34">
        <f t="shared" si="12"/>
        <v>0</v>
      </c>
      <c r="G128" s="34">
        <f t="shared" si="18"/>
        <v>0</v>
      </c>
      <c r="H128" s="34">
        <f>+G128</f>
        <v>0</v>
      </c>
      <c r="O128" s="34">
        <f t="shared" ca="1" si="14"/>
        <v>6.4018039957620659E-3</v>
      </c>
      <c r="Q128" s="58">
        <f t="shared" si="15"/>
        <v>29834.990299999998</v>
      </c>
    </row>
    <row r="129" spans="1:33" ht="12.95" customHeight="1" x14ac:dyDescent="0.2">
      <c r="A129" s="4" t="s">
        <v>62</v>
      </c>
      <c r="B129" s="46"/>
      <c r="C129" s="8">
        <v>44853.490400000002</v>
      </c>
      <c r="D129" s="8"/>
      <c r="E129" s="34">
        <f t="shared" si="11"/>
        <v>1.5304275731268122E-4</v>
      </c>
      <c r="F129" s="34">
        <f t="shared" si="12"/>
        <v>0</v>
      </c>
      <c r="G129" s="34">
        <f t="shared" si="18"/>
        <v>1.0000000474974513E-4</v>
      </c>
      <c r="J129" s="34">
        <f>+G129</f>
        <v>1.0000000474974513E-4</v>
      </c>
      <c r="O129" s="34">
        <f t="shared" ca="1" si="14"/>
        <v>6.4018039957620659E-3</v>
      </c>
      <c r="Q129" s="58">
        <f t="shared" si="15"/>
        <v>29834.990400000002</v>
      </c>
      <c r="AA129" s="34" t="s">
        <v>47</v>
      </c>
      <c r="AG129" s="34" t="s">
        <v>50</v>
      </c>
    </row>
    <row r="130" spans="1:33" ht="12.95" customHeight="1" x14ac:dyDescent="0.2">
      <c r="A130" s="4" t="s">
        <v>63</v>
      </c>
      <c r="B130" s="46"/>
      <c r="C130" s="8">
        <v>44855.44</v>
      </c>
      <c r="D130" s="8"/>
      <c r="E130" s="34">
        <f t="shared" si="11"/>
        <v>2.9838744976060569</v>
      </c>
      <c r="F130" s="34">
        <f t="shared" si="12"/>
        <v>3</v>
      </c>
      <c r="G130" s="34">
        <f t="shared" si="18"/>
        <v>-1.0536599998886231E-2</v>
      </c>
      <c r="N130" s="34">
        <f>+G130</f>
        <v>-1.0536599998886231E-2</v>
      </c>
      <c r="O130" s="34">
        <f t="shared" ca="1" si="14"/>
        <v>6.4042185060140663E-3</v>
      </c>
      <c r="Q130" s="58">
        <f t="shared" si="15"/>
        <v>29836.940000000002</v>
      </c>
      <c r="AA130" s="34" t="s">
        <v>45</v>
      </c>
      <c r="AG130" s="34" t="s">
        <v>50</v>
      </c>
    </row>
    <row r="131" spans="1:33" ht="12.95" customHeight="1" x14ac:dyDescent="0.2">
      <c r="A131" s="4" t="s">
        <v>64</v>
      </c>
      <c r="B131" s="46"/>
      <c r="C131" s="8">
        <v>44874.399700000002</v>
      </c>
      <c r="D131" s="8"/>
      <c r="E131" s="34">
        <f t="shared" si="11"/>
        <v>32.000320777610362</v>
      </c>
      <c r="F131" s="34">
        <f t="shared" si="12"/>
        <v>32</v>
      </c>
      <c r="G131" s="34">
        <f t="shared" si="18"/>
        <v>2.0960000256309286E-4</v>
      </c>
      <c r="J131" s="34">
        <f t="shared" ref="J131:J137" si="19">+G131</f>
        <v>2.0960000256309286E-4</v>
      </c>
      <c r="O131" s="34">
        <f t="shared" ca="1" si="14"/>
        <v>6.4275587717834036E-3</v>
      </c>
      <c r="Q131" s="58">
        <f t="shared" si="15"/>
        <v>29855.899700000002</v>
      </c>
      <c r="AA131" s="34" t="s">
        <v>47</v>
      </c>
      <c r="AB131" s="34" t="s">
        <v>35</v>
      </c>
      <c r="AG131" s="34" t="s">
        <v>50</v>
      </c>
    </row>
    <row r="132" spans="1:33" ht="12.95" customHeight="1" x14ac:dyDescent="0.2">
      <c r="A132" s="4" t="s">
        <v>64</v>
      </c>
      <c r="B132" s="46"/>
      <c r="C132" s="8">
        <v>44874.400099999999</v>
      </c>
      <c r="D132" s="8"/>
      <c r="E132" s="34">
        <f t="shared" si="11"/>
        <v>32.000932948606206</v>
      </c>
      <c r="F132" s="34">
        <f t="shared" si="12"/>
        <v>32</v>
      </c>
      <c r="G132" s="34">
        <f t="shared" si="18"/>
        <v>6.0959999973420054E-4</v>
      </c>
      <c r="J132" s="34">
        <f t="shared" si="19"/>
        <v>6.0959999973420054E-4</v>
      </c>
      <c r="O132" s="34">
        <f t="shared" ca="1" si="14"/>
        <v>6.4275587717834036E-3</v>
      </c>
      <c r="Q132" s="58">
        <f t="shared" si="15"/>
        <v>29855.900099999999</v>
      </c>
      <c r="AA132" s="34" t="s">
        <v>47</v>
      </c>
      <c r="AB132" s="34" t="s">
        <v>51</v>
      </c>
      <c r="AG132" s="34" t="s">
        <v>50</v>
      </c>
    </row>
    <row r="133" spans="1:33" ht="12.95" customHeight="1" x14ac:dyDescent="0.2">
      <c r="A133" s="4" t="s">
        <v>64</v>
      </c>
      <c r="B133" s="46" t="s">
        <v>82</v>
      </c>
      <c r="C133" s="8">
        <v>44879.301299999999</v>
      </c>
      <c r="D133" s="8"/>
      <c r="E133" s="34">
        <f t="shared" si="11"/>
        <v>39.501864213740596</v>
      </c>
      <c r="F133" s="34">
        <f t="shared" si="12"/>
        <v>39.5</v>
      </c>
      <c r="G133" s="34">
        <f t="shared" si="18"/>
        <v>1.218099998368416E-3</v>
      </c>
      <c r="J133" s="34">
        <f t="shared" si="19"/>
        <v>1.218099998368416E-3</v>
      </c>
      <c r="O133" s="34">
        <f t="shared" ca="1" si="14"/>
        <v>6.4335950474134042E-3</v>
      </c>
      <c r="Q133" s="58">
        <f t="shared" si="15"/>
        <v>29860.801299999999</v>
      </c>
      <c r="AA133" s="34" t="s">
        <v>47</v>
      </c>
      <c r="AG133" s="34" t="s">
        <v>50</v>
      </c>
    </row>
    <row r="134" spans="1:33" ht="12.95" customHeight="1" x14ac:dyDescent="0.2">
      <c r="A134" s="4" t="s">
        <v>64</v>
      </c>
      <c r="B134" s="46" t="s">
        <v>82</v>
      </c>
      <c r="C134" s="8">
        <v>44894.330499999996</v>
      </c>
      <c r="D134" s="8"/>
      <c r="E134" s="34">
        <f t="shared" si="11"/>
        <v>62.502965203280155</v>
      </c>
      <c r="F134" s="34">
        <f t="shared" si="12"/>
        <v>62.5</v>
      </c>
      <c r="G134" s="34">
        <f t="shared" si="18"/>
        <v>1.9374999974388629E-3</v>
      </c>
      <c r="J134" s="34">
        <f t="shared" si="19"/>
        <v>1.9374999974388629E-3</v>
      </c>
      <c r="O134" s="34">
        <f t="shared" ca="1" si="14"/>
        <v>6.4521062926787406E-3</v>
      </c>
      <c r="Q134" s="58">
        <f t="shared" si="15"/>
        <v>29875.830499999996</v>
      </c>
      <c r="AA134" s="34" t="s">
        <v>47</v>
      </c>
      <c r="AB134" s="34" t="s">
        <v>51</v>
      </c>
      <c r="AG134" s="34" t="s">
        <v>50</v>
      </c>
    </row>
    <row r="135" spans="1:33" ht="12.95" customHeight="1" x14ac:dyDescent="0.2">
      <c r="A135" s="4" t="s">
        <v>64</v>
      </c>
      <c r="B135" s="46" t="s">
        <v>82</v>
      </c>
      <c r="C135" s="8">
        <v>44894.334000000003</v>
      </c>
      <c r="D135" s="8"/>
      <c r="E135" s="34">
        <f t="shared" si="11"/>
        <v>62.508321699541121</v>
      </c>
      <c r="F135" s="34">
        <f t="shared" si="12"/>
        <v>62.5</v>
      </c>
      <c r="G135" s="34">
        <f t="shared" si="18"/>
        <v>5.437500003608875E-3</v>
      </c>
      <c r="J135" s="34">
        <f t="shared" si="19"/>
        <v>5.437500003608875E-3</v>
      </c>
      <c r="O135" s="34">
        <f t="shared" ca="1" si="14"/>
        <v>6.4521062926787406E-3</v>
      </c>
      <c r="Q135" s="58">
        <f t="shared" si="15"/>
        <v>29875.834000000003</v>
      </c>
      <c r="AA135" s="34" t="s">
        <v>47</v>
      </c>
      <c r="AB135" s="34" t="s">
        <v>35</v>
      </c>
      <c r="AG135" s="34" t="s">
        <v>50</v>
      </c>
    </row>
    <row r="136" spans="1:33" ht="12.95" customHeight="1" x14ac:dyDescent="0.2">
      <c r="A136" s="4" t="s">
        <v>64</v>
      </c>
      <c r="B136" s="46"/>
      <c r="C136" s="8">
        <v>44895.3076</v>
      </c>
      <c r="D136" s="8"/>
      <c r="E136" s="34">
        <f t="shared" si="11"/>
        <v>63.998345913961252</v>
      </c>
      <c r="F136" s="34">
        <f t="shared" si="12"/>
        <v>64</v>
      </c>
      <c r="G136" s="34">
        <f t="shared" si="18"/>
        <v>-1.0808000006363727E-3</v>
      </c>
      <c r="J136" s="34">
        <f t="shared" si="19"/>
        <v>-1.0808000006363727E-3</v>
      </c>
      <c r="O136" s="34">
        <f t="shared" ca="1" si="14"/>
        <v>6.4533135478047413E-3</v>
      </c>
      <c r="Q136" s="58">
        <f t="shared" si="15"/>
        <v>29876.8076</v>
      </c>
      <c r="AA136" s="34" t="s">
        <v>47</v>
      </c>
      <c r="AB136" s="34" t="s">
        <v>51</v>
      </c>
      <c r="AG136" s="34" t="s">
        <v>50</v>
      </c>
    </row>
    <row r="137" spans="1:33" ht="12.95" customHeight="1" x14ac:dyDescent="0.2">
      <c r="A137" s="4" t="s">
        <v>64</v>
      </c>
      <c r="B137" s="46"/>
      <c r="C137" s="8">
        <v>44895.309699999998</v>
      </c>
      <c r="D137" s="8"/>
      <c r="E137" s="34">
        <f t="shared" si="11"/>
        <v>64.00155981170893</v>
      </c>
      <c r="F137" s="34">
        <f t="shared" si="12"/>
        <v>64</v>
      </c>
      <c r="G137" s="34">
        <f t="shared" si="18"/>
        <v>1.0191999972448684E-3</v>
      </c>
      <c r="J137" s="34">
        <f t="shared" si="19"/>
        <v>1.0191999972448684E-3</v>
      </c>
      <c r="O137" s="34">
        <f t="shared" ca="1" si="14"/>
        <v>6.4533135478047413E-3</v>
      </c>
      <c r="Q137" s="58">
        <f t="shared" si="15"/>
        <v>29876.809699999998</v>
      </c>
      <c r="AA137" s="34" t="s">
        <v>47</v>
      </c>
      <c r="AB137" s="34" t="s">
        <v>35</v>
      </c>
      <c r="AG137" s="34" t="s">
        <v>50</v>
      </c>
    </row>
    <row r="138" spans="1:33" ht="12.95" customHeight="1" x14ac:dyDescent="0.2">
      <c r="A138" s="4" t="s">
        <v>65</v>
      </c>
      <c r="B138" s="46"/>
      <c r="C138" s="8">
        <v>44929.264999999999</v>
      </c>
      <c r="D138" s="8"/>
      <c r="E138" s="34">
        <f t="shared" si="11"/>
        <v>115.96768471724549</v>
      </c>
      <c r="F138" s="34">
        <f t="shared" si="12"/>
        <v>116</v>
      </c>
      <c r="G138" s="34">
        <f t="shared" si="18"/>
        <v>-2.1115199997439049E-2</v>
      </c>
      <c r="I138" s="34">
        <f>+G138</f>
        <v>-2.1115199997439049E-2</v>
      </c>
      <c r="O138" s="34">
        <f t="shared" ca="1" si="14"/>
        <v>6.4951650588394149E-3</v>
      </c>
      <c r="Q138" s="58">
        <f t="shared" si="15"/>
        <v>29910.764999999999</v>
      </c>
      <c r="AA138" s="34" t="s">
        <v>45</v>
      </c>
      <c r="AC138" s="34">
        <v>8</v>
      </c>
      <c r="AE138" s="34" t="s">
        <v>59</v>
      </c>
      <c r="AG138" s="34" t="s">
        <v>35</v>
      </c>
    </row>
    <row r="139" spans="1:33" ht="12.95" customHeight="1" x14ac:dyDescent="0.2">
      <c r="A139" s="4" t="s">
        <v>64</v>
      </c>
      <c r="B139" s="46"/>
      <c r="C139" s="8">
        <v>44929.287499999999</v>
      </c>
      <c r="D139" s="8"/>
      <c r="E139" s="34">
        <f t="shared" si="11"/>
        <v>116.00211933600396</v>
      </c>
      <c r="F139" s="34">
        <f t="shared" si="12"/>
        <v>116</v>
      </c>
      <c r="G139" s="34">
        <f t="shared" si="18"/>
        <v>1.3848000016878359E-3</v>
      </c>
      <c r="J139" s="34">
        <f>+G139</f>
        <v>1.3848000016878359E-3</v>
      </c>
      <c r="O139" s="34">
        <f t="shared" ca="1" si="14"/>
        <v>6.4951650588394149E-3</v>
      </c>
      <c r="Q139" s="58">
        <f t="shared" si="15"/>
        <v>29910.787499999999</v>
      </c>
      <c r="AA139" s="34" t="s">
        <v>47</v>
      </c>
      <c r="AB139" s="34" t="s">
        <v>51</v>
      </c>
      <c r="AG139" s="34" t="s">
        <v>50</v>
      </c>
    </row>
    <row r="140" spans="1:33" ht="12.95" customHeight="1" x14ac:dyDescent="0.2">
      <c r="A140" s="4" t="s">
        <v>64</v>
      </c>
      <c r="B140" s="46"/>
      <c r="C140" s="8">
        <v>44929.287900000003</v>
      </c>
      <c r="D140" s="8"/>
      <c r="E140" s="34">
        <f t="shared" si="11"/>
        <v>116.00273150701094</v>
      </c>
      <c r="F140" s="34">
        <f t="shared" si="12"/>
        <v>116</v>
      </c>
      <c r="G140" s="34">
        <f t="shared" si="18"/>
        <v>1.7848000061349012E-3</v>
      </c>
      <c r="J140" s="34">
        <f>+G140</f>
        <v>1.7848000061349012E-3</v>
      </c>
      <c r="O140" s="34">
        <f t="shared" ca="1" si="14"/>
        <v>6.4951650588394149E-3</v>
      </c>
      <c r="Q140" s="58">
        <f t="shared" si="15"/>
        <v>29910.787900000003</v>
      </c>
      <c r="AA140" s="34" t="s">
        <v>47</v>
      </c>
      <c r="AB140" s="34" t="s">
        <v>35</v>
      </c>
      <c r="AG140" s="34" t="s">
        <v>50</v>
      </c>
    </row>
    <row r="141" spans="1:33" ht="12.95" customHeight="1" x14ac:dyDescent="0.2">
      <c r="A141" s="4" t="s">
        <v>67</v>
      </c>
      <c r="B141" s="46"/>
      <c r="C141" s="8">
        <v>46235.457000000002</v>
      </c>
      <c r="D141" s="8"/>
      <c r="E141" s="34">
        <f t="shared" si="11"/>
        <v>2114.9998423659745</v>
      </c>
      <c r="F141" s="34">
        <f t="shared" si="12"/>
        <v>2115</v>
      </c>
      <c r="G141" s="34">
        <f t="shared" si="18"/>
        <v>-1.0299999848939478E-4</v>
      </c>
      <c r="I141" s="34">
        <f>+G141</f>
        <v>-1.0299999848939478E-4</v>
      </c>
      <c r="O141" s="34">
        <f t="shared" ca="1" si="14"/>
        <v>8.1040337234223447E-3</v>
      </c>
      <c r="Q141" s="58">
        <f t="shared" si="15"/>
        <v>31216.957000000002</v>
      </c>
      <c r="AA141" s="34" t="s">
        <v>45</v>
      </c>
      <c r="AC141" s="34">
        <v>6</v>
      </c>
      <c r="AE141" s="34" t="s">
        <v>66</v>
      </c>
      <c r="AG141" s="34" t="s">
        <v>35</v>
      </c>
    </row>
    <row r="142" spans="1:33" ht="12.95" customHeight="1" x14ac:dyDescent="0.2">
      <c r="A142" s="4" t="s">
        <v>68</v>
      </c>
      <c r="B142" s="46"/>
      <c r="C142" s="8">
        <v>46339.345300000001</v>
      </c>
      <c r="D142" s="8"/>
      <c r="E142" s="34">
        <f t="shared" si="11"/>
        <v>2273.9933536594558</v>
      </c>
      <c r="F142" s="34">
        <f t="shared" si="12"/>
        <v>2274</v>
      </c>
      <c r="G142" s="34">
        <f t="shared" si="18"/>
        <v>-4.342799998994451E-3</v>
      </c>
      <c r="J142" s="34">
        <f>+G142</f>
        <v>-4.342799998994451E-3</v>
      </c>
      <c r="O142" s="34">
        <f t="shared" ca="1" si="14"/>
        <v>8.2320027667783669E-3</v>
      </c>
      <c r="Q142" s="58">
        <f t="shared" si="15"/>
        <v>31320.845300000001</v>
      </c>
      <c r="AA142" s="34" t="s">
        <v>47</v>
      </c>
      <c r="AG142" s="34" t="s">
        <v>50</v>
      </c>
    </row>
    <row r="143" spans="1:33" ht="12.95" customHeight="1" x14ac:dyDescent="0.2">
      <c r="A143" s="4" t="s">
        <v>69</v>
      </c>
      <c r="B143" s="46"/>
      <c r="C143" s="8">
        <v>46339.351600000002</v>
      </c>
      <c r="D143" s="8"/>
      <c r="E143" s="34">
        <f t="shared" si="11"/>
        <v>2274.0029953527101</v>
      </c>
      <c r="F143" s="34">
        <f t="shared" si="12"/>
        <v>2274</v>
      </c>
      <c r="G143" s="34">
        <f t="shared" si="18"/>
        <v>1.95720000192523E-3</v>
      </c>
      <c r="J143" s="34">
        <f>+G143</f>
        <v>1.95720000192523E-3</v>
      </c>
      <c r="O143" s="34">
        <f t="shared" ca="1" si="14"/>
        <v>8.2320027667783669E-3</v>
      </c>
      <c r="Q143" s="58">
        <f t="shared" si="15"/>
        <v>31320.851600000002</v>
      </c>
      <c r="AA143" s="34" t="s">
        <v>47</v>
      </c>
      <c r="AG143" s="34" t="s">
        <v>50</v>
      </c>
    </row>
    <row r="144" spans="1:33" ht="12.95" customHeight="1" x14ac:dyDescent="0.2">
      <c r="A144" s="4" t="s">
        <v>70</v>
      </c>
      <c r="B144" s="46"/>
      <c r="C144" s="8">
        <v>47351.472000000002</v>
      </c>
      <c r="D144" s="8"/>
      <c r="E144" s="34">
        <f t="shared" si="11"/>
        <v>3822.9798892643939</v>
      </c>
      <c r="F144" s="34">
        <f t="shared" si="12"/>
        <v>3823</v>
      </c>
      <c r="G144" s="34">
        <f t="shared" si="18"/>
        <v>-1.3140599992766511E-2</v>
      </c>
      <c r="N144" s="34">
        <f>+G144</f>
        <v>-1.3140599992766511E-2</v>
      </c>
      <c r="O144" s="34">
        <f t="shared" ca="1" si="14"/>
        <v>9.4786948935612382E-3</v>
      </c>
      <c r="Q144" s="58">
        <f t="shared" si="15"/>
        <v>32332.972000000002</v>
      </c>
      <c r="AA144" s="34" t="s">
        <v>45</v>
      </c>
      <c r="AG144" s="34" t="s">
        <v>50</v>
      </c>
    </row>
    <row r="145" spans="1:33" ht="12.95" customHeight="1" x14ac:dyDescent="0.2">
      <c r="A145" s="4" t="s">
        <v>70</v>
      </c>
      <c r="B145" s="46"/>
      <c r="C145" s="8">
        <v>47351.472999999998</v>
      </c>
      <c r="D145" s="8"/>
      <c r="E145" s="34">
        <f t="shared" si="11"/>
        <v>3822.9814196918887</v>
      </c>
      <c r="F145" s="34">
        <f t="shared" si="12"/>
        <v>3823</v>
      </c>
      <c r="G145" s="34">
        <f t="shared" si="18"/>
        <v>-1.2140599996200763E-2</v>
      </c>
      <c r="N145" s="34">
        <f>+G145</f>
        <v>-1.2140599996200763E-2</v>
      </c>
      <c r="O145" s="34">
        <f t="shared" ca="1" si="14"/>
        <v>9.4786948935612382E-3</v>
      </c>
      <c r="Q145" s="58">
        <f t="shared" si="15"/>
        <v>32332.972999999998</v>
      </c>
      <c r="AA145" s="34" t="s">
        <v>45</v>
      </c>
      <c r="AG145" s="34" t="s">
        <v>50</v>
      </c>
    </row>
    <row r="146" spans="1:33" ht="12.95" customHeight="1" x14ac:dyDescent="0.2">
      <c r="A146" s="4" t="s">
        <v>71</v>
      </c>
      <c r="B146" s="46"/>
      <c r="C146" s="8">
        <v>47353.442999999999</v>
      </c>
      <c r="D146" s="8"/>
      <c r="E146" s="34">
        <f t="shared" si="11"/>
        <v>3825.9963618677484</v>
      </c>
      <c r="F146" s="34">
        <f t="shared" si="12"/>
        <v>3826</v>
      </c>
      <c r="G146" s="34">
        <f t="shared" si="18"/>
        <v>-2.3771999985910952E-3</v>
      </c>
      <c r="N146" s="34">
        <f>+G146</f>
        <v>-2.3771999985910952E-3</v>
      </c>
      <c r="O146" s="34">
        <f t="shared" ca="1" si="14"/>
        <v>9.4811094038132378E-3</v>
      </c>
      <c r="Q146" s="58">
        <f t="shared" si="15"/>
        <v>32334.942999999999</v>
      </c>
      <c r="AA146" s="34" t="s">
        <v>45</v>
      </c>
      <c r="AG146" s="34" t="s">
        <v>50</v>
      </c>
    </row>
    <row r="147" spans="1:33" ht="12.95" customHeight="1" x14ac:dyDescent="0.2">
      <c r="A147" s="4" t="s">
        <v>72</v>
      </c>
      <c r="B147" s="46"/>
      <c r="C147" s="8">
        <v>47468.451500000003</v>
      </c>
      <c r="D147" s="8"/>
      <c r="E147" s="34">
        <f t="shared" si="11"/>
        <v>4002.0085330515794</v>
      </c>
      <c r="F147" s="34">
        <f t="shared" si="12"/>
        <v>4002</v>
      </c>
      <c r="G147" s="34">
        <f t="shared" si="18"/>
        <v>5.5756000074325129E-3</v>
      </c>
      <c r="J147" s="34">
        <f t="shared" ref="J147:J162" si="20">+G147</f>
        <v>5.5756000074325129E-3</v>
      </c>
      <c r="O147" s="34">
        <f t="shared" ca="1" si="14"/>
        <v>9.6227606719305955E-3</v>
      </c>
      <c r="Q147" s="58">
        <f t="shared" si="15"/>
        <v>32449.951500000003</v>
      </c>
      <c r="AA147" s="34" t="s">
        <v>47</v>
      </c>
      <c r="AG147" s="34" t="s">
        <v>50</v>
      </c>
    </row>
    <row r="148" spans="1:33" ht="12.95" customHeight="1" x14ac:dyDescent="0.2">
      <c r="A148" s="4" t="s">
        <v>74</v>
      </c>
      <c r="B148" s="46"/>
      <c r="C148" s="8">
        <v>47749.417099999999</v>
      </c>
      <c r="D148" s="8"/>
      <c r="E148" s="34">
        <f t="shared" si="11"/>
        <v>4432.0060139679072</v>
      </c>
      <c r="F148" s="34">
        <f t="shared" si="12"/>
        <v>4432</v>
      </c>
      <c r="G148" s="34">
        <f t="shared" si="18"/>
        <v>3.9296000031754375E-3</v>
      </c>
      <c r="J148" s="34">
        <f t="shared" si="20"/>
        <v>3.9296000031754375E-3</v>
      </c>
      <c r="O148" s="34">
        <f t="shared" ca="1" si="14"/>
        <v>9.9688404747173172E-3</v>
      </c>
      <c r="Q148" s="58">
        <f t="shared" si="15"/>
        <v>32730.917099999999</v>
      </c>
      <c r="AA148" s="34" t="s">
        <v>47</v>
      </c>
      <c r="AB148" s="34" t="s">
        <v>73</v>
      </c>
      <c r="AG148" s="34" t="s">
        <v>50</v>
      </c>
    </row>
    <row r="149" spans="1:33" ht="12.95" customHeight="1" x14ac:dyDescent="0.2">
      <c r="A149" s="4" t="s">
        <v>74</v>
      </c>
      <c r="B149" s="46"/>
      <c r="C149" s="8">
        <v>47749.417600000001</v>
      </c>
      <c r="D149" s="8"/>
      <c r="E149" s="34">
        <f t="shared" ref="E149:E212" si="21">+(C149-C$7)/C$8</f>
        <v>4432.0067791816609</v>
      </c>
      <c r="F149" s="34">
        <f t="shared" ref="F149:F212" si="22">ROUND(2*E149,0)/2</f>
        <v>4432</v>
      </c>
      <c r="G149" s="34">
        <f t="shared" ref="G149:G168" si="23">+C149-(C$7+F149*C$8)</f>
        <v>4.4296000050962903E-3</v>
      </c>
      <c r="J149" s="34">
        <f t="shared" si="20"/>
        <v>4.4296000050962903E-3</v>
      </c>
      <c r="O149" s="34">
        <f t="shared" ref="O149:O212" ca="1" si="24">+C$11+C$12*F149</f>
        <v>9.9688404747173172E-3</v>
      </c>
      <c r="Q149" s="58">
        <f t="shared" ref="Q149:Q212" si="25">+C149-15018.5</f>
        <v>32730.917600000001</v>
      </c>
      <c r="AA149" s="34" t="s">
        <v>47</v>
      </c>
      <c r="AB149" s="34" t="s">
        <v>35</v>
      </c>
      <c r="AG149" s="34" t="s">
        <v>50</v>
      </c>
    </row>
    <row r="150" spans="1:33" ht="12.95" customHeight="1" x14ac:dyDescent="0.2">
      <c r="A150" s="4" t="s">
        <v>74</v>
      </c>
      <c r="B150" s="46"/>
      <c r="C150" s="8">
        <v>47749.417600000001</v>
      </c>
      <c r="D150" s="8"/>
      <c r="E150" s="34">
        <f t="shared" si="21"/>
        <v>4432.0067791816609</v>
      </c>
      <c r="F150" s="34">
        <f t="shared" si="22"/>
        <v>4432</v>
      </c>
      <c r="G150" s="34">
        <f t="shared" si="23"/>
        <v>4.4296000050962903E-3</v>
      </c>
      <c r="J150" s="34">
        <f t="shared" si="20"/>
        <v>4.4296000050962903E-3</v>
      </c>
      <c r="O150" s="34">
        <f t="shared" ca="1" si="24"/>
        <v>9.9688404747173172E-3</v>
      </c>
      <c r="Q150" s="58">
        <f t="shared" si="25"/>
        <v>32730.917600000001</v>
      </c>
      <c r="AA150" s="34" t="s">
        <v>47</v>
      </c>
      <c r="AB150" s="34" t="s">
        <v>48</v>
      </c>
      <c r="AG150" s="34" t="s">
        <v>50</v>
      </c>
    </row>
    <row r="151" spans="1:33" ht="12.95" customHeight="1" x14ac:dyDescent="0.2">
      <c r="A151" s="6" t="s">
        <v>74</v>
      </c>
      <c r="B151" s="3" t="s">
        <v>84</v>
      </c>
      <c r="C151" s="8">
        <v>47749.417600000001</v>
      </c>
      <c r="D151" s="8">
        <v>2.9999999999999997E-4</v>
      </c>
      <c r="E151" s="34">
        <f t="shared" si="21"/>
        <v>4432.0067791816609</v>
      </c>
      <c r="F151" s="34">
        <f t="shared" si="22"/>
        <v>4432</v>
      </c>
      <c r="G151" s="34">
        <f t="shared" si="23"/>
        <v>4.4296000050962903E-3</v>
      </c>
      <c r="J151" s="34">
        <f t="shared" si="20"/>
        <v>4.4296000050962903E-3</v>
      </c>
      <c r="O151" s="34">
        <f t="shared" ca="1" si="24"/>
        <v>9.9688404747173172E-3</v>
      </c>
      <c r="Q151" s="58">
        <f t="shared" si="25"/>
        <v>32730.917600000001</v>
      </c>
    </row>
    <row r="152" spans="1:33" ht="12.95" customHeight="1" x14ac:dyDescent="0.2">
      <c r="A152" s="4" t="s">
        <v>74</v>
      </c>
      <c r="B152" s="46" t="s">
        <v>82</v>
      </c>
      <c r="C152" s="8">
        <v>47761.502899999999</v>
      </c>
      <c r="D152" s="8"/>
      <c r="E152" s="34">
        <f t="shared" si="21"/>
        <v>4450.5024546526711</v>
      </c>
      <c r="F152" s="34">
        <f t="shared" si="22"/>
        <v>4450.5</v>
      </c>
      <c r="G152" s="34">
        <f t="shared" si="23"/>
        <v>1.6039000038290396E-3</v>
      </c>
      <c r="J152" s="34">
        <f t="shared" si="20"/>
        <v>1.6039000038290396E-3</v>
      </c>
      <c r="O152" s="34">
        <f t="shared" ca="1" si="24"/>
        <v>9.9837299546046542E-3</v>
      </c>
      <c r="Q152" s="58">
        <f t="shared" si="25"/>
        <v>32743.002899999999</v>
      </c>
      <c r="AA152" s="34" t="s">
        <v>47</v>
      </c>
      <c r="AB152" s="34" t="s">
        <v>73</v>
      </c>
      <c r="AG152" s="34" t="s">
        <v>50</v>
      </c>
    </row>
    <row r="153" spans="1:33" ht="12.95" customHeight="1" x14ac:dyDescent="0.2">
      <c r="A153" s="4" t="s">
        <v>74</v>
      </c>
      <c r="B153" s="46" t="s">
        <v>82</v>
      </c>
      <c r="C153" s="8">
        <v>47763.464800000002</v>
      </c>
      <c r="D153" s="8"/>
      <c r="E153" s="34">
        <f t="shared" si="21"/>
        <v>4453.505000365778</v>
      </c>
      <c r="F153" s="34">
        <f t="shared" si="22"/>
        <v>4453.5</v>
      </c>
      <c r="G153" s="34">
        <f t="shared" si="23"/>
        <v>3.2673000023351051E-3</v>
      </c>
      <c r="J153" s="34">
        <f t="shared" si="20"/>
        <v>3.2673000023351051E-3</v>
      </c>
      <c r="O153" s="34">
        <f t="shared" ca="1" si="24"/>
        <v>9.9861444648566538E-3</v>
      </c>
      <c r="Q153" s="58">
        <f t="shared" si="25"/>
        <v>32744.964800000002</v>
      </c>
      <c r="AA153" s="34" t="s">
        <v>47</v>
      </c>
      <c r="AB153" s="34" t="s">
        <v>73</v>
      </c>
      <c r="AG153" s="34" t="s">
        <v>50</v>
      </c>
    </row>
    <row r="154" spans="1:33" ht="12.95" customHeight="1" x14ac:dyDescent="0.2">
      <c r="A154" s="4" t="s">
        <v>74</v>
      </c>
      <c r="B154" s="46"/>
      <c r="C154" s="8">
        <v>47764.445699999997</v>
      </c>
      <c r="D154" s="8"/>
      <c r="E154" s="34">
        <f t="shared" si="21"/>
        <v>4455.0061967009478</v>
      </c>
      <c r="F154" s="34">
        <f t="shared" si="22"/>
        <v>4455</v>
      </c>
      <c r="G154" s="34">
        <f t="shared" si="23"/>
        <v>4.0489999955752864E-3</v>
      </c>
      <c r="J154" s="34">
        <f t="shared" si="20"/>
        <v>4.0489999955752864E-3</v>
      </c>
      <c r="O154" s="34">
        <f t="shared" ca="1" si="24"/>
        <v>9.9873517199826553E-3</v>
      </c>
      <c r="Q154" s="58">
        <f t="shared" si="25"/>
        <v>32745.945699999997</v>
      </c>
      <c r="AA154" s="34" t="s">
        <v>47</v>
      </c>
      <c r="AB154" s="34" t="s">
        <v>73</v>
      </c>
      <c r="AG154" s="34" t="s">
        <v>50</v>
      </c>
    </row>
    <row r="155" spans="1:33" ht="12.95" customHeight="1" x14ac:dyDescent="0.2">
      <c r="A155" s="4" t="s">
        <v>74</v>
      </c>
      <c r="B155" s="46"/>
      <c r="C155" s="8">
        <v>47764.446100000001</v>
      </c>
      <c r="D155" s="8"/>
      <c r="E155" s="34">
        <f t="shared" si="21"/>
        <v>4455.0068088719545</v>
      </c>
      <c r="F155" s="34">
        <f t="shared" si="22"/>
        <v>4455</v>
      </c>
      <c r="G155" s="34">
        <f t="shared" si="23"/>
        <v>4.4490000000223517E-3</v>
      </c>
      <c r="J155" s="34">
        <f t="shared" si="20"/>
        <v>4.4490000000223517E-3</v>
      </c>
      <c r="O155" s="34">
        <f t="shared" ca="1" si="24"/>
        <v>9.9873517199826553E-3</v>
      </c>
      <c r="Q155" s="58">
        <f t="shared" si="25"/>
        <v>32745.946100000001</v>
      </c>
      <c r="AA155" s="34" t="s">
        <v>47</v>
      </c>
      <c r="AB155" s="34" t="s">
        <v>51</v>
      </c>
      <c r="AG155" s="34" t="s">
        <v>50</v>
      </c>
    </row>
    <row r="156" spans="1:33" ht="12.95" customHeight="1" x14ac:dyDescent="0.2">
      <c r="A156" s="4" t="s">
        <v>74</v>
      </c>
      <c r="B156" s="46"/>
      <c r="C156" s="8">
        <v>47764.446199999998</v>
      </c>
      <c r="D156" s="8"/>
      <c r="E156" s="34">
        <f t="shared" si="21"/>
        <v>4455.0069619147007</v>
      </c>
      <c r="F156" s="34">
        <f t="shared" si="22"/>
        <v>4455</v>
      </c>
      <c r="G156" s="34">
        <f t="shared" si="23"/>
        <v>4.5489999974961393E-3</v>
      </c>
      <c r="J156" s="34">
        <f t="shared" si="20"/>
        <v>4.5489999974961393E-3</v>
      </c>
      <c r="O156" s="34">
        <f t="shared" ca="1" si="24"/>
        <v>9.9873517199826553E-3</v>
      </c>
      <c r="Q156" s="58">
        <f t="shared" si="25"/>
        <v>32745.946199999998</v>
      </c>
      <c r="AA156" s="34" t="s">
        <v>47</v>
      </c>
      <c r="AB156" s="34" t="s">
        <v>48</v>
      </c>
      <c r="AG156" s="34" t="s">
        <v>50</v>
      </c>
    </row>
    <row r="157" spans="1:33" ht="12.95" customHeight="1" x14ac:dyDescent="0.2">
      <c r="A157" s="4" t="s">
        <v>74</v>
      </c>
      <c r="B157" s="46"/>
      <c r="C157" s="8">
        <v>47764.446300000003</v>
      </c>
      <c r="D157" s="8"/>
      <c r="E157" s="34">
        <f t="shared" si="21"/>
        <v>4455.0071149574578</v>
      </c>
      <c r="F157" s="34">
        <f t="shared" si="22"/>
        <v>4455</v>
      </c>
      <c r="G157" s="34">
        <f t="shared" si="23"/>
        <v>4.6490000022458844E-3</v>
      </c>
      <c r="J157" s="34">
        <f t="shared" si="20"/>
        <v>4.6490000022458844E-3</v>
      </c>
      <c r="O157" s="34">
        <f t="shared" ca="1" si="24"/>
        <v>9.9873517199826553E-3</v>
      </c>
      <c r="Q157" s="58">
        <f t="shared" si="25"/>
        <v>32745.946300000003</v>
      </c>
      <c r="AA157" s="34" t="s">
        <v>47</v>
      </c>
      <c r="AB157" s="34" t="s">
        <v>35</v>
      </c>
      <c r="AG157" s="34" t="s">
        <v>50</v>
      </c>
    </row>
    <row r="158" spans="1:33" ht="12.95" customHeight="1" x14ac:dyDescent="0.2">
      <c r="A158" s="4" t="s">
        <v>74</v>
      </c>
      <c r="B158" s="46" t="s">
        <v>82</v>
      </c>
      <c r="C158" s="8">
        <v>47767.382899999997</v>
      </c>
      <c r="D158" s="8"/>
      <c r="E158" s="34">
        <f t="shared" si="21"/>
        <v>4459.501368355227</v>
      </c>
      <c r="F158" s="34">
        <f t="shared" si="22"/>
        <v>4459.5</v>
      </c>
      <c r="G158" s="34">
        <f t="shared" si="23"/>
        <v>8.9409999782219529E-4</v>
      </c>
      <c r="J158" s="34">
        <f t="shared" si="20"/>
        <v>8.9409999782219529E-4</v>
      </c>
      <c r="O158" s="34">
        <f t="shared" ca="1" si="24"/>
        <v>9.9909734853606547E-3</v>
      </c>
      <c r="Q158" s="58">
        <f t="shared" si="25"/>
        <v>32748.882899999997</v>
      </c>
      <c r="AA158" s="34" t="s">
        <v>47</v>
      </c>
      <c r="AB158" s="34" t="s">
        <v>73</v>
      </c>
      <c r="AG158" s="34" t="s">
        <v>50</v>
      </c>
    </row>
    <row r="159" spans="1:33" ht="12.95" customHeight="1" x14ac:dyDescent="0.2">
      <c r="A159" s="55" t="s">
        <v>545</v>
      </c>
      <c r="B159" s="56" t="s">
        <v>84</v>
      </c>
      <c r="C159" s="55">
        <v>47849.390599999999</v>
      </c>
      <c r="D159" s="55" t="s">
        <v>107</v>
      </c>
      <c r="E159" s="4">
        <f t="shared" si="21"/>
        <v>4585.0082076826866</v>
      </c>
      <c r="F159" s="4">
        <f t="shared" si="22"/>
        <v>4585</v>
      </c>
      <c r="G159" s="4">
        <f t="shared" si="23"/>
        <v>5.3630000038538128E-3</v>
      </c>
      <c r="H159" s="4"/>
      <c r="J159" s="4">
        <f t="shared" si="20"/>
        <v>5.3630000038538128E-3</v>
      </c>
      <c r="K159" s="4"/>
      <c r="L159" s="4"/>
      <c r="M159" s="4"/>
      <c r="N159" s="4"/>
      <c r="O159" s="4">
        <f t="shared" ca="1" si="24"/>
        <v>1.0091980497569339E-2</v>
      </c>
      <c r="P159" s="4"/>
      <c r="Q159" s="57">
        <f t="shared" si="25"/>
        <v>32830.890599999999</v>
      </c>
    </row>
    <row r="160" spans="1:33" ht="12.95" customHeight="1" x14ac:dyDescent="0.2">
      <c r="A160" s="4" t="s">
        <v>75</v>
      </c>
      <c r="B160" s="46"/>
      <c r="C160" s="8">
        <v>48486.467299999997</v>
      </c>
      <c r="D160" s="8"/>
      <c r="E160" s="34">
        <f t="shared" si="21"/>
        <v>5560.0079092493206</v>
      </c>
      <c r="F160" s="34">
        <f t="shared" si="22"/>
        <v>5560</v>
      </c>
      <c r="G160" s="34">
        <f t="shared" si="23"/>
        <v>5.1679999960470013E-3</v>
      </c>
      <c r="J160" s="34">
        <f t="shared" si="20"/>
        <v>5.1679999960470013E-3</v>
      </c>
      <c r="O160" s="34">
        <f t="shared" ca="1" si="24"/>
        <v>1.0876696329469467E-2</v>
      </c>
      <c r="Q160" s="58">
        <f t="shared" si="25"/>
        <v>33467.967299999997</v>
      </c>
      <c r="AA160" s="34" t="s">
        <v>47</v>
      </c>
      <c r="AG160" s="34" t="s">
        <v>50</v>
      </c>
    </row>
    <row r="161" spans="1:33" s="4" customFormat="1" ht="12.95" customHeight="1" x14ac:dyDescent="0.2">
      <c r="A161" s="4" t="s">
        <v>76</v>
      </c>
      <c r="B161" s="11"/>
      <c r="C161" s="5">
        <v>48488.428200000002</v>
      </c>
      <c r="D161" s="5"/>
      <c r="E161" s="4">
        <f t="shared" si="21"/>
        <v>5563.0089245349327</v>
      </c>
      <c r="F161" s="4">
        <f t="shared" si="22"/>
        <v>5563</v>
      </c>
      <c r="G161" s="4">
        <f t="shared" si="23"/>
        <v>5.8314000052632764E-3</v>
      </c>
      <c r="J161" s="4">
        <f t="shared" si="20"/>
        <v>5.8314000052632764E-3</v>
      </c>
      <c r="O161" s="4">
        <f t="shared" ca="1" si="24"/>
        <v>1.0879110839721467E-2</v>
      </c>
      <c r="Q161" s="57">
        <f t="shared" si="25"/>
        <v>33469.928200000002</v>
      </c>
      <c r="AA161" s="4" t="s">
        <v>47</v>
      </c>
      <c r="AG161" s="4" t="s">
        <v>50</v>
      </c>
    </row>
    <row r="162" spans="1:33" s="4" customFormat="1" ht="12.95" customHeight="1" x14ac:dyDescent="0.2">
      <c r="A162" s="4" t="s">
        <v>76</v>
      </c>
      <c r="B162" s="11"/>
      <c r="C162" s="5">
        <v>48503.456400000003</v>
      </c>
      <c r="D162" s="5"/>
      <c r="E162" s="4">
        <f t="shared" si="21"/>
        <v>5586.0084950969776</v>
      </c>
      <c r="F162" s="4">
        <f t="shared" si="22"/>
        <v>5586</v>
      </c>
      <c r="G162" s="4">
        <f t="shared" si="23"/>
        <v>5.5508000077679753E-3</v>
      </c>
      <c r="J162" s="4">
        <f t="shared" si="20"/>
        <v>5.5508000077679753E-3</v>
      </c>
      <c r="O162" s="4">
        <f t="shared" ca="1" si="24"/>
        <v>1.0897622084986805E-2</v>
      </c>
      <c r="Q162" s="57">
        <f t="shared" si="25"/>
        <v>33484.956400000003</v>
      </c>
      <c r="AA162" s="4" t="s">
        <v>47</v>
      </c>
      <c r="AG162" s="4" t="s">
        <v>50</v>
      </c>
    </row>
    <row r="163" spans="1:33" s="4" customFormat="1" ht="12.95" customHeight="1" x14ac:dyDescent="0.2">
      <c r="A163" s="4" t="s">
        <v>78</v>
      </c>
      <c r="B163" s="11" t="s">
        <v>82</v>
      </c>
      <c r="C163" s="5">
        <v>48760.565999999999</v>
      </c>
      <c r="D163" s="5">
        <v>3.0000000000000001E-3</v>
      </c>
      <c r="E163" s="4">
        <f t="shared" si="21"/>
        <v>5979.4960975629183</v>
      </c>
      <c r="F163" s="4">
        <f t="shared" si="22"/>
        <v>5979.5</v>
      </c>
      <c r="G163" s="4">
        <f t="shared" si="23"/>
        <v>-2.5498999966657721E-3</v>
      </c>
      <c r="I163" s="4">
        <f>+G163</f>
        <v>-2.5498999966657721E-3</v>
      </c>
      <c r="O163" s="4">
        <f t="shared" ca="1" si="24"/>
        <v>1.1214325346374189E-2</v>
      </c>
      <c r="Q163" s="57">
        <f t="shared" si="25"/>
        <v>33742.065999999999</v>
      </c>
      <c r="AA163" s="4" t="s">
        <v>47</v>
      </c>
      <c r="AC163" s="4">
        <v>16</v>
      </c>
      <c r="AE163" s="4" t="s">
        <v>77</v>
      </c>
      <c r="AG163" s="4" t="s">
        <v>35</v>
      </c>
    </row>
    <row r="164" spans="1:33" s="4" customFormat="1" ht="12.95" customHeight="1" x14ac:dyDescent="0.2">
      <c r="A164" s="4" t="s">
        <v>79</v>
      </c>
      <c r="B164" s="11"/>
      <c r="C164" s="5">
        <v>48833.429100000001</v>
      </c>
      <c r="D164" s="5"/>
      <c r="E164" s="4">
        <f t="shared" si="21"/>
        <v>6091.0077895698969</v>
      </c>
      <c r="F164" s="4">
        <f t="shared" si="22"/>
        <v>6091</v>
      </c>
      <c r="G164" s="4">
        <f t="shared" si="23"/>
        <v>5.0898000044981018E-3</v>
      </c>
      <c r="J164" s="34">
        <f>+G164</f>
        <v>5.0898000044981018E-3</v>
      </c>
      <c r="O164" s="4">
        <f t="shared" ca="1" si="24"/>
        <v>1.1304064644073537E-2</v>
      </c>
      <c r="Q164" s="57">
        <f t="shared" si="25"/>
        <v>33814.929100000001</v>
      </c>
      <c r="R164" s="34"/>
      <c r="AA164" s="4" t="s">
        <v>47</v>
      </c>
      <c r="AB164" s="4" t="s">
        <v>35</v>
      </c>
      <c r="AG164" s="4" t="s">
        <v>50</v>
      </c>
    </row>
    <row r="165" spans="1:33" s="4" customFormat="1" ht="12.95" customHeight="1" x14ac:dyDescent="0.2">
      <c r="A165" s="4" t="s">
        <v>79</v>
      </c>
      <c r="B165" s="11"/>
      <c r="C165" s="5">
        <v>48833.43</v>
      </c>
      <c r="D165" s="5"/>
      <c r="E165" s="4">
        <f t="shared" si="21"/>
        <v>6091.0091669546464</v>
      </c>
      <c r="F165" s="4">
        <f t="shared" si="22"/>
        <v>6091</v>
      </c>
      <c r="G165" s="4">
        <f t="shared" si="23"/>
        <v>5.9898000035900623E-3</v>
      </c>
      <c r="J165" s="34">
        <f>+G165</f>
        <v>5.9898000035900623E-3</v>
      </c>
      <c r="O165" s="4">
        <f t="shared" ca="1" si="24"/>
        <v>1.1304064644073537E-2</v>
      </c>
      <c r="Q165" s="57">
        <f t="shared" si="25"/>
        <v>33814.93</v>
      </c>
      <c r="R165" s="34"/>
      <c r="AA165" s="4" t="s">
        <v>47</v>
      </c>
      <c r="AB165" s="4" t="s">
        <v>51</v>
      </c>
      <c r="AG165" s="4" t="s">
        <v>50</v>
      </c>
    </row>
    <row r="166" spans="1:33" s="4" customFormat="1" ht="12.95" customHeight="1" x14ac:dyDescent="0.2">
      <c r="A166" s="4" t="s">
        <v>81</v>
      </c>
      <c r="B166" s="11"/>
      <c r="C166" s="5">
        <v>49919.400800000003</v>
      </c>
      <c r="D166" s="5">
        <v>5.0000000000000001E-4</v>
      </c>
      <c r="E166" s="4">
        <f t="shared" si="21"/>
        <v>7753.0087439444897</v>
      </c>
      <c r="F166" s="4">
        <f t="shared" si="22"/>
        <v>7753</v>
      </c>
      <c r="G166" s="4">
        <f t="shared" si="23"/>
        <v>5.7134000089718029E-3</v>
      </c>
      <c r="J166" s="4">
        <f>+G166</f>
        <v>5.7134000089718029E-3</v>
      </c>
      <c r="O166" s="4">
        <f t="shared" ca="1" si="24"/>
        <v>1.2641703323681756E-2</v>
      </c>
      <c r="Q166" s="57">
        <f t="shared" si="25"/>
        <v>34900.900800000003</v>
      </c>
      <c r="R166" s="34"/>
      <c r="AA166" s="4" t="s">
        <v>80</v>
      </c>
      <c r="AG166" s="4" t="s">
        <v>50</v>
      </c>
    </row>
    <row r="167" spans="1:33" s="4" customFormat="1" ht="12.95" customHeight="1" x14ac:dyDescent="0.2">
      <c r="A167" s="5" t="s">
        <v>117</v>
      </c>
      <c r="B167" s="11" t="s">
        <v>82</v>
      </c>
      <c r="C167" s="5">
        <v>50977.9323</v>
      </c>
      <c r="D167" s="5">
        <v>2.9999999999999997E-4</v>
      </c>
      <c r="E167" s="4">
        <f t="shared" si="21"/>
        <v>9373.0144616216276</v>
      </c>
      <c r="F167" s="4">
        <f t="shared" si="22"/>
        <v>9373</v>
      </c>
      <c r="G167" s="4">
        <f t="shared" si="23"/>
        <v>9.4494000004488043E-3</v>
      </c>
      <c r="K167" s="34">
        <f>+G167</f>
        <v>9.4494000004488043E-3</v>
      </c>
      <c r="O167" s="4">
        <f t="shared" ca="1" si="24"/>
        <v>1.394553885976197E-2</v>
      </c>
      <c r="Q167" s="57">
        <f t="shared" si="25"/>
        <v>35959.4323</v>
      </c>
      <c r="R167" s="34"/>
    </row>
    <row r="168" spans="1:33" s="4" customFormat="1" ht="12.95" customHeight="1" x14ac:dyDescent="0.2">
      <c r="A168" s="5" t="s">
        <v>117</v>
      </c>
      <c r="B168" s="11" t="s">
        <v>82</v>
      </c>
      <c r="C168" s="5">
        <v>50981.850599999998</v>
      </c>
      <c r="D168" s="5">
        <v>5.0000000000000001E-4</v>
      </c>
      <c r="E168" s="4">
        <f t="shared" si="21"/>
        <v>9379.011135696579</v>
      </c>
      <c r="F168" s="4">
        <f t="shared" si="22"/>
        <v>9379</v>
      </c>
      <c r="G168" s="4">
        <f t="shared" si="23"/>
        <v>7.2761999981594272E-3</v>
      </c>
      <c r="K168" s="34">
        <f>+G168</f>
        <v>7.2761999981594272E-3</v>
      </c>
      <c r="O168" s="4">
        <f t="shared" ca="1" si="24"/>
        <v>1.3950367880265971E-2</v>
      </c>
      <c r="Q168" s="57">
        <f t="shared" si="25"/>
        <v>35963.350599999998</v>
      </c>
      <c r="R168" s="34"/>
    </row>
    <row r="169" spans="1:33" s="4" customFormat="1" ht="12.95" customHeight="1" x14ac:dyDescent="0.2">
      <c r="A169" s="5" t="s">
        <v>106</v>
      </c>
      <c r="B169" s="11" t="s">
        <v>84</v>
      </c>
      <c r="C169" s="5">
        <v>52117.477500000001</v>
      </c>
      <c r="D169" s="5" t="s">
        <v>107</v>
      </c>
      <c r="E169" s="4">
        <f t="shared" si="21"/>
        <v>11117.005773690793</v>
      </c>
      <c r="F169" s="4">
        <f t="shared" si="22"/>
        <v>11117</v>
      </c>
      <c r="O169" s="4">
        <f t="shared" ca="1" si="24"/>
        <v>1.5349174152924867E-2</v>
      </c>
      <c r="Q169" s="57">
        <f t="shared" si="25"/>
        <v>37098.977500000001</v>
      </c>
      <c r="U169" s="4">
        <f>+C169-(C$7+F169*C$8)</f>
        <v>3.7726000009570271E-3</v>
      </c>
    </row>
    <row r="170" spans="1:33" s="4" customFormat="1" ht="12.95" customHeight="1" x14ac:dyDescent="0.2">
      <c r="A170" s="5" t="s">
        <v>106</v>
      </c>
      <c r="B170" s="11" t="s">
        <v>84</v>
      </c>
      <c r="C170" s="5">
        <v>52136.422400000003</v>
      </c>
      <c r="D170" s="5" t="s">
        <v>107</v>
      </c>
      <c r="E170" s="4">
        <f t="shared" si="21"/>
        <v>11145.999569643795</v>
      </c>
      <c r="F170" s="4">
        <f t="shared" si="22"/>
        <v>11146</v>
      </c>
      <c r="O170" s="4">
        <f t="shared" ca="1" si="24"/>
        <v>1.5372514418694205E-2</v>
      </c>
      <c r="Q170" s="57">
        <f t="shared" si="25"/>
        <v>37117.922400000003</v>
      </c>
      <c r="U170" s="4">
        <f>+C170-(C$7+F170*C$8)</f>
        <v>-2.8119999478803948E-4</v>
      </c>
    </row>
    <row r="171" spans="1:33" s="4" customFormat="1" ht="12.95" customHeight="1" x14ac:dyDescent="0.2">
      <c r="A171" s="5" t="s">
        <v>85</v>
      </c>
      <c r="B171" s="59" t="s">
        <v>84</v>
      </c>
      <c r="C171" s="6">
        <v>52151.4617</v>
      </c>
      <c r="D171" s="6">
        <v>8.0000000000000004E-4</v>
      </c>
      <c r="E171" s="4">
        <f t="shared" si="21"/>
        <v>11169.016127951088</v>
      </c>
      <c r="F171" s="4">
        <f t="shared" si="22"/>
        <v>11169</v>
      </c>
      <c r="G171" s="4">
        <f t="shared" ref="G171:G185" si="26">+C171-(C$7+F171*C$8)</f>
        <v>1.0538200003793463E-2</v>
      </c>
      <c r="J171" s="34">
        <f t="shared" ref="J171:J176" si="27">+G171</f>
        <v>1.0538200003793463E-2</v>
      </c>
      <c r="O171" s="4">
        <f t="shared" ca="1" si="24"/>
        <v>1.5391025663959541E-2</v>
      </c>
      <c r="Q171" s="57">
        <f t="shared" si="25"/>
        <v>37132.9617</v>
      </c>
      <c r="R171" s="34"/>
    </row>
    <row r="172" spans="1:33" s="4" customFormat="1" ht="12.95" customHeight="1" x14ac:dyDescent="0.2">
      <c r="A172" s="5" t="s">
        <v>85</v>
      </c>
      <c r="B172" s="59" t="s">
        <v>84</v>
      </c>
      <c r="C172" s="6">
        <v>52153.422700000003</v>
      </c>
      <c r="D172" s="6">
        <v>5.0000000000000001E-4</v>
      </c>
      <c r="E172" s="4">
        <f t="shared" si="21"/>
        <v>11172.017296279448</v>
      </c>
      <c r="F172" s="4">
        <f t="shared" si="22"/>
        <v>11172</v>
      </c>
      <c r="G172" s="4">
        <f t="shared" si="26"/>
        <v>1.1301600003207568E-2</v>
      </c>
      <c r="J172" s="34">
        <f t="shared" si="27"/>
        <v>1.1301600003207568E-2</v>
      </c>
      <c r="O172" s="4">
        <f t="shared" ca="1" si="24"/>
        <v>1.5393440174211542E-2</v>
      </c>
      <c r="Q172" s="57">
        <f t="shared" si="25"/>
        <v>37134.922700000003</v>
      </c>
      <c r="R172" s="34"/>
    </row>
    <row r="173" spans="1:33" s="4" customFormat="1" ht="12.95" customHeight="1" x14ac:dyDescent="0.2">
      <c r="A173" s="5" t="s">
        <v>85</v>
      </c>
      <c r="B173" s="59" t="s">
        <v>84</v>
      </c>
      <c r="C173" s="6">
        <v>52156.362000000001</v>
      </c>
      <c r="D173" s="6">
        <v>1E-3</v>
      </c>
      <c r="E173" s="4">
        <f t="shared" si="21"/>
        <v>11176.515681831474</v>
      </c>
      <c r="F173" s="4">
        <f t="shared" si="22"/>
        <v>11176.5</v>
      </c>
      <c r="G173" s="4">
        <f t="shared" si="26"/>
        <v>1.0246700003335718E-2</v>
      </c>
      <c r="J173" s="34">
        <f t="shared" si="27"/>
        <v>1.0246700003335718E-2</v>
      </c>
      <c r="O173" s="4">
        <f t="shared" ca="1" si="24"/>
        <v>1.5397061939589542E-2</v>
      </c>
      <c r="Q173" s="57">
        <f t="shared" si="25"/>
        <v>37137.862000000001</v>
      </c>
      <c r="R173" s="34"/>
    </row>
    <row r="174" spans="1:33" s="4" customFormat="1" ht="12.95" customHeight="1" x14ac:dyDescent="0.2">
      <c r="A174" s="5" t="s">
        <v>85</v>
      </c>
      <c r="B174" s="59" t="s">
        <v>82</v>
      </c>
      <c r="C174" s="6">
        <v>52172.371500000001</v>
      </c>
      <c r="D174" s="6">
        <v>4.0000000000000002E-4</v>
      </c>
      <c r="E174" s="4">
        <f t="shared" si="21"/>
        <v>11201.017060899694</v>
      </c>
      <c r="F174" s="4">
        <f t="shared" si="22"/>
        <v>11201</v>
      </c>
      <c r="G174" s="4">
        <f t="shared" si="26"/>
        <v>1.1147800003527664E-2</v>
      </c>
      <c r="J174" s="34">
        <f t="shared" si="27"/>
        <v>1.1147800003527664E-2</v>
      </c>
      <c r="O174" s="4">
        <f t="shared" ca="1" si="24"/>
        <v>1.5416780439980878E-2</v>
      </c>
      <c r="Q174" s="57">
        <f t="shared" si="25"/>
        <v>37153.871500000001</v>
      </c>
      <c r="R174" s="34"/>
    </row>
    <row r="175" spans="1:33" ht="12.95" customHeight="1" x14ac:dyDescent="0.2">
      <c r="A175" s="5" t="s">
        <v>85</v>
      </c>
      <c r="B175" s="59" t="s">
        <v>82</v>
      </c>
      <c r="C175" s="6">
        <v>52499.410799999998</v>
      </c>
      <c r="D175" s="6">
        <v>8.0000000000000004E-4</v>
      </c>
      <c r="E175" s="34">
        <f t="shared" si="21"/>
        <v>11701.526999342836</v>
      </c>
      <c r="F175" s="34">
        <f t="shared" si="22"/>
        <v>11701.5</v>
      </c>
      <c r="G175" s="34">
        <f t="shared" si="26"/>
        <v>1.7641700003878213E-2</v>
      </c>
      <c r="J175" s="34">
        <f t="shared" si="27"/>
        <v>1.7641700003878213E-2</v>
      </c>
      <c r="O175" s="34">
        <f t="shared" ca="1" si="24"/>
        <v>1.5819601233689612E-2</v>
      </c>
      <c r="Q175" s="58">
        <f t="shared" si="25"/>
        <v>37480.910799999998</v>
      </c>
    </row>
    <row r="176" spans="1:33" ht="12.95" customHeight="1" x14ac:dyDescent="0.2">
      <c r="A176" s="5" t="s">
        <v>85</v>
      </c>
      <c r="B176" s="59" t="s">
        <v>82</v>
      </c>
      <c r="C176" s="6">
        <v>52516.398300000001</v>
      </c>
      <c r="D176" s="6">
        <v>5.0000000000000001E-4</v>
      </c>
      <c r="E176" s="34">
        <f t="shared" si="21"/>
        <v>11727.525136506485</v>
      </c>
      <c r="F176" s="34">
        <f t="shared" si="22"/>
        <v>11727.5</v>
      </c>
      <c r="G176" s="34">
        <f t="shared" si="26"/>
        <v>1.6424500005086884E-2</v>
      </c>
      <c r="J176" s="34">
        <f t="shared" si="27"/>
        <v>1.6424500005086884E-2</v>
      </c>
      <c r="O176" s="34">
        <f t="shared" ca="1" si="24"/>
        <v>1.5840526989206946E-2</v>
      </c>
      <c r="Q176" s="58">
        <f t="shared" si="25"/>
        <v>37497.898300000001</v>
      </c>
    </row>
    <row r="177" spans="1:21" ht="12.95" customHeight="1" x14ac:dyDescent="0.2">
      <c r="A177" s="5" t="s">
        <v>86</v>
      </c>
      <c r="B177" s="59" t="s">
        <v>84</v>
      </c>
      <c r="C177" s="6">
        <v>52524.561800000003</v>
      </c>
      <c r="D177" s="6">
        <v>1E-4</v>
      </c>
      <c r="E177" s="34">
        <f t="shared" si="21"/>
        <v>11740.018781406294</v>
      </c>
      <c r="F177" s="34">
        <f t="shared" si="22"/>
        <v>11740</v>
      </c>
      <c r="G177" s="34">
        <f t="shared" si="26"/>
        <v>1.2272000007214956E-2</v>
      </c>
      <c r="K177" s="34">
        <f>+G177</f>
        <v>1.2272000007214956E-2</v>
      </c>
      <c r="O177" s="34">
        <f t="shared" ca="1" si="24"/>
        <v>1.5850587448590282E-2</v>
      </c>
      <c r="Q177" s="58">
        <f t="shared" si="25"/>
        <v>37506.061800000003</v>
      </c>
    </row>
    <row r="178" spans="1:21" ht="12.95" customHeight="1" x14ac:dyDescent="0.2">
      <c r="A178" s="5" t="s">
        <v>114</v>
      </c>
      <c r="B178" s="11" t="s">
        <v>84</v>
      </c>
      <c r="C178" s="5">
        <v>52528.486199999999</v>
      </c>
      <c r="D178" s="5">
        <v>2.9999999999999997E-4</v>
      </c>
      <c r="E178" s="34">
        <f t="shared" si="21"/>
        <v>11746.024791088998</v>
      </c>
      <c r="F178" s="34">
        <f t="shared" si="22"/>
        <v>11746</v>
      </c>
      <c r="G178" s="34">
        <f t="shared" si="26"/>
        <v>1.6198800003621727E-2</v>
      </c>
      <c r="J178" s="34">
        <f>+G178</f>
        <v>1.6198800003621727E-2</v>
      </c>
      <c r="O178" s="34">
        <f t="shared" ca="1" si="24"/>
        <v>1.5855416469094281E-2</v>
      </c>
      <c r="Q178" s="58">
        <f t="shared" si="25"/>
        <v>37509.986199999999</v>
      </c>
    </row>
    <row r="179" spans="1:21" ht="12.95" customHeight="1" x14ac:dyDescent="0.2">
      <c r="A179" s="5" t="s">
        <v>87</v>
      </c>
      <c r="B179" s="59" t="s">
        <v>84</v>
      </c>
      <c r="C179" s="6">
        <v>52811.409299999999</v>
      </c>
      <c r="D179" s="6">
        <v>2.9999999999999997E-4</v>
      </c>
      <c r="E179" s="34">
        <f t="shared" si="21"/>
        <v>12179.018083837433</v>
      </c>
      <c r="F179" s="34">
        <f t="shared" si="22"/>
        <v>12179</v>
      </c>
      <c r="G179" s="34">
        <f t="shared" si="26"/>
        <v>1.1816199999884702E-2</v>
      </c>
      <c r="J179" s="34">
        <f>+G179</f>
        <v>1.1816199999884702E-2</v>
      </c>
      <c r="O179" s="34">
        <f t="shared" ca="1" si="24"/>
        <v>1.6203910782133006E-2</v>
      </c>
      <c r="Q179" s="58">
        <f t="shared" si="25"/>
        <v>37792.909299999999</v>
      </c>
    </row>
    <row r="180" spans="1:21" ht="12.95" customHeight="1" x14ac:dyDescent="0.2">
      <c r="A180" s="60" t="s">
        <v>83</v>
      </c>
      <c r="B180" s="59" t="s">
        <v>84</v>
      </c>
      <c r="C180" s="6">
        <v>52854.5337</v>
      </c>
      <c r="D180" s="6">
        <v>1.4E-3</v>
      </c>
      <c r="E180" s="34">
        <f t="shared" si="21"/>
        <v>12245.016851537212</v>
      </c>
      <c r="F180" s="34">
        <f t="shared" si="22"/>
        <v>12245</v>
      </c>
      <c r="G180" s="34">
        <f t="shared" si="26"/>
        <v>1.1011000002326909E-2</v>
      </c>
      <c r="K180" s="34">
        <f>+G180</f>
        <v>1.1011000002326909E-2</v>
      </c>
      <c r="O180" s="34">
        <f t="shared" ca="1" si="24"/>
        <v>1.6257030007677017E-2</v>
      </c>
      <c r="Q180" s="58">
        <f t="shared" si="25"/>
        <v>37836.0337</v>
      </c>
    </row>
    <row r="181" spans="1:21" ht="12.95" customHeight="1" x14ac:dyDescent="0.2">
      <c r="A181" s="5" t="s">
        <v>106</v>
      </c>
      <c r="B181" s="11" t="s">
        <v>84</v>
      </c>
      <c r="C181" s="5">
        <v>52862.377910000003</v>
      </c>
      <c r="D181" s="5">
        <v>2.5000000000000001E-3</v>
      </c>
      <c r="E181" s="34">
        <f t="shared" si="21"/>
        <v>12257.021846240406</v>
      </c>
      <c r="F181" s="34">
        <f t="shared" si="22"/>
        <v>12257</v>
      </c>
      <c r="G181" s="34">
        <f t="shared" si="26"/>
        <v>1.427460000559222E-2</v>
      </c>
      <c r="K181" s="34">
        <f>+G181</f>
        <v>1.427460000559222E-2</v>
      </c>
      <c r="O181" s="34">
        <f t="shared" ca="1" si="24"/>
        <v>1.6266688048685016E-2</v>
      </c>
      <c r="Q181" s="58">
        <f t="shared" si="25"/>
        <v>37843.877910000003</v>
      </c>
      <c r="R181" s="4"/>
    </row>
    <row r="182" spans="1:21" ht="12.95" customHeight="1" x14ac:dyDescent="0.2">
      <c r="A182" s="4" t="s">
        <v>95</v>
      </c>
      <c r="B182" s="59" t="s">
        <v>84</v>
      </c>
      <c r="C182" s="6">
        <v>53277.294399999999</v>
      </c>
      <c r="D182" s="6">
        <v>2.9999999999999997E-4</v>
      </c>
      <c r="E182" s="34">
        <f t="shared" si="21"/>
        <v>12892.021452920531</v>
      </c>
      <c r="F182" s="34">
        <f t="shared" si="22"/>
        <v>12892</v>
      </c>
      <c r="G182" s="34">
        <f t="shared" si="26"/>
        <v>1.4017599998624064E-2</v>
      </c>
      <c r="J182" s="34">
        <f>+G182</f>
        <v>1.4017599998624064E-2</v>
      </c>
      <c r="O182" s="34">
        <f t="shared" ca="1" si="24"/>
        <v>1.6777759385358436E-2</v>
      </c>
      <c r="Q182" s="58">
        <f t="shared" si="25"/>
        <v>38258.794399999999</v>
      </c>
    </row>
    <row r="183" spans="1:21" ht="12.95" customHeight="1" x14ac:dyDescent="0.2">
      <c r="A183" s="5" t="s">
        <v>106</v>
      </c>
      <c r="B183" s="11" t="s">
        <v>84</v>
      </c>
      <c r="C183" s="5">
        <v>53550.42123</v>
      </c>
      <c r="D183" s="5">
        <v>2.3E-3</v>
      </c>
      <c r="E183" s="34">
        <f t="shared" si="21"/>
        <v>13310.022264659279</v>
      </c>
      <c r="F183" s="34">
        <f t="shared" si="22"/>
        <v>13310</v>
      </c>
      <c r="G183" s="34">
        <f t="shared" si="26"/>
        <v>1.4547999999194872E-2</v>
      </c>
      <c r="K183" s="34">
        <f>+G183</f>
        <v>1.4547999999194872E-2</v>
      </c>
      <c r="O183" s="34">
        <f t="shared" ca="1" si="24"/>
        <v>1.7114181147137156E-2</v>
      </c>
      <c r="Q183" s="58">
        <f t="shared" si="25"/>
        <v>38531.92123</v>
      </c>
      <c r="R183" s="4"/>
    </row>
    <row r="184" spans="1:21" ht="12.95" customHeight="1" x14ac:dyDescent="0.2">
      <c r="A184" s="5" t="s">
        <v>106</v>
      </c>
      <c r="B184" s="11" t="s">
        <v>84</v>
      </c>
      <c r="C184" s="5">
        <v>53580.482400000001</v>
      </c>
      <c r="D184" s="5" t="s">
        <v>107</v>
      </c>
      <c r="E184" s="34">
        <f t="shared" si="21"/>
        <v>13356.028705922545</v>
      </c>
      <c r="F184" s="34">
        <f t="shared" si="22"/>
        <v>13356</v>
      </c>
      <c r="G184" s="34">
        <f t="shared" si="26"/>
        <v>1.8756800003757235E-2</v>
      </c>
      <c r="K184" s="34">
        <f>+G184</f>
        <v>1.8756800003757235E-2</v>
      </c>
      <c r="O184" s="34">
        <f t="shared" ca="1" si="24"/>
        <v>1.7151203637667832E-2</v>
      </c>
      <c r="Q184" s="58">
        <f t="shared" si="25"/>
        <v>38561.982400000001</v>
      </c>
      <c r="R184" s="4"/>
    </row>
    <row r="185" spans="1:21" ht="12.95" customHeight="1" x14ac:dyDescent="0.2">
      <c r="A185" s="5" t="s">
        <v>108</v>
      </c>
      <c r="B185" s="11" t="s">
        <v>84</v>
      </c>
      <c r="C185" s="5">
        <v>53582.432500000003</v>
      </c>
      <c r="D185" s="5">
        <v>7.0000000000000001E-3</v>
      </c>
      <c r="E185" s="34">
        <f t="shared" si="21"/>
        <v>13359.013192591146</v>
      </c>
      <c r="F185" s="34">
        <f t="shared" si="22"/>
        <v>13359</v>
      </c>
      <c r="G185" s="34">
        <f t="shared" si="26"/>
        <v>8.620200002042111E-3</v>
      </c>
      <c r="K185" s="34">
        <f>+G185</f>
        <v>8.620200002042111E-3</v>
      </c>
      <c r="O185" s="34">
        <f t="shared" ca="1" si="24"/>
        <v>1.7153618147919832E-2</v>
      </c>
      <c r="Q185" s="58">
        <f t="shared" si="25"/>
        <v>38563.932500000003</v>
      </c>
      <c r="R185" s="4"/>
    </row>
    <row r="186" spans="1:21" ht="12.95" customHeight="1" x14ac:dyDescent="0.2">
      <c r="A186" s="5" t="s">
        <v>108</v>
      </c>
      <c r="B186" s="11" t="s">
        <v>84</v>
      </c>
      <c r="C186" s="5">
        <v>53582.447699999997</v>
      </c>
      <c r="D186" s="5">
        <v>6.0000000000000001E-3</v>
      </c>
      <c r="E186" s="34">
        <f t="shared" si="21"/>
        <v>13359.036455089145</v>
      </c>
      <c r="F186" s="34">
        <f t="shared" si="22"/>
        <v>13359</v>
      </c>
      <c r="O186" s="34">
        <f t="shared" ca="1" si="24"/>
        <v>1.7153618147919832E-2</v>
      </c>
      <c r="Q186" s="58">
        <f t="shared" si="25"/>
        <v>38563.947699999997</v>
      </c>
      <c r="R186" s="4"/>
      <c r="U186" s="34">
        <f>+C186-(C$7+F186*C$8)</f>
        <v>2.3820199996407609E-2</v>
      </c>
    </row>
    <row r="187" spans="1:21" ht="12.95" customHeight="1" x14ac:dyDescent="0.2">
      <c r="A187" s="5" t="s">
        <v>108</v>
      </c>
      <c r="B187" s="11" t="s">
        <v>84</v>
      </c>
      <c r="C187" s="5">
        <v>53582.451200000003</v>
      </c>
      <c r="D187" s="5">
        <v>5.0000000000000001E-3</v>
      </c>
      <c r="E187" s="34">
        <f t="shared" si="21"/>
        <v>13359.041811585406</v>
      </c>
      <c r="F187" s="34">
        <f t="shared" si="22"/>
        <v>13359</v>
      </c>
      <c r="O187" s="34">
        <f t="shared" ca="1" si="24"/>
        <v>1.7153618147919832E-2</v>
      </c>
      <c r="Q187" s="58">
        <f t="shared" si="25"/>
        <v>38563.951200000003</v>
      </c>
      <c r="R187" s="4"/>
      <c r="U187" s="34">
        <f>+C187-(C$7+F187*C$8)</f>
        <v>2.7320200002577621E-2</v>
      </c>
    </row>
    <row r="188" spans="1:21" ht="12.95" customHeight="1" x14ac:dyDescent="0.2">
      <c r="A188" s="5" t="s">
        <v>106</v>
      </c>
      <c r="B188" s="11" t="s">
        <v>84</v>
      </c>
      <c r="C188" s="5">
        <v>53612.485809999998</v>
      </c>
      <c r="D188" s="5" t="s">
        <v>107</v>
      </c>
      <c r="E188" s="34">
        <f t="shared" si="21"/>
        <v>13405.00760469425</v>
      </c>
      <c r="F188" s="34">
        <f t="shared" si="22"/>
        <v>13405</v>
      </c>
      <c r="O188" s="34">
        <f t="shared" ca="1" si="24"/>
        <v>1.7190640638450501E-2</v>
      </c>
      <c r="Q188" s="58">
        <f t="shared" si="25"/>
        <v>38593.985809999998</v>
      </c>
      <c r="R188" s="4"/>
      <c r="U188" s="34">
        <f>+C188-(C$7+F188*C$8)</f>
        <v>4.9690000014379621E-3</v>
      </c>
    </row>
    <row r="189" spans="1:21" ht="12.95" customHeight="1" x14ac:dyDescent="0.2">
      <c r="A189" s="5" t="s">
        <v>106</v>
      </c>
      <c r="B189" s="11" t="s">
        <v>84</v>
      </c>
      <c r="C189" s="5">
        <v>53620.335350000001</v>
      </c>
      <c r="D189" s="5">
        <v>4.7000000000000002E-3</v>
      </c>
      <c r="E189" s="34">
        <f t="shared" si="21"/>
        <v>13417.020756576023</v>
      </c>
      <c r="F189" s="34">
        <f t="shared" si="22"/>
        <v>13417</v>
      </c>
      <c r="G189" s="34">
        <f t="shared" ref="G189:G205" si="28">+C189-(C$7+F189*C$8)</f>
        <v>1.3562600004661363E-2</v>
      </c>
      <c r="K189" s="34">
        <f>+G189</f>
        <v>1.3562600004661363E-2</v>
      </c>
      <c r="O189" s="34">
        <f t="shared" ca="1" si="24"/>
        <v>1.7200298679458506E-2</v>
      </c>
      <c r="Q189" s="58">
        <f t="shared" si="25"/>
        <v>38601.835350000001</v>
      </c>
      <c r="R189" s="4"/>
    </row>
    <row r="190" spans="1:21" ht="12.95" customHeight="1" x14ac:dyDescent="0.2">
      <c r="A190" s="5" t="s">
        <v>106</v>
      </c>
      <c r="B190" s="11" t="s">
        <v>84</v>
      </c>
      <c r="C190" s="5">
        <v>53656.273139999998</v>
      </c>
      <c r="D190" s="5">
        <v>3.2000000000000002E-3</v>
      </c>
      <c r="E190" s="34">
        <f t="shared" si="21"/>
        <v>13472.020938696889</v>
      </c>
      <c r="F190" s="34">
        <f t="shared" si="22"/>
        <v>13472</v>
      </c>
      <c r="G190" s="34">
        <f t="shared" si="28"/>
        <v>1.3681600001291372E-2</v>
      </c>
      <c r="K190" s="34">
        <f>+G190</f>
        <v>1.3681600001291372E-2</v>
      </c>
      <c r="O190" s="34">
        <f t="shared" ca="1" si="24"/>
        <v>1.7244564700745181E-2</v>
      </c>
      <c r="Q190" s="58">
        <f t="shared" si="25"/>
        <v>38637.773139999998</v>
      </c>
      <c r="R190" s="4"/>
    </row>
    <row r="191" spans="1:21" ht="12.95" customHeight="1" x14ac:dyDescent="0.2">
      <c r="A191" s="4" t="s">
        <v>97</v>
      </c>
      <c r="B191" s="60"/>
      <c r="C191" s="5">
        <v>53927.440199999997</v>
      </c>
      <c r="D191" s="5">
        <v>1.5E-3</v>
      </c>
      <c r="E191" s="34">
        <f t="shared" si="21"/>
        <v>13887.022464533107</v>
      </c>
      <c r="F191" s="34">
        <f t="shared" si="22"/>
        <v>13887</v>
      </c>
      <c r="G191" s="34">
        <f t="shared" si="28"/>
        <v>1.4678599996841513E-2</v>
      </c>
      <c r="J191" s="34">
        <f>+G191</f>
        <v>1.4678599996841513E-2</v>
      </c>
      <c r="O191" s="34">
        <f t="shared" ca="1" si="24"/>
        <v>1.7578571952271901E-2</v>
      </c>
      <c r="Q191" s="58">
        <f t="shared" si="25"/>
        <v>38908.940199999997</v>
      </c>
    </row>
    <row r="192" spans="1:21" ht="12.95" customHeight="1" x14ac:dyDescent="0.2">
      <c r="A192" s="5" t="s">
        <v>106</v>
      </c>
      <c r="B192" s="11" t="s">
        <v>84</v>
      </c>
      <c r="C192" s="5">
        <v>53929.401149999998</v>
      </c>
      <c r="D192" s="5">
        <v>1.2999999999999999E-3</v>
      </c>
      <c r="E192" s="34">
        <f t="shared" si="21"/>
        <v>13890.023556340087</v>
      </c>
      <c r="F192" s="34">
        <f t="shared" si="22"/>
        <v>13890</v>
      </c>
      <c r="G192" s="34">
        <f t="shared" si="28"/>
        <v>1.5392000001156703E-2</v>
      </c>
      <c r="K192" s="34">
        <f>+G192</f>
        <v>1.5392000001156703E-2</v>
      </c>
      <c r="O192" s="34">
        <f t="shared" ca="1" si="24"/>
        <v>1.7580986462523901E-2</v>
      </c>
      <c r="Q192" s="58">
        <f t="shared" si="25"/>
        <v>38910.901149999998</v>
      </c>
      <c r="R192" s="4"/>
    </row>
    <row r="193" spans="1:18" ht="12.95" customHeight="1" x14ac:dyDescent="0.2">
      <c r="A193" s="5" t="s">
        <v>106</v>
      </c>
      <c r="B193" s="11" t="s">
        <v>84</v>
      </c>
      <c r="C193" s="5">
        <v>53944.432390000002</v>
      </c>
      <c r="D193" s="5">
        <v>1.1999999999999999E-3</v>
      </c>
      <c r="E193" s="34">
        <f t="shared" si="21"/>
        <v>13913.027779401738</v>
      </c>
      <c r="F193" s="34">
        <f t="shared" si="22"/>
        <v>13913</v>
      </c>
      <c r="G193" s="34">
        <f t="shared" si="28"/>
        <v>1.8151399999624118E-2</v>
      </c>
      <c r="K193" s="34">
        <f>+G193</f>
        <v>1.8151399999624118E-2</v>
      </c>
      <c r="O193" s="34">
        <f t="shared" ca="1" si="24"/>
        <v>1.7599497707789236E-2</v>
      </c>
      <c r="Q193" s="58">
        <f t="shared" si="25"/>
        <v>38925.932390000002</v>
      </c>
      <c r="R193" s="4"/>
    </row>
    <row r="194" spans="1:18" ht="12.95" customHeight="1" x14ac:dyDescent="0.2">
      <c r="A194" s="4" t="s">
        <v>102</v>
      </c>
      <c r="B194" s="59" t="s">
        <v>84</v>
      </c>
      <c r="C194" s="5">
        <v>53980.367200000001</v>
      </c>
      <c r="D194" s="5">
        <v>1E-4</v>
      </c>
      <c r="E194" s="34">
        <f t="shared" si="21"/>
        <v>13968.023400848657</v>
      </c>
      <c r="F194" s="34">
        <f t="shared" si="22"/>
        <v>13968</v>
      </c>
      <c r="G194" s="34">
        <f t="shared" si="28"/>
        <v>1.5290400006051641E-2</v>
      </c>
      <c r="J194" s="34">
        <f>+G194</f>
        <v>1.5290400006051641E-2</v>
      </c>
      <c r="O194" s="34">
        <f t="shared" ca="1" si="24"/>
        <v>1.7643763729075911E-2</v>
      </c>
      <c r="Q194" s="58">
        <f t="shared" si="25"/>
        <v>38961.867200000001</v>
      </c>
    </row>
    <row r="195" spans="1:18" ht="12.95" customHeight="1" x14ac:dyDescent="0.2">
      <c r="A195" s="4" t="s">
        <v>103</v>
      </c>
      <c r="B195" s="59" t="s">
        <v>84</v>
      </c>
      <c r="C195" s="6">
        <v>54306.419199999997</v>
      </c>
      <c r="D195" s="6">
        <v>5.0000000000000001E-4</v>
      </c>
      <c r="E195" s="34">
        <f t="shared" si="21"/>
        <v>14467.022348220617</v>
      </c>
      <c r="F195" s="34">
        <f t="shared" si="22"/>
        <v>14467</v>
      </c>
      <c r="G195" s="34">
        <f t="shared" si="28"/>
        <v>1.4602600000216626E-2</v>
      </c>
      <c r="J195" s="34">
        <f>+G195</f>
        <v>1.4602600000216626E-2</v>
      </c>
      <c r="O195" s="34">
        <f t="shared" ca="1" si="24"/>
        <v>1.8045377267658643E-2</v>
      </c>
      <c r="Q195" s="58">
        <f t="shared" si="25"/>
        <v>39287.919199999997</v>
      </c>
    </row>
    <row r="196" spans="1:18" ht="12.95" customHeight="1" x14ac:dyDescent="0.2">
      <c r="A196" s="5" t="s">
        <v>109</v>
      </c>
      <c r="B196" s="11" t="s">
        <v>84</v>
      </c>
      <c r="C196" s="5">
        <v>54319.489699999998</v>
      </c>
      <c r="D196" s="5">
        <v>8.0000000000000004E-4</v>
      </c>
      <c r="E196" s="34">
        <f t="shared" si="21"/>
        <v>14487.02580086506</v>
      </c>
      <c r="F196" s="34">
        <f t="shared" si="22"/>
        <v>14487</v>
      </c>
      <c r="G196" s="34">
        <f t="shared" si="28"/>
        <v>1.6858599999977741E-2</v>
      </c>
      <c r="K196" s="34">
        <f>+G196</f>
        <v>1.6858599999977741E-2</v>
      </c>
      <c r="O196" s="34">
        <f t="shared" ca="1" si="24"/>
        <v>1.8061474002671982E-2</v>
      </c>
      <c r="Q196" s="58">
        <f t="shared" si="25"/>
        <v>39300.989699999998</v>
      </c>
    </row>
    <row r="197" spans="1:18" ht="12.95" customHeight="1" x14ac:dyDescent="0.2">
      <c r="A197" s="4" t="s">
        <v>103</v>
      </c>
      <c r="B197" s="59" t="s">
        <v>84</v>
      </c>
      <c r="C197" s="6">
        <v>54336.477200000001</v>
      </c>
      <c r="D197" s="6">
        <v>2.9999999999999997E-4</v>
      </c>
      <c r="E197" s="34">
        <f t="shared" si="21"/>
        <v>14513.023938028711</v>
      </c>
      <c r="F197" s="34">
        <f t="shared" si="22"/>
        <v>14513</v>
      </c>
      <c r="G197" s="34">
        <f t="shared" si="28"/>
        <v>1.5641400001186412E-2</v>
      </c>
      <c r="J197" s="34">
        <f>+G197</f>
        <v>1.5641400001186412E-2</v>
      </c>
      <c r="O197" s="34">
        <f t="shared" ca="1" si="24"/>
        <v>1.8082399758189316E-2</v>
      </c>
      <c r="Q197" s="58">
        <f t="shared" si="25"/>
        <v>39317.977200000001</v>
      </c>
    </row>
    <row r="198" spans="1:18" ht="12.95" customHeight="1" x14ac:dyDescent="0.2">
      <c r="A198" s="5" t="s">
        <v>105</v>
      </c>
      <c r="B198" s="11" t="s">
        <v>82</v>
      </c>
      <c r="C198" s="5">
        <v>54373.394500000002</v>
      </c>
      <c r="D198" s="5">
        <v>4.0000000000000002E-4</v>
      </c>
      <c r="E198" s="34">
        <f t="shared" si="21"/>
        <v>14569.523189190537</v>
      </c>
      <c r="F198" s="34">
        <f t="shared" si="22"/>
        <v>14569.5</v>
      </c>
      <c r="G198" s="34">
        <f t="shared" si="28"/>
        <v>1.5152100000705104E-2</v>
      </c>
      <c r="J198" s="34">
        <f>+G198</f>
        <v>1.5152100000705104E-2</v>
      </c>
      <c r="O198" s="34">
        <f t="shared" ca="1" si="24"/>
        <v>1.8127873034601991E-2</v>
      </c>
      <c r="Q198" s="58">
        <f t="shared" si="25"/>
        <v>39354.894500000002</v>
      </c>
    </row>
    <row r="199" spans="1:18" ht="12.95" customHeight="1" x14ac:dyDescent="0.2">
      <c r="A199" s="5" t="s">
        <v>105</v>
      </c>
      <c r="B199" s="11" t="s">
        <v>84</v>
      </c>
      <c r="C199" s="5">
        <v>54376.3361</v>
      </c>
      <c r="D199" s="5">
        <v>2.0000000000000001E-4</v>
      </c>
      <c r="E199" s="34">
        <f t="shared" si="21"/>
        <v>14574.025094725814</v>
      </c>
      <c r="F199" s="34">
        <f t="shared" si="22"/>
        <v>14574</v>
      </c>
      <c r="G199" s="34">
        <f t="shared" si="28"/>
        <v>1.6397200000938028E-2</v>
      </c>
      <c r="J199" s="34">
        <f>+G199</f>
        <v>1.6397200000938028E-2</v>
      </c>
      <c r="O199" s="34">
        <f t="shared" ca="1" si="24"/>
        <v>1.813149479997999E-2</v>
      </c>
      <c r="Q199" s="58">
        <f t="shared" si="25"/>
        <v>39357.8361</v>
      </c>
    </row>
    <row r="200" spans="1:18" ht="12.95" customHeight="1" x14ac:dyDescent="0.2">
      <c r="A200" s="5" t="s">
        <v>105</v>
      </c>
      <c r="B200" s="11" t="s">
        <v>84</v>
      </c>
      <c r="C200" s="5">
        <v>54393.325799999999</v>
      </c>
      <c r="D200" s="5">
        <v>2.9999999999999997E-4</v>
      </c>
      <c r="E200" s="34">
        <f t="shared" si="21"/>
        <v>14600.02659882996</v>
      </c>
      <c r="F200" s="34">
        <f t="shared" si="22"/>
        <v>14600</v>
      </c>
      <c r="G200" s="34">
        <f t="shared" si="28"/>
        <v>1.7379999997501727E-2</v>
      </c>
      <c r="J200" s="34">
        <f>+G200</f>
        <v>1.7379999997501727E-2</v>
      </c>
      <c r="O200" s="34">
        <f t="shared" ca="1" si="24"/>
        <v>1.8152420555497328E-2</v>
      </c>
      <c r="Q200" s="58">
        <f t="shared" si="25"/>
        <v>39374.825799999999</v>
      </c>
    </row>
    <row r="201" spans="1:18" ht="12.95" customHeight="1" x14ac:dyDescent="0.2">
      <c r="A201" s="5" t="s">
        <v>108</v>
      </c>
      <c r="B201" s="11" t="s">
        <v>84</v>
      </c>
      <c r="C201" s="5">
        <v>54406.392220000002</v>
      </c>
      <c r="D201" s="5">
        <v>2.0000000000000001E-4</v>
      </c>
      <c r="E201" s="34">
        <f t="shared" si="21"/>
        <v>14620.023807330203</v>
      </c>
      <c r="F201" s="34">
        <f t="shared" si="22"/>
        <v>14620</v>
      </c>
      <c r="G201" s="34">
        <f t="shared" si="28"/>
        <v>1.5556000005744863E-2</v>
      </c>
      <c r="K201" s="34">
        <f>+G201</f>
        <v>1.5556000005744863E-2</v>
      </c>
      <c r="O201" s="34">
        <f t="shared" ca="1" si="24"/>
        <v>1.8168517290510663E-2</v>
      </c>
      <c r="Q201" s="58">
        <f t="shared" si="25"/>
        <v>39387.892220000002</v>
      </c>
      <c r="R201" s="4"/>
    </row>
    <row r="202" spans="1:18" ht="12.95" customHeight="1" x14ac:dyDescent="0.2">
      <c r="A202" s="5" t="s">
        <v>108</v>
      </c>
      <c r="B202" s="11" t="s">
        <v>84</v>
      </c>
      <c r="C202" s="5">
        <v>54406.393320000003</v>
      </c>
      <c r="D202" s="5">
        <v>2.0000000000000001E-4</v>
      </c>
      <c r="E202" s="34">
        <f t="shared" si="21"/>
        <v>14620.025490800455</v>
      </c>
      <c r="F202" s="34">
        <f t="shared" si="22"/>
        <v>14620</v>
      </c>
      <c r="G202" s="34">
        <f t="shared" si="28"/>
        <v>1.6656000007060356E-2</v>
      </c>
      <c r="K202" s="34">
        <f>+G202</f>
        <v>1.6656000007060356E-2</v>
      </c>
      <c r="O202" s="34">
        <f t="shared" ca="1" si="24"/>
        <v>1.8168517290510663E-2</v>
      </c>
      <c r="Q202" s="58">
        <f t="shared" si="25"/>
        <v>39387.893320000003</v>
      </c>
      <c r="R202" s="4"/>
    </row>
    <row r="203" spans="1:18" ht="12.95" customHeight="1" x14ac:dyDescent="0.2">
      <c r="A203" s="55" t="s">
        <v>725</v>
      </c>
      <c r="B203" s="56" t="s">
        <v>84</v>
      </c>
      <c r="C203" s="55">
        <v>54427.955199999997</v>
      </c>
      <c r="D203" s="55" t="s">
        <v>107</v>
      </c>
      <c r="E203" s="4">
        <f t="shared" si="21"/>
        <v>14653.024384913533</v>
      </c>
      <c r="F203" s="4">
        <f t="shared" si="22"/>
        <v>14653</v>
      </c>
      <c r="G203" s="4">
        <f t="shared" si="28"/>
        <v>1.5933399998175446E-2</v>
      </c>
      <c r="H203" s="4"/>
      <c r="J203" s="4"/>
      <c r="K203" s="4">
        <f>+G203</f>
        <v>1.5933399998175446E-2</v>
      </c>
      <c r="L203" s="4"/>
      <c r="M203" s="4"/>
      <c r="N203" s="4"/>
      <c r="O203" s="4">
        <f t="shared" ca="1" si="24"/>
        <v>1.8195076903282668E-2</v>
      </c>
      <c r="P203" s="4"/>
      <c r="Q203" s="57">
        <f t="shared" si="25"/>
        <v>39409.455199999997</v>
      </c>
      <c r="R203" s="4"/>
    </row>
    <row r="204" spans="1:18" ht="12.95" customHeight="1" x14ac:dyDescent="0.2">
      <c r="A204" s="5" t="s">
        <v>105</v>
      </c>
      <c r="B204" s="11" t="s">
        <v>84</v>
      </c>
      <c r="C204" s="5">
        <v>54429.263899999998</v>
      </c>
      <c r="D204" s="5">
        <v>4.0000000000000002E-4</v>
      </c>
      <c r="E204" s="34">
        <f t="shared" si="21"/>
        <v>14655.027255383357</v>
      </c>
      <c r="F204" s="34">
        <f t="shared" si="22"/>
        <v>14655</v>
      </c>
      <c r="G204" s="34">
        <f t="shared" si="28"/>
        <v>1.7809000004490372E-2</v>
      </c>
      <c r="J204" s="34">
        <f>+G204</f>
        <v>1.7809000004490372E-2</v>
      </c>
      <c r="O204" s="34">
        <f t="shared" ca="1" si="24"/>
        <v>1.8196686576783999E-2</v>
      </c>
      <c r="Q204" s="58">
        <f t="shared" si="25"/>
        <v>39410.763899999998</v>
      </c>
    </row>
    <row r="205" spans="1:18" ht="12.95" customHeight="1" x14ac:dyDescent="0.2">
      <c r="A205" s="5" t="s">
        <v>105</v>
      </c>
      <c r="B205" s="11" t="s">
        <v>84</v>
      </c>
      <c r="C205" s="5">
        <v>54649.463000000003</v>
      </c>
      <c r="D205" s="5">
        <v>4.0000000000000002E-4</v>
      </c>
      <c r="E205" s="34">
        <f t="shared" si="21"/>
        <v>14992.02601359449</v>
      </c>
      <c r="F205" s="34">
        <f t="shared" si="22"/>
        <v>14992</v>
      </c>
      <c r="G205" s="34">
        <f t="shared" si="28"/>
        <v>1.6997600003378466E-2</v>
      </c>
      <c r="J205" s="34">
        <f>+G205</f>
        <v>1.6997600003378466E-2</v>
      </c>
      <c r="O205" s="34">
        <f t="shared" ca="1" si="24"/>
        <v>1.8467916561758713E-2</v>
      </c>
      <c r="Q205" s="58">
        <f t="shared" si="25"/>
        <v>39630.963000000003</v>
      </c>
    </row>
    <row r="206" spans="1:18" ht="12.95" customHeight="1" x14ac:dyDescent="0.2">
      <c r="A206" s="5" t="s">
        <v>108</v>
      </c>
      <c r="B206" s="11" t="s">
        <v>107</v>
      </c>
      <c r="C206" s="5">
        <v>54685.405590000002</v>
      </c>
      <c r="D206" s="5" t="s">
        <v>84</v>
      </c>
      <c r="E206" s="34">
        <f t="shared" si="21"/>
        <v>15047.033541767363</v>
      </c>
      <c r="F206" s="34">
        <f t="shared" si="22"/>
        <v>15047</v>
      </c>
      <c r="N206" s="44">
        <v>2.1916600002441555E-2</v>
      </c>
      <c r="O206" s="34">
        <f t="shared" ca="1" si="24"/>
        <v>1.8512182583045385E-2</v>
      </c>
      <c r="Q206" s="58">
        <f t="shared" si="25"/>
        <v>39666.905590000002</v>
      </c>
      <c r="R206" s="4"/>
    </row>
    <row r="207" spans="1:18" ht="12.95" customHeight="1" x14ac:dyDescent="0.2">
      <c r="A207" s="5" t="s">
        <v>108</v>
      </c>
      <c r="B207" s="11" t="s">
        <v>84</v>
      </c>
      <c r="C207" s="5">
        <v>54700.429100000001</v>
      </c>
      <c r="D207" s="5">
        <v>2.0000000000000001E-4</v>
      </c>
      <c r="E207" s="34">
        <f t="shared" si="21"/>
        <v>15070.025934624427</v>
      </c>
      <c r="F207" s="34">
        <f t="shared" si="22"/>
        <v>15070</v>
      </c>
      <c r="G207" s="34">
        <f t="shared" ref="G207:G238" si="29">+C207-(C$7+F207*C$8)</f>
        <v>1.6946000003372319E-2</v>
      </c>
      <c r="K207" s="34">
        <f>+G207</f>
        <v>1.6946000003372319E-2</v>
      </c>
      <c r="O207" s="34">
        <f t="shared" ca="1" si="24"/>
        <v>1.8530693828310723E-2</v>
      </c>
      <c r="Q207" s="58">
        <f t="shared" si="25"/>
        <v>39681.929100000001</v>
      </c>
      <c r="R207" s="4"/>
    </row>
    <row r="208" spans="1:18" ht="12.95" customHeight="1" x14ac:dyDescent="0.2">
      <c r="A208" s="5" t="s">
        <v>108</v>
      </c>
      <c r="B208" s="11" t="s">
        <v>84</v>
      </c>
      <c r="C208" s="5">
        <v>54700.429199999999</v>
      </c>
      <c r="D208" s="5">
        <v>2.0000000000000001E-4</v>
      </c>
      <c r="E208" s="34">
        <f t="shared" si="21"/>
        <v>15070.026087667175</v>
      </c>
      <c r="F208" s="34">
        <f t="shared" si="22"/>
        <v>15070</v>
      </c>
      <c r="G208" s="34">
        <f t="shared" si="29"/>
        <v>1.7046000000846107E-2</v>
      </c>
      <c r="K208" s="34">
        <f>+G208</f>
        <v>1.7046000000846107E-2</v>
      </c>
      <c r="O208" s="34">
        <f t="shared" ca="1" si="24"/>
        <v>1.8530693828310723E-2</v>
      </c>
      <c r="Q208" s="58">
        <f t="shared" si="25"/>
        <v>39681.929199999999</v>
      </c>
      <c r="R208" s="4"/>
    </row>
    <row r="209" spans="1:18" ht="12.95" customHeight="1" x14ac:dyDescent="0.2">
      <c r="A209" s="5" t="s">
        <v>108</v>
      </c>
      <c r="B209" s="11" t="s">
        <v>84</v>
      </c>
      <c r="C209" s="5">
        <v>54700.429199999999</v>
      </c>
      <c r="D209" s="5">
        <v>2.0000000000000001E-4</v>
      </c>
      <c r="E209" s="34">
        <f t="shared" si="21"/>
        <v>15070.026087667175</v>
      </c>
      <c r="F209" s="34">
        <f t="shared" si="22"/>
        <v>15070</v>
      </c>
      <c r="G209" s="34">
        <f t="shared" si="29"/>
        <v>1.7046000000846107E-2</v>
      </c>
      <c r="K209" s="34">
        <f>+G209</f>
        <v>1.7046000000846107E-2</v>
      </c>
      <c r="O209" s="34">
        <f t="shared" ca="1" si="24"/>
        <v>1.8530693828310723E-2</v>
      </c>
      <c r="Q209" s="58">
        <f t="shared" si="25"/>
        <v>39681.929199999999</v>
      </c>
      <c r="R209" s="4"/>
    </row>
    <row r="210" spans="1:18" ht="12.95" customHeight="1" x14ac:dyDescent="0.2">
      <c r="A210" s="5" t="s">
        <v>105</v>
      </c>
      <c r="B210" s="11" t="s">
        <v>82</v>
      </c>
      <c r="C210" s="5">
        <v>54752.375899999999</v>
      </c>
      <c r="D210" s="5">
        <v>6.9999999999999999E-4</v>
      </c>
      <c r="E210" s="34">
        <f t="shared" si="21"/>
        <v>15149.526745904042</v>
      </c>
      <c r="F210" s="34">
        <f t="shared" si="22"/>
        <v>15149.5</v>
      </c>
      <c r="G210" s="34">
        <f t="shared" si="29"/>
        <v>1.7476100001658779E-2</v>
      </c>
      <c r="J210" s="34">
        <f>+G210</f>
        <v>1.7476100001658779E-2</v>
      </c>
      <c r="O210" s="34">
        <f t="shared" ca="1" si="24"/>
        <v>1.8594678349988736E-2</v>
      </c>
      <c r="Q210" s="58">
        <f t="shared" si="25"/>
        <v>39733.875899999999</v>
      </c>
    </row>
    <row r="211" spans="1:18" ht="12.95" customHeight="1" x14ac:dyDescent="0.2">
      <c r="A211" s="5" t="s">
        <v>109</v>
      </c>
      <c r="B211" s="11" t="s">
        <v>82</v>
      </c>
      <c r="C211" s="5">
        <v>55006.553999999996</v>
      </c>
      <c r="D211" s="5">
        <v>2E-3</v>
      </c>
      <c r="E211" s="34">
        <f t="shared" si="21"/>
        <v>15538.52790015246</v>
      </c>
      <c r="F211" s="34">
        <f t="shared" si="22"/>
        <v>15538.5</v>
      </c>
      <c r="G211" s="34">
        <f t="shared" si="29"/>
        <v>1.8230299996503163E-2</v>
      </c>
      <c r="K211" s="34">
        <f t="shared" ref="K211:K227" si="30">+G211</f>
        <v>1.8230299996503163E-2</v>
      </c>
      <c r="O211" s="34">
        <f t="shared" ca="1" si="24"/>
        <v>1.8907759845998118E-2</v>
      </c>
      <c r="Q211" s="58">
        <f t="shared" si="25"/>
        <v>39988.053999999996</v>
      </c>
    </row>
    <row r="212" spans="1:18" ht="12.95" customHeight="1" x14ac:dyDescent="0.2">
      <c r="A212" s="5" t="s">
        <v>110</v>
      </c>
      <c r="B212" s="11" t="s">
        <v>84</v>
      </c>
      <c r="C212" s="5">
        <v>55010.800900000002</v>
      </c>
      <c r="D212" s="5">
        <v>1E-4</v>
      </c>
      <c r="E212" s="34">
        <f t="shared" si="21"/>
        <v>15545.027472704067</v>
      </c>
      <c r="F212" s="34">
        <f t="shared" si="22"/>
        <v>15545</v>
      </c>
      <c r="G212" s="34">
        <f t="shared" si="29"/>
        <v>1.7951000001630746E-2</v>
      </c>
      <c r="K212" s="34">
        <f t="shared" si="30"/>
        <v>1.7951000001630746E-2</v>
      </c>
      <c r="O212" s="34">
        <f t="shared" ca="1" si="24"/>
        <v>1.8912991284877452E-2</v>
      </c>
      <c r="Q212" s="58">
        <f t="shared" si="25"/>
        <v>39992.300900000002</v>
      </c>
    </row>
    <row r="213" spans="1:18" ht="12.95" customHeight="1" x14ac:dyDescent="0.2">
      <c r="A213" s="4" t="s">
        <v>113</v>
      </c>
      <c r="B213" s="11" t="s">
        <v>84</v>
      </c>
      <c r="C213" s="5">
        <v>55126.454879999998</v>
      </c>
      <c r="D213" s="5">
        <v>4.0000000000000002E-4</v>
      </c>
      <c r="E213" s="34">
        <f t="shared" ref="E213:E269" si="31">+(C213-C$7)/C$8</f>
        <v>15722.027504230866</v>
      </c>
      <c r="F213" s="34">
        <f t="shared" ref="F213:F269" si="32">ROUND(2*E213,0)/2</f>
        <v>15722</v>
      </c>
      <c r="G213" s="34">
        <f t="shared" si="29"/>
        <v>1.7971599998418242E-2</v>
      </c>
      <c r="K213" s="34">
        <f t="shared" si="30"/>
        <v>1.7971599998418242E-2</v>
      </c>
      <c r="O213" s="34">
        <f t="shared" ref="O213:O269" ca="1" si="33">+C$11+C$12*F213</f>
        <v>1.9055447389745475E-2</v>
      </c>
      <c r="Q213" s="58">
        <f t="shared" ref="Q213:Q269" si="34">+C213-15018.5</f>
        <v>40107.954879999998</v>
      </c>
      <c r="R213" s="4"/>
    </row>
    <row r="214" spans="1:18" ht="12.95" customHeight="1" x14ac:dyDescent="0.2">
      <c r="A214" s="4" t="s">
        <v>113</v>
      </c>
      <c r="B214" s="11" t="s">
        <v>84</v>
      </c>
      <c r="C214" s="5">
        <v>55126.454879999998</v>
      </c>
      <c r="D214" s="5">
        <v>2.9999999999999997E-4</v>
      </c>
      <c r="E214" s="34">
        <f t="shared" si="31"/>
        <v>15722.027504230866</v>
      </c>
      <c r="F214" s="34">
        <f t="shared" si="32"/>
        <v>15722</v>
      </c>
      <c r="G214" s="34">
        <f t="shared" si="29"/>
        <v>1.7971599998418242E-2</v>
      </c>
      <c r="K214" s="34">
        <f t="shared" si="30"/>
        <v>1.7971599998418242E-2</v>
      </c>
      <c r="O214" s="34">
        <f t="shared" ca="1" si="33"/>
        <v>1.9055447389745475E-2</v>
      </c>
      <c r="Q214" s="58">
        <f t="shared" si="34"/>
        <v>40107.954879999998</v>
      </c>
      <c r="R214" s="4"/>
    </row>
    <row r="215" spans="1:18" ht="12.95" customHeight="1" x14ac:dyDescent="0.2">
      <c r="A215" s="4" t="s">
        <v>113</v>
      </c>
      <c r="B215" s="11" t="s">
        <v>84</v>
      </c>
      <c r="C215" s="5">
        <v>55126.454879999998</v>
      </c>
      <c r="D215" s="5">
        <v>2.9999999999999997E-4</v>
      </c>
      <c r="E215" s="34">
        <f t="shared" si="31"/>
        <v>15722.027504230866</v>
      </c>
      <c r="F215" s="34">
        <f t="shared" si="32"/>
        <v>15722</v>
      </c>
      <c r="G215" s="34">
        <f t="shared" si="29"/>
        <v>1.7971599998418242E-2</v>
      </c>
      <c r="K215" s="34">
        <f t="shared" si="30"/>
        <v>1.7971599998418242E-2</v>
      </c>
      <c r="O215" s="34">
        <f t="shared" ca="1" si="33"/>
        <v>1.9055447389745475E-2</v>
      </c>
      <c r="Q215" s="58">
        <f t="shared" si="34"/>
        <v>40107.954879999998</v>
      </c>
      <c r="R215" s="4"/>
    </row>
    <row r="216" spans="1:18" ht="12.95" customHeight="1" x14ac:dyDescent="0.2">
      <c r="A216" s="5" t="s">
        <v>117</v>
      </c>
      <c r="B216" s="11" t="s">
        <v>82</v>
      </c>
      <c r="C216" s="5">
        <v>55477.341999999997</v>
      </c>
      <c r="D216" s="5">
        <v>5.9999999999999995E-4</v>
      </c>
      <c r="E216" s="34">
        <f t="shared" si="31"/>
        <v>16259.034802227445</v>
      </c>
      <c r="F216" s="34">
        <f t="shared" si="32"/>
        <v>16259</v>
      </c>
      <c r="G216" s="34">
        <f t="shared" si="29"/>
        <v>2.2740200001862831E-2</v>
      </c>
      <c r="K216" s="34">
        <f t="shared" si="30"/>
        <v>2.2740200001862831E-2</v>
      </c>
      <c r="O216" s="34">
        <f t="shared" ca="1" si="33"/>
        <v>1.9487644724853547E-2</v>
      </c>
      <c r="Q216" s="58">
        <f t="shared" si="34"/>
        <v>40458.841999999997</v>
      </c>
    </row>
    <row r="217" spans="1:18" ht="12.95" customHeight="1" x14ac:dyDescent="0.2">
      <c r="A217" s="4" t="s">
        <v>121</v>
      </c>
      <c r="B217" s="11" t="s">
        <v>84</v>
      </c>
      <c r="C217" s="5">
        <v>55744.586799999997</v>
      </c>
      <c r="D217" s="5">
        <v>5.0000000000000001E-4</v>
      </c>
      <c r="E217" s="34">
        <f t="shared" si="31"/>
        <v>16668.033593495806</v>
      </c>
      <c r="F217" s="34">
        <f t="shared" si="32"/>
        <v>16668</v>
      </c>
      <c r="G217" s="34">
        <f t="shared" si="29"/>
        <v>2.1950399997876957E-2</v>
      </c>
      <c r="K217" s="34">
        <f t="shared" si="30"/>
        <v>2.1950399997876957E-2</v>
      </c>
      <c r="O217" s="34">
        <f t="shared" ca="1" si="33"/>
        <v>1.9816822955876265E-2</v>
      </c>
      <c r="Q217" s="58">
        <f t="shared" si="34"/>
        <v>40726.086799999997</v>
      </c>
    </row>
    <row r="218" spans="1:18" ht="12.95" customHeight="1" x14ac:dyDescent="0.2">
      <c r="A218" s="4" t="s">
        <v>116</v>
      </c>
      <c r="B218" s="11" t="s">
        <v>84</v>
      </c>
      <c r="C218" s="5">
        <v>55744.586799999997</v>
      </c>
      <c r="D218" s="5">
        <v>5.0000000000000001E-4</v>
      </c>
      <c r="E218" s="34">
        <f t="shared" si="31"/>
        <v>16668.033593495806</v>
      </c>
      <c r="F218" s="34">
        <f t="shared" si="32"/>
        <v>16668</v>
      </c>
      <c r="G218" s="34">
        <f t="shared" si="29"/>
        <v>2.1950399997876957E-2</v>
      </c>
      <c r="K218" s="34">
        <f t="shared" si="30"/>
        <v>2.1950399997876957E-2</v>
      </c>
      <c r="O218" s="34">
        <f t="shared" ca="1" si="33"/>
        <v>1.9816822955876265E-2</v>
      </c>
      <c r="Q218" s="58">
        <f t="shared" si="34"/>
        <v>40726.086799999997</v>
      </c>
    </row>
    <row r="219" spans="1:18" ht="12.95" customHeight="1" x14ac:dyDescent="0.2">
      <c r="A219" s="4" t="s">
        <v>119</v>
      </c>
      <c r="B219" s="11" t="s">
        <v>84</v>
      </c>
      <c r="C219" s="5">
        <v>55799.471039999997</v>
      </c>
      <c r="D219" s="5">
        <v>6.9999999999999999E-4</v>
      </c>
      <c r="E219" s="34">
        <f t="shared" si="31"/>
        <v>16752.029943732301</v>
      </c>
      <c r="F219" s="34">
        <f t="shared" si="32"/>
        <v>16752</v>
      </c>
      <c r="G219" s="34">
        <f t="shared" si="29"/>
        <v>1.9565599999623373E-2</v>
      </c>
      <c r="K219" s="34">
        <f t="shared" si="30"/>
        <v>1.9565599999623373E-2</v>
      </c>
      <c r="O219" s="34">
        <f t="shared" ca="1" si="33"/>
        <v>1.9884429242932281E-2</v>
      </c>
      <c r="Q219" s="58">
        <f t="shared" si="34"/>
        <v>40780.971039999997</v>
      </c>
      <c r="R219" s="4"/>
    </row>
    <row r="220" spans="1:18" ht="12.95" customHeight="1" x14ac:dyDescent="0.2">
      <c r="A220" s="4" t="s">
        <v>119</v>
      </c>
      <c r="B220" s="11" t="s">
        <v>82</v>
      </c>
      <c r="C220" s="5">
        <v>55800.455190000001</v>
      </c>
      <c r="D220" s="5">
        <v>8.0000000000000004E-4</v>
      </c>
      <c r="E220" s="34">
        <f t="shared" si="31"/>
        <v>16753.536113956859</v>
      </c>
      <c r="F220" s="34">
        <f t="shared" si="32"/>
        <v>16753.5</v>
      </c>
      <c r="G220" s="34">
        <f t="shared" si="29"/>
        <v>2.3597300001711119E-2</v>
      </c>
      <c r="K220" s="34">
        <f t="shared" si="30"/>
        <v>2.3597300001711119E-2</v>
      </c>
      <c r="O220" s="34">
        <f t="shared" ca="1" si="33"/>
        <v>1.988563649805828E-2</v>
      </c>
      <c r="Q220" s="58">
        <f t="shared" si="34"/>
        <v>40781.955190000001</v>
      </c>
      <c r="R220" s="4"/>
    </row>
    <row r="221" spans="1:18" ht="12.95" customHeight="1" x14ac:dyDescent="0.2">
      <c r="A221" s="5" t="s">
        <v>115</v>
      </c>
      <c r="B221" s="11" t="s">
        <v>84</v>
      </c>
      <c r="C221" s="5">
        <v>55855.665099999998</v>
      </c>
      <c r="D221" s="5">
        <v>2.9999999999999997E-4</v>
      </c>
      <c r="E221" s="34">
        <f t="shared" si="31"/>
        <v>16838.03087851742</v>
      </c>
      <c r="F221" s="34">
        <f t="shared" si="32"/>
        <v>16838</v>
      </c>
      <c r="G221" s="34">
        <f t="shared" si="29"/>
        <v>2.0176400001219008E-2</v>
      </c>
      <c r="K221" s="34">
        <f t="shared" si="30"/>
        <v>2.0176400001219008E-2</v>
      </c>
      <c r="O221" s="34">
        <f t="shared" ca="1" si="33"/>
        <v>1.9953645203489623E-2</v>
      </c>
      <c r="Q221" s="58">
        <f t="shared" si="34"/>
        <v>40837.165099999998</v>
      </c>
    </row>
    <row r="222" spans="1:18" ht="12.95" customHeight="1" x14ac:dyDescent="0.2">
      <c r="A222" s="4" t="s">
        <v>119</v>
      </c>
      <c r="B222" s="11" t="s">
        <v>84</v>
      </c>
      <c r="C222" s="5">
        <v>55867.425589999999</v>
      </c>
      <c r="D222" s="5">
        <v>2.0000000000000001E-4</v>
      </c>
      <c r="E222" s="34">
        <f t="shared" si="31"/>
        <v>16856.029455832017</v>
      </c>
      <c r="F222" s="34">
        <f t="shared" si="32"/>
        <v>16856</v>
      </c>
      <c r="G222" s="34">
        <f t="shared" si="29"/>
        <v>1.924680000229273E-2</v>
      </c>
      <c r="K222" s="34">
        <f t="shared" si="30"/>
        <v>1.924680000229273E-2</v>
      </c>
      <c r="O222" s="34">
        <f t="shared" ca="1" si="33"/>
        <v>1.9968132265001624E-2</v>
      </c>
      <c r="Q222" s="58">
        <f t="shared" si="34"/>
        <v>40848.925589999999</v>
      </c>
      <c r="R222" s="4"/>
    </row>
    <row r="223" spans="1:18" ht="12.95" customHeight="1" x14ac:dyDescent="0.2">
      <c r="A223" s="4" t="s">
        <v>119</v>
      </c>
      <c r="B223" s="11" t="s">
        <v>84</v>
      </c>
      <c r="C223" s="5">
        <v>55867.425889999999</v>
      </c>
      <c r="D223" s="5">
        <v>2.9999999999999997E-4</v>
      </c>
      <c r="E223" s="34">
        <f t="shared" si="31"/>
        <v>16856.029914960269</v>
      </c>
      <c r="F223" s="34">
        <f t="shared" si="32"/>
        <v>16856</v>
      </c>
      <c r="G223" s="34">
        <f t="shared" si="29"/>
        <v>1.954680000199005E-2</v>
      </c>
      <c r="K223" s="34">
        <f t="shared" si="30"/>
        <v>1.954680000199005E-2</v>
      </c>
      <c r="O223" s="34">
        <f t="shared" ca="1" si="33"/>
        <v>1.9968132265001624E-2</v>
      </c>
      <c r="Q223" s="58">
        <f t="shared" si="34"/>
        <v>40848.925889999999</v>
      </c>
      <c r="R223" s="4"/>
    </row>
    <row r="224" spans="1:18" ht="12.95" customHeight="1" x14ac:dyDescent="0.2">
      <c r="A224" s="4" t="s">
        <v>119</v>
      </c>
      <c r="B224" s="11" t="s">
        <v>84</v>
      </c>
      <c r="C224" s="5">
        <v>55867.425889999999</v>
      </c>
      <c r="D224" s="5">
        <v>2.9999999999999997E-4</v>
      </c>
      <c r="E224" s="34">
        <f t="shared" si="31"/>
        <v>16856.029914960269</v>
      </c>
      <c r="F224" s="34">
        <f t="shared" si="32"/>
        <v>16856</v>
      </c>
      <c r="G224" s="34">
        <f t="shared" si="29"/>
        <v>1.954680000199005E-2</v>
      </c>
      <c r="K224" s="34">
        <f t="shared" si="30"/>
        <v>1.954680000199005E-2</v>
      </c>
      <c r="O224" s="34">
        <f t="shared" ca="1" si="33"/>
        <v>1.9968132265001624E-2</v>
      </c>
      <c r="Q224" s="58">
        <f t="shared" si="34"/>
        <v>40848.925889999999</v>
      </c>
      <c r="R224" s="4"/>
    </row>
    <row r="225" spans="1:18" ht="12.95" customHeight="1" x14ac:dyDescent="0.2">
      <c r="A225" s="61" t="s">
        <v>119</v>
      </c>
      <c r="B225" s="62" t="s">
        <v>84</v>
      </c>
      <c r="C225" s="63">
        <v>56212.428639999998</v>
      </c>
      <c r="D225" s="63">
        <v>1E-4</v>
      </c>
      <c r="E225" s="34">
        <f t="shared" si="31"/>
        <v>17384.031611286107</v>
      </c>
      <c r="F225" s="34">
        <f t="shared" si="32"/>
        <v>17384</v>
      </c>
      <c r="G225" s="34">
        <f t="shared" si="29"/>
        <v>2.0655200001783669E-2</v>
      </c>
      <c r="K225" s="34">
        <f t="shared" si="30"/>
        <v>2.0655200001783669E-2</v>
      </c>
      <c r="O225" s="34">
        <f t="shared" ca="1" si="33"/>
        <v>2.0393086069353694E-2</v>
      </c>
      <c r="Q225" s="58">
        <f t="shared" si="34"/>
        <v>41193.928639999998</v>
      </c>
      <c r="R225" s="4"/>
    </row>
    <row r="226" spans="1:18" ht="12.95" customHeight="1" x14ac:dyDescent="0.2">
      <c r="A226" s="63" t="s">
        <v>124</v>
      </c>
      <c r="B226" s="62"/>
      <c r="C226" s="63">
        <v>56212.428740000003</v>
      </c>
      <c r="D226" s="63">
        <v>1E-4</v>
      </c>
      <c r="E226" s="34">
        <f t="shared" si="31"/>
        <v>17384.031764328865</v>
      </c>
      <c r="F226" s="34">
        <f t="shared" si="32"/>
        <v>17384</v>
      </c>
      <c r="G226" s="34">
        <f t="shared" si="29"/>
        <v>2.0755200006533414E-2</v>
      </c>
      <c r="K226" s="34">
        <f t="shared" si="30"/>
        <v>2.0755200006533414E-2</v>
      </c>
      <c r="O226" s="34">
        <f t="shared" ca="1" si="33"/>
        <v>2.0393086069353694E-2</v>
      </c>
      <c r="Q226" s="58">
        <f t="shared" si="34"/>
        <v>41193.928740000003</v>
      </c>
      <c r="R226" s="4"/>
    </row>
    <row r="227" spans="1:18" ht="12.95" customHeight="1" x14ac:dyDescent="0.2">
      <c r="A227" s="61" t="s">
        <v>118</v>
      </c>
      <c r="B227" s="62" t="s">
        <v>84</v>
      </c>
      <c r="C227" s="63">
        <v>56215.6944</v>
      </c>
      <c r="D227" s="63">
        <v>4.0000000000000002E-4</v>
      </c>
      <c r="E227" s="34">
        <f t="shared" si="31"/>
        <v>17389.029620199934</v>
      </c>
      <c r="F227" s="34">
        <f t="shared" si="32"/>
        <v>17389</v>
      </c>
      <c r="G227" s="34">
        <f t="shared" si="29"/>
        <v>1.9354200005182065E-2</v>
      </c>
      <c r="K227" s="34">
        <f t="shared" si="30"/>
        <v>1.9354200005182065E-2</v>
      </c>
      <c r="O227" s="34">
        <f t="shared" ca="1" si="33"/>
        <v>2.0397110253107031E-2</v>
      </c>
      <c r="Q227" s="58">
        <f t="shared" si="34"/>
        <v>41197.1944</v>
      </c>
    </row>
    <row r="228" spans="1:18" ht="12.95" customHeight="1" x14ac:dyDescent="0.2">
      <c r="A228" s="63" t="s">
        <v>120</v>
      </c>
      <c r="B228" s="62" t="s">
        <v>84</v>
      </c>
      <c r="C228" s="63">
        <v>56490.454700000002</v>
      </c>
      <c r="D228" s="63">
        <v>0.01</v>
      </c>
      <c r="E228" s="34">
        <f t="shared" si="31"/>
        <v>17809.530339347817</v>
      </c>
      <c r="F228" s="34">
        <f t="shared" si="32"/>
        <v>17809.5</v>
      </c>
      <c r="G228" s="34">
        <f t="shared" si="29"/>
        <v>1.9824100003461353E-2</v>
      </c>
      <c r="J228" s="34">
        <f>+G228</f>
        <v>1.9824100003461353E-2</v>
      </c>
      <c r="O228" s="34">
        <f t="shared" ca="1" si="33"/>
        <v>2.073554410676242E-2</v>
      </c>
      <c r="Q228" s="58">
        <f t="shared" si="34"/>
        <v>41471.954700000002</v>
      </c>
    </row>
    <row r="229" spans="1:18" ht="12.95" customHeight="1" x14ac:dyDescent="0.2">
      <c r="A229" s="64" t="s">
        <v>122</v>
      </c>
      <c r="B229" s="65" t="s">
        <v>84</v>
      </c>
      <c r="C229" s="63">
        <v>56506.463300000003</v>
      </c>
      <c r="D229" s="66">
        <v>1.1000000000000001E-3</v>
      </c>
      <c r="E229" s="34">
        <f t="shared" si="31"/>
        <v>17834.030341031292</v>
      </c>
      <c r="F229" s="34">
        <f t="shared" si="32"/>
        <v>17834</v>
      </c>
      <c r="G229" s="34">
        <f t="shared" si="29"/>
        <v>1.9825200004561339E-2</v>
      </c>
      <c r="J229" s="34">
        <f>+G229</f>
        <v>1.9825200004561339E-2</v>
      </c>
      <c r="O229" s="34">
        <f t="shared" ca="1" si="33"/>
        <v>2.0755262607153754E-2</v>
      </c>
      <c r="Q229" s="58">
        <f t="shared" si="34"/>
        <v>41487.963300000003</v>
      </c>
    </row>
    <row r="230" spans="1:18" ht="12.95" customHeight="1" x14ac:dyDescent="0.2">
      <c r="A230" s="61" t="s">
        <v>119</v>
      </c>
      <c r="B230" s="62" t="s">
        <v>84</v>
      </c>
      <c r="C230" s="63">
        <v>56510.384460000001</v>
      </c>
      <c r="D230" s="63">
        <v>1E-4</v>
      </c>
      <c r="E230" s="34">
        <f t="shared" si="31"/>
        <v>17840.031392128894</v>
      </c>
      <c r="F230" s="34">
        <f t="shared" si="32"/>
        <v>17840</v>
      </c>
      <c r="G230" s="34">
        <f t="shared" si="29"/>
        <v>2.0512000002781861E-2</v>
      </c>
      <c r="K230" s="34">
        <f>+G230</f>
        <v>2.0512000002781861E-2</v>
      </c>
      <c r="O230" s="34">
        <f t="shared" ca="1" si="33"/>
        <v>2.0760091627657754E-2</v>
      </c>
      <c r="Q230" s="58">
        <f t="shared" si="34"/>
        <v>41491.884460000001</v>
      </c>
      <c r="R230" s="4"/>
    </row>
    <row r="231" spans="1:18" ht="12.95" customHeight="1" x14ac:dyDescent="0.2">
      <c r="A231" s="61" t="s">
        <v>119</v>
      </c>
      <c r="B231" s="62" t="s">
        <v>84</v>
      </c>
      <c r="C231" s="63">
        <v>56510.384489999997</v>
      </c>
      <c r="D231" s="63">
        <v>1E-4</v>
      </c>
      <c r="E231" s="34">
        <f t="shared" si="31"/>
        <v>17840.031438041711</v>
      </c>
      <c r="F231" s="34">
        <f t="shared" si="32"/>
        <v>17840</v>
      </c>
      <c r="G231" s="34">
        <f t="shared" si="29"/>
        <v>2.0541999998386018E-2</v>
      </c>
      <c r="K231" s="34">
        <f>+G231</f>
        <v>2.0541999998386018E-2</v>
      </c>
      <c r="O231" s="34">
        <f t="shared" ca="1" si="33"/>
        <v>2.0760091627657754E-2</v>
      </c>
      <c r="Q231" s="58">
        <f t="shared" si="34"/>
        <v>41491.884489999997</v>
      </c>
      <c r="R231" s="4"/>
    </row>
    <row r="232" spans="1:18" ht="12.95" customHeight="1" x14ac:dyDescent="0.2">
      <c r="A232" s="66" t="s">
        <v>123</v>
      </c>
      <c r="B232" s="65" t="s">
        <v>84</v>
      </c>
      <c r="C232" s="66">
        <v>56817.488400000002</v>
      </c>
      <c r="D232" s="66">
        <v>4.0000000000000002E-4</v>
      </c>
      <c r="E232" s="34">
        <f t="shared" si="31"/>
        <v>18310.03170739696</v>
      </c>
      <c r="F232" s="34">
        <f t="shared" si="32"/>
        <v>18310</v>
      </c>
      <c r="G232" s="34">
        <f t="shared" si="29"/>
        <v>2.0718000007036608E-2</v>
      </c>
      <c r="J232" s="34">
        <f>+G232</f>
        <v>2.0718000007036608E-2</v>
      </c>
      <c r="O232" s="34">
        <f t="shared" ca="1" si="33"/>
        <v>2.1138364900471149E-2</v>
      </c>
      <c r="Q232" s="58">
        <f t="shared" si="34"/>
        <v>41798.988400000002</v>
      </c>
    </row>
    <row r="233" spans="1:18" ht="12.95" customHeight="1" x14ac:dyDescent="0.2">
      <c r="A233" s="66" t="s">
        <v>123</v>
      </c>
      <c r="B233" s="65" t="s">
        <v>84</v>
      </c>
      <c r="C233" s="66">
        <v>56864.534500000002</v>
      </c>
      <c r="D233" s="66">
        <v>1.9E-3</v>
      </c>
      <c r="E233" s="34">
        <f t="shared" si="31"/>
        <v>18382.032352625196</v>
      </c>
      <c r="F233" s="34">
        <f t="shared" si="32"/>
        <v>18382</v>
      </c>
      <c r="G233" s="34">
        <f t="shared" si="29"/>
        <v>2.1139600001333747E-2</v>
      </c>
      <c r="J233" s="34">
        <f>+G233</f>
        <v>2.1139600001333747E-2</v>
      </c>
      <c r="O233" s="34">
        <f t="shared" ca="1" si="33"/>
        <v>2.1196313146519159E-2</v>
      </c>
      <c r="Q233" s="58">
        <f t="shared" si="34"/>
        <v>41846.034500000002</v>
      </c>
    </row>
    <row r="234" spans="1:18" ht="12.95" customHeight="1" x14ac:dyDescent="0.2">
      <c r="A234" s="63" t="s">
        <v>136</v>
      </c>
      <c r="B234" s="62"/>
      <c r="C234" s="63">
        <v>57198.428200000002</v>
      </c>
      <c r="D234" s="63">
        <v>2E-3</v>
      </c>
      <c r="E234" s="4">
        <f t="shared" si="31"/>
        <v>18893.032453327323</v>
      </c>
      <c r="F234" s="4">
        <f t="shared" si="32"/>
        <v>18893</v>
      </c>
      <c r="G234" s="4">
        <f t="shared" si="29"/>
        <v>2.1205400007602293E-2</v>
      </c>
      <c r="H234" s="4"/>
      <c r="J234" s="4">
        <f>+G234</f>
        <v>2.1205400007602293E-2</v>
      </c>
      <c r="K234" s="4"/>
      <c r="L234" s="4"/>
      <c r="M234" s="4"/>
      <c r="N234" s="4"/>
      <c r="O234" s="4">
        <f t="shared" ca="1" si="33"/>
        <v>2.1607584726109894E-2</v>
      </c>
      <c r="P234" s="4"/>
      <c r="Q234" s="57">
        <f t="shared" si="34"/>
        <v>42179.928200000002</v>
      </c>
    </row>
    <row r="235" spans="1:18" ht="12.95" customHeight="1" x14ac:dyDescent="0.2">
      <c r="A235" s="25" t="s">
        <v>832</v>
      </c>
      <c r="B235" s="26" t="s">
        <v>82</v>
      </c>
      <c r="C235" s="67">
        <v>57198.755299999997</v>
      </c>
      <c r="D235" s="67">
        <v>6.9999999999999999E-4</v>
      </c>
      <c r="E235" s="34">
        <f t="shared" si="31"/>
        <v>18893.533056162709</v>
      </c>
      <c r="F235" s="34">
        <f t="shared" si="32"/>
        <v>18893.5</v>
      </c>
      <c r="G235" s="34">
        <f t="shared" si="29"/>
        <v>2.1599300001980737E-2</v>
      </c>
      <c r="K235" s="34">
        <f>+G235</f>
        <v>2.1599300001980737E-2</v>
      </c>
      <c r="O235" s="34">
        <f t="shared" ca="1" si="33"/>
        <v>2.1607987144485228E-2</v>
      </c>
      <c r="Q235" s="58">
        <f t="shared" si="34"/>
        <v>42180.255299999997</v>
      </c>
      <c r="R235" s="4"/>
    </row>
    <row r="236" spans="1:18" ht="12.95" customHeight="1" x14ac:dyDescent="0.2">
      <c r="A236" s="68" t="s">
        <v>2</v>
      </c>
      <c r="B236" s="69" t="s">
        <v>84</v>
      </c>
      <c r="C236" s="70">
        <v>57574.4643</v>
      </c>
      <c r="D236" s="70" t="s">
        <v>4</v>
      </c>
      <c r="E236" s="34">
        <f t="shared" si="31"/>
        <v>19468.528441923798</v>
      </c>
      <c r="F236" s="34">
        <f t="shared" si="32"/>
        <v>19468.5</v>
      </c>
      <c r="G236" s="34">
        <f t="shared" si="29"/>
        <v>1.8584299999929499E-2</v>
      </c>
      <c r="K236" s="34">
        <f>+G236</f>
        <v>1.8584299999929499E-2</v>
      </c>
      <c r="O236" s="34">
        <f t="shared" ca="1" si="33"/>
        <v>2.2070768276118639E-2</v>
      </c>
      <c r="Q236" s="58">
        <f t="shared" si="34"/>
        <v>42555.9643</v>
      </c>
      <c r="R236" s="4"/>
    </row>
    <row r="237" spans="1:18" ht="12.95" customHeight="1" x14ac:dyDescent="0.2">
      <c r="A237" s="71" t="s">
        <v>831</v>
      </c>
      <c r="B237" s="72" t="s">
        <v>84</v>
      </c>
      <c r="C237" s="73">
        <v>57645.363369999999</v>
      </c>
      <c r="D237" s="73">
        <v>8.0000000000000004E-4</v>
      </c>
      <c r="E237" s="34">
        <f t="shared" si="31"/>
        <v>19577.034328407095</v>
      </c>
      <c r="F237" s="34">
        <f t="shared" si="32"/>
        <v>19577</v>
      </c>
      <c r="G237" s="34">
        <f t="shared" si="29"/>
        <v>2.2430600001825951E-2</v>
      </c>
      <c r="K237" s="34">
        <f>+G237</f>
        <v>2.2430600001825951E-2</v>
      </c>
      <c r="O237" s="34">
        <f t="shared" ca="1" si="33"/>
        <v>2.2158093063565983E-2</v>
      </c>
      <c r="Q237" s="58">
        <f t="shared" si="34"/>
        <v>42626.863369999999</v>
      </c>
      <c r="R237" s="4"/>
    </row>
    <row r="238" spans="1:18" ht="12.95" customHeight="1" x14ac:dyDescent="0.2">
      <c r="A238" s="74" t="s">
        <v>3</v>
      </c>
      <c r="B238" s="75" t="s">
        <v>84</v>
      </c>
      <c r="C238" s="76">
        <v>57675.421999999999</v>
      </c>
      <c r="D238" s="76">
        <v>3.0000000000000001E-3</v>
      </c>
      <c r="E238" s="34">
        <f t="shared" si="31"/>
        <v>19623.036882384506</v>
      </c>
      <c r="F238" s="34">
        <f t="shared" si="32"/>
        <v>19623</v>
      </c>
      <c r="G238" s="34">
        <f t="shared" si="29"/>
        <v>2.4099399997794535E-2</v>
      </c>
      <c r="I238" s="34">
        <f>+G238</f>
        <v>2.4099399997794535E-2</v>
      </c>
      <c r="O238" s="34">
        <f t="shared" ca="1" si="33"/>
        <v>2.2195115554096659E-2</v>
      </c>
      <c r="Q238" s="58">
        <f t="shared" si="34"/>
        <v>42656.921999999999</v>
      </c>
      <c r="R238" s="4"/>
    </row>
    <row r="239" spans="1:18" ht="12.95" customHeight="1" x14ac:dyDescent="0.2">
      <c r="A239" s="77" t="s">
        <v>835</v>
      </c>
      <c r="B239" s="62"/>
      <c r="C239" s="63">
        <v>57902.806499999999</v>
      </c>
      <c r="D239" s="63">
        <v>5.0000000000000001E-4</v>
      </c>
      <c r="E239" s="34">
        <f t="shared" si="31"/>
        <v>19971.032374357259</v>
      </c>
      <c r="F239" s="34">
        <f t="shared" si="32"/>
        <v>19971</v>
      </c>
      <c r="G239" s="34">
        <f t="shared" ref="G239:G269" si="35">+C239-(C$7+F239*C$8)</f>
        <v>2.1153800000320189E-2</v>
      </c>
      <c r="K239" s="34">
        <f t="shared" ref="K239:K269" si="36">+G239</f>
        <v>2.1153800000320189E-2</v>
      </c>
      <c r="O239" s="34">
        <f t="shared" ca="1" si="33"/>
        <v>2.2475198743328706E-2</v>
      </c>
      <c r="Q239" s="58">
        <f t="shared" si="34"/>
        <v>42884.306499999999</v>
      </c>
      <c r="R239" s="4"/>
    </row>
    <row r="240" spans="1:18" ht="12.95" customHeight="1" x14ac:dyDescent="0.2">
      <c r="A240" s="29" t="s">
        <v>1</v>
      </c>
      <c r="B240" s="78" t="s">
        <v>84</v>
      </c>
      <c r="C240" s="78">
        <v>57918.489399999999</v>
      </c>
      <c r="D240" s="78">
        <v>1.6999999999999999E-3</v>
      </c>
      <c r="E240" s="34">
        <f t="shared" si="31"/>
        <v>19995.033915803837</v>
      </c>
      <c r="F240" s="34">
        <f t="shared" si="32"/>
        <v>19995</v>
      </c>
      <c r="G240" s="34">
        <f t="shared" si="35"/>
        <v>2.2161000000778586E-2</v>
      </c>
      <c r="K240" s="34">
        <f t="shared" si="36"/>
        <v>2.2161000000778586E-2</v>
      </c>
      <c r="O240" s="34">
        <f t="shared" ca="1" si="33"/>
        <v>2.2494514825344709E-2</v>
      </c>
      <c r="Q240" s="58">
        <f t="shared" si="34"/>
        <v>42899.989399999999</v>
      </c>
      <c r="R240" s="4"/>
    </row>
    <row r="241" spans="1:18" ht="12.95" customHeight="1" x14ac:dyDescent="0.2">
      <c r="A241" s="79" t="s">
        <v>838</v>
      </c>
      <c r="B241" s="80" t="s">
        <v>84</v>
      </c>
      <c r="C241" s="81">
        <v>57918.489959999919</v>
      </c>
      <c r="D241" s="81">
        <v>2.0000000000000001E-4</v>
      </c>
      <c r="E241" s="4">
        <f t="shared" si="31"/>
        <v>19995.034772843115</v>
      </c>
      <c r="F241" s="34">
        <f t="shared" si="32"/>
        <v>19995</v>
      </c>
      <c r="G241" s="34">
        <f t="shared" si="35"/>
        <v>2.2720999921148177E-2</v>
      </c>
      <c r="K241" s="34">
        <f t="shared" si="36"/>
        <v>2.2720999921148177E-2</v>
      </c>
      <c r="O241" s="34">
        <f t="shared" ca="1" si="33"/>
        <v>2.2494514825344709E-2</v>
      </c>
      <c r="Q241" s="58">
        <f t="shared" si="34"/>
        <v>42899.989959999919</v>
      </c>
      <c r="R241" s="4"/>
    </row>
    <row r="242" spans="1:18" ht="12.95" customHeight="1" x14ac:dyDescent="0.2">
      <c r="A242" s="27" t="s">
        <v>833</v>
      </c>
      <c r="B242" s="28" t="s">
        <v>84</v>
      </c>
      <c r="C242" s="27">
        <v>57931.558100000002</v>
      </c>
      <c r="D242" s="27">
        <v>1E-4</v>
      </c>
      <c r="E242" s="34">
        <f t="shared" si="31"/>
        <v>20015.034613678785</v>
      </c>
      <c r="F242" s="34">
        <f t="shared" si="32"/>
        <v>20015</v>
      </c>
      <c r="G242" s="34">
        <f t="shared" si="35"/>
        <v>2.261700000235578E-2</v>
      </c>
      <c r="K242" s="34">
        <f t="shared" si="36"/>
        <v>2.261700000235578E-2</v>
      </c>
      <c r="O242" s="34">
        <f t="shared" ca="1" si="33"/>
        <v>2.2510611560358045E-2</v>
      </c>
      <c r="Q242" s="58">
        <f t="shared" si="34"/>
        <v>42913.058100000002</v>
      </c>
      <c r="R242" s="4"/>
    </row>
    <row r="243" spans="1:18" ht="12.95" customHeight="1" x14ac:dyDescent="0.2">
      <c r="A243" s="27" t="s">
        <v>833</v>
      </c>
      <c r="B243" s="28" t="s">
        <v>84</v>
      </c>
      <c r="C243" s="27">
        <v>57948.548199999997</v>
      </c>
      <c r="D243" s="27">
        <v>1E-4</v>
      </c>
      <c r="E243" s="34">
        <f t="shared" si="31"/>
        <v>20041.036729953925</v>
      </c>
      <c r="F243" s="34">
        <f t="shared" si="32"/>
        <v>20041</v>
      </c>
      <c r="G243" s="34">
        <f t="shared" si="35"/>
        <v>2.3999799996090587E-2</v>
      </c>
      <c r="K243" s="34">
        <f t="shared" si="36"/>
        <v>2.3999799996090587E-2</v>
      </c>
      <c r="O243" s="34">
        <f t="shared" ca="1" si="33"/>
        <v>2.2531537315875379E-2</v>
      </c>
      <c r="Q243" s="58">
        <f t="shared" si="34"/>
        <v>42930.048199999997</v>
      </c>
      <c r="R243" s="4"/>
    </row>
    <row r="244" spans="1:18" ht="12.95" customHeight="1" x14ac:dyDescent="0.2">
      <c r="A244" s="27" t="s">
        <v>833</v>
      </c>
      <c r="B244" s="28" t="s">
        <v>84</v>
      </c>
      <c r="C244" s="27">
        <v>57963.575599999996</v>
      </c>
      <c r="D244" s="27">
        <v>1E-4</v>
      </c>
      <c r="E244" s="34">
        <f t="shared" si="31"/>
        <v>20064.035076173965</v>
      </c>
      <c r="F244" s="34">
        <f t="shared" si="32"/>
        <v>20064</v>
      </c>
      <c r="G244" s="34">
        <f t="shared" si="35"/>
        <v>2.2919199996977113E-2</v>
      </c>
      <c r="K244" s="34">
        <f t="shared" si="36"/>
        <v>2.2919199996977113E-2</v>
      </c>
      <c r="O244" s="34">
        <f t="shared" ca="1" si="33"/>
        <v>2.2550048561140713E-2</v>
      </c>
      <c r="Q244" s="58">
        <f t="shared" si="34"/>
        <v>42945.075599999996</v>
      </c>
      <c r="R244" s="4"/>
    </row>
    <row r="245" spans="1:18" ht="12.95" customHeight="1" x14ac:dyDescent="0.2">
      <c r="A245" s="27" t="s">
        <v>833</v>
      </c>
      <c r="B245" s="28" t="s">
        <v>84</v>
      </c>
      <c r="C245" s="27">
        <v>57978.603600000002</v>
      </c>
      <c r="D245" s="27">
        <v>1E-4</v>
      </c>
      <c r="E245" s="34">
        <f t="shared" si="31"/>
        <v>20087.03434065052</v>
      </c>
      <c r="F245" s="34">
        <f t="shared" si="32"/>
        <v>20087</v>
      </c>
      <c r="G245" s="34">
        <f t="shared" si="35"/>
        <v>2.2438600004534237E-2</v>
      </c>
      <c r="K245" s="34">
        <f t="shared" si="36"/>
        <v>2.2438600004534237E-2</v>
      </c>
      <c r="O245" s="34">
        <f t="shared" ca="1" si="33"/>
        <v>2.2568559806406055E-2</v>
      </c>
      <c r="Q245" s="58">
        <f t="shared" si="34"/>
        <v>42960.103600000002</v>
      </c>
      <c r="R245" s="4"/>
    </row>
    <row r="246" spans="1:18" ht="12.95" customHeight="1" x14ac:dyDescent="0.2">
      <c r="A246" s="27" t="s">
        <v>833</v>
      </c>
      <c r="B246" s="28" t="s">
        <v>84</v>
      </c>
      <c r="C246" s="27">
        <v>57982.524299999997</v>
      </c>
      <c r="D246" s="27">
        <v>1E-4</v>
      </c>
      <c r="E246" s="34">
        <f t="shared" si="31"/>
        <v>20093.034687751468</v>
      </c>
      <c r="F246" s="34">
        <f t="shared" si="32"/>
        <v>20093</v>
      </c>
      <c r="G246" s="34">
        <f t="shared" si="35"/>
        <v>2.2665399999823421E-2</v>
      </c>
      <c r="K246" s="34">
        <f t="shared" si="36"/>
        <v>2.2665399999823421E-2</v>
      </c>
      <c r="O246" s="34">
        <f t="shared" ca="1" si="33"/>
        <v>2.2573388826910054E-2</v>
      </c>
      <c r="Q246" s="58">
        <f t="shared" si="34"/>
        <v>42964.024299999997</v>
      </c>
      <c r="R246" s="4"/>
    </row>
    <row r="247" spans="1:18" ht="12.95" customHeight="1" x14ac:dyDescent="0.2">
      <c r="A247" s="27" t="s">
        <v>834</v>
      </c>
      <c r="B247" s="28" t="s">
        <v>84</v>
      </c>
      <c r="C247" s="27">
        <v>58005.394</v>
      </c>
      <c r="D247" s="27">
        <v>1E-4</v>
      </c>
      <c r="E247" s="34">
        <f t="shared" si="31"/>
        <v>20128.035105558181</v>
      </c>
      <c r="F247" s="34">
        <f t="shared" si="32"/>
        <v>20128</v>
      </c>
      <c r="G247" s="34">
        <f t="shared" si="35"/>
        <v>2.2938400004932191E-2</v>
      </c>
      <c r="K247" s="34">
        <f t="shared" si="36"/>
        <v>2.2938400004932191E-2</v>
      </c>
      <c r="O247" s="34">
        <f t="shared" ca="1" si="33"/>
        <v>2.2601558113183394E-2</v>
      </c>
      <c r="Q247" s="58">
        <f t="shared" si="34"/>
        <v>42986.894</v>
      </c>
      <c r="R247" s="4"/>
    </row>
    <row r="248" spans="1:18" ht="12.95" customHeight="1" x14ac:dyDescent="0.2">
      <c r="A248" s="27" t="s">
        <v>834</v>
      </c>
      <c r="B248" s="28" t="s">
        <v>84</v>
      </c>
      <c r="C248" s="27">
        <v>58020.422400000003</v>
      </c>
      <c r="D248" s="27">
        <v>1E-4</v>
      </c>
      <c r="E248" s="34">
        <f t="shared" si="31"/>
        <v>20151.034982205729</v>
      </c>
      <c r="F248" s="34">
        <f t="shared" si="32"/>
        <v>20151</v>
      </c>
      <c r="G248" s="34">
        <f t="shared" si="35"/>
        <v>2.2857800002384465E-2</v>
      </c>
      <c r="K248" s="34">
        <f t="shared" si="36"/>
        <v>2.2857800002384465E-2</v>
      </c>
      <c r="O248" s="34">
        <f t="shared" ca="1" si="33"/>
        <v>2.2620069358448729E-2</v>
      </c>
      <c r="Q248" s="58">
        <f t="shared" si="34"/>
        <v>43001.922400000003</v>
      </c>
      <c r="R248" s="4"/>
    </row>
    <row r="249" spans="1:18" ht="12.95" customHeight="1" x14ac:dyDescent="0.2">
      <c r="A249" s="82" t="s">
        <v>838</v>
      </c>
      <c r="B249" s="83" t="s">
        <v>82</v>
      </c>
      <c r="C249" s="29">
        <v>58026.629720000084</v>
      </c>
      <c r="D249" s="29">
        <v>4.0000000000000002E-4</v>
      </c>
      <c r="E249" s="4">
        <f t="shared" si="31"/>
        <v>20160.534835437855</v>
      </c>
      <c r="F249" s="34">
        <f t="shared" si="32"/>
        <v>20160.5</v>
      </c>
      <c r="G249" s="34">
        <f t="shared" si="35"/>
        <v>2.2761900087061804E-2</v>
      </c>
      <c r="K249" s="34">
        <f t="shared" si="36"/>
        <v>2.2761900087061804E-2</v>
      </c>
      <c r="O249" s="34">
        <f t="shared" ca="1" si="33"/>
        <v>2.2627715307580065E-2</v>
      </c>
      <c r="Q249" s="58">
        <f t="shared" si="34"/>
        <v>43008.129720000084</v>
      </c>
      <c r="R249" s="4"/>
    </row>
    <row r="250" spans="1:18" ht="12.95" customHeight="1" x14ac:dyDescent="0.2">
      <c r="A250" s="29" t="s">
        <v>834</v>
      </c>
      <c r="B250" s="83" t="s">
        <v>84</v>
      </c>
      <c r="C250" s="29">
        <v>58039.370900000002</v>
      </c>
      <c r="D250" s="29">
        <v>1E-4</v>
      </c>
      <c r="E250" s="34">
        <f t="shared" si="31"/>
        <v>20180.034287697727</v>
      </c>
      <c r="F250" s="34">
        <f t="shared" si="32"/>
        <v>20180</v>
      </c>
      <c r="G250" s="34">
        <f t="shared" si="35"/>
        <v>2.2404000003007241E-2</v>
      </c>
      <c r="K250" s="34">
        <f t="shared" si="36"/>
        <v>2.2404000003007241E-2</v>
      </c>
      <c r="O250" s="34">
        <f t="shared" ca="1" si="33"/>
        <v>2.2643409624218062E-2</v>
      </c>
      <c r="Q250" s="58">
        <f t="shared" si="34"/>
        <v>43020.870900000002</v>
      </c>
      <c r="R250" s="4"/>
    </row>
    <row r="251" spans="1:18" ht="12.95" customHeight="1" x14ac:dyDescent="0.2">
      <c r="A251" s="29" t="s">
        <v>834</v>
      </c>
      <c r="B251" s="83" t="s">
        <v>84</v>
      </c>
      <c r="C251" s="29">
        <v>58056.359700000001</v>
      </c>
      <c r="D251" s="29">
        <v>1E-4</v>
      </c>
      <c r="E251" s="34">
        <f t="shared" si="31"/>
        <v>20206.034414417121</v>
      </c>
      <c r="F251" s="34">
        <f t="shared" si="32"/>
        <v>20206</v>
      </c>
      <c r="G251" s="34">
        <f t="shared" si="35"/>
        <v>2.2486800007754937E-2</v>
      </c>
      <c r="K251" s="34">
        <f t="shared" si="36"/>
        <v>2.2486800007754937E-2</v>
      </c>
      <c r="O251" s="34">
        <f t="shared" ca="1" si="33"/>
        <v>2.2664335379735404E-2</v>
      </c>
      <c r="Q251" s="58">
        <f t="shared" si="34"/>
        <v>43037.859700000001</v>
      </c>
      <c r="R251" s="4"/>
    </row>
    <row r="252" spans="1:18" ht="12.95" customHeight="1" x14ac:dyDescent="0.2">
      <c r="A252" s="29" t="s">
        <v>834</v>
      </c>
      <c r="B252" s="83" t="s">
        <v>84</v>
      </c>
      <c r="C252" s="29">
        <v>58073.348700000002</v>
      </c>
      <c r="D252" s="29">
        <v>1E-4</v>
      </c>
      <c r="E252" s="34">
        <f t="shared" si="31"/>
        <v>20232.034847222021</v>
      </c>
      <c r="F252" s="34">
        <f t="shared" si="32"/>
        <v>20232</v>
      </c>
      <c r="G252" s="34">
        <f t="shared" si="35"/>
        <v>2.2769600007450208E-2</v>
      </c>
      <c r="K252" s="34">
        <f t="shared" si="36"/>
        <v>2.2769600007450208E-2</v>
      </c>
      <c r="O252" s="34">
        <f t="shared" ca="1" si="33"/>
        <v>2.2685261135252738E-2</v>
      </c>
      <c r="Q252" s="58">
        <f t="shared" si="34"/>
        <v>43054.848700000002</v>
      </c>
      <c r="R252" s="4"/>
    </row>
    <row r="253" spans="1:18" ht="12.95" customHeight="1" x14ac:dyDescent="0.2">
      <c r="A253" s="4" t="s">
        <v>836</v>
      </c>
      <c r="B253" s="11" t="s">
        <v>84</v>
      </c>
      <c r="C253" s="5">
        <v>58342.554400000001</v>
      </c>
      <c r="D253" s="5">
        <v>2.0000000000000001E-4</v>
      </c>
      <c r="E253" s="4">
        <f t="shared" si="31"/>
        <v>20644.034653775983</v>
      </c>
      <c r="F253" s="34">
        <f t="shared" si="32"/>
        <v>20644</v>
      </c>
      <c r="G253" s="34">
        <f t="shared" si="35"/>
        <v>2.2643200005404651E-2</v>
      </c>
      <c r="K253" s="34">
        <f t="shared" si="36"/>
        <v>2.2643200005404651E-2</v>
      </c>
      <c r="O253" s="34">
        <f t="shared" ca="1" si="33"/>
        <v>2.3016853876527459E-2</v>
      </c>
      <c r="Q253" s="58">
        <f t="shared" si="34"/>
        <v>43324.054400000001</v>
      </c>
      <c r="R253" s="4"/>
    </row>
    <row r="254" spans="1:18" ht="12.95" customHeight="1" x14ac:dyDescent="0.2">
      <c r="A254" s="4" t="s">
        <v>836</v>
      </c>
      <c r="B254" s="11" t="s">
        <v>84</v>
      </c>
      <c r="C254" s="5">
        <v>58361.504300000001</v>
      </c>
      <c r="D254" s="5">
        <v>1E-4</v>
      </c>
      <c r="E254" s="4">
        <f t="shared" si="31"/>
        <v>20673.036101866484</v>
      </c>
      <c r="F254" s="34">
        <f t="shared" si="32"/>
        <v>20673</v>
      </c>
      <c r="G254" s="34">
        <f t="shared" si="35"/>
        <v>2.358940000704024E-2</v>
      </c>
      <c r="K254" s="34">
        <f t="shared" si="36"/>
        <v>2.358940000704024E-2</v>
      </c>
      <c r="O254" s="34">
        <f t="shared" ca="1" si="33"/>
        <v>2.3040194142296799E-2</v>
      </c>
      <c r="Q254" s="58">
        <f t="shared" si="34"/>
        <v>43343.004300000001</v>
      </c>
      <c r="R254" s="4"/>
    </row>
    <row r="255" spans="1:18" ht="12.95" customHeight="1" x14ac:dyDescent="0.2">
      <c r="A255" s="29" t="s">
        <v>0</v>
      </c>
      <c r="B255" s="83" t="s">
        <v>84</v>
      </c>
      <c r="C255" s="29">
        <v>58380.453500000003</v>
      </c>
      <c r="D255" s="29">
        <v>1E-4</v>
      </c>
      <c r="E255" s="4">
        <f t="shared" si="31"/>
        <v>20702.036478657737</v>
      </c>
      <c r="F255" s="34">
        <f t="shared" si="32"/>
        <v>20702</v>
      </c>
      <c r="G255" s="34">
        <f t="shared" si="35"/>
        <v>2.3835600004531443E-2</v>
      </c>
      <c r="K255" s="34">
        <f t="shared" si="36"/>
        <v>2.3835600004531443E-2</v>
      </c>
      <c r="O255" s="34">
        <f t="shared" ca="1" si="33"/>
        <v>2.3063534408066133E-2</v>
      </c>
      <c r="Q255" s="58">
        <f t="shared" si="34"/>
        <v>43361.953500000003</v>
      </c>
      <c r="R255" s="4"/>
    </row>
    <row r="256" spans="1:18" ht="12.95" customHeight="1" x14ac:dyDescent="0.2">
      <c r="A256" s="82" t="s">
        <v>837</v>
      </c>
      <c r="B256" s="83" t="s">
        <v>84</v>
      </c>
      <c r="C256" s="29">
        <v>58725.455399999999</v>
      </c>
      <c r="D256" s="29">
        <v>1E-4</v>
      </c>
      <c r="E256" s="4">
        <f t="shared" si="31"/>
        <v>21230.036874120196</v>
      </c>
      <c r="F256" s="34">
        <f t="shared" si="32"/>
        <v>21230</v>
      </c>
      <c r="G256" s="34">
        <f t="shared" si="35"/>
        <v>2.4094000000332016E-2</v>
      </c>
      <c r="K256" s="34">
        <f t="shared" si="36"/>
        <v>2.4094000000332016E-2</v>
      </c>
      <c r="O256" s="34">
        <f t="shared" ca="1" si="33"/>
        <v>2.3488488212418203E-2</v>
      </c>
      <c r="Q256" s="58">
        <f t="shared" si="34"/>
        <v>43706.955399999999</v>
      </c>
      <c r="R256" s="4"/>
    </row>
    <row r="257" spans="1:18" ht="12.95" customHeight="1" x14ac:dyDescent="0.2">
      <c r="A257" s="30" t="s">
        <v>842</v>
      </c>
      <c r="B257" s="31" t="s">
        <v>84</v>
      </c>
      <c r="C257" s="91">
        <v>58725.455399999999</v>
      </c>
      <c r="D257" s="30">
        <v>1E-4</v>
      </c>
      <c r="E257" s="4">
        <f t="shared" si="31"/>
        <v>21230.036874120196</v>
      </c>
      <c r="F257" s="34">
        <f t="shared" si="32"/>
        <v>21230</v>
      </c>
      <c r="G257" s="34">
        <f t="shared" si="35"/>
        <v>2.4094000000332016E-2</v>
      </c>
      <c r="K257" s="34">
        <f t="shared" si="36"/>
        <v>2.4094000000332016E-2</v>
      </c>
      <c r="O257" s="34">
        <f t="shared" ca="1" si="33"/>
        <v>2.3488488212418203E-2</v>
      </c>
      <c r="Q257" s="58">
        <f t="shared" si="34"/>
        <v>43706.955399999999</v>
      </c>
      <c r="R257" s="4"/>
    </row>
    <row r="258" spans="1:18" ht="12.95" customHeight="1" x14ac:dyDescent="0.2">
      <c r="A258" s="84" t="s">
        <v>841</v>
      </c>
      <c r="B258" s="85" t="s">
        <v>84</v>
      </c>
      <c r="C258" s="86">
        <v>59087.445200000002</v>
      </c>
      <c r="D258" s="86">
        <v>1E-4</v>
      </c>
      <c r="E258" s="4">
        <f t="shared" si="31"/>
        <v>21784.036018917315</v>
      </c>
      <c r="F258" s="34">
        <f t="shared" si="32"/>
        <v>21784</v>
      </c>
      <c r="G258" s="34">
        <f t="shared" si="35"/>
        <v>2.3535200001788326E-2</v>
      </c>
      <c r="K258" s="34">
        <f t="shared" si="36"/>
        <v>2.3535200001788326E-2</v>
      </c>
      <c r="O258" s="34">
        <f t="shared" ca="1" si="33"/>
        <v>2.3934367772287607E-2</v>
      </c>
      <c r="Q258" s="58">
        <f t="shared" si="34"/>
        <v>44068.945200000002</v>
      </c>
      <c r="R258" s="4"/>
    </row>
    <row r="259" spans="1:18" ht="12.95" customHeight="1" x14ac:dyDescent="0.2">
      <c r="A259" s="32" t="s">
        <v>843</v>
      </c>
      <c r="B259" s="31" t="s">
        <v>84</v>
      </c>
      <c r="C259" s="91">
        <v>59087.445200000002</v>
      </c>
      <c r="D259" s="30">
        <v>1E-4</v>
      </c>
      <c r="E259" s="4">
        <f t="shared" si="31"/>
        <v>21784.036018917315</v>
      </c>
      <c r="F259" s="34">
        <f t="shared" si="32"/>
        <v>21784</v>
      </c>
      <c r="G259" s="34">
        <f t="shared" si="35"/>
        <v>2.3535200001788326E-2</v>
      </c>
      <c r="K259" s="34">
        <f t="shared" si="36"/>
        <v>2.3535200001788326E-2</v>
      </c>
      <c r="O259" s="34">
        <f t="shared" ca="1" si="33"/>
        <v>2.3934367772287607E-2</v>
      </c>
      <c r="Q259" s="58">
        <f t="shared" si="34"/>
        <v>44068.945200000002</v>
      </c>
    </row>
    <row r="260" spans="1:18" ht="12.95" customHeight="1" x14ac:dyDescent="0.2">
      <c r="A260" s="84" t="s">
        <v>841</v>
      </c>
      <c r="B260" s="85" t="s">
        <v>84</v>
      </c>
      <c r="C260" s="86">
        <v>59102.474199999997</v>
      </c>
      <c r="D260" s="86">
        <v>2.9999999999999997E-4</v>
      </c>
      <c r="E260" s="4">
        <f t="shared" si="31"/>
        <v>21807.036813821353</v>
      </c>
      <c r="F260" s="34">
        <f t="shared" si="32"/>
        <v>21807</v>
      </c>
      <c r="G260" s="34">
        <f t="shared" si="35"/>
        <v>2.405459999863524E-2</v>
      </c>
      <c r="K260" s="34">
        <f t="shared" si="36"/>
        <v>2.405459999863524E-2</v>
      </c>
      <c r="O260" s="34">
        <f t="shared" ca="1" si="33"/>
        <v>2.3952879017552949E-2</v>
      </c>
      <c r="Q260" s="58">
        <f t="shared" si="34"/>
        <v>44083.974199999997</v>
      </c>
      <c r="R260" s="4"/>
    </row>
    <row r="261" spans="1:18" ht="12.95" customHeight="1" x14ac:dyDescent="0.2">
      <c r="A261" s="32" t="s">
        <v>843</v>
      </c>
      <c r="B261" s="31" t="s">
        <v>84</v>
      </c>
      <c r="C261" s="91">
        <v>59102.474199999997</v>
      </c>
      <c r="D261" s="30">
        <v>2.9999999999999997E-4</v>
      </c>
      <c r="E261" s="4">
        <f t="shared" si="31"/>
        <v>21807.036813821353</v>
      </c>
      <c r="F261" s="34">
        <f t="shared" si="32"/>
        <v>21807</v>
      </c>
      <c r="G261" s="34">
        <f t="shared" si="35"/>
        <v>2.405459999863524E-2</v>
      </c>
      <c r="K261" s="34">
        <f t="shared" si="36"/>
        <v>2.405459999863524E-2</v>
      </c>
      <c r="O261" s="34">
        <f t="shared" ca="1" si="33"/>
        <v>2.3952879017552949E-2</v>
      </c>
      <c r="Q261" s="58">
        <f t="shared" si="34"/>
        <v>44083.974199999997</v>
      </c>
    </row>
    <row r="262" spans="1:18" ht="12.95" customHeight="1" x14ac:dyDescent="0.2">
      <c r="A262" s="79" t="s">
        <v>839</v>
      </c>
      <c r="B262" s="80" t="s">
        <v>84</v>
      </c>
      <c r="C262" s="81">
        <v>59108.354700000004</v>
      </c>
      <c r="D262" s="81" t="s">
        <v>840</v>
      </c>
      <c r="E262" s="4">
        <f t="shared" si="31"/>
        <v>21816.036492737672</v>
      </c>
      <c r="F262" s="34">
        <f t="shared" si="32"/>
        <v>21816</v>
      </c>
      <c r="G262" s="34">
        <f t="shared" si="35"/>
        <v>2.3844800009101164E-2</v>
      </c>
      <c r="K262" s="34">
        <f t="shared" si="36"/>
        <v>2.3844800009101164E-2</v>
      </c>
      <c r="O262" s="34">
        <f t="shared" ca="1" si="33"/>
        <v>2.3960122548308947E-2</v>
      </c>
      <c r="Q262" s="58">
        <f t="shared" si="34"/>
        <v>44089.854700000004</v>
      </c>
      <c r="R262" s="4"/>
    </row>
    <row r="263" spans="1:18" ht="12.95" customHeight="1" x14ac:dyDescent="0.2">
      <c r="A263" s="84" t="s">
        <v>841</v>
      </c>
      <c r="B263" s="85" t="s">
        <v>84</v>
      </c>
      <c r="C263" s="86">
        <v>59140.372100000001</v>
      </c>
      <c r="D263" s="86">
        <v>1E-4</v>
      </c>
      <c r="E263" s="4">
        <f t="shared" si="31"/>
        <v>21865.036802190109</v>
      </c>
      <c r="F263" s="34">
        <f t="shared" si="32"/>
        <v>21865</v>
      </c>
      <c r="G263" s="34">
        <f t="shared" si="35"/>
        <v>2.4047000006248709E-2</v>
      </c>
      <c r="K263" s="34">
        <f t="shared" si="36"/>
        <v>2.4047000006248709E-2</v>
      </c>
      <c r="O263" s="34">
        <f t="shared" ca="1" si="33"/>
        <v>2.3999559549091623E-2</v>
      </c>
      <c r="Q263" s="58">
        <f t="shared" si="34"/>
        <v>44121.872100000001</v>
      </c>
      <c r="R263" s="4"/>
    </row>
    <row r="264" spans="1:18" ht="12.95" customHeight="1" x14ac:dyDescent="0.2">
      <c r="A264" s="32" t="s">
        <v>843</v>
      </c>
      <c r="B264" s="31" t="s">
        <v>84</v>
      </c>
      <c r="C264" s="91">
        <v>59140.372100000001</v>
      </c>
      <c r="D264" s="30">
        <v>1E-4</v>
      </c>
      <c r="E264" s="4">
        <f t="shared" si="31"/>
        <v>21865.036802190109</v>
      </c>
      <c r="F264" s="34">
        <f t="shared" si="32"/>
        <v>21865</v>
      </c>
      <c r="G264" s="34">
        <f t="shared" si="35"/>
        <v>2.4047000006248709E-2</v>
      </c>
      <c r="K264" s="34">
        <f t="shared" si="36"/>
        <v>2.4047000006248709E-2</v>
      </c>
      <c r="O264" s="34">
        <f t="shared" ca="1" si="33"/>
        <v>2.3999559549091623E-2</v>
      </c>
      <c r="Q264" s="58">
        <f t="shared" si="34"/>
        <v>44121.872100000001</v>
      </c>
    </row>
    <row r="265" spans="1:18" ht="12.95" customHeight="1" x14ac:dyDescent="0.2">
      <c r="A265" s="32" t="s">
        <v>844</v>
      </c>
      <c r="B265" s="31" t="s">
        <v>84</v>
      </c>
      <c r="C265" s="91">
        <v>59417.419900000001</v>
      </c>
      <c r="D265" s="30">
        <v>6.9999999999999999E-4</v>
      </c>
      <c r="E265" s="4">
        <f t="shared" si="31"/>
        <v>22289.038374245236</v>
      </c>
      <c r="F265" s="34">
        <f t="shared" si="32"/>
        <v>22289</v>
      </c>
      <c r="G265" s="34">
        <f t="shared" si="35"/>
        <v>2.5074199998925906E-2</v>
      </c>
      <c r="K265" s="34">
        <f t="shared" si="36"/>
        <v>2.5074199998925906E-2</v>
      </c>
      <c r="O265" s="34">
        <f t="shared" ca="1" si="33"/>
        <v>2.4340810331374342E-2</v>
      </c>
      <c r="Q265" s="58">
        <f t="shared" si="34"/>
        <v>44398.919900000001</v>
      </c>
    </row>
    <row r="266" spans="1:18" ht="12.95" customHeight="1" x14ac:dyDescent="0.2">
      <c r="A266" s="30" t="s">
        <v>845</v>
      </c>
      <c r="B266" s="31" t="s">
        <v>84</v>
      </c>
      <c r="C266" s="91">
        <v>59447.476300000002</v>
      </c>
      <c r="D266" s="30">
        <v>1E-4</v>
      </c>
      <c r="E266" s="4">
        <f t="shared" si="31"/>
        <v>22335.037515369324</v>
      </c>
      <c r="F266" s="34">
        <f t="shared" si="32"/>
        <v>22335</v>
      </c>
      <c r="G266" s="34">
        <f t="shared" si="35"/>
        <v>2.4513000003935304E-2</v>
      </c>
      <c r="K266" s="34">
        <f t="shared" si="36"/>
        <v>2.4513000003935304E-2</v>
      </c>
      <c r="O266" s="34">
        <f t="shared" ca="1" si="33"/>
        <v>2.4377832821905018E-2</v>
      </c>
      <c r="Q266" s="58">
        <f t="shared" si="34"/>
        <v>44428.976300000002</v>
      </c>
    </row>
    <row r="267" spans="1:18" ht="12.95" customHeight="1" x14ac:dyDescent="0.2">
      <c r="A267" s="32" t="s">
        <v>846</v>
      </c>
      <c r="B267" s="31" t="s">
        <v>84</v>
      </c>
      <c r="C267" s="91">
        <v>59506.280900000129</v>
      </c>
      <c r="D267" s="30"/>
      <c r="E267" s="4">
        <f t="shared" si="31"/>
        <v>22425.033692361623</v>
      </c>
      <c r="F267" s="34">
        <f t="shared" si="32"/>
        <v>22425</v>
      </c>
      <c r="G267" s="34">
        <f t="shared" si="35"/>
        <v>2.2015000133251306E-2</v>
      </c>
      <c r="K267" s="34">
        <f t="shared" si="36"/>
        <v>2.2015000133251306E-2</v>
      </c>
      <c r="O267" s="34">
        <f t="shared" ca="1" si="33"/>
        <v>2.4450268129465026E-2</v>
      </c>
      <c r="Q267" s="58">
        <f t="shared" si="34"/>
        <v>44487.780900000129</v>
      </c>
    </row>
    <row r="268" spans="1:18" ht="12.95" customHeight="1" x14ac:dyDescent="0.2">
      <c r="A268" s="32" t="s">
        <v>847</v>
      </c>
      <c r="B268" s="31" t="s">
        <v>84</v>
      </c>
      <c r="C268" s="91">
        <v>59729.751400000001</v>
      </c>
      <c r="D268" s="30">
        <v>5.9999999999999995E-4</v>
      </c>
      <c r="E268" s="4">
        <f t="shared" si="31"/>
        <v>22767.039091097478</v>
      </c>
      <c r="F268" s="34">
        <f t="shared" si="32"/>
        <v>22767</v>
      </c>
      <c r="G268" s="34">
        <f t="shared" si="35"/>
        <v>2.5542600000335369E-2</v>
      </c>
      <c r="K268" s="34">
        <f t="shared" si="36"/>
        <v>2.5542600000335369E-2</v>
      </c>
      <c r="O268" s="34">
        <f t="shared" ca="1" si="33"/>
        <v>2.4725522298193074E-2</v>
      </c>
      <c r="Q268" s="58">
        <f t="shared" si="34"/>
        <v>44711.251400000001</v>
      </c>
    </row>
    <row r="269" spans="1:18" ht="12.95" customHeight="1" x14ac:dyDescent="0.2">
      <c r="A269" s="33" t="s">
        <v>848</v>
      </c>
      <c r="B269" s="87" t="s">
        <v>84</v>
      </c>
      <c r="C269" s="88">
        <v>59810.7745</v>
      </c>
      <c r="D269" s="88">
        <v>2.0000000000000001E-4</v>
      </c>
      <c r="E269" s="4">
        <f t="shared" si="31"/>
        <v>22891.039071508003</v>
      </c>
      <c r="F269" s="34">
        <f t="shared" si="32"/>
        <v>22891</v>
      </c>
      <c r="G269" s="34">
        <f t="shared" si="35"/>
        <v>2.5529799997457303E-2</v>
      </c>
      <c r="K269" s="34">
        <f t="shared" si="36"/>
        <v>2.5529799997457303E-2</v>
      </c>
      <c r="O269" s="34">
        <f t="shared" ca="1" si="33"/>
        <v>2.4825322055275753E-2</v>
      </c>
      <c r="Q269" s="58">
        <f t="shared" si="34"/>
        <v>44792.2745</v>
      </c>
    </row>
    <row r="270" spans="1:18" ht="12.95" customHeight="1" x14ac:dyDescent="0.2">
      <c r="A270" s="92" t="s">
        <v>849</v>
      </c>
      <c r="B270" s="93" t="s">
        <v>84</v>
      </c>
      <c r="C270" s="94">
        <v>60207.394500000002</v>
      </c>
      <c r="D270" s="94">
        <v>1E-4</v>
      </c>
      <c r="E270" s="4">
        <f t="shared" ref="E270" si="37">+(C270-C$7)/C$8</f>
        <v>23498.037226730699</v>
      </c>
      <c r="F270" s="34">
        <f t="shared" ref="F270" si="38">ROUND(2*E270,0)/2</f>
        <v>23498</v>
      </c>
      <c r="G270" s="34">
        <f t="shared" ref="G270" si="39">+C270-(C$7+F270*C$8)</f>
        <v>2.4324400008481462E-2</v>
      </c>
      <c r="K270" s="34">
        <f t="shared" ref="K270" si="40">+G270</f>
        <v>2.4324400008481462E-2</v>
      </c>
      <c r="O270" s="34">
        <f t="shared" ref="O270" ca="1" si="41">+C$11+C$12*F270</f>
        <v>2.5313857962930501E-2</v>
      </c>
      <c r="Q270" s="58">
        <f t="shared" ref="Q270" si="42">+C270-15018.5</f>
        <v>45188.894500000002</v>
      </c>
    </row>
    <row r="271" spans="1:18" ht="12.95" customHeight="1" x14ac:dyDescent="0.2">
      <c r="A271" s="4"/>
      <c r="B271" s="46"/>
      <c r="C271" s="8"/>
      <c r="D271" s="8"/>
    </row>
    <row r="272" spans="1:18" ht="12.95" customHeight="1" x14ac:dyDescent="0.2">
      <c r="A272" s="4"/>
      <c r="B272" s="46"/>
      <c r="C272" s="8"/>
      <c r="D272" s="8"/>
    </row>
    <row r="273" spans="1:4" ht="12.95" customHeight="1" x14ac:dyDescent="0.2">
      <c r="A273" s="4"/>
      <c r="B273" s="46"/>
      <c r="C273" s="8"/>
      <c r="D273" s="8"/>
    </row>
    <row r="274" spans="1:4" ht="12.95" customHeight="1" x14ac:dyDescent="0.2">
      <c r="A274" s="4"/>
      <c r="B274" s="46"/>
      <c r="C274" s="8"/>
      <c r="D274" s="8"/>
    </row>
    <row r="275" spans="1:4" ht="12.95" customHeight="1" x14ac:dyDescent="0.2">
      <c r="A275" s="4"/>
      <c r="B275" s="46"/>
      <c r="C275" s="8"/>
      <c r="D275" s="8"/>
    </row>
    <row r="276" spans="1:4" ht="12.95" customHeight="1" x14ac:dyDescent="0.2">
      <c r="A276" s="4"/>
      <c r="B276" s="46"/>
      <c r="C276" s="8"/>
      <c r="D276" s="8"/>
    </row>
    <row r="277" spans="1:4" ht="12.95" customHeight="1" x14ac:dyDescent="0.2">
      <c r="A277" s="4"/>
      <c r="B277" s="46"/>
      <c r="C277" s="8"/>
      <c r="D277" s="8"/>
    </row>
    <row r="278" spans="1:4" ht="12.95" customHeight="1" x14ac:dyDescent="0.2">
      <c r="A278" s="4"/>
      <c r="B278" s="46"/>
      <c r="C278" s="8"/>
      <c r="D278" s="8"/>
    </row>
    <row r="279" spans="1:4" ht="12.95" customHeight="1" x14ac:dyDescent="0.2">
      <c r="A279" s="4"/>
      <c r="B279" s="46"/>
      <c r="C279" s="8"/>
      <c r="D279" s="8"/>
    </row>
    <row r="280" spans="1:4" ht="12.95" customHeight="1" x14ac:dyDescent="0.2">
      <c r="A280" s="4"/>
      <c r="B280" s="46"/>
      <c r="C280" s="8"/>
      <c r="D280" s="8"/>
    </row>
    <row r="281" spans="1:4" ht="12.95" customHeight="1" x14ac:dyDescent="0.2">
      <c r="A281" s="4"/>
      <c r="B281" s="46"/>
      <c r="C281" s="8"/>
      <c r="D281" s="8"/>
    </row>
    <row r="282" spans="1:4" ht="12.95" customHeight="1" x14ac:dyDescent="0.2">
      <c r="A282" s="4"/>
      <c r="B282" s="46"/>
      <c r="C282" s="8"/>
      <c r="D282" s="8"/>
    </row>
    <row r="283" spans="1:4" ht="12.95" customHeight="1" x14ac:dyDescent="0.2">
      <c r="A283" s="4"/>
      <c r="B283" s="46"/>
      <c r="C283" s="8"/>
      <c r="D283" s="8"/>
    </row>
    <row r="284" spans="1:4" ht="12.95" customHeight="1" x14ac:dyDescent="0.2">
      <c r="A284" s="4"/>
      <c r="B284" s="46"/>
      <c r="C284" s="8"/>
      <c r="D284" s="8"/>
    </row>
    <row r="285" spans="1:4" ht="12.95" customHeight="1" x14ac:dyDescent="0.2">
      <c r="A285" s="4"/>
      <c r="B285" s="46"/>
      <c r="C285" s="8"/>
      <c r="D285" s="8"/>
    </row>
    <row r="286" spans="1:4" ht="12.95" customHeight="1" x14ac:dyDescent="0.2">
      <c r="A286" s="4"/>
      <c r="B286" s="46"/>
      <c r="C286" s="8"/>
      <c r="D286" s="8"/>
    </row>
    <row r="287" spans="1:4" ht="12.95" customHeight="1" x14ac:dyDescent="0.2">
      <c r="A287" s="4"/>
      <c r="B287" s="46"/>
      <c r="C287" s="8"/>
      <c r="D287" s="8"/>
    </row>
    <row r="288" spans="1:4" ht="12.95" customHeight="1" x14ac:dyDescent="0.2">
      <c r="A288" s="4"/>
      <c r="B288" s="46"/>
      <c r="C288" s="8"/>
      <c r="D288" s="8"/>
    </row>
    <row r="289" spans="1:4" ht="12.95" customHeight="1" x14ac:dyDescent="0.2">
      <c r="A289" s="4"/>
      <c r="C289" s="8"/>
      <c r="D289" s="8"/>
    </row>
    <row r="290" spans="1:4" ht="12.95" customHeight="1" x14ac:dyDescent="0.2">
      <c r="A290" s="4"/>
      <c r="C290" s="8"/>
      <c r="D290" s="8"/>
    </row>
    <row r="291" spans="1:4" ht="12.95" customHeight="1" x14ac:dyDescent="0.2">
      <c r="A291" s="4"/>
      <c r="C291" s="8"/>
      <c r="D291" s="8"/>
    </row>
    <row r="292" spans="1:4" ht="12.95" customHeight="1" x14ac:dyDescent="0.2">
      <c r="A292" s="4"/>
      <c r="C292" s="8"/>
      <c r="D292" s="8"/>
    </row>
    <row r="293" spans="1:4" ht="12.95" customHeight="1" x14ac:dyDescent="0.2">
      <c r="A293" s="4"/>
      <c r="C293" s="8"/>
      <c r="D293" s="8"/>
    </row>
    <row r="294" spans="1:4" ht="12.95" customHeight="1" x14ac:dyDescent="0.2">
      <c r="A294" s="4"/>
      <c r="C294" s="8"/>
      <c r="D294" s="8"/>
    </row>
    <row r="295" spans="1:4" ht="12.95" customHeight="1" x14ac:dyDescent="0.2">
      <c r="A295" s="4"/>
      <c r="C295" s="8"/>
      <c r="D295" s="8"/>
    </row>
    <row r="296" spans="1:4" ht="12.95" customHeight="1" x14ac:dyDescent="0.2">
      <c r="A296" s="4"/>
      <c r="C296" s="8"/>
      <c r="D296" s="8"/>
    </row>
    <row r="297" spans="1:4" ht="12.95" customHeight="1" x14ac:dyDescent="0.2">
      <c r="A297" s="4"/>
      <c r="C297" s="8"/>
      <c r="D297" s="8"/>
    </row>
    <row r="298" spans="1:4" ht="12.95" customHeight="1" x14ac:dyDescent="0.2">
      <c r="A298" s="4"/>
      <c r="C298" s="8"/>
      <c r="D298" s="8"/>
    </row>
    <row r="299" spans="1:4" ht="12.95" customHeight="1" x14ac:dyDescent="0.2">
      <c r="A299" s="4"/>
      <c r="C299" s="8"/>
      <c r="D299" s="8"/>
    </row>
    <row r="300" spans="1:4" ht="12.95" customHeight="1" x14ac:dyDescent="0.2">
      <c r="A300" s="4"/>
      <c r="C300" s="8"/>
      <c r="D300" s="8"/>
    </row>
    <row r="301" spans="1:4" ht="12.95" customHeight="1" x14ac:dyDescent="0.2">
      <c r="A301" s="4"/>
      <c r="C301" s="8"/>
      <c r="D301" s="8"/>
    </row>
    <row r="302" spans="1:4" ht="12.95" customHeight="1" x14ac:dyDescent="0.2">
      <c r="A302" s="4"/>
      <c r="C302" s="8"/>
      <c r="D302" s="8"/>
    </row>
    <row r="303" spans="1:4" ht="12.95" customHeight="1" x14ac:dyDescent="0.2">
      <c r="A303" s="4"/>
      <c r="C303" s="8"/>
      <c r="D303" s="8"/>
    </row>
    <row r="304" spans="1:4" ht="12.95" customHeight="1" x14ac:dyDescent="0.2">
      <c r="A304" s="4"/>
      <c r="C304" s="8"/>
      <c r="D304" s="8"/>
    </row>
    <row r="305" spans="1:4" ht="12.95" customHeight="1" x14ac:dyDescent="0.2">
      <c r="A305" s="4"/>
      <c r="C305" s="8"/>
      <c r="D305" s="8"/>
    </row>
    <row r="306" spans="1:4" ht="12.95" customHeight="1" x14ac:dyDescent="0.2">
      <c r="A306" s="4"/>
      <c r="C306" s="8"/>
      <c r="D306" s="8"/>
    </row>
    <row r="307" spans="1:4" ht="12.95" customHeight="1" x14ac:dyDescent="0.2">
      <c r="A307" s="4"/>
      <c r="C307" s="8"/>
      <c r="D307" s="8"/>
    </row>
    <row r="308" spans="1:4" ht="12.95" customHeight="1" x14ac:dyDescent="0.2">
      <c r="A308" s="4"/>
      <c r="C308" s="8"/>
      <c r="D308" s="8"/>
    </row>
    <row r="309" spans="1:4" ht="12.95" customHeight="1" x14ac:dyDescent="0.2">
      <c r="A309" s="4"/>
      <c r="C309" s="8"/>
      <c r="D309" s="8"/>
    </row>
    <row r="310" spans="1:4" ht="12.95" customHeight="1" x14ac:dyDescent="0.2">
      <c r="A310" s="4"/>
      <c r="C310" s="8"/>
      <c r="D310" s="8"/>
    </row>
    <row r="311" spans="1:4" ht="12.95" customHeight="1" x14ac:dyDescent="0.2">
      <c r="A311" s="4"/>
      <c r="C311" s="8"/>
      <c r="D311" s="8"/>
    </row>
    <row r="312" spans="1:4" ht="12.95" customHeight="1" x14ac:dyDescent="0.2">
      <c r="A312" s="4"/>
      <c r="C312" s="8"/>
      <c r="D312" s="8"/>
    </row>
    <row r="313" spans="1:4" ht="12.95" customHeight="1" x14ac:dyDescent="0.2">
      <c r="A313" s="4"/>
      <c r="C313" s="8"/>
      <c r="D313" s="8"/>
    </row>
    <row r="314" spans="1:4" ht="12.95" customHeight="1" x14ac:dyDescent="0.2">
      <c r="A314" s="4"/>
      <c r="C314" s="8"/>
      <c r="D314" s="8"/>
    </row>
    <row r="315" spans="1:4" ht="12.95" customHeight="1" x14ac:dyDescent="0.2">
      <c r="A315" s="4"/>
      <c r="C315" s="8"/>
      <c r="D315" s="8"/>
    </row>
    <row r="316" spans="1:4" ht="12.95" customHeight="1" x14ac:dyDescent="0.2">
      <c r="A316" s="4"/>
      <c r="C316" s="8"/>
      <c r="D316" s="8"/>
    </row>
    <row r="317" spans="1:4" ht="12.95" customHeight="1" x14ac:dyDescent="0.2">
      <c r="A317" s="4"/>
      <c r="C317" s="8"/>
      <c r="D317" s="8"/>
    </row>
    <row r="318" spans="1:4" ht="12.95" customHeight="1" x14ac:dyDescent="0.2">
      <c r="A318" s="4"/>
      <c r="C318" s="8"/>
      <c r="D318" s="8"/>
    </row>
    <row r="319" spans="1:4" ht="12.95" customHeight="1" x14ac:dyDescent="0.2">
      <c r="A319" s="4"/>
      <c r="C319" s="8"/>
      <c r="D319" s="8"/>
    </row>
    <row r="320" spans="1:4" ht="12.95" customHeight="1" x14ac:dyDescent="0.2">
      <c r="A320" s="4"/>
      <c r="C320" s="8"/>
      <c r="D320" s="8"/>
    </row>
    <row r="321" spans="1:4" ht="12.95" customHeight="1" x14ac:dyDescent="0.2">
      <c r="A321" s="4"/>
      <c r="C321" s="8"/>
      <c r="D321" s="8"/>
    </row>
    <row r="322" spans="1:4" ht="12.95" customHeight="1" x14ac:dyDescent="0.2">
      <c r="A322" s="4"/>
      <c r="C322" s="8"/>
      <c r="D322" s="8"/>
    </row>
    <row r="323" spans="1:4" ht="12.95" customHeight="1" x14ac:dyDescent="0.2">
      <c r="A323" s="4"/>
      <c r="C323" s="8"/>
      <c r="D323" s="8"/>
    </row>
    <row r="324" spans="1:4" ht="12.95" customHeight="1" x14ac:dyDescent="0.2">
      <c r="A324" s="4"/>
      <c r="C324" s="8"/>
      <c r="D324" s="8"/>
    </row>
    <row r="325" spans="1:4" ht="12.95" customHeight="1" x14ac:dyDescent="0.2">
      <c r="A325" s="4"/>
      <c r="C325" s="8"/>
      <c r="D325" s="8"/>
    </row>
    <row r="326" spans="1:4" ht="12.95" customHeight="1" x14ac:dyDescent="0.2">
      <c r="A326" s="4"/>
      <c r="C326" s="8"/>
      <c r="D326" s="8"/>
    </row>
    <row r="327" spans="1:4" ht="12.95" customHeight="1" x14ac:dyDescent="0.2">
      <c r="A327" s="4"/>
      <c r="C327" s="8"/>
      <c r="D327" s="8"/>
    </row>
    <row r="328" spans="1:4" ht="12.95" customHeight="1" x14ac:dyDescent="0.2">
      <c r="A328" s="4"/>
      <c r="C328" s="8"/>
      <c r="D328" s="8"/>
    </row>
    <row r="329" spans="1:4" ht="12.95" customHeight="1" x14ac:dyDescent="0.2">
      <c r="A329" s="4"/>
      <c r="C329" s="8"/>
      <c r="D329" s="8"/>
    </row>
    <row r="330" spans="1:4" ht="12.95" customHeight="1" x14ac:dyDescent="0.2">
      <c r="A330" s="4"/>
      <c r="C330" s="8"/>
      <c r="D330" s="8"/>
    </row>
    <row r="331" spans="1:4" ht="12.95" customHeight="1" x14ac:dyDescent="0.2">
      <c r="A331" s="4"/>
      <c r="C331" s="8"/>
      <c r="D331" s="8"/>
    </row>
    <row r="332" spans="1:4" ht="12.95" customHeight="1" x14ac:dyDescent="0.2">
      <c r="A332" s="4"/>
      <c r="C332" s="8"/>
      <c r="D332" s="8"/>
    </row>
    <row r="333" spans="1:4" ht="12.95" customHeight="1" x14ac:dyDescent="0.2">
      <c r="A333" s="4"/>
      <c r="C333" s="8"/>
      <c r="D333" s="8"/>
    </row>
    <row r="334" spans="1:4" ht="12.95" customHeight="1" x14ac:dyDescent="0.2">
      <c r="A334" s="4"/>
      <c r="C334" s="8"/>
      <c r="D334" s="8"/>
    </row>
    <row r="335" spans="1:4" ht="12.95" customHeight="1" x14ac:dyDescent="0.2">
      <c r="A335" s="4"/>
      <c r="C335" s="8"/>
      <c r="D335" s="8"/>
    </row>
    <row r="336" spans="1:4" ht="12.95" customHeight="1" x14ac:dyDescent="0.2">
      <c r="A336" s="4"/>
      <c r="C336" s="8"/>
      <c r="D336" s="8"/>
    </row>
    <row r="337" spans="1:4" ht="12.95" customHeight="1" x14ac:dyDescent="0.2">
      <c r="A337" s="4"/>
      <c r="C337" s="8"/>
      <c r="D337" s="8"/>
    </row>
    <row r="338" spans="1:4" ht="12.95" customHeight="1" x14ac:dyDescent="0.2">
      <c r="A338" s="4"/>
      <c r="C338" s="8"/>
      <c r="D338" s="8"/>
    </row>
    <row r="339" spans="1:4" ht="12.95" customHeight="1" x14ac:dyDescent="0.2">
      <c r="A339" s="4"/>
      <c r="C339" s="8"/>
      <c r="D339" s="8"/>
    </row>
    <row r="340" spans="1:4" ht="12.95" customHeight="1" x14ac:dyDescent="0.2">
      <c r="A340" s="4"/>
      <c r="C340" s="8"/>
      <c r="D340" s="8"/>
    </row>
    <row r="341" spans="1:4" ht="12.95" customHeight="1" x14ac:dyDescent="0.2">
      <c r="A341" s="4"/>
      <c r="C341" s="8"/>
      <c r="D341" s="8"/>
    </row>
    <row r="342" spans="1:4" ht="12.95" customHeight="1" x14ac:dyDescent="0.2">
      <c r="A342" s="4"/>
      <c r="C342" s="8"/>
      <c r="D342" s="8"/>
    </row>
    <row r="343" spans="1:4" ht="12.95" customHeight="1" x14ac:dyDescent="0.2">
      <c r="A343" s="4"/>
      <c r="C343" s="8"/>
      <c r="D343" s="8"/>
    </row>
    <row r="344" spans="1:4" ht="12.95" customHeight="1" x14ac:dyDescent="0.2">
      <c r="A344" s="4"/>
      <c r="C344" s="8"/>
      <c r="D344" s="8"/>
    </row>
    <row r="345" spans="1:4" ht="12.95" customHeight="1" x14ac:dyDescent="0.2">
      <c r="A345" s="4"/>
      <c r="C345" s="8"/>
      <c r="D345" s="8"/>
    </row>
    <row r="346" spans="1:4" ht="12.95" customHeight="1" x14ac:dyDescent="0.2">
      <c r="A346" s="4"/>
      <c r="C346" s="8"/>
      <c r="D346" s="8"/>
    </row>
    <row r="347" spans="1:4" ht="12.95" customHeight="1" x14ac:dyDescent="0.2">
      <c r="A347" s="4"/>
      <c r="C347" s="8"/>
      <c r="D347" s="8"/>
    </row>
    <row r="348" spans="1:4" ht="12.95" customHeight="1" x14ac:dyDescent="0.2">
      <c r="C348" s="8"/>
      <c r="D348" s="8"/>
    </row>
    <row r="349" spans="1:4" ht="12.95" customHeight="1" x14ac:dyDescent="0.2">
      <c r="C349" s="8"/>
      <c r="D349" s="8"/>
    </row>
    <row r="350" spans="1:4" ht="12.95" customHeight="1" x14ac:dyDescent="0.2">
      <c r="C350" s="89"/>
      <c r="D350" s="89"/>
    </row>
    <row r="351" spans="1:4" ht="12.95" customHeight="1" x14ac:dyDescent="0.2">
      <c r="C351" s="89"/>
      <c r="D351" s="89"/>
    </row>
    <row r="352" spans="1:4" ht="12.95" customHeight="1" x14ac:dyDescent="0.2">
      <c r="C352" s="89"/>
      <c r="D352" s="89"/>
    </row>
    <row r="353" spans="3:4" ht="12.95" customHeight="1" x14ac:dyDescent="0.2">
      <c r="C353" s="89"/>
      <c r="D353" s="89"/>
    </row>
    <row r="354" spans="3:4" ht="12.95" customHeight="1" x14ac:dyDescent="0.2">
      <c r="C354" s="89"/>
      <c r="D354" s="89"/>
    </row>
    <row r="355" spans="3:4" ht="12.95" customHeight="1" x14ac:dyDescent="0.2">
      <c r="C355" s="89"/>
      <c r="D355" s="89"/>
    </row>
    <row r="356" spans="3:4" ht="12.95" customHeight="1" x14ac:dyDescent="0.2">
      <c r="C356" s="89"/>
      <c r="D356" s="89"/>
    </row>
    <row r="357" spans="3:4" ht="12.95" customHeight="1" x14ac:dyDescent="0.2">
      <c r="C357" s="89"/>
      <c r="D357" s="89"/>
    </row>
    <row r="358" spans="3:4" ht="12.95" customHeight="1" x14ac:dyDescent="0.2">
      <c r="C358" s="89"/>
      <c r="D358" s="89"/>
    </row>
    <row r="359" spans="3:4" ht="12.95" customHeight="1" x14ac:dyDescent="0.2">
      <c r="C359" s="89"/>
      <c r="D359" s="89"/>
    </row>
    <row r="360" spans="3:4" ht="12.95" customHeight="1" x14ac:dyDescent="0.2">
      <c r="C360" s="89"/>
      <c r="D360" s="89"/>
    </row>
    <row r="361" spans="3:4" ht="12.95" customHeight="1" x14ac:dyDescent="0.2">
      <c r="C361" s="89"/>
      <c r="D361" s="89"/>
    </row>
    <row r="362" spans="3:4" ht="12.95" customHeight="1" x14ac:dyDescent="0.2">
      <c r="C362" s="89"/>
      <c r="D362" s="89"/>
    </row>
    <row r="363" spans="3:4" ht="12.95" customHeight="1" x14ac:dyDescent="0.2">
      <c r="C363" s="89"/>
      <c r="D363" s="89"/>
    </row>
    <row r="364" spans="3:4" ht="12.95" customHeight="1" x14ac:dyDescent="0.2">
      <c r="C364" s="89"/>
      <c r="D364" s="89"/>
    </row>
    <row r="365" spans="3:4" ht="12.95" customHeight="1" x14ac:dyDescent="0.2">
      <c r="C365" s="89"/>
      <c r="D365" s="89"/>
    </row>
    <row r="366" spans="3:4" ht="12.95" customHeight="1" x14ac:dyDescent="0.2">
      <c r="C366" s="89"/>
      <c r="D366" s="89"/>
    </row>
    <row r="367" spans="3:4" ht="12.95" customHeight="1" x14ac:dyDescent="0.2">
      <c r="C367" s="89"/>
      <c r="D367" s="89"/>
    </row>
    <row r="368" spans="3:4" ht="12.95" customHeight="1" x14ac:dyDescent="0.2">
      <c r="C368" s="89"/>
      <c r="D368" s="89"/>
    </row>
    <row r="369" spans="3:4" ht="12.95" customHeight="1" x14ac:dyDescent="0.2">
      <c r="C369" s="89"/>
      <c r="D369" s="89"/>
    </row>
    <row r="370" spans="3:4" ht="12.95" customHeight="1" x14ac:dyDescent="0.2">
      <c r="C370" s="89"/>
      <c r="D370" s="89"/>
    </row>
    <row r="371" spans="3:4" ht="12.95" customHeight="1" x14ac:dyDescent="0.2">
      <c r="C371" s="89"/>
      <c r="D371" s="89"/>
    </row>
    <row r="372" spans="3:4" ht="12.95" customHeight="1" x14ac:dyDescent="0.2">
      <c r="C372" s="89"/>
      <c r="D372" s="89"/>
    </row>
    <row r="373" spans="3:4" ht="12.95" customHeight="1" x14ac:dyDescent="0.2">
      <c r="C373" s="89"/>
      <c r="D373" s="89"/>
    </row>
    <row r="374" spans="3:4" ht="12.95" customHeight="1" x14ac:dyDescent="0.2">
      <c r="C374" s="89"/>
      <c r="D374" s="89"/>
    </row>
    <row r="375" spans="3:4" ht="12.95" customHeight="1" x14ac:dyDescent="0.2">
      <c r="C375" s="89"/>
      <c r="D375" s="89"/>
    </row>
    <row r="376" spans="3:4" ht="12.95" customHeight="1" x14ac:dyDescent="0.2">
      <c r="C376" s="89"/>
      <c r="D376" s="89"/>
    </row>
    <row r="377" spans="3:4" ht="12.95" customHeight="1" x14ac:dyDescent="0.2">
      <c r="C377" s="89"/>
      <c r="D377" s="89"/>
    </row>
    <row r="378" spans="3:4" ht="12.95" customHeight="1" x14ac:dyDescent="0.2">
      <c r="C378" s="89"/>
      <c r="D378" s="89"/>
    </row>
    <row r="379" spans="3:4" ht="12.95" customHeight="1" x14ac:dyDescent="0.2">
      <c r="C379" s="89"/>
      <c r="D379" s="89"/>
    </row>
    <row r="380" spans="3:4" ht="12.95" customHeight="1" x14ac:dyDescent="0.2">
      <c r="C380" s="89"/>
      <c r="D380" s="89"/>
    </row>
    <row r="381" spans="3:4" ht="12.95" customHeight="1" x14ac:dyDescent="0.2">
      <c r="C381" s="89"/>
      <c r="D381" s="89"/>
    </row>
    <row r="382" spans="3:4" ht="12.95" customHeight="1" x14ac:dyDescent="0.2">
      <c r="C382" s="89"/>
      <c r="D382" s="89"/>
    </row>
    <row r="383" spans="3:4" ht="12.95" customHeight="1" x14ac:dyDescent="0.2">
      <c r="C383" s="89"/>
      <c r="D383" s="89"/>
    </row>
    <row r="384" spans="3:4" ht="12.95" customHeight="1" x14ac:dyDescent="0.2">
      <c r="C384" s="89"/>
      <c r="D384" s="89"/>
    </row>
    <row r="385" spans="3:4" ht="12.95" customHeight="1" x14ac:dyDescent="0.2">
      <c r="C385" s="89"/>
      <c r="D385" s="89"/>
    </row>
    <row r="386" spans="3:4" ht="12.95" customHeight="1" x14ac:dyDescent="0.2">
      <c r="C386" s="89"/>
      <c r="D386" s="89"/>
    </row>
    <row r="387" spans="3:4" ht="12.95" customHeight="1" x14ac:dyDescent="0.2">
      <c r="C387" s="89"/>
      <c r="D387" s="89"/>
    </row>
    <row r="388" spans="3:4" ht="12.95" customHeight="1" x14ac:dyDescent="0.2">
      <c r="C388" s="89"/>
      <c r="D388" s="89"/>
    </row>
    <row r="389" spans="3:4" ht="12.95" customHeight="1" x14ac:dyDescent="0.2">
      <c r="C389" s="89"/>
      <c r="D389" s="89"/>
    </row>
    <row r="390" spans="3:4" ht="12.95" customHeight="1" x14ac:dyDescent="0.2">
      <c r="C390" s="89"/>
      <c r="D390" s="89"/>
    </row>
    <row r="391" spans="3:4" ht="12.95" customHeight="1" x14ac:dyDescent="0.2">
      <c r="C391" s="89"/>
      <c r="D391" s="89"/>
    </row>
    <row r="392" spans="3:4" ht="12.95" customHeight="1" x14ac:dyDescent="0.2">
      <c r="C392" s="89"/>
      <c r="D392" s="89"/>
    </row>
    <row r="393" spans="3:4" ht="12.95" customHeight="1" x14ac:dyDescent="0.2">
      <c r="C393" s="89"/>
      <c r="D393" s="89"/>
    </row>
    <row r="394" spans="3:4" ht="12.95" customHeight="1" x14ac:dyDescent="0.2">
      <c r="C394" s="89"/>
      <c r="D394" s="89"/>
    </row>
    <row r="395" spans="3:4" ht="12.95" customHeight="1" x14ac:dyDescent="0.2">
      <c r="C395" s="89"/>
      <c r="D395" s="89"/>
    </row>
    <row r="396" spans="3:4" ht="12.95" customHeight="1" x14ac:dyDescent="0.2">
      <c r="C396" s="89"/>
      <c r="D396" s="89"/>
    </row>
    <row r="397" spans="3:4" ht="12.95" customHeight="1" x14ac:dyDescent="0.2">
      <c r="C397" s="89"/>
      <c r="D397" s="89"/>
    </row>
    <row r="398" spans="3:4" ht="12.95" customHeight="1" x14ac:dyDescent="0.2">
      <c r="C398" s="89"/>
      <c r="D398" s="89"/>
    </row>
    <row r="399" spans="3:4" ht="12.95" customHeight="1" x14ac:dyDescent="0.2">
      <c r="C399" s="89"/>
      <c r="D399" s="89"/>
    </row>
    <row r="400" spans="3:4" ht="12.95" customHeight="1" x14ac:dyDescent="0.2">
      <c r="C400" s="89"/>
      <c r="D400" s="89"/>
    </row>
    <row r="401" spans="3:4" ht="12.95" customHeight="1" x14ac:dyDescent="0.2">
      <c r="C401" s="89"/>
      <c r="D401" s="89"/>
    </row>
    <row r="402" spans="3:4" ht="12.95" customHeight="1" x14ac:dyDescent="0.2">
      <c r="C402" s="89"/>
      <c r="D402" s="89"/>
    </row>
    <row r="403" spans="3:4" ht="12.95" customHeight="1" x14ac:dyDescent="0.2">
      <c r="C403" s="89"/>
      <c r="D403" s="89"/>
    </row>
    <row r="404" spans="3:4" ht="12.95" customHeight="1" x14ac:dyDescent="0.2">
      <c r="C404" s="89"/>
      <c r="D404" s="89"/>
    </row>
    <row r="405" spans="3:4" ht="12.95" customHeight="1" x14ac:dyDescent="0.2">
      <c r="C405" s="89"/>
      <c r="D405" s="89"/>
    </row>
    <row r="406" spans="3:4" ht="12.95" customHeight="1" x14ac:dyDescent="0.2">
      <c r="C406" s="89"/>
      <c r="D406" s="89"/>
    </row>
    <row r="407" spans="3:4" ht="12.95" customHeight="1" x14ac:dyDescent="0.2">
      <c r="C407" s="89"/>
      <c r="D407" s="89"/>
    </row>
    <row r="408" spans="3:4" ht="12.95" customHeight="1" x14ac:dyDescent="0.2">
      <c r="C408" s="89"/>
      <c r="D408" s="89"/>
    </row>
    <row r="409" spans="3:4" ht="12.95" customHeight="1" x14ac:dyDescent="0.2">
      <c r="C409" s="89"/>
      <c r="D409" s="89"/>
    </row>
    <row r="410" spans="3:4" ht="12.95" customHeight="1" x14ac:dyDescent="0.2">
      <c r="C410" s="89"/>
      <c r="D410" s="89"/>
    </row>
    <row r="411" spans="3:4" ht="12.95" customHeight="1" x14ac:dyDescent="0.2">
      <c r="C411" s="89"/>
      <c r="D411" s="89"/>
    </row>
    <row r="412" spans="3:4" ht="12.95" customHeight="1" x14ac:dyDescent="0.2">
      <c r="C412" s="89"/>
      <c r="D412" s="89"/>
    </row>
    <row r="413" spans="3:4" ht="12.95" customHeight="1" x14ac:dyDescent="0.2">
      <c r="C413" s="89"/>
      <c r="D413" s="89"/>
    </row>
    <row r="414" spans="3:4" ht="12.95" customHeight="1" x14ac:dyDescent="0.2">
      <c r="C414" s="89"/>
      <c r="D414" s="89"/>
    </row>
    <row r="415" spans="3:4" ht="12.95" customHeight="1" x14ac:dyDescent="0.2">
      <c r="C415" s="89"/>
      <c r="D415" s="89"/>
    </row>
    <row r="416" spans="3:4" ht="12.95" customHeight="1" x14ac:dyDescent="0.2">
      <c r="C416" s="89"/>
      <c r="D416" s="89"/>
    </row>
    <row r="417" spans="3:4" ht="12.95" customHeight="1" x14ac:dyDescent="0.2">
      <c r="C417" s="89"/>
      <c r="D417" s="89"/>
    </row>
    <row r="418" spans="3:4" ht="12.95" customHeight="1" x14ac:dyDescent="0.2">
      <c r="C418" s="89"/>
      <c r="D418" s="89"/>
    </row>
    <row r="419" spans="3:4" ht="12.95" customHeight="1" x14ac:dyDescent="0.2">
      <c r="C419" s="89"/>
      <c r="D419" s="89"/>
    </row>
    <row r="420" spans="3:4" ht="12.95" customHeight="1" x14ac:dyDescent="0.2">
      <c r="C420" s="89"/>
      <c r="D420" s="89"/>
    </row>
    <row r="421" spans="3:4" ht="12.95" customHeight="1" x14ac:dyDescent="0.2">
      <c r="C421" s="89"/>
      <c r="D421" s="89"/>
    </row>
    <row r="422" spans="3:4" ht="12.95" customHeight="1" x14ac:dyDescent="0.2">
      <c r="C422" s="89"/>
      <c r="D422" s="89"/>
    </row>
    <row r="423" spans="3:4" ht="12.95" customHeight="1" x14ac:dyDescent="0.2">
      <c r="C423" s="89"/>
      <c r="D423" s="89"/>
    </row>
    <row r="424" spans="3:4" ht="12.95" customHeight="1" x14ac:dyDescent="0.2">
      <c r="C424" s="89"/>
      <c r="D424" s="89"/>
    </row>
    <row r="425" spans="3:4" ht="12.95" customHeight="1" x14ac:dyDescent="0.2">
      <c r="C425" s="89"/>
      <c r="D425" s="89"/>
    </row>
    <row r="426" spans="3:4" ht="12.95" customHeight="1" x14ac:dyDescent="0.2">
      <c r="C426" s="89"/>
      <c r="D426" s="89"/>
    </row>
    <row r="427" spans="3:4" ht="12.95" customHeight="1" x14ac:dyDescent="0.2">
      <c r="C427" s="89"/>
      <c r="D427" s="89"/>
    </row>
    <row r="428" spans="3:4" ht="12.95" customHeight="1" x14ac:dyDescent="0.2">
      <c r="C428" s="89"/>
      <c r="D428" s="89"/>
    </row>
    <row r="429" spans="3:4" ht="12.95" customHeight="1" x14ac:dyDescent="0.2">
      <c r="C429" s="89"/>
      <c r="D429" s="89"/>
    </row>
    <row r="430" spans="3:4" ht="12.95" customHeight="1" x14ac:dyDescent="0.2">
      <c r="C430" s="89"/>
      <c r="D430" s="89"/>
    </row>
    <row r="431" spans="3:4" ht="12.95" customHeight="1" x14ac:dyDescent="0.2">
      <c r="C431" s="89"/>
      <c r="D431" s="89"/>
    </row>
    <row r="432" spans="3:4" ht="12.95" customHeight="1" x14ac:dyDescent="0.2">
      <c r="C432" s="89"/>
      <c r="D432" s="89"/>
    </row>
    <row r="433" spans="3:4" ht="12.95" customHeight="1" x14ac:dyDescent="0.2">
      <c r="C433" s="89"/>
      <c r="D433" s="89"/>
    </row>
    <row r="434" spans="3:4" ht="12.95" customHeight="1" x14ac:dyDescent="0.2">
      <c r="C434" s="89"/>
      <c r="D434" s="89"/>
    </row>
    <row r="435" spans="3:4" ht="12.95" customHeight="1" x14ac:dyDescent="0.2">
      <c r="C435" s="89"/>
      <c r="D435" s="89"/>
    </row>
    <row r="436" spans="3:4" ht="12.95" customHeight="1" x14ac:dyDescent="0.2">
      <c r="C436" s="89"/>
      <c r="D436" s="89"/>
    </row>
    <row r="437" spans="3:4" ht="12.95" customHeight="1" x14ac:dyDescent="0.2">
      <c r="C437" s="89"/>
      <c r="D437" s="89"/>
    </row>
    <row r="438" spans="3:4" ht="12.95" customHeight="1" x14ac:dyDescent="0.2">
      <c r="C438" s="89"/>
      <c r="D438" s="89"/>
    </row>
    <row r="439" spans="3:4" ht="12.95" customHeight="1" x14ac:dyDescent="0.2">
      <c r="C439" s="89"/>
      <c r="D439" s="89"/>
    </row>
    <row r="440" spans="3:4" ht="12.95" customHeight="1" x14ac:dyDescent="0.2">
      <c r="C440" s="89"/>
      <c r="D440" s="89"/>
    </row>
    <row r="441" spans="3:4" ht="12.95" customHeight="1" x14ac:dyDescent="0.2">
      <c r="C441" s="89"/>
      <c r="D441" s="89"/>
    </row>
    <row r="442" spans="3:4" ht="12.95" customHeight="1" x14ac:dyDescent="0.2">
      <c r="C442" s="89"/>
      <c r="D442" s="89"/>
    </row>
    <row r="443" spans="3:4" ht="12.95" customHeight="1" x14ac:dyDescent="0.2">
      <c r="C443" s="89"/>
      <c r="D443" s="89"/>
    </row>
    <row r="444" spans="3:4" ht="12.95" customHeight="1" x14ac:dyDescent="0.2">
      <c r="C444" s="89"/>
      <c r="D444" s="89"/>
    </row>
    <row r="445" spans="3:4" ht="12.95" customHeight="1" x14ac:dyDescent="0.2">
      <c r="C445" s="89"/>
      <c r="D445" s="89"/>
    </row>
    <row r="446" spans="3:4" ht="12.95" customHeight="1" x14ac:dyDescent="0.2">
      <c r="C446" s="89"/>
      <c r="D446" s="89"/>
    </row>
    <row r="447" spans="3:4" ht="12.95" customHeight="1" x14ac:dyDescent="0.2">
      <c r="C447" s="89"/>
      <c r="D447" s="89"/>
    </row>
    <row r="448" spans="3:4" ht="12.95" customHeight="1" x14ac:dyDescent="0.2">
      <c r="C448" s="89"/>
      <c r="D448" s="89"/>
    </row>
    <row r="449" spans="3:4" ht="12.95" customHeight="1" x14ac:dyDescent="0.2">
      <c r="C449" s="89"/>
      <c r="D449" s="89"/>
    </row>
    <row r="450" spans="3:4" ht="12.95" customHeight="1" x14ac:dyDescent="0.2">
      <c r="C450" s="89"/>
      <c r="D450" s="89"/>
    </row>
    <row r="451" spans="3:4" ht="12.95" customHeight="1" x14ac:dyDescent="0.2">
      <c r="C451" s="89"/>
      <c r="D451" s="89"/>
    </row>
    <row r="452" spans="3:4" ht="12.95" customHeight="1" x14ac:dyDescent="0.2">
      <c r="C452" s="89"/>
      <c r="D452" s="89"/>
    </row>
    <row r="453" spans="3:4" ht="12.95" customHeight="1" x14ac:dyDescent="0.2">
      <c r="C453" s="89"/>
      <c r="D453" s="89"/>
    </row>
    <row r="454" spans="3:4" ht="12.95" customHeight="1" x14ac:dyDescent="0.2">
      <c r="C454" s="89"/>
      <c r="D454" s="89"/>
    </row>
    <row r="455" spans="3:4" ht="12.95" customHeight="1" x14ac:dyDescent="0.2">
      <c r="C455" s="89"/>
      <c r="D455" s="89"/>
    </row>
    <row r="456" spans="3:4" ht="12.95" customHeight="1" x14ac:dyDescent="0.2">
      <c r="C456" s="89"/>
      <c r="D456" s="89"/>
    </row>
    <row r="457" spans="3:4" ht="12.95" customHeight="1" x14ac:dyDescent="0.2">
      <c r="C457" s="89"/>
      <c r="D457" s="89"/>
    </row>
    <row r="458" spans="3:4" ht="12.95" customHeight="1" x14ac:dyDescent="0.2">
      <c r="C458" s="89"/>
      <c r="D458" s="89"/>
    </row>
    <row r="459" spans="3:4" ht="12.95" customHeight="1" x14ac:dyDescent="0.2">
      <c r="C459" s="89"/>
      <c r="D459" s="89"/>
    </row>
    <row r="460" spans="3:4" ht="12.95" customHeight="1" x14ac:dyDescent="0.2">
      <c r="C460" s="89"/>
      <c r="D460" s="89"/>
    </row>
    <row r="461" spans="3:4" ht="12.95" customHeight="1" x14ac:dyDescent="0.2">
      <c r="C461" s="89"/>
      <c r="D461" s="89"/>
    </row>
    <row r="462" spans="3:4" ht="12.95" customHeight="1" x14ac:dyDescent="0.2">
      <c r="C462" s="89"/>
      <c r="D462" s="89"/>
    </row>
    <row r="463" spans="3:4" ht="12.95" customHeight="1" x14ac:dyDescent="0.2">
      <c r="C463" s="89"/>
      <c r="D463" s="89"/>
    </row>
    <row r="464" spans="3:4" ht="12.95" customHeight="1" x14ac:dyDescent="0.2">
      <c r="C464" s="89"/>
      <c r="D464" s="89"/>
    </row>
    <row r="465" spans="3:4" ht="12.95" customHeight="1" x14ac:dyDescent="0.2">
      <c r="C465" s="89"/>
      <c r="D465" s="89"/>
    </row>
    <row r="466" spans="3:4" ht="12.95" customHeight="1" x14ac:dyDescent="0.2">
      <c r="C466" s="89"/>
      <c r="D466" s="89"/>
    </row>
    <row r="467" spans="3:4" ht="12.95" customHeight="1" x14ac:dyDescent="0.2">
      <c r="C467" s="89"/>
      <c r="D467" s="89"/>
    </row>
    <row r="468" spans="3:4" ht="12.95" customHeight="1" x14ac:dyDescent="0.2">
      <c r="C468" s="89"/>
      <c r="D468" s="89"/>
    </row>
    <row r="469" spans="3:4" ht="12.95" customHeight="1" x14ac:dyDescent="0.2">
      <c r="C469" s="89"/>
      <c r="D469" s="89"/>
    </row>
    <row r="470" spans="3:4" ht="12.95" customHeight="1" x14ac:dyDescent="0.2">
      <c r="C470" s="89"/>
      <c r="D470" s="89"/>
    </row>
    <row r="471" spans="3:4" ht="12.95" customHeight="1" x14ac:dyDescent="0.2">
      <c r="C471" s="89"/>
      <c r="D471" s="89"/>
    </row>
    <row r="472" spans="3:4" ht="12.95" customHeight="1" x14ac:dyDescent="0.2">
      <c r="C472" s="89"/>
      <c r="D472" s="89"/>
    </row>
    <row r="473" spans="3:4" ht="12.95" customHeight="1" x14ac:dyDescent="0.2">
      <c r="C473" s="89"/>
      <c r="D473" s="89"/>
    </row>
    <row r="474" spans="3:4" ht="12.95" customHeight="1" x14ac:dyDescent="0.2">
      <c r="C474" s="89"/>
      <c r="D474" s="89"/>
    </row>
    <row r="475" spans="3:4" ht="12.95" customHeight="1" x14ac:dyDescent="0.2">
      <c r="C475" s="89"/>
      <c r="D475" s="89"/>
    </row>
    <row r="476" spans="3:4" ht="12.95" customHeight="1" x14ac:dyDescent="0.2">
      <c r="C476" s="89"/>
      <c r="D476" s="89"/>
    </row>
    <row r="477" spans="3:4" ht="12.95" customHeight="1" x14ac:dyDescent="0.2">
      <c r="C477" s="89"/>
      <c r="D477" s="89"/>
    </row>
    <row r="478" spans="3:4" ht="12.95" customHeight="1" x14ac:dyDescent="0.2">
      <c r="C478" s="89"/>
      <c r="D478" s="89"/>
    </row>
    <row r="479" spans="3:4" ht="12.95" customHeight="1" x14ac:dyDescent="0.2">
      <c r="C479" s="89"/>
      <c r="D479" s="89"/>
    </row>
    <row r="480" spans="3:4" ht="12.95" customHeight="1" x14ac:dyDescent="0.2">
      <c r="C480" s="89"/>
      <c r="D480" s="89"/>
    </row>
    <row r="481" spans="3:4" ht="12.95" customHeight="1" x14ac:dyDescent="0.2">
      <c r="C481" s="89"/>
      <c r="D481" s="89"/>
    </row>
    <row r="482" spans="3:4" ht="12.95" customHeight="1" x14ac:dyDescent="0.2">
      <c r="C482" s="89"/>
      <c r="D482" s="89"/>
    </row>
    <row r="483" spans="3:4" ht="12.95" customHeight="1" x14ac:dyDescent="0.2">
      <c r="C483" s="89"/>
      <c r="D483" s="89"/>
    </row>
    <row r="484" spans="3:4" ht="12.95" customHeight="1" x14ac:dyDescent="0.2">
      <c r="C484" s="89"/>
      <c r="D484" s="89"/>
    </row>
    <row r="485" spans="3:4" ht="12.95" customHeight="1" x14ac:dyDescent="0.2">
      <c r="C485" s="89"/>
      <c r="D485" s="89"/>
    </row>
    <row r="486" spans="3:4" ht="12.95" customHeight="1" x14ac:dyDescent="0.2">
      <c r="C486" s="89"/>
      <c r="D486" s="89"/>
    </row>
    <row r="487" spans="3:4" ht="12.95" customHeight="1" x14ac:dyDescent="0.2">
      <c r="C487" s="89"/>
      <c r="D487" s="89"/>
    </row>
    <row r="488" spans="3:4" ht="12.95" customHeight="1" x14ac:dyDescent="0.2">
      <c r="C488" s="89"/>
      <c r="D488" s="89"/>
    </row>
    <row r="489" spans="3:4" ht="12.95" customHeight="1" x14ac:dyDescent="0.2">
      <c r="C489" s="89"/>
      <c r="D489" s="89"/>
    </row>
    <row r="490" spans="3:4" ht="12.95" customHeight="1" x14ac:dyDescent="0.2">
      <c r="C490" s="89"/>
      <c r="D490" s="89"/>
    </row>
    <row r="491" spans="3:4" ht="12.95" customHeight="1" x14ac:dyDescent="0.2">
      <c r="C491" s="89"/>
      <c r="D491" s="89"/>
    </row>
    <row r="492" spans="3:4" ht="12.95" customHeight="1" x14ac:dyDescent="0.2">
      <c r="C492" s="89"/>
      <c r="D492" s="89"/>
    </row>
    <row r="493" spans="3:4" ht="12.95" customHeight="1" x14ac:dyDescent="0.2">
      <c r="C493" s="89"/>
      <c r="D493" s="89"/>
    </row>
    <row r="494" spans="3:4" ht="12.95" customHeight="1" x14ac:dyDescent="0.2">
      <c r="C494" s="89"/>
      <c r="D494" s="89"/>
    </row>
    <row r="495" spans="3:4" ht="12.95" customHeight="1" x14ac:dyDescent="0.2">
      <c r="C495" s="89"/>
      <c r="D495" s="89"/>
    </row>
    <row r="496" spans="3:4" ht="12.95" customHeight="1" x14ac:dyDescent="0.2">
      <c r="C496" s="89"/>
      <c r="D496" s="89"/>
    </row>
    <row r="497" spans="3:4" ht="12.95" customHeight="1" x14ac:dyDescent="0.2">
      <c r="C497" s="89"/>
      <c r="D497" s="89"/>
    </row>
    <row r="498" spans="3:4" ht="12.95" customHeight="1" x14ac:dyDescent="0.2">
      <c r="C498" s="89"/>
      <c r="D498" s="89"/>
    </row>
    <row r="499" spans="3:4" ht="12.95" customHeight="1" x14ac:dyDescent="0.2">
      <c r="C499" s="89"/>
      <c r="D499" s="89"/>
    </row>
    <row r="500" spans="3:4" ht="12.95" customHeight="1" x14ac:dyDescent="0.2">
      <c r="C500" s="89"/>
      <c r="D500" s="89"/>
    </row>
    <row r="501" spans="3:4" ht="12.95" customHeight="1" x14ac:dyDescent="0.2">
      <c r="C501" s="89"/>
      <c r="D501" s="89"/>
    </row>
    <row r="502" spans="3:4" ht="12.95" customHeight="1" x14ac:dyDescent="0.2">
      <c r="C502" s="89"/>
      <c r="D502" s="89"/>
    </row>
    <row r="503" spans="3:4" ht="12.95" customHeight="1" x14ac:dyDescent="0.2">
      <c r="C503" s="89"/>
      <c r="D503" s="89"/>
    </row>
    <row r="504" spans="3:4" ht="12.95" customHeight="1" x14ac:dyDescent="0.2">
      <c r="C504" s="89"/>
      <c r="D504" s="89"/>
    </row>
    <row r="505" spans="3:4" ht="12.95" customHeight="1" x14ac:dyDescent="0.2">
      <c r="C505" s="89"/>
      <c r="D505" s="89"/>
    </row>
    <row r="506" spans="3:4" ht="12.95" customHeight="1" x14ac:dyDescent="0.2">
      <c r="C506" s="89"/>
      <c r="D506" s="89"/>
    </row>
    <row r="507" spans="3:4" ht="12.95" customHeight="1" x14ac:dyDescent="0.2">
      <c r="C507" s="89"/>
      <c r="D507" s="89"/>
    </row>
    <row r="508" spans="3:4" ht="12.95" customHeight="1" x14ac:dyDescent="0.2">
      <c r="C508" s="89"/>
      <c r="D508" s="89"/>
    </row>
    <row r="509" spans="3:4" ht="12.95" customHeight="1" x14ac:dyDescent="0.2">
      <c r="C509" s="89"/>
      <c r="D509" s="89"/>
    </row>
    <row r="510" spans="3:4" ht="12.95" customHeight="1" x14ac:dyDescent="0.2">
      <c r="C510" s="89"/>
      <c r="D510" s="89"/>
    </row>
    <row r="511" spans="3:4" ht="12.95" customHeight="1" x14ac:dyDescent="0.2">
      <c r="C511" s="89"/>
      <c r="D511" s="89"/>
    </row>
    <row r="512" spans="3:4" ht="12.95" customHeight="1" x14ac:dyDescent="0.2">
      <c r="C512" s="89"/>
      <c r="D512" s="89"/>
    </row>
    <row r="513" spans="3:4" ht="12.95" customHeight="1" x14ac:dyDescent="0.2">
      <c r="C513" s="89"/>
      <c r="D513" s="89"/>
    </row>
    <row r="514" spans="3:4" ht="12.95" customHeight="1" x14ac:dyDescent="0.2">
      <c r="C514" s="89"/>
      <c r="D514" s="89"/>
    </row>
    <row r="515" spans="3:4" ht="12.95" customHeight="1" x14ac:dyDescent="0.2">
      <c r="C515" s="89"/>
      <c r="D515" s="89"/>
    </row>
    <row r="516" spans="3:4" ht="12.95" customHeight="1" x14ac:dyDescent="0.2">
      <c r="C516" s="89"/>
      <c r="D516" s="89"/>
    </row>
    <row r="517" spans="3:4" ht="12.95" customHeight="1" x14ac:dyDescent="0.2">
      <c r="C517" s="89"/>
      <c r="D517" s="89"/>
    </row>
    <row r="518" spans="3:4" ht="12.95" customHeight="1" x14ac:dyDescent="0.2">
      <c r="C518" s="89"/>
      <c r="D518" s="89"/>
    </row>
    <row r="519" spans="3:4" ht="12.95" customHeight="1" x14ac:dyDescent="0.2">
      <c r="C519" s="89"/>
      <c r="D519" s="89"/>
    </row>
    <row r="520" spans="3:4" ht="12.95" customHeight="1" x14ac:dyDescent="0.2">
      <c r="C520" s="89"/>
      <c r="D520" s="89"/>
    </row>
    <row r="521" spans="3:4" ht="12.95" customHeight="1" x14ac:dyDescent="0.2">
      <c r="C521" s="89"/>
      <c r="D521" s="89"/>
    </row>
    <row r="522" spans="3:4" ht="12.95" customHeight="1" x14ac:dyDescent="0.2">
      <c r="C522" s="89"/>
      <c r="D522" s="89"/>
    </row>
    <row r="523" spans="3:4" ht="12.95" customHeight="1" x14ac:dyDescent="0.2">
      <c r="C523" s="89"/>
      <c r="D523" s="89"/>
    </row>
    <row r="524" spans="3:4" ht="12.95" customHeight="1" x14ac:dyDescent="0.2">
      <c r="C524" s="89"/>
      <c r="D524" s="89"/>
    </row>
    <row r="525" spans="3:4" ht="12.95" customHeight="1" x14ac:dyDescent="0.2">
      <c r="C525" s="89"/>
      <c r="D525" s="89"/>
    </row>
    <row r="526" spans="3:4" ht="12.95" customHeight="1" x14ac:dyDescent="0.2">
      <c r="C526" s="89"/>
      <c r="D526" s="89"/>
    </row>
    <row r="527" spans="3:4" ht="12.95" customHeight="1" x14ac:dyDescent="0.2">
      <c r="C527" s="89"/>
      <c r="D527" s="89"/>
    </row>
    <row r="528" spans="3:4" ht="12.95" customHeight="1" x14ac:dyDescent="0.2">
      <c r="C528" s="89"/>
      <c r="D528" s="89"/>
    </row>
    <row r="529" spans="3:4" ht="12.95" customHeight="1" x14ac:dyDescent="0.2">
      <c r="C529" s="89"/>
      <c r="D529" s="89"/>
    </row>
    <row r="530" spans="3:4" ht="12.95" customHeight="1" x14ac:dyDescent="0.2">
      <c r="C530" s="89"/>
      <c r="D530" s="89"/>
    </row>
    <row r="531" spans="3:4" ht="12.95" customHeight="1" x14ac:dyDescent="0.2">
      <c r="C531" s="89"/>
      <c r="D531" s="89"/>
    </row>
    <row r="532" spans="3:4" ht="12.95" customHeight="1" x14ac:dyDescent="0.2">
      <c r="C532" s="89"/>
      <c r="D532" s="89"/>
    </row>
    <row r="533" spans="3:4" ht="12.95" customHeight="1" x14ac:dyDescent="0.2">
      <c r="C533" s="89"/>
      <c r="D533" s="89"/>
    </row>
    <row r="534" spans="3:4" ht="12.95" customHeight="1" x14ac:dyDescent="0.2">
      <c r="C534" s="89"/>
      <c r="D534" s="89"/>
    </row>
    <row r="535" spans="3:4" ht="12.95" customHeight="1" x14ac:dyDescent="0.2">
      <c r="C535" s="89"/>
      <c r="D535" s="89"/>
    </row>
    <row r="536" spans="3:4" ht="12.95" customHeight="1" x14ac:dyDescent="0.2">
      <c r="C536" s="89"/>
      <c r="D536" s="89"/>
    </row>
    <row r="537" spans="3:4" ht="12.95" customHeight="1" x14ac:dyDescent="0.2">
      <c r="C537" s="89"/>
      <c r="D537" s="89"/>
    </row>
    <row r="538" spans="3:4" ht="12.95" customHeight="1" x14ac:dyDescent="0.2">
      <c r="C538" s="89"/>
      <c r="D538" s="89"/>
    </row>
    <row r="539" spans="3:4" ht="12.95" customHeight="1" x14ac:dyDescent="0.2">
      <c r="C539" s="89"/>
      <c r="D539" s="89"/>
    </row>
    <row r="540" spans="3:4" ht="12.95" customHeight="1" x14ac:dyDescent="0.2">
      <c r="C540" s="89"/>
      <c r="D540" s="89"/>
    </row>
    <row r="541" spans="3:4" ht="12.95" customHeight="1" x14ac:dyDescent="0.2">
      <c r="C541" s="89"/>
      <c r="D541" s="89"/>
    </row>
    <row r="542" spans="3:4" ht="12.95" customHeight="1" x14ac:dyDescent="0.2">
      <c r="C542" s="89"/>
      <c r="D542" s="89"/>
    </row>
    <row r="543" spans="3:4" ht="12.95" customHeight="1" x14ac:dyDescent="0.2">
      <c r="C543" s="89"/>
      <c r="D543" s="89"/>
    </row>
    <row r="544" spans="3:4" ht="12.95" customHeight="1" x14ac:dyDescent="0.2">
      <c r="C544" s="89"/>
      <c r="D544" s="89"/>
    </row>
    <row r="545" spans="3:4" ht="12.95" customHeight="1" x14ac:dyDescent="0.2">
      <c r="C545" s="89"/>
      <c r="D545" s="89"/>
    </row>
    <row r="546" spans="3:4" ht="12.95" customHeight="1" x14ac:dyDescent="0.2">
      <c r="C546" s="89"/>
      <c r="D546" s="89"/>
    </row>
    <row r="547" spans="3:4" ht="12.95" customHeight="1" x14ac:dyDescent="0.2">
      <c r="C547" s="89"/>
      <c r="D547" s="89"/>
    </row>
    <row r="548" spans="3:4" ht="12.95" customHeight="1" x14ac:dyDescent="0.2">
      <c r="C548" s="89"/>
      <c r="D548" s="89"/>
    </row>
    <row r="549" spans="3:4" ht="12.95" customHeight="1" x14ac:dyDescent="0.2">
      <c r="C549" s="89"/>
      <c r="D549" s="89"/>
    </row>
    <row r="550" spans="3:4" ht="12.95" customHeight="1" x14ac:dyDescent="0.2">
      <c r="C550" s="89"/>
      <c r="D550" s="89"/>
    </row>
    <row r="551" spans="3:4" ht="12.95" customHeight="1" x14ac:dyDescent="0.2">
      <c r="C551" s="89"/>
      <c r="D551" s="89"/>
    </row>
    <row r="552" spans="3:4" ht="12.95" customHeight="1" x14ac:dyDescent="0.2">
      <c r="C552" s="89"/>
      <c r="D552" s="89"/>
    </row>
    <row r="553" spans="3:4" ht="12.95" customHeight="1" x14ac:dyDescent="0.2">
      <c r="C553" s="89"/>
      <c r="D553" s="89"/>
    </row>
    <row r="554" spans="3:4" ht="12.95" customHeight="1" x14ac:dyDescent="0.2">
      <c r="C554" s="89"/>
      <c r="D554" s="89"/>
    </row>
    <row r="555" spans="3:4" ht="12.95" customHeight="1" x14ac:dyDescent="0.2">
      <c r="C555" s="89"/>
      <c r="D555" s="89"/>
    </row>
    <row r="556" spans="3:4" ht="12.95" customHeight="1" x14ac:dyDescent="0.2">
      <c r="C556" s="89"/>
      <c r="D556" s="89"/>
    </row>
    <row r="557" spans="3:4" ht="12.95" customHeight="1" x14ac:dyDescent="0.2">
      <c r="C557" s="89"/>
      <c r="D557" s="89"/>
    </row>
    <row r="558" spans="3:4" ht="12.95" customHeight="1" x14ac:dyDescent="0.2">
      <c r="C558" s="89"/>
      <c r="D558" s="89"/>
    </row>
    <row r="559" spans="3:4" ht="12.95" customHeight="1" x14ac:dyDescent="0.2">
      <c r="C559" s="89"/>
      <c r="D559" s="89"/>
    </row>
    <row r="560" spans="3:4" ht="12.95" customHeight="1" x14ac:dyDescent="0.2">
      <c r="C560" s="89"/>
      <c r="D560" s="89"/>
    </row>
    <row r="561" spans="3:4" ht="12.95" customHeight="1" x14ac:dyDescent="0.2">
      <c r="C561" s="89"/>
      <c r="D561" s="89"/>
    </row>
    <row r="562" spans="3:4" ht="12.95" customHeight="1" x14ac:dyDescent="0.2">
      <c r="C562" s="89"/>
      <c r="D562" s="89"/>
    </row>
    <row r="563" spans="3:4" ht="12.95" customHeight="1" x14ac:dyDescent="0.2">
      <c r="C563" s="89"/>
      <c r="D563" s="89"/>
    </row>
    <row r="564" spans="3:4" ht="12.95" customHeight="1" x14ac:dyDescent="0.2">
      <c r="C564" s="89"/>
      <c r="D564" s="89"/>
    </row>
    <row r="565" spans="3:4" ht="12.95" customHeight="1" x14ac:dyDescent="0.2">
      <c r="C565" s="89"/>
      <c r="D565" s="89"/>
    </row>
    <row r="566" spans="3:4" ht="12.95" customHeight="1" x14ac:dyDescent="0.2">
      <c r="C566" s="89"/>
      <c r="D566" s="89"/>
    </row>
    <row r="567" spans="3:4" ht="12.95" customHeight="1" x14ac:dyDescent="0.2">
      <c r="C567" s="89"/>
      <c r="D567" s="89"/>
    </row>
    <row r="568" spans="3:4" ht="12.95" customHeight="1" x14ac:dyDescent="0.2">
      <c r="C568" s="89"/>
      <c r="D568" s="89"/>
    </row>
    <row r="569" spans="3:4" ht="12.95" customHeight="1" x14ac:dyDescent="0.2">
      <c r="C569" s="89"/>
      <c r="D569" s="89"/>
    </row>
    <row r="570" spans="3:4" ht="12.95" customHeight="1" x14ac:dyDescent="0.2">
      <c r="C570" s="89"/>
      <c r="D570" s="89"/>
    </row>
    <row r="571" spans="3:4" ht="12.95" customHeight="1" x14ac:dyDescent="0.2">
      <c r="C571" s="89"/>
      <c r="D571" s="89"/>
    </row>
    <row r="572" spans="3:4" ht="12.95" customHeight="1" x14ac:dyDescent="0.2">
      <c r="C572" s="89"/>
      <c r="D572" s="89"/>
    </row>
    <row r="573" spans="3:4" ht="12.95" customHeight="1" x14ac:dyDescent="0.2">
      <c r="C573" s="89"/>
      <c r="D573" s="89"/>
    </row>
    <row r="574" spans="3:4" ht="12.95" customHeight="1" x14ac:dyDescent="0.2">
      <c r="C574" s="89"/>
      <c r="D574" s="89"/>
    </row>
    <row r="575" spans="3:4" ht="12.95" customHeight="1" x14ac:dyDescent="0.2">
      <c r="C575" s="89"/>
      <c r="D575" s="89"/>
    </row>
    <row r="576" spans="3:4" ht="12.95" customHeight="1" x14ac:dyDescent="0.2">
      <c r="C576" s="89"/>
      <c r="D576" s="89"/>
    </row>
    <row r="577" spans="3:4" ht="12.95" customHeight="1" x14ac:dyDescent="0.2">
      <c r="C577" s="89"/>
      <c r="D577" s="89"/>
    </row>
    <row r="578" spans="3:4" ht="12.95" customHeight="1" x14ac:dyDescent="0.2">
      <c r="C578" s="89"/>
      <c r="D578" s="89"/>
    </row>
    <row r="579" spans="3:4" ht="12.95" customHeight="1" x14ac:dyDescent="0.2">
      <c r="C579" s="89"/>
      <c r="D579" s="89"/>
    </row>
    <row r="580" spans="3:4" ht="12.95" customHeight="1" x14ac:dyDescent="0.2">
      <c r="C580" s="89"/>
      <c r="D580" s="89"/>
    </row>
    <row r="581" spans="3:4" ht="12.95" customHeight="1" x14ac:dyDescent="0.2">
      <c r="C581" s="89"/>
      <c r="D581" s="89"/>
    </row>
    <row r="582" spans="3:4" ht="12.95" customHeight="1" x14ac:dyDescent="0.2">
      <c r="C582" s="89"/>
      <c r="D582" s="89"/>
    </row>
    <row r="583" spans="3:4" ht="12.95" customHeight="1" x14ac:dyDescent="0.2">
      <c r="C583" s="89"/>
      <c r="D583" s="89"/>
    </row>
    <row r="584" spans="3:4" ht="12.95" customHeight="1" x14ac:dyDescent="0.2">
      <c r="C584" s="89"/>
      <c r="D584" s="89"/>
    </row>
    <row r="585" spans="3:4" ht="12.95" customHeight="1" x14ac:dyDescent="0.2">
      <c r="C585" s="89"/>
      <c r="D585" s="89"/>
    </row>
    <row r="586" spans="3:4" ht="12.95" customHeight="1" x14ac:dyDescent="0.2">
      <c r="C586" s="89"/>
      <c r="D586" s="89"/>
    </row>
    <row r="587" spans="3:4" ht="12.95" customHeight="1" x14ac:dyDescent="0.2">
      <c r="C587" s="89"/>
      <c r="D587" s="89"/>
    </row>
    <row r="588" spans="3:4" ht="12.95" customHeight="1" x14ac:dyDescent="0.2">
      <c r="C588" s="89"/>
      <c r="D588" s="89"/>
    </row>
    <row r="589" spans="3:4" ht="12.95" customHeight="1" x14ac:dyDescent="0.2">
      <c r="C589" s="89"/>
      <c r="D589" s="89"/>
    </row>
    <row r="590" spans="3:4" ht="12.95" customHeight="1" x14ac:dyDescent="0.2">
      <c r="C590" s="89"/>
      <c r="D590" s="89"/>
    </row>
    <row r="591" spans="3:4" ht="12.95" customHeight="1" x14ac:dyDescent="0.2">
      <c r="C591" s="89"/>
      <c r="D591" s="89"/>
    </row>
    <row r="592" spans="3:4" ht="12.95" customHeight="1" x14ac:dyDescent="0.2">
      <c r="C592" s="89"/>
      <c r="D592" s="89"/>
    </row>
    <row r="593" spans="3:4" ht="12.95" customHeight="1" x14ac:dyDescent="0.2">
      <c r="C593" s="89"/>
      <c r="D593" s="89"/>
    </row>
    <row r="594" spans="3:4" ht="12.95" customHeight="1" x14ac:dyDescent="0.2">
      <c r="C594" s="89"/>
      <c r="D594" s="89"/>
    </row>
    <row r="595" spans="3:4" ht="12.95" customHeight="1" x14ac:dyDescent="0.2">
      <c r="C595" s="89"/>
      <c r="D595" s="89"/>
    </row>
    <row r="596" spans="3:4" ht="12.95" customHeight="1" x14ac:dyDescent="0.2">
      <c r="C596" s="89"/>
      <c r="D596" s="89"/>
    </row>
    <row r="597" spans="3:4" ht="12.95" customHeight="1" x14ac:dyDescent="0.2">
      <c r="C597" s="89"/>
      <c r="D597" s="89"/>
    </row>
    <row r="598" spans="3:4" ht="12.95" customHeight="1" x14ac:dyDescent="0.2">
      <c r="C598" s="89"/>
      <c r="D598" s="89"/>
    </row>
    <row r="599" spans="3:4" ht="12.95" customHeight="1" x14ac:dyDescent="0.2">
      <c r="C599" s="89"/>
      <c r="D599" s="89"/>
    </row>
    <row r="600" spans="3:4" ht="12.95" customHeight="1" x14ac:dyDescent="0.2">
      <c r="C600" s="89"/>
      <c r="D600" s="89"/>
    </row>
    <row r="601" spans="3:4" ht="12.95" customHeight="1" x14ac:dyDescent="0.2">
      <c r="C601" s="89"/>
      <c r="D601" s="89"/>
    </row>
    <row r="602" spans="3:4" ht="12.95" customHeight="1" x14ac:dyDescent="0.2">
      <c r="C602" s="89"/>
      <c r="D602" s="89"/>
    </row>
    <row r="603" spans="3:4" ht="12.95" customHeight="1" x14ac:dyDescent="0.2">
      <c r="C603" s="89"/>
      <c r="D603" s="89"/>
    </row>
    <row r="604" spans="3:4" ht="12.95" customHeight="1" x14ac:dyDescent="0.2">
      <c r="C604" s="89"/>
      <c r="D604" s="89"/>
    </row>
    <row r="605" spans="3:4" ht="12.95" customHeight="1" x14ac:dyDescent="0.2">
      <c r="C605" s="89"/>
      <c r="D605" s="89"/>
    </row>
    <row r="606" spans="3:4" ht="12.95" customHeight="1" x14ac:dyDescent="0.2">
      <c r="C606" s="89"/>
      <c r="D606" s="89"/>
    </row>
    <row r="607" spans="3:4" ht="12.95" customHeight="1" x14ac:dyDescent="0.2">
      <c r="C607" s="89"/>
      <c r="D607" s="89"/>
    </row>
    <row r="608" spans="3:4" ht="12.95" customHeight="1" x14ac:dyDescent="0.2">
      <c r="C608" s="89"/>
      <c r="D608" s="89"/>
    </row>
    <row r="609" spans="3:4" ht="12.95" customHeight="1" x14ac:dyDescent="0.2">
      <c r="C609" s="89"/>
      <c r="D609" s="89"/>
    </row>
    <row r="610" spans="3:4" ht="12.95" customHeight="1" x14ac:dyDescent="0.2">
      <c r="C610" s="89"/>
      <c r="D610" s="89"/>
    </row>
    <row r="611" spans="3:4" ht="12.95" customHeight="1" x14ac:dyDescent="0.2">
      <c r="C611" s="89"/>
      <c r="D611" s="89"/>
    </row>
    <row r="612" spans="3:4" ht="12.95" customHeight="1" x14ac:dyDescent="0.2">
      <c r="C612" s="89"/>
      <c r="D612" s="89"/>
    </row>
    <row r="613" spans="3:4" ht="12.95" customHeight="1" x14ac:dyDescent="0.2">
      <c r="C613" s="89"/>
      <c r="D613" s="89"/>
    </row>
    <row r="614" spans="3:4" ht="12.95" customHeight="1" x14ac:dyDescent="0.2">
      <c r="C614" s="89"/>
      <c r="D614" s="89"/>
    </row>
    <row r="615" spans="3:4" ht="12.95" customHeight="1" x14ac:dyDescent="0.2">
      <c r="C615" s="89"/>
      <c r="D615" s="89"/>
    </row>
    <row r="616" spans="3:4" ht="12.95" customHeight="1" x14ac:dyDescent="0.2">
      <c r="C616" s="89"/>
      <c r="D616" s="89"/>
    </row>
    <row r="617" spans="3:4" ht="12.95" customHeight="1" x14ac:dyDescent="0.2">
      <c r="C617" s="89"/>
      <c r="D617" s="89"/>
    </row>
    <row r="618" spans="3:4" ht="12.95" customHeight="1" x14ac:dyDescent="0.2">
      <c r="C618" s="89"/>
      <c r="D618" s="89"/>
    </row>
    <row r="619" spans="3:4" ht="12.95" customHeight="1" x14ac:dyDescent="0.2">
      <c r="C619" s="89"/>
      <c r="D619" s="89"/>
    </row>
    <row r="620" spans="3:4" ht="12.95" customHeight="1" x14ac:dyDescent="0.2">
      <c r="C620" s="89"/>
      <c r="D620" s="89"/>
    </row>
    <row r="621" spans="3:4" ht="12.95" customHeight="1" x14ac:dyDescent="0.2">
      <c r="C621" s="89"/>
      <c r="D621" s="89"/>
    </row>
    <row r="622" spans="3:4" ht="12.95" customHeight="1" x14ac:dyDescent="0.2">
      <c r="C622" s="89"/>
      <c r="D622" s="89"/>
    </row>
    <row r="623" spans="3:4" ht="12.95" customHeight="1" x14ac:dyDescent="0.2">
      <c r="C623" s="89"/>
      <c r="D623" s="89"/>
    </row>
    <row r="624" spans="3:4" ht="12.95" customHeight="1" x14ac:dyDescent="0.2">
      <c r="C624" s="89"/>
      <c r="D624" s="89"/>
    </row>
    <row r="625" spans="3:4" ht="12.95" customHeight="1" x14ac:dyDescent="0.2">
      <c r="C625" s="89"/>
      <c r="D625" s="89"/>
    </row>
    <row r="626" spans="3:4" ht="12.95" customHeight="1" x14ac:dyDescent="0.2">
      <c r="C626" s="89"/>
      <c r="D626" s="89"/>
    </row>
    <row r="627" spans="3:4" ht="12.95" customHeight="1" x14ac:dyDescent="0.2">
      <c r="C627" s="89"/>
      <c r="D627" s="89"/>
    </row>
    <row r="628" spans="3:4" ht="12.95" customHeight="1" x14ac:dyDescent="0.2">
      <c r="C628" s="89"/>
      <c r="D628" s="89"/>
    </row>
    <row r="629" spans="3:4" ht="12.95" customHeight="1" x14ac:dyDescent="0.2">
      <c r="C629" s="89"/>
      <c r="D629" s="89"/>
    </row>
    <row r="630" spans="3:4" ht="12.95" customHeight="1" x14ac:dyDescent="0.2">
      <c r="C630" s="89"/>
      <c r="D630" s="89"/>
    </row>
    <row r="631" spans="3:4" ht="12.95" customHeight="1" x14ac:dyDescent="0.2">
      <c r="C631" s="89"/>
      <c r="D631" s="89"/>
    </row>
    <row r="632" spans="3:4" ht="12.95" customHeight="1" x14ac:dyDescent="0.2">
      <c r="C632" s="89"/>
      <c r="D632" s="89"/>
    </row>
    <row r="633" spans="3:4" ht="12.95" customHeight="1" x14ac:dyDescent="0.2">
      <c r="C633" s="89"/>
      <c r="D633" s="89"/>
    </row>
    <row r="634" spans="3:4" ht="12.95" customHeight="1" x14ac:dyDescent="0.2">
      <c r="C634" s="89"/>
      <c r="D634" s="89"/>
    </row>
    <row r="635" spans="3:4" ht="12.95" customHeight="1" x14ac:dyDescent="0.2">
      <c r="C635" s="89"/>
      <c r="D635" s="89"/>
    </row>
    <row r="636" spans="3:4" ht="12.95" customHeight="1" x14ac:dyDescent="0.2">
      <c r="C636" s="89"/>
      <c r="D636" s="89"/>
    </row>
    <row r="637" spans="3:4" ht="12.95" customHeight="1" x14ac:dyDescent="0.2">
      <c r="C637" s="89"/>
      <c r="D637" s="89"/>
    </row>
    <row r="638" spans="3:4" ht="12.95" customHeight="1" x14ac:dyDescent="0.2">
      <c r="C638" s="89"/>
      <c r="D638" s="89"/>
    </row>
    <row r="639" spans="3:4" ht="12.95" customHeight="1" x14ac:dyDescent="0.2">
      <c r="C639" s="89"/>
      <c r="D639" s="89"/>
    </row>
    <row r="640" spans="3:4" ht="12.95" customHeight="1" x14ac:dyDescent="0.2">
      <c r="C640" s="89"/>
      <c r="D640" s="89"/>
    </row>
    <row r="641" spans="3:4" ht="12.95" customHeight="1" x14ac:dyDescent="0.2">
      <c r="C641" s="89"/>
      <c r="D641" s="89"/>
    </row>
    <row r="642" spans="3:4" ht="12.95" customHeight="1" x14ac:dyDescent="0.2">
      <c r="C642" s="89"/>
      <c r="D642" s="89"/>
    </row>
    <row r="643" spans="3:4" ht="12.95" customHeight="1" x14ac:dyDescent="0.2">
      <c r="C643" s="89"/>
      <c r="D643" s="89"/>
    </row>
    <row r="644" spans="3:4" ht="12.95" customHeight="1" x14ac:dyDescent="0.2">
      <c r="C644" s="89"/>
      <c r="D644" s="89"/>
    </row>
    <row r="645" spans="3:4" ht="12.95" customHeight="1" x14ac:dyDescent="0.2">
      <c r="C645" s="89"/>
      <c r="D645" s="89"/>
    </row>
    <row r="646" spans="3:4" ht="12.95" customHeight="1" x14ac:dyDescent="0.2">
      <c r="C646" s="89"/>
      <c r="D646" s="89"/>
    </row>
    <row r="647" spans="3:4" ht="12.95" customHeight="1" x14ac:dyDescent="0.2">
      <c r="C647" s="89"/>
      <c r="D647" s="89"/>
    </row>
    <row r="648" spans="3:4" ht="12.95" customHeight="1" x14ac:dyDescent="0.2">
      <c r="C648" s="89"/>
      <c r="D648" s="89"/>
    </row>
    <row r="649" spans="3:4" ht="12.95" customHeight="1" x14ac:dyDescent="0.2">
      <c r="C649" s="89"/>
      <c r="D649" s="89"/>
    </row>
    <row r="650" spans="3:4" ht="12.95" customHeight="1" x14ac:dyDescent="0.2">
      <c r="C650" s="89"/>
      <c r="D650" s="89"/>
    </row>
    <row r="651" spans="3:4" ht="12.95" customHeight="1" x14ac:dyDescent="0.2">
      <c r="C651" s="89"/>
      <c r="D651" s="89"/>
    </row>
    <row r="652" spans="3:4" ht="12.95" customHeight="1" x14ac:dyDescent="0.2">
      <c r="C652" s="89"/>
      <c r="D652" s="89"/>
    </row>
    <row r="653" spans="3:4" ht="12.95" customHeight="1" x14ac:dyDescent="0.2">
      <c r="C653" s="89"/>
      <c r="D653" s="89"/>
    </row>
    <row r="654" spans="3:4" ht="12.95" customHeight="1" x14ac:dyDescent="0.2">
      <c r="C654" s="89"/>
      <c r="D654" s="89"/>
    </row>
    <row r="655" spans="3:4" ht="12.95" customHeight="1" x14ac:dyDescent="0.2">
      <c r="C655" s="89"/>
      <c r="D655" s="89"/>
    </row>
    <row r="656" spans="3:4" ht="12.95" customHeight="1" x14ac:dyDescent="0.2">
      <c r="C656" s="89"/>
      <c r="D656" s="89"/>
    </row>
    <row r="657" spans="3:4" ht="12.95" customHeight="1" x14ac:dyDescent="0.2">
      <c r="C657" s="89"/>
      <c r="D657" s="89"/>
    </row>
    <row r="658" spans="3:4" ht="12.95" customHeight="1" x14ac:dyDescent="0.2">
      <c r="C658" s="89"/>
      <c r="D658" s="89"/>
    </row>
    <row r="659" spans="3:4" ht="12.95" customHeight="1" x14ac:dyDescent="0.2">
      <c r="C659" s="89"/>
      <c r="D659" s="89"/>
    </row>
    <row r="660" spans="3:4" ht="12.95" customHeight="1" x14ac:dyDescent="0.2">
      <c r="C660" s="89"/>
      <c r="D660" s="89"/>
    </row>
    <row r="661" spans="3:4" ht="12.95" customHeight="1" x14ac:dyDescent="0.2">
      <c r="C661" s="89"/>
      <c r="D661" s="89"/>
    </row>
    <row r="662" spans="3:4" ht="12.95" customHeight="1" x14ac:dyDescent="0.2">
      <c r="C662" s="89"/>
      <c r="D662" s="89"/>
    </row>
    <row r="663" spans="3:4" ht="12.95" customHeight="1" x14ac:dyDescent="0.2">
      <c r="C663" s="89"/>
      <c r="D663" s="89"/>
    </row>
    <row r="664" spans="3:4" ht="12.95" customHeight="1" x14ac:dyDescent="0.2">
      <c r="C664" s="89"/>
      <c r="D664" s="89"/>
    </row>
    <row r="665" spans="3:4" ht="12.95" customHeight="1" x14ac:dyDescent="0.2">
      <c r="C665" s="89"/>
      <c r="D665" s="89"/>
    </row>
    <row r="666" spans="3:4" ht="12.95" customHeight="1" x14ac:dyDescent="0.2">
      <c r="C666" s="89"/>
      <c r="D666" s="89"/>
    </row>
    <row r="667" spans="3:4" ht="12.95" customHeight="1" x14ac:dyDescent="0.2">
      <c r="C667" s="89"/>
      <c r="D667" s="89"/>
    </row>
    <row r="668" spans="3:4" ht="12.95" customHeight="1" x14ac:dyDescent="0.2">
      <c r="C668" s="89"/>
      <c r="D668" s="89"/>
    </row>
    <row r="669" spans="3:4" ht="12.95" customHeight="1" x14ac:dyDescent="0.2">
      <c r="C669" s="89"/>
      <c r="D669" s="89"/>
    </row>
    <row r="670" spans="3:4" ht="12.95" customHeight="1" x14ac:dyDescent="0.2">
      <c r="C670" s="89"/>
      <c r="D670" s="89"/>
    </row>
    <row r="671" spans="3:4" ht="12.95" customHeight="1" x14ac:dyDescent="0.2">
      <c r="C671" s="89"/>
      <c r="D671" s="89"/>
    </row>
    <row r="672" spans="3:4" ht="12.95" customHeight="1" x14ac:dyDescent="0.2">
      <c r="C672" s="89"/>
      <c r="D672" s="89"/>
    </row>
    <row r="673" spans="3:4" ht="12.95" customHeight="1" x14ac:dyDescent="0.2">
      <c r="C673" s="89"/>
      <c r="D673" s="89"/>
    </row>
    <row r="674" spans="3:4" ht="12.95" customHeight="1" x14ac:dyDescent="0.2">
      <c r="C674" s="89"/>
      <c r="D674" s="89"/>
    </row>
    <row r="675" spans="3:4" ht="12.95" customHeight="1" x14ac:dyDescent="0.2">
      <c r="C675" s="89"/>
      <c r="D675" s="89"/>
    </row>
    <row r="676" spans="3:4" ht="12.95" customHeight="1" x14ac:dyDescent="0.2">
      <c r="C676" s="89"/>
      <c r="D676" s="89"/>
    </row>
    <row r="677" spans="3:4" ht="12.95" customHeight="1" x14ac:dyDescent="0.2">
      <c r="C677" s="89"/>
      <c r="D677" s="89"/>
    </row>
    <row r="678" spans="3:4" ht="12.95" customHeight="1" x14ac:dyDescent="0.2">
      <c r="C678" s="89"/>
      <c r="D678" s="89"/>
    </row>
    <row r="679" spans="3:4" ht="12.95" customHeight="1" x14ac:dyDescent="0.2">
      <c r="C679" s="89"/>
      <c r="D679" s="89"/>
    </row>
    <row r="680" spans="3:4" ht="12.95" customHeight="1" x14ac:dyDescent="0.2">
      <c r="C680" s="89"/>
      <c r="D680" s="89"/>
    </row>
    <row r="681" spans="3:4" ht="12.95" customHeight="1" x14ac:dyDescent="0.2">
      <c r="C681" s="89"/>
      <c r="D681" s="89"/>
    </row>
    <row r="682" spans="3:4" ht="12.95" customHeight="1" x14ac:dyDescent="0.2">
      <c r="C682" s="89"/>
      <c r="D682" s="89"/>
    </row>
    <row r="683" spans="3:4" ht="12.95" customHeight="1" x14ac:dyDescent="0.2">
      <c r="C683" s="89"/>
      <c r="D683" s="89"/>
    </row>
    <row r="684" spans="3:4" ht="12.95" customHeight="1" x14ac:dyDescent="0.2">
      <c r="C684" s="89"/>
      <c r="D684" s="89"/>
    </row>
    <row r="685" spans="3:4" ht="12.95" customHeight="1" x14ac:dyDescent="0.2">
      <c r="C685" s="89"/>
      <c r="D685" s="89"/>
    </row>
    <row r="686" spans="3:4" ht="12.95" customHeight="1" x14ac:dyDescent="0.2">
      <c r="C686" s="89"/>
      <c r="D686" s="89"/>
    </row>
    <row r="687" spans="3:4" ht="12.95" customHeight="1" x14ac:dyDescent="0.2">
      <c r="C687" s="89"/>
      <c r="D687" s="89"/>
    </row>
    <row r="688" spans="3:4" ht="12.95" customHeight="1" x14ac:dyDescent="0.2">
      <c r="C688" s="89"/>
      <c r="D688" s="89"/>
    </row>
    <row r="689" spans="3:4" ht="12.95" customHeight="1" x14ac:dyDescent="0.2">
      <c r="C689" s="89"/>
      <c r="D689" s="89"/>
    </row>
    <row r="690" spans="3:4" ht="12.95" customHeight="1" x14ac:dyDescent="0.2">
      <c r="C690" s="89"/>
      <c r="D690" s="89"/>
    </row>
    <row r="691" spans="3:4" ht="12.95" customHeight="1" x14ac:dyDescent="0.2">
      <c r="C691" s="89"/>
      <c r="D691" s="89"/>
    </row>
    <row r="692" spans="3:4" ht="12.95" customHeight="1" x14ac:dyDescent="0.2">
      <c r="C692" s="89"/>
      <c r="D692" s="89"/>
    </row>
    <row r="693" spans="3:4" ht="12.95" customHeight="1" x14ac:dyDescent="0.2">
      <c r="C693" s="89"/>
      <c r="D693" s="89"/>
    </row>
    <row r="694" spans="3:4" ht="12.95" customHeight="1" x14ac:dyDescent="0.2">
      <c r="C694" s="89"/>
      <c r="D694" s="89"/>
    </row>
    <row r="695" spans="3:4" ht="12.95" customHeight="1" x14ac:dyDescent="0.2">
      <c r="C695" s="89"/>
      <c r="D695" s="89"/>
    </row>
    <row r="696" spans="3:4" ht="12.95" customHeight="1" x14ac:dyDescent="0.2">
      <c r="C696" s="89"/>
      <c r="D696" s="89"/>
    </row>
    <row r="697" spans="3:4" ht="12.95" customHeight="1" x14ac:dyDescent="0.2">
      <c r="C697" s="89"/>
      <c r="D697" s="89"/>
    </row>
    <row r="698" spans="3:4" ht="12.95" customHeight="1" x14ac:dyDescent="0.2">
      <c r="C698" s="89"/>
      <c r="D698" s="89"/>
    </row>
    <row r="699" spans="3:4" ht="12.95" customHeight="1" x14ac:dyDescent="0.2">
      <c r="C699" s="89"/>
      <c r="D699" s="89"/>
    </row>
    <row r="700" spans="3:4" ht="12.95" customHeight="1" x14ac:dyDescent="0.2">
      <c r="C700" s="89"/>
      <c r="D700" s="89"/>
    </row>
    <row r="701" spans="3:4" ht="12.95" customHeight="1" x14ac:dyDescent="0.2">
      <c r="C701" s="89"/>
      <c r="D701" s="89"/>
    </row>
    <row r="702" spans="3:4" ht="12.95" customHeight="1" x14ac:dyDescent="0.2">
      <c r="C702" s="89"/>
      <c r="D702" s="89"/>
    </row>
    <row r="703" spans="3:4" ht="12.95" customHeight="1" x14ac:dyDescent="0.2">
      <c r="C703" s="89"/>
      <c r="D703" s="89"/>
    </row>
    <row r="704" spans="3:4" ht="12.95" customHeight="1" x14ac:dyDescent="0.2">
      <c r="C704" s="89"/>
      <c r="D704" s="89"/>
    </row>
    <row r="705" spans="3:4" ht="12.95" customHeight="1" x14ac:dyDescent="0.2">
      <c r="C705" s="89"/>
      <c r="D705" s="89"/>
    </row>
    <row r="706" spans="3:4" ht="12.95" customHeight="1" x14ac:dyDescent="0.2">
      <c r="C706" s="89"/>
      <c r="D706" s="89"/>
    </row>
    <row r="707" spans="3:4" ht="12.95" customHeight="1" x14ac:dyDescent="0.2">
      <c r="C707" s="89"/>
      <c r="D707" s="89"/>
    </row>
    <row r="708" spans="3:4" ht="12.95" customHeight="1" x14ac:dyDescent="0.2">
      <c r="C708" s="89"/>
      <c r="D708" s="89"/>
    </row>
    <row r="709" spans="3:4" ht="12.95" customHeight="1" x14ac:dyDescent="0.2">
      <c r="C709" s="89"/>
      <c r="D709" s="89"/>
    </row>
    <row r="710" spans="3:4" ht="12.95" customHeight="1" x14ac:dyDescent="0.2">
      <c r="C710" s="89"/>
      <c r="D710" s="89"/>
    </row>
    <row r="711" spans="3:4" ht="12.95" customHeight="1" x14ac:dyDescent="0.2">
      <c r="C711" s="89"/>
      <c r="D711" s="89"/>
    </row>
    <row r="712" spans="3:4" ht="12.95" customHeight="1" x14ac:dyDescent="0.2">
      <c r="C712" s="89"/>
      <c r="D712" s="89"/>
    </row>
    <row r="713" spans="3:4" ht="12.95" customHeight="1" x14ac:dyDescent="0.2">
      <c r="C713" s="89"/>
      <c r="D713" s="89"/>
    </row>
    <row r="714" spans="3:4" ht="12.95" customHeight="1" x14ac:dyDescent="0.2">
      <c r="C714" s="89"/>
      <c r="D714" s="89"/>
    </row>
    <row r="715" spans="3:4" ht="12.95" customHeight="1" x14ac:dyDescent="0.2">
      <c r="C715" s="89"/>
      <c r="D715" s="89"/>
    </row>
    <row r="716" spans="3:4" ht="12.95" customHeight="1" x14ac:dyDescent="0.2">
      <c r="C716" s="89"/>
      <c r="D716" s="89"/>
    </row>
    <row r="717" spans="3:4" ht="12.95" customHeight="1" x14ac:dyDescent="0.2">
      <c r="C717" s="89"/>
      <c r="D717" s="89"/>
    </row>
    <row r="718" spans="3:4" ht="12.95" customHeight="1" x14ac:dyDescent="0.2">
      <c r="C718" s="89"/>
      <c r="D718" s="89"/>
    </row>
    <row r="719" spans="3:4" ht="12.95" customHeight="1" x14ac:dyDescent="0.2">
      <c r="C719" s="89"/>
      <c r="D719" s="89"/>
    </row>
    <row r="720" spans="3:4" ht="12.95" customHeight="1" x14ac:dyDescent="0.2">
      <c r="C720" s="89"/>
      <c r="D720" s="89"/>
    </row>
    <row r="721" spans="3:4" ht="12.95" customHeight="1" x14ac:dyDescent="0.2">
      <c r="C721" s="89"/>
      <c r="D721" s="89"/>
    </row>
    <row r="722" spans="3:4" ht="12.95" customHeight="1" x14ac:dyDescent="0.2">
      <c r="C722" s="89"/>
      <c r="D722" s="89"/>
    </row>
    <row r="723" spans="3:4" ht="12.95" customHeight="1" x14ac:dyDescent="0.2">
      <c r="C723" s="89"/>
      <c r="D723" s="89"/>
    </row>
    <row r="724" spans="3:4" ht="12.95" customHeight="1" x14ac:dyDescent="0.2">
      <c r="C724" s="89"/>
      <c r="D724" s="89"/>
    </row>
    <row r="725" spans="3:4" ht="12.95" customHeight="1" x14ac:dyDescent="0.2">
      <c r="C725" s="89"/>
      <c r="D725" s="89"/>
    </row>
    <row r="726" spans="3:4" ht="12.95" customHeight="1" x14ac:dyDescent="0.2">
      <c r="C726" s="89"/>
      <c r="D726" s="89"/>
    </row>
    <row r="727" spans="3:4" ht="12.95" customHeight="1" x14ac:dyDescent="0.2">
      <c r="C727" s="89"/>
      <c r="D727" s="89"/>
    </row>
    <row r="728" spans="3:4" ht="12.95" customHeight="1" x14ac:dyDescent="0.2">
      <c r="C728" s="89"/>
      <c r="D728" s="89"/>
    </row>
    <row r="729" spans="3:4" ht="12.95" customHeight="1" x14ac:dyDescent="0.2">
      <c r="C729" s="89"/>
      <c r="D729" s="89"/>
    </row>
    <row r="730" spans="3:4" ht="12.95" customHeight="1" x14ac:dyDescent="0.2">
      <c r="C730" s="89"/>
      <c r="D730" s="89"/>
    </row>
    <row r="731" spans="3:4" ht="12.95" customHeight="1" x14ac:dyDescent="0.2">
      <c r="C731" s="89"/>
      <c r="D731" s="89"/>
    </row>
    <row r="732" spans="3:4" ht="12.95" customHeight="1" x14ac:dyDescent="0.2">
      <c r="C732" s="89"/>
      <c r="D732" s="89"/>
    </row>
    <row r="733" spans="3:4" ht="12.95" customHeight="1" x14ac:dyDescent="0.2">
      <c r="C733" s="89"/>
      <c r="D733" s="89"/>
    </row>
    <row r="734" spans="3:4" ht="12.95" customHeight="1" x14ac:dyDescent="0.2">
      <c r="C734" s="89"/>
      <c r="D734" s="89"/>
    </row>
    <row r="735" spans="3:4" ht="12.95" customHeight="1" x14ac:dyDescent="0.2">
      <c r="C735" s="89"/>
      <c r="D735" s="89"/>
    </row>
    <row r="736" spans="3:4" ht="12.95" customHeight="1" x14ac:dyDescent="0.2">
      <c r="C736" s="89"/>
      <c r="D736" s="89"/>
    </row>
    <row r="737" spans="3:4" ht="12.95" customHeight="1" x14ac:dyDescent="0.2">
      <c r="C737" s="89"/>
      <c r="D737" s="89"/>
    </row>
    <row r="738" spans="3:4" ht="12.95" customHeight="1" x14ac:dyDescent="0.2">
      <c r="C738" s="89"/>
      <c r="D738" s="89"/>
    </row>
    <row r="739" spans="3:4" ht="12.95" customHeight="1" x14ac:dyDescent="0.2">
      <c r="C739" s="89"/>
      <c r="D739" s="89"/>
    </row>
    <row r="740" spans="3:4" ht="12.95" customHeight="1" x14ac:dyDescent="0.2">
      <c r="C740" s="89"/>
      <c r="D740" s="89"/>
    </row>
    <row r="741" spans="3:4" ht="12.95" customHeight="1" x14ac:dyDescent="0.2">
      <c r="C741" s="89"/>
      <c r="D741" s="89"/>
    </row>
    <row r="742" spans="3:4" ht="12.95" customHeight="1" x14ac:dyDescent="0.2">
      <c r="C742" s="89"/>
      <c r="D742" s="89"/>
    </row>
    <row r="743" spans="3:4" ht="12.95" customHeight="1" x14ac:dyDescent="0.2">
      <c r="C743" s="89"/>
      <c r="D743" s="89"/>
    </row>
    <row r="744" spans="3:4" ht="12.95" customHeight="1" x14ac:dyDescent="0.2">
      <c r="C744" s="89"/>
      <c r="D744" s="89"/>
    </row>
    <row r="745" spans="3:4" ht="12.95" customHeight="1" x14ac:dyDescent="0.2">
      <c r="C745" s="89"/>
      <c r="D745" s="89"/>
    </row>
    <row r="746" spans="3:4" ht="12.95" customHeight="1" x14ac:dyDescent="0.2">
      <c r="C746" s="89"/>
      <c r="D746" s="89"/>
    </row>
    <row r="747" spans="3:4" ht="12.95" customHeight="1" x14ac:dyDescent="0.2">
      <c r="C747" s="89"/>
      <c r="D747" s="89"/>
    </row>
    <row r="748" spans="3:4" ht="12.95" customHeight="1" x14ac:dyDescent="0.2">
      <c r="C748" s="89"/>
      <c r="D748" s="89"/>
    </row>
    <row r="749" spans="3:4" ht="12.95" customHeight="1" x14ac:dyDescent="0.2">
      <c r="C749" s="89"/>
      <c r="D749" s="89"/>
    </row>
    <row r="750" spans="3:4" ht="12.95" customHeight="1" x14ac:dyDescent="0.2">
      <c r="C750" s="89"/>
      <c r="D750" s="89"/>
    </row>
    <row r="751" spans="3:4" ht="12.95" customHeight="1" x14ac:dyDescent="0.2">
      <c r="C751" s="89"/>
      <c r="D751" s="89"/>
    </row>
    <row r="752" spans="3:4" ht="12.95" customHeight="1" x14ac:dyDescent="0.2">
      <c r="C752" s="89"/>
      <c r="D752" s="89"/>
    </row>
    <row r="753" spans="3:4" ht="12.95" customHeight="1" x14ac:dyDescent="0.2">
      <c r="C753" s="89"/>
      <c r="D753" s="89"/>
    </row>
    <row r="754" spans="3:4" ht="12.95" customHeight="1" x14ac:dyDescent="0.2">
      <c r="C754" s="89"/>
      <c r="D754" s="89"/>
    </row>
    <row r="755" spans="3:4" ht="12.95" customHeight="1" x14ac:dyDescent="0.2">
      <c r="C755" s="89"/>
      <c r="D755" s="89"/>
    </row>
    <row r="756" spans="3:4" ht="12.95" customHeight="1" x14ac:dyDescent="0.2">
      <c r="C756" s="89"/>
      <c r="D756" s="89"/>
    </row>
    <row r="757" spans="3:4" ht="12.95" customHeight="1" x14ac:dyDescent="0.2">
      <c r="C757" s="89"/>
      <c r="D757" s="89"/>
    </row>
    <row r="758" spans="3:4" ht="12.95" customHeight="1" x14ac:dyDescent="0.2">
      <c r="C758" s="89"/>
      <c r="D758" s="89"/>
    </row>
    <row r="759" spans="3:4" ht="12.95" customHeight="1" x14ac:dyDescent="0.2">
      <c r="C759" s="89"/>
      <c r="D759" s="89"/>
    </row>
    <row r="760" spans="3:4" ht="12.95" customHeight="1" x14ac:dyDescent="0.2">
      <c r="C760" s="89"/>
      <c r="D760" s="89"/>
    </row>
    <row r="761" spans="3:4" ht="12.95" customHeight="1" x14ac:dyDescent="0.2">
      <c r="C761" s="89"/>
      <c r="D761" s="89"/>
    </row>
    <row r="762" spans="3:4" ht="12.95" customHeight="1" x14ac:dyDescent="0.2">
      <c r="C762" s="89"/>
      <c r="D762" s="89"/>
    </row>
    <row r="763" spans="3:4" ht="12.95" customHeight="1" x14ac:dyDescent="0.2">
      <c r="C763" s="89"/>
      <c r="D763" s="89"/>
    </row>
    <row r="764" spans="3:4" ht="12.95" customHeight="1" x14ac:dyDescent="0.2">
      <c r="C764" s="89"/>
      <c r="D764" s="89"/>
    </row>
    <row r="765" spans="3:4" ht="12.95" customHeight="1" x14ac:dyDescent="0.2">
      <c r="C765" s="89"/>
      <c r="D765" s="89"/>
    </row>
    <row r="766" spans="3:4" ht="12.95" customHeight="1" x14ac:dyDescent="0.2">
      <c r="C766" s="89"/>
      <c r="D766" s="89"/>
    </row>
    <row r="767" spans="3:4" ht="12.95" customHeight="1" x14ac:dyDescent="0.2">
      <c r="C767" s="89"/>
      <c r="D767" s="89"/>
    </row>
    <row r="768" spans="3:4" ht="12.95" customHeight="1" x14ac:dyDescent="0.2">
      <c r="C768" s="89"/>
      <c r="D768" s="89"/>
    </row>
    <row r="769" spans="3:4" ht="12.95" customHeight="1" x14ac:dyDescent="0.2">
      <c r="C769" s="89"/>
      <c r="D769" s="89"/>
    </row>
    <row r="770" spans="3:4" ht="12.95" customHeight="1" x14ac:dyDescent="0.2">
      <c r="C770" s="89"/>
      <c r="D770" s="89"/>
    </row>
    <row r="771" spans="3:4" ht="12.95" customHeight="1" x14ac:dyDescent="0.2">
      <c r="C771" s="89"/>
      <c r="D771" s="89"/>
    </row>
    <row r="772" spans="3:4" ht="12.95" customHeight="1" x14ac:dyDescent="0.2">
      <c r="C772" s="89"/>
      <c r="D772" s="89"/>
    </row>
    <row r="773" spans="3:4" ht="12.95" customHeight="1" x14ac:dyDescent="0.2">
      <c r="C773" s="89"/>
      <c r="D773" s="89"/>
    </row>
    <row r="774" spans="3:4" ht="12.95" customHeight="1" x14ac:dyDescent="0.2">
      <c r="C774" s="89"/>
      <c r="D774" s="89"/>
    </row>
    <row r="775" spans="3:4" ht="12.95" customHeight="1" x14ac:dyDescent="0.2">
      <c r="C775" s="89"/>
      <c r="D775" s="89"/>
    </row>
    <row r="776" spans="3:4" ht="12.95" customHeight="1" x14ac:dyDescent="0.2">
      <c r="C776" s="89"/>
      <c r="D776" s="89"/>
    </row>
    <row r="777" spans="3:4" ht="12.95" customHeight="1" x14ac:dyDescent="0.2">
      <c r="C777" s="89"/>
      <c r="D777" s="89"/>
    </row>
    <row r="778" spans="3:4" ht="12.95" customHeight="1" x14ac:dyDescent="0.2">
      <c r="C778" s="89"/>
      <c r="D778" s="89"/>
    </row>
    <row r="779" spans="3:4" ht="12.95" customHeight="1" x14ac:dyDescent="0.2">
      <c r="C779" s="89"/>
      <c r="D779" s="89"/>
    </row>
    <row r="780" spans="3:4" ht="12.95" customHeight="1" x14ac:dyDescent="0.2">
      <c r="C780" s="89"/>
      <c r="D780" s="89"/>
    </row>
    <row r="781" spans="3:4" ht="12.95" customHeight="1" x14ac:dyDescent="0.2">
      <c r="C781" s="89"/>
      <c r="D781" s="89"/>
    </row>
    <row r="782" spans="3:4" ht="12.95" customHeight="1" x14ac:dyDescent="0.2">
      <c r="C782" s="89"/>
      <c r="D782" s="89"/>
    </row>
    <row r="783" spans="3:4" ht="12.95" customHeight="1" x14ac:dyDescent="0.2">
      <c r="C783" s="89"/>
      <c r="D783" s="89"/>
    </row>
    <row r="784" spans="3:4" ht="12.95" customHeight="1" x14ac:dyDescent="0.2">
      <c r="C784" s="89"/>
      <c r="D784" s="89"/>
    </row>
    <row r="785" spans="3:4" ht="12.95" customHeight="1" x14ac:dyDescent="0.2">
      <c r="C785" s="89"/>
      <c r="D785" s="89"/>
    </row>
    <row r="786" spans="3:4" ht="12.95" customHeight="1" x14ac:dyDescent="0.2">
      <c r="C786" s="89"/>
      <c r="D786" s="89"/>
    </row>
    <row r="787" spans="3:4" ht="12.95" customHeight="1" x14ac:dyDescent="0.2">
      <c r="C787" s="89"/>
      <c r="D787" s="89"/>
    </row>
    <row r="788" spans="3:4" ht="12.95" customHeight="1" x14ac:dyDescent="0.2">
      <c r="C788" s="89"/>
      <c r="D788" s="89"/>
    </row>
    <row r="789" spans="3:4" ht="12.95" customHeight="1" x14ac:dyDescent="0.2">
      <c r="C789" s="89"/>
      <c r="D789" s="89"/>
    </row>
    <row r="790" spans="3:4" ht="12.95" customHeight="1" x14ac:dyDescent="0.2">
      <c r="C790" s="89"/>
      <c r="D790" s="89"/>
    </row>
    <row r="791" spans="3:4" ht="12.95" customHeight="1" x14ac:dyDescent="0.2">
      <c r="C791" s="89"/>
      <c r="D791" s="89"/>
    </row>
    <row r="792" spans="3:4" ht="12.95" customHeight="1" x14ac:dyDescent="0.2">
      <c r="C792" s="89"/>
      <c r="D792" s="89"/>
    </row>
    <row r="793" spans="3:4" ht="12.95" customHeight="1" x14ac:dyDescent="0.2">
      <c r="C793" s="89"/>
      <c r="D793" s="89"/>
    </row>
    <row r="794" spans="3:4" ht="12.95" customHeight="1" x14ac:dyDescent="0.2">
      <c r="C794" s="89"/>
      <c r="D794" s="89"/>
    </row>
    <row r="795" spans="3:4" ht="12.95" customHeight="1" x14ac:dyDescent="0.2">
      <c r="C795" s="89"/>
      <c r="D795" s="89"/>
    </row>
    <row r="796" spans="3:4" ht="12.95" customHeight="1" x14ac:dyDescent="0.2">
      <c r="C796" s="89"/>
      <c r="D796" s="89"/>
    </row>
    <row r="797" spans="3:4" ht="12.95" customHeight="1" x14ac:dyDescent="0.2">
      <c r="C797" s="89"/>
      <c r="D797" s="89"/>
    </row>
    <row r="798" spans="3:4" ht="12.95" customHeight="1" x14ac:dyDescent="0.2">
      <c r="C798" s="89"/>
      <c r="D798" s="89"/>
    </row>
    <row r="799" spans="3:4" ht="12.95" customHeight="1" x14ac:dyDescent="0.2">
      <c r="C799" s="89"/>
      <c r="D799" s="89"/>
    </row>
    <row r="800" spans="3:4" ht="12.95" customHeight="1" x14ac:dyDescent="0.2">
      <c r="C800" s="89"/>
      <c r="D800" s="89"/>
    </row>
    <row r="801" spans="3:4" ht="12.95" customHeight="1" x14ac:dyDescent="0.2">
      <c r="C801" s="89"/>
      <c r="D801" s="89"/>
    </row>
    <row r="802" spans="3:4" ht="12.95" customHeight="1" x14ac:dyDescent="0.2">
      <c r="C802" s="89"/>
      <c r="D802" s="89"/>
    </row>
    <row r="803" spans="3:4" ht="12.95" customHeight="1" x14ac:dyDescent="0.2">
      <c r="C803" s="89"/>
      <c r="D803" s="89"/>
    </row>
    <row r="804" spans="3:4" ht="12.95" customHeight="1" x14ac:dyDescent="0.2">
      <c r="C804" s="89"/>
      <c r="D804" s="89"/>
    </row>
    <row r="805" spans="3:4" ht="12.95" customHeight="1" x14ac:dyDescent="0.2">
      <c r="C805" s="89"/>
      <c r="D805" s="89"/>
    </row>
    <row r="806" spans="3:4" ht="12.95" customHeight="1" x14ac:dyDescent="0.2">
      <c r="C806" s="89"/>
      <c r="D806" s="89"/>
    </row>
    <row r="807" spans="3:4" ht="12.95" customHeight="1" x14ac:dyDescent="0.2">
      <c r="C807" s="89"/>
      <c r="D807" s="89"/>
    </row>
    <row r="808" spans="3:4" ht="12.95" customHeight="1" x14ac:dyDescent="0.2">
      <c r="C808" s="89"/>
      <c r="D808" s="89"/>
    </row>
    <row r="809" spans="3:4" ht="12.95" customHeight="1" x14ac:dyDescent="0.2">
      <c r="C809" s="89"/>
      <c r="D809" s="89"/>
    </row>
    <row r="810" spans="3:4" ht="12.95" customHeight="1" x14ac:dyDescent="0.2">
      <c r="C810" s="89"/>
      <c r="D810" s="89"/>
    </row>
    <row r="811" spans="3:4" ht="12.95" customHeight="1" x14ac:dyDescent="0.2">
      <c r="C811" s="89"/>
      <c r="D811" s="89"/>
    </row>
    <row r="812" spans="3:4" ht="12.95" customHeight="1" x14ac:dyDescent="0.2">
      <c r="C812" s="89"/>
      <c r="D812" s="89"/>
    </row>
    <row r="813" spans="3:4" ht="12.95" customHeight="1" x14ac:dyDescent="0.2">
      <c r="C813" s="89"/>
      <c r="D813" s="89"/>
    </row>
    <row r="814" spans="3:4" ht="12.95" customHeight="1" x14ac:dyDescent="0.2">
      <c r="C814" s="89"/>
      <c r="D814" s="89"/>
    </row>
    <row r="815" spans="3:4" ht="12.95" customHeight="1" x14ac:dyDescent="0.2">
      <c r="C815" s="89"/>
      <c r="D815" s="89"/>
    </row>
    <row r="816" spans="3:4" ht="12.95" customHeight="1" x14ac:dyDescent="0.2">
      <c r="C816" s="89"/>
      <c r="D816" s="89"/>
    </row>
    <row r="817" spans="3:4" ht="12.95" customHeight="1" x14ac:dyDescent="0.2">
      <c r="C817" s="89"/>
      <c r="D817" s="89"/>
    </row>
    <row r="818" spans="3:4" ht="12.95" customHeight="1" x14ac:dyDescent="0.2">
      <c r="C818" s="89"/>
      <c r="D818" s="89"/>
    </row>
    <row r="819" spans="3:4" ht="12.95" customHeight="1" x14ac:dyDescent="0.2">
      <c r="C819" s="89"/>
      <c r="D819" s="89"/>
    </row>
    <row r="820" spans="3:4" ht="12.95" customHeight="1" x14ac:dyDescent="0.2">
      <c r="C820" s="89"/>
      <c r="D820" s="89"/>
    </row>
    <row r="821" spans="3:4" ht="12.95" customHeight="1" x14ac:dyDescent="0.2">
      <c r="C821" s="89"/>
      <c r="D821" s="89"/>
    </row>
    <row r="822" spans="3:4" ht="12.95" customHeight="1" x14ac:dyDescent="0.2">
      <c r="C822" s="89"/>
      <c r="D822" s="89"/>
    </row>
    <row r="823" spans="3:4" ht="12.95" customHeight="1" x14ac:dyDescent="0.2">
      <c r="C823" s="89"/>
      <c r="D823" s="89"/>
    </row>
    <row r="824" spans="3:4" ht="12.95" customHeight="1" x14ac:dyDescent="0.2">
      <c r="C824" s="89"/>
      <c r="D824" s="89"/>
    </row>
    <row r="825" spans="3:4" ht="12.95" customHeight="1" x14ac:dyDescent="0.2">
      <c r="C825" s="89"/>
      <c r="D825" s="89"/>
    </row>
    <row r="826" spans="3:4" ht="12.95" customHeight="1" x14ac:dyDescent="0.2">
      <c r="C826" s="89"/>
      <c r="D826" s="89"/>
    </row>
    <row r="827" spans="3:4" ht="12.95" customHeight="1" x14ac:dyDescent="0.2">
      <c r="C827" s="89"/>
      <c r="D827" s="89"/>
    </row>
    <row r="828" spans="3:4" ht="12.95" customHeight="1" x14ac:dyDescent="0.2">
      <c r="C828" s="89"/>
      <c r="D828" s="89"/>
    </row>
    <row r="829" spans="3:4" ht="12.95" customHeight="1" x14ac:dyDescent="0.2">
      <c r="C829" s="89"/>
      <c r="D829" s="89"/>
    </row>
    <row r="830" spans="3:4" ht="12.95" customHeight="1" x14ac:dyDescent="0.2">
      <c r="C830" s="89"/>
      <c r="D830" s="89"/>
    </row>
    <row r="831" spans="3:4" ht="12.95" customHeight="1" x14ac:dyDescent="0.2">
      <c r="C831" s="89"/>
      <c r="D831" s="89"/>
    </row>
    <row r="832" spans="3:4" ht="12.95" customHeight="1" x14ac:dyDescent="0.2">
      <c r="C832" s="89"/>
      <c r="D832" s="89"/>
    </row>
    <row r="833" spans="3:4" ht="12.95" customHeight="1" x14ac:dyDescent="0.2">
      <c r="C833" s="89"/>
      <c r="D833" s="89"/>
    </row>
    <row r="834" spans="3:4" ht="12.95" customHeight="1" x14ac:dyDescent="0.2">
      <c r="C834" s="89"/>
      <c r="D834" s="89"/>
    </row>
    <row r="835" spans="3:4" ht="12.95" customHeight="1" x14ac:dyDescent="0.2">
      <c r="C835" s="89"/>
      <c r="D835" s="89"/>
    </row>
    <row r="836" spans="3:4" ht="12.95" customHeight="1" x14ac:dyDescent="0.2">
      <c r="C836" s="89"/>
      <c r="D836" s="89"/>
    </row>
    <row r="837" spans="3:4" ht="12.95" customHeight="1" x14ac:dyDescent="0.2">
      <c r="C837" s="89"/>
      <c r="D837" s="89"/>
    </row>
    <row r="838" spans="3:4" ht="12.95" customHeight="1" x14ac:dyDescent="0.2">
      <c r="C838" s="89"/>
      <c r="D838" s="89"/>
    </row>
    <row r="839" spans="3:4" ht="12.95" customHeight="1" x14ac:dyDescent="0.2">
      <c r="C839" s="89"/>
      <c r="D839" s="89"/>
    </row>
    <row r="840" spans="3:4" ht="12.95" customHeight="1" x14ac:dyDescent="0.2">
      <c r="C840" s="89"/>
      <c r="D840" s="89"/>
    </row>
    <row r="841" spans="3:4" ht="12.95" customHeight="1" x14ac:dyDescent="0.2">
      <c r="C841" s="89"/>
      <c r="D841" s="89"/>
    </row>
    <row r="842" spans="3:4" ht="12.95" customHeight="1" x14ac:dyDescent="0.2">
      <c r="C842" s="89"/>
      <c r="D842" s="89"/>
    </row>
    <row r="843" spans="3:4" ht="12.95" customHeight="1" x14ac:dyDescent="0.2">
      <c r="C843" s="89"/>
      <c r="D843" s="89"/>
    </row>
    <row r="844" spans="3:4" ht="12.95" customHeight="1" x14ac:dyDescent="0.2">
      <c r="C844" s="89"/>
      <c r="D844" s="89"/>
    </row>
    <row r="845" spans="3:4" ht="12.95" customHeight="1" x14ac:dyDescent="0.2">
      <c r="C845" s="89"/>
      <c r="D845" s="89"/>
    </row>
    <row r="846" spans="3:4" ht="12.95" customHeight="1" x14ac:dyDescent="0.2">
      <c r="C846" s="89"/>
      <c r="D846" s="89"/>
    </row>
    <row r="847" spans="3:4" ht="12.95" customHeight="1" x14ac:dyDescent="0.2">
      <c r="C847" s="89"/>
      <c r="D847" s="89"/>
    </row>
    <row r="848" spans="3:4" ht="12.95" customHeight="1" x14ac:dyDescent="0.2">
      <c r="C848" s="89"/>
      <c r="D848" s="89"/>
    </row>
    <row r="849" spans="3:4" ht="12.95" customHeight="1" x14ac:dyDescent="0.2">
      <c r="C849" s="89"/>
      <c r="D849" s="89"/>
    </row>
    <row r="850" spans="3:4" ht="12.95" customHeight="1" x14ac:dyDescent="0.2">
      <c r="C850" s="89"/>
      <c r="D850" s="89"/>
    </row>
    <row r="851" spans="3:4" ht="12.95" customHeight="1" x14ac:dyDescent="0.2">
      <c r="C851" s="89"/>
      <c r="D851" s="89"/>
    </row>
    <row r="852" spans="3:4" ht="12.95" customHeight="1" x14ac:dyDescent="0.2">
      <c r="C852" s="89"/>
      <c r="D852" s="89"/>
    </row>
    <row r="853" spans="3:4" ht="12.95" customHeight="1" x14ac:dyDescent="0.2">
      <c r="C853" s="89"/>
      <c r="D853" s="89"/>
    </row>
    <row r="854" spans="3:4" ht="12.95" customHeight="1" x14ac:dyDescent="0.2">
      <c r="C854" s="89"/>
      <c r="D854" s="89"/>
    </row>
    <row r="855" spans="3:4" ht="12.95" customHeight="1" x14ac:dyDescent="0.2">
      <c r="C855" s="89"/>
      <c r="D855" s="89"/>
    </row>
    <row r="856" spans="3:4" ht="12.95" customHeight="1" x14ac:dyDescent="0.2">
      <c r="C856" s="89"/>
      <c r="D856" s="89"/>
    </row>
    <row r="857" spans="3:4" ht="12.95" customHeight="1" x14ac:dyDescent="0.2">
      <c r="C857" s="89"/>
      <c r="D857" s="89"/>
    </row>
    <row r="858" spans="3:4" ht="12.95" customHeight="1" x14ac:dyDescent="0.2">
      <c r="C858" s="89"/>
      <c r="D858" s="89"/>
    </row>
    <row r="859" spans="3:4" ht="12.95" customHeight="1" x14ac:dyDescent="0.2">
      <c r="C859" s="89"/>
      <c r="D859" s="89"/>
    </row>
    <row r="860" spans="3:4" ht="12.95" customHeight="1" x14ac:dyDescent="0.2">
      <c r="C860" s="89"/>
      <c r="D860" s="89"/>
    </row>
    <row r="861" spans="3:4" ht="12.95" customHeight="1" x14ac:dyDescent="0.2">
      <c r="C861" s="89"/>
      <c r="D861" s="89"/>
    </row>
    <row r="862" spans="3:4" ht="12.95" customHeight="1" x14ac:dyDescent="0.2">
      <c r="C862" s="89"/>
      <c r="D862" s="89"/>
    </row>
    <row r="863" spans="3:4" ht="12.95" customHeight="1" x14ac:dyDescent="0.2">
      <c r="C863" s="89"/>
      <c r="D863" s="89"/>
    </row>
    <row r="864" spans="3:4" ht="12.95" customHeight="1" x14ac:dyDescent="0.2">
      <c r="C864" s="89"/>
      <c r="D864" s="89"/>
    </row>
    <row r="865" spans="3:4" ht="12.95" customHeight="1" x14ac:dyDescent="0.2">
      <c r="C865" s="89"/>
      <c r="D865" s="89"/>
    </row>
    <row r="866" spans="3:4" ht="12.95" customHeight="1" x14ac:dyDescent="0.2">
      <c r="C866" s="89"/>
      <c r="D866" s="89"/>
    </row>
    <row r="867" spans="3:4" ht="12.95" customHeight="1" x14ac:dyDescent="0.2">
      <c r="C867" s="89"/>
      <c r="D867" s="89"/>
    </row>
    <row r="868" spans="3:4" ht="12.95" customHeight="1" x14ac:dyDescent="0.2">
      <c r="C868" s="89"/>
      <c r="D868" s="89"/>
    </row>
    <row r="869" spans="3:4" ht="12.95" customHeight="1" x14ac:dyDescent="0.2">
      <c r="C869" s="89"/>
      <c r="D869" s="89"/>
    </row>
    <row r="870" spans="3:4" ht="12.95" customHeight="1" x14ac:dyDescent="0.2">
      <c r="C870" s="89"/>
      <c r="D870" s="89"/>
    </row>
    <row r="871" spans="3:4" ht="12.95" customHeight="1" x14ac:dyDescent="0.2">
      <c r="C871" s="89"/>
      <c r="D871" s="89"/>
    </row>
    <row r="872" spans="3:4" ht="12.95" customHeight="1" x14ac:dyDescent="0.2">
      <c r="C872" s="89"/>
      <c r="D872" s="89"/>
    </row>
    <row r="873" spans="3:4" ht="12.95" customHeight="1" x14ac:dyDescent="0.2">
      <c r="C873" s="89"/>
      <c r="D873" s="89"/>
    </row>
    <row r="874" spans="3:4" ht="12.95" customHeight="1" x14ac:dyDescent="0.2">
      <c r="C874" s="89"/>
      <c r="D874" s="89"/>
    </row>
    <row r="875" spans="3:4" ht="12.95" customHeight="1" x14ac:dyDescent="0.2">
      <c r="C875" s="89"/>
      <c r="D875" s="89"/>
    </row>
    <row r="876" spans="3:4" ht="12.95" customHeight="1" x14ac:dyDescent="0.2">
      <c r="C876" s="89"/>
      <c r="D876" s="89"/>
    </row>
    <row r="877" spans="3:4" ht="12.95" customHeight="1" x14ac:dyDescent="0.2">
      <c r="C877" s="89"/>
      <c r="D877" s="89"/>
    </row>
    <row r="878" spans="3:4" ht="12.95" customHeight="1" x14ac:dyDescent="0.2">
      <c r="C878" s="89"/>
      <c r="D878" s="89"/>
    </row>
    <row r="879" spans="3:4" ht="12.95" customHeight="1" x14ac:dyDescent="0.2">
      <c r="C879" s="89"/>
      <c r="D879" s="89"/>
    </row>
    <row r="880" spans="3:4" ht="12.95" customHeight="1" x14ac:dyDescent="0.2">
      <c r="C880" s="89"/>
      <c r="D880" s="89"/>
    </row>
    <row r="881" spans="3:4" ht="12.95" customHeight="1" x14ac:dyDescent="0.2">
      <c r="C881" s="89"/>
      <c r="D881" s="89"/>
    </row>
    <row r="882" spans="3:4" ht="12.95" customHeight="1" x14ac:dyDescent="0.2">
      <c r="C882" s="89"/>
      <c r="D882" s="89"/>
    </row>
    <row r="883" spans="3:4" ht="12.95" customHeight="1" x14ac:dyDescent="0.2">
      <c r="C883" s="89"/>
      <c r="D883" s="89"/>
    </row>
    <row r="884" spans="3:4" ht="12.95" customHeight="1" x14ac:dyDescent="0.2">
      <c r="C884" s="89"/>
      <c r="D884" s="89"/>
    </row>
    <row r="885" spans="3:4" ht="12.95" customHeight="1" x14ac:dyDescent="0.2">
      <c r="C885" s="89"/>
      <c r="D885" s="89"/>
    </row>
    <row r="886" spans="3:4" ht="12.95" customHeight="1" x14ac:dyDescent="0.2">
      <c r="C886" s="89"/>
      <c r="D886" s="89"/>
    </row>
    <row r="887" spans="3:4" ht="12.95" customHeight="1" x14ac:dyDescent="0.2">
      <c r="C887" s="89"/>
      <c r="D887" s="89"/>
    </row>
    <row r="888" spans="3:4" ht="12.95" customHeight="1" x14ac:dyDescent="0.2">
      <c r="C888" s="89"/>
      <c r="D888" s="89"/>
    </row>
    <row r="889" spans="3:4" ht="12.95" customHeight="1" x14ac:dyDescent="0.2">
      <c r="C889" s="89"/>
      <c r="D889" s="89"/>
    </row>
    <row r="890" spans="3:4" ht="12.95" customHeight="1" x14ac:dyDescent="0.2">
      <c r="C890" s="89"/>
      <c r="D890" s="89"/>
    </row>
    <row r="891" spans="3:4" ht="12.95" customHeight="1" x14ac:dyDescent="0.2">
      <c r="C891" s="89"/>
      <c r="D891" s="89"/>
    </row>
    <row r="892" spans="3:4" ht="12.95" customHeight="1" x14ac:dyDescent="0.2">
      <c r="C892" s="89"/>
      <c r="D892" s="89"/>
    </row>
    <row r="893" spans="3:4" ht="12.95" customHeight="1" x14ac:dyDescent="0.2">
      <c r="C893" s="89"/>
      <c r="D893" s="89"/>
    </row>
    <row r="894" spans="3:4" ht="12.95" customHeight="1" x14ac:dyDescent="0.2">
      <c r="C894" s="89"/>
      <c r="D894" s="89"/>
    </row>
    <row r="895" spans="3:4" ht="12.95" customHeight="1" x14ac:dyDescent="0.2">
      <c r="C895" s="89"/>
      <c r="D895" s="89"/>
    </row>
    <row r="896" spans="3:4" ht="12.95" customHeight="1" x14ac:dyDescent="0.2">
      <c r="C896" s="89"/>
      <c r="D896" s="89"/>
    </row>
    <row r="897" spans="3:4" ht="12.95" customHeight="1" x14ac:dyDescent="0.2">
      <c r="C897" s="89"/>
      <c r="D897" s="89"/>
    </row>
    <row r="898" spans="3:4" ht="12.95" customHeight="1" x14ac:dyDescent="0.2">
      <c r="C898" s="89"/>
      <c r="D898" s="89"/>
    </row>
    <row r="899" spans="3:4" ht="12.95" customHeight="1" x14ac:dyDescent="0.2">
      <c r="C899" s="89"/>
      <c r="D899" s="89"/>
    </row>
    <row r="900" spans="3:4" ht="12.95" customHeight="1" x14ac:dyDescent="0.2">
      <c r="C900" s="89"/>
      <c r="D900" s="89"/>
    </row>
    <row r="901" spans="3:4" ht="12.95" customHeight="1" x14ac:dyDescent="0.2">
      <c r="C901" s="89"/>
      <c r="D901" s="89"/>
    </row>
    <row r="902" spans="3:4" ht="12.95" customHeight="1" x14ac:dyDescent="0.2">
      <c r="C902" s="89"/>
      <c r="D902" s="89"/>
    </row>
    <row r="903" spans="3:4" ht="12.95" customHeight="1" x14ac:dyDescent="0.2">
      <c r="C903" s="89"/>
      <c r="D903" s="89"/>
    </row>
    <row r="904" spans="3:4" ht="12.95" customHeight="1" x14ac:dyDescent="0.2">
      <c r="C904" s="89"/>
      <c r="D904" s="89"/>
    </row>
    <row r="905" spans="3:4" ht="12.95" customHeight="1" x14ac:dyDescent="0.2">
      <c r="C905" s="89"/>
      <c r="D905" s="89"/>
    </row>
    <row r="906" spans="3:4" ht="12.95" customHeight="1" x14ac:dyDescent="0.2">
      <c r="C906" s="89"/>
      <c r="D906" s="89"/>
    </row>
    <row r="907" spans="3:4" ht="12.95" customHeight="1" x14ac:dyDescent="0.2">
      <c r="C907" s="89"/>
      <c r="D907" s="89"/>
    </row>
    <row r="908" spans="3:4" ht="12.95" customHeight="1" x14ac:dyDescent="0.2">
      <c r="C908" s="89"/>
      <c r="D908" s="89"/>
    </row>
    <row r="909" spans="3:4" ht="12.95" customHeight="1" x14ac:dyDescent="0.2">
      <c r="C909" s="89"/>
      <c r="D909" s="89"/>
    </row>
    <row r="910" spans="3:4" ht="12.95" customHeight="1" x14ac:dyDescent="0.2">
      <c r="C910" s="89"/>
      <c r="D910" s="89"/>
    </row>
    <row r="911" spans="3:4" ht="12.95" customHeight="1" x14ac:dyDescent="0.2">
      <c r="C911" s="89"/>
      <c r="D911" s="89"/>
    </row>
    <row r="912" spans="3:4" ht="12.95" customHeight="1" x14ac:dyDescent="0.2">
      <c r="C912" s="89"/>
      <c r="D912" s="89"/>
    </row>
    <row r="913" spans="3:4" ht="12.95" customHeight="1" x14ac:dyDescent="0.2">
      <c r="C913" s="89"/>
      <c r="D913" s="89"/>
    </row>
    <row r="914" spans="3:4" ht="12.95" customHeight="1" x14ac:dyDescent="0.2">
      <c r="C914" s="89"/>
      <c r="D914" s="89"/>
    </row>
    <row r="915" spans="3:4" ht="12.95" customHeight="1" x14ac:dyDescent="0.2">
      <c r="C915" s="89"/>
      <c r="D915" s="89"/>
    </row>
    <row r="916" spans="3:4" ht="12.95" customHeight="1" x14ac:dyDescent="0.2">
      <c r="C916" s="89"/>
      <c r="D916" s="89"/>
    </row>
    <row r="917" spans="3:4" ht="12.95" customHeight="1" x14ac:dyDescent="0.2">
      <c r="C917" s="89"/>
      <c r="D917" s="89"/>
    </row>
    <row r="918" spans="3:4" ht="12.95" customHeight="1" x14ac:dyDescent="0.2">
      <c r="C918" s="89"/>
      <c r="D918" s="89"/>
    </row>
    <row r="919" spans="3:4" ht="12.95" customHeight="1" x14ac:dyDescent="0.2">
      <c r="C919" s="89"/>
      <c r="D919" s="89"/>
    </row>
    <row r="920" spans="3:4" ht="12.95" customHeight="1" x14ac:dyDescent="0.2">
      <c r="C920" s="89"/>
      <c r="D920" s="89"/>
    </row>
    <row r="921" spans="3:4" ht="12.95" customHeight="1" x14ac:dyDescent="0.2">
      <c r="C921" s="89"/>
      <c r="D921" s="89"/>
    </row>
    <row r="922" spans="3:4" ht="12.95" customHeight="1" x14ac:dyDescent="0.2">
      <c r="C922" s="89"/>
      <c r="D922" s="89"/>
    </row>
    <row r="923" spans="3:4" ht="12.95" customHeight="1" x14ac:dyDescent="0.2">
      <c r="C923" s="89"/>
      <c r="D923" s="89"/>
    </row>
    <row r="924" spans="3:4" ht="12.95" customHeight="1" x14ac:dyDescent="0.2">
      <c r="C924" s="89"/>
      <c r="D924" s="89"/>
    </row>
    <row r="925" spans="3:4" ht="12.95" customHeight="1" x14ac:dyDescent="0.2">
      <c r="C925" s="89"/>
      <c r="D925" s="89"/>
    </row>
    <row r="926" spans="3:4" ht="12.95" customHeight="1" x14ac:dyDescent="0.2">
      <c r="C926" s="89"/>
      <c r="D926" s="89"/>
    </row>
    <row r="927" spans="3:4" ht="12.95" customHeight="1" x14ac:dyDescent="0.2">
      <c r="C927" s="89"/>
      <c r="D927" s="89"/>
    </row>
    <row r="928" spans="3:4" ht="12.95" customHeight="1" x14ac:dyDescent="0.2">
      <c r="C928" s="89"/>
      <c r="D928" s="89"/>
    </row>
    <row r="929" spans="3:4" ht="12.95" customHeight="1" x14ac:dyDescent="0.2">
      <c r="C929" s="89"/>
      <c r="D929" s="89"/>
    </row>
    <row r="930" spans="3:4" ht="12.95" customHeight="1" x14ac:dyDescent="0.2">
      <c r="C930" s="89"/>
      <c r="D930" s="89"/>
    </row>
    <row r="931" spans="3:4" ht="12.95" customHeight="1" x14ac:dyDescent="0.2">
      <c r="C931" s="89"/>
      <c r="D931" s="89"/>
    </row>
    <row r="932" spans="3:4" ht="12.95" customHeight="1" x14ac:dyDescent="0.2">
      <c r="C932" s="89"/>
      <c r="D932" s="89"/>
    </row>
    <row r="933" spans="3:4" ht="12.95" customHeight="1" x14ac:dyDescent="0.2">
      <c r="C933" s="89"/>
      <c r="D933" s="89"/>
    </row>
    <row r="934" spans="3:4" ht="12.95" customHeight="1" x14ac:dyDescent="0.2">
      <c r="C934" s="89"/>
      <c r="D934" s="89"/>
    </row>
    <row r="935" spans="3:4" ht="12.95" customHeight="1" x14ac:dyDescent="0.2">
      <c r="C935" s="89"/>
      <c r="D935" s="89"/>
    </row>
    <row r="936" spans="3:4" ht="12.95" customHeight="1" x14ac:dyDescent="0.2">
      <c r="C936" s="89"/>
      <c r="D936" s="89"/>
    </row>
    <row r="937" spans="3:4" ht="12.95" customHeight="1" x14ac:dyDescent="0.2">
      <c r="C937" s="89"/>
      <c r="D937" s="89"/>
    </row>
    <row r="938" spans="3:4" ht="12.95" customHeight="1" x14ac:dyDescent="0.2">
      <c r="C938" s="89"/>
      <c r="D938" s="89"/>
    </row>
    <row r="939" spans="3:4" ht="12.95" customHeight="1" x14ac:dyDescent="0.2">
      <c r="C939" s="89"/>
      <c r="D939" s="89"/>
    </row>
    <row r="940" spans="3:4" ht="12.95" customHeight="1" x14ac:dyDescent="0.2">
      <c r="C940" s="89"/>
      <c r="D940" s="89"/>
    </row>
    <row r="941" spans="3:4" ht="12.95" customHeight="1" x14ac:dyDescent="0.2">
      <c r="C941" s="89"/>
      <c r="D941" s="89"/>
    </row>
    <row r="942" spans="3:4" ht="12.95" customHeight="1" x14ac:dyDescent="0.2">
      <c r="C942" s="89"/>
      <c r="D942" s="89"/>
    </row>
    <row r="943" spans="3:4" ht="12.95" customHeight="1" x14ac:dyDescent="0.2">
      <c r="C943" s="89"/>
      <c r="D943" s="89"/>
    </row>
    <row r="944" spans="3:4" ht="12.95" customHeight="1" x14ac:dyDescent="0.2">
      <c r="C944" s="89"/>
      <c r="D944" s="89"/>
    </row>
    <row r="945" spans="3:4" ht="12.95" customHeight="1" x14ac:dyDescent="0.2">
      <c r="C945" s="89"/>
      <c r="D945" s="89"/>
    </row>
    <row r="946" spans="3:4" ht="12.95" customHeight="1" x14ac:dyDescent="0.2">
      <c r="C946" s="89"/>
      <c r="D946" s="89"/>
    </row>
    <row r="947" spans="3:4" ht="12.95" customHeight="1" x14ac:dyDescent="0.2">
      <c r="C947" s="89"/>
      <c r="D947" s="89"/>
    </row>
    <row r="948" spans="3:4" ht="12.95" customHeight="1" x14ac:dyDescent="0.2">
      <c r="C948" s="89"/>
      <c r="D948" s="89"/>
    </row>
    <row r="949" spans="3:4" ht="12.95" customHeight="1" x14ac:dyDescent="0.2">
      <c r="C949" s="89"/>
      <c r="D949" s="89"/>
    </row>
    <row r="950" spans="3:4" ht="12.95" customHeight="1" x14ac:dyDescent="0.2">
      <c r="C950" s="89"/>
      <c r="D950" s="89"/>
    </row>
    <row r="951" spans="3:4" ht="12.95" customHeight="1" x14ac:dyDescent="0.2">
      <c r="C951" s="89"/>
      <c r="D951" s="89"/>
    </row>
    <row r="952" spans="3:4" ht="12.95" customHeight="1" x14ac:dyDescent="0.2">
      <c r="C952" s="89"/>
      <c r="D952" s="89"/>
    </row>
    <row r="953" spans="3:4" ht="12.95" customHeight="1" x14ac:dyDescent="0.2">
      <c r="C953" s="89"/>
      <c r="D953" s="89"/>
    </row>
    <row r="954" spans="3:4" ht="12.95" customHeight="1" x14ac:dyDescent="0.2">
      <c r="C954" s="89"/>
      <c r="D954" s="89"/>
    </row>
    <row r="955" spans="3:4" ht="12.95" customHeight="1" x14ac:dyDescent="0.2">
      <c r="C955" s="89"/>
      <c r="D955" s="89"/>
    </row>
    <row r="956" spans="3:4" ht="12.95" customHeight="1" x14ac:dyDescent="0.2">
      <c r="C956" s="89"/>
      <c r="D956" s="89"/>
    </row>
    <row r="957" spans="3:4" ht="12.95" customHeight="1" x14ac:dyDescent="0.2">
      <c r="C957" s="89"/>
      <c r="D957" s="89"/>
    </row>
    <row r="958" spans="3:4" ht="12.95" customHeight="1" x14ac:dyDescent="0.2">
      <c r="C958" s="89"/>
      <c r="D958" s="89"/>
    </row>
    <row r="959" spans="3:4" ht="12.95" customHeight="1" x14ac:dyDescent="0.2">
      <c r="C959" s="89"/>
      <c r="D959" s="89"/>
    </row>
    <row r="960" spans="3:4" ht="12.95" customHeight="1" x14ac:dyDescent="0.2">
      <c r="C960" s="89"/>
      <c r="D960" s="89"/>
    </row>
    <row r="961" spans="3:4" ht="12.95" customHeight="1" x14ac:dyDescent="0.2">
      <c r="C961" s="89"/>
      <c r="D961" s="89"/>
    </row>
    <row r="962" spans="3:4" ht="12.95" customHeight="1" x14ac:dyDescent="0.2">
      <c r="C962" s="89"/>
      <c r="D962" s="89"/>
    </row>
    <row r="963" spans="3:4" ht="12.95" customHeight="1" x14ac:dyDescent="0.2">
      <c r="C963" s="89"/>
      <c r="D963" s="89"/>
    </row>
    <row r="964" spans="3:4" ht="12.95" customHeight="1" x14ac:dyDescent="0.2">
      <c r="C964" s="89"/>
      <c r="D964" s="89"/>
    </row>
    <row r="965" spans="3:4" ht="12.95" customHeight="1" x14ac:dyDescent="0.2">
      <c r="C965" s="89"/>
      <c r="D965" s="89"/>
    </row>
    <row r="966" spans="3:4" ht="12.95" customHeight="1" x14ac:dyDescent="0.2">
      <c r="C966" s="89"/>
      <c r="D966" s="89"/>
    </row>
    <row r="967" spans="3:4" ht="12.95" customHeight="1" x14ac:dyDescent="0.2">
      <c r="C967" s="89"/>
      <c r="D967" s="89"/>
    </row>
    <row r="968" spans="3:4" ht="12.95" customHeight="1" x14ac:dyDescent="0.2">
      <c r="C968" s="89"/>
      <c r="D968" s="89"/>
    </row>
    <row r="969" spans="3:4" ht="12.95" customHeight="1" x14ac:dyDescent="0.2">
      <c r="C969" s="89"/>
      <c r="D969" s="89"/>
    </row>
    <row r="970" spans="3:4" ht="12.95" customHeight="1" x14ac:dyDescent="0.2">
      <c r="C970" s="89"/>
      <c r="D970" s="89"/>
    </row>
    <row r="971" spans="3:4" ht="12.95" customHeight="1" x14ac:dyDescent="0.2">
      <c r="C971" s="89"/>
      <c r="D971" s="89"/>
    </row>
    <row r="972" spans="3:4" ht="12.95" customHeight="1" x14ac:dyDescent="0.2">
      <c r="C972" s="89"/>
      <c r="D972" s="89"/>
    </row>
    <row r="973" spans="3:4" ht="12.95" customHeight="1" x14ac:dyDescent="0.2">
      <c r="C973" s="89"/>
      <c r="D973" s="89"/>
    </row>
    <row r="974" spans="3:4" ht="12.95" customHeight="1" x14ac:dyDescent="0.2">
      <c r="C974" s="89"/>
      <c r="D974" s="89"/>
    </row>
    <row r="975" spans="3:4" ht="12.95" customHeight="1" x14ac:dyDescent="0.2">
      <c r="C975" s="89"/>
      <c r="D975" s="89"/>
    </row>
    <row r="976" spans="3:4" ht="12.95" customHeight="1" x14ac:dyDescent="0.2">
      <c r="C976" s="89"/>
      <c r="D976" s="89"/>
    </row>
    <row r="977" spans="3:4" ht="12.95" customHeight="1" x14ac:dyDescent="0.2">
      <c r="C977" s="89"/>
      <c r="D977" s="89"/>
    </row>
    <row r="978" spans="3:4" ht="12.95" customHeight="1" x14ac:dyDescent="0.2">
      <c r="C978" s="89"/>
      <c r="D978" s="89"/>
    </row>
    <row r="979" spans="3:4" ht="12.95" customHeight="1" x14ac:dyDescent="0.2">
      <c r="C979" s="89"/>
      <c r="D979" s="89"/>
    </row>
    <row r="980" spans="3:4" ht="12.95" customHeight="1" x14ac:dyDescent="0.2">
      <c r="C980" s="89"/>
      <c r="D980" s="89"/>
    </row>
    <row r="981" spans="3:4" ht="12.95" customHeight="1" x14ac:dyDescent="0.2">
      <c r="C981" s="89"/>
      <c r="D981" s="89"/>
    </row>
    <row r="982" spans="3:4" ht="12.95" customHeight="1" x14ac:dyDescent="0.2">
      <c r="C982" s="89"/>
      <c r="D982" s="89"/>
    </row>
    <row r="983" spans="3:4" ht="12.95" customHeight="1" x14ac:dyDescent="0.2">
      <c r="C983" s="89"/>
      <c r="D983" s="89"/>
    </row>
    <row r="984" spans="3:4" ht="12.95" customHeight="1" x14ac:dyDescent="0.2">
      <c r="C984" s="89"/>
      <c r="D984" s="89"/>
    </row>
    <row r="985" spans="3:4" ht="12.95" customHeight="1" x14ac:dyDescent="0.2">
      <c r="C985" s="89"/>
      <c r="D985" s="89"/>
    </row>
    <row r="986" spans="3:4" ht="12.95" customHeight="1" x14ac:dyDescent="0.2">
      <c r="C986" s="89"/>
      <c r="D986" s="89"/>
    </row>
    <row r="987" spans="3:4" ht="12.95" customHeight="1" x14ac:dyDescent="0.2">
      <c r="C987" s="89"/>
      <c r="D987" s="89"/>
    </row>
    <row r="988" spans="3:4" ht="12.95" customHeight="1" x14ac:dyDescent="0.2">
      <c r="C988" s="89"/>
      <c r="D988" s="89"/>
    </row>
    <row r="989" spans="3:4" ht="12.95" customHeight="1" x14ac:dyDescent="0.2">
      <c r="C989" s="89"/>
      <c r="D989" s="89"/>
    </row>
    <row r="990" spans="3:4" ht="12.95" customHeight="1" x14ac:dyDescent="0.2">
      <c r="C990" s="89"/>
      <c r="D990" s="89"/>
    </row>
    <row r="991" spans="3:4" ht="12.95" customHeight="1" x14ac:dyDescent="0.2">
      <c r="C991" s="89"/>
      <c r="D991" s="89"/>
    </row>
    <row r="992" spans="3:4" ht="12.95" customHeight="1" x14ac:dyDescent="0.2">
      <c r="C992" s="89"/>
      <c r="D992" s="89"/>
    </row>
    <row r="993" spans="3:4" ht="12.95" customHeight="1" x14ac:dyDescent="0.2">
      <c r="C993" s="89"/>
      <c r="D993" s="89"/>
    </row>
    <row r="994" spans="3:4" ht="12.95" customHeight="1" x14ac:dyDescent="0.2">
      <c r="C994" s="89"/>
      <c r="D994" s="89"/>
    </row>
    <row r="995" spans="3:4" ht="12.95" customHeight="1" x14ac:dyDescent="0.2">
      <c r="C995" s="89"/>
      <c r="D995" s="89"/>
    </row>
    <row r="996" spans="3:4" ht="12.95" customHeight="1" x14ac:dyDescent="0.2">
      <c r="C996" s="89"/>
      <c r="D996" s="89"/>
    </row>
    <row r="997" spans="3:4" ht="12.95" customHeight="1" x14ac:dyDescent="0.2">
      <c r="C997" s="89"/>
      <c r="D997" s="89"/>
    </row>
    <row r="998" spans="3:4" ht="12.95" customHeight="1" x14ac:dyDescent="0.2">
      <c r="C998" s="89"/>
      <c r="D998" s="89"/>
    </row>
    <row r="999" spans="3:4" ht="12.95" customHeight="1" x14ac:dyDescent="0.2">
      <c r="C999" s="89"/>
      <c r="D999" s="89"/>
    </row>
    <row r="1000" spans="3:4" ht="12.95" customHeight="1" x14ac:dyDescent="0.2">
      <c r="C1000" s="89"/>
      <c r="D1000" s="89"/>
    </row>
    <row r="1001" spans="3:4" ht="12.95" customHeight="1" x14ac:dyDescent="0.2">
      <c r="C1001" s="89"/>
      <c r="D1001" s="89"/>
    </row>
    <row r="1002" spans="3:4" ht="12.95" customHeight="1" x14ac:dyDescent="0.2">
      <c r="C1002" s="89"/>
      <c r="D1002" s="89"/>
    </row>
    <row r="1003" spans="3:4" ht="12.95" customHeight="1" x14ac:dyDescent="0.2">
      <c r="C1003" s="89"/>
      <c r="D1003" s="89"/>
    </row>
    <row r="1004" spans="3:4" ht="12.95" customHeight="1" x14ac:dyDescent="0.2">
      <c r="C1004" s="89"/>
      <c r="D1004" s="89"/>
    </row>
    <row r="1005" spans="3:4" ht="12.95" customHeight="1" x14ac:dyDescent="0.2">
      <c r="C1005" s="89"/>
      <c r="D1005" s="89"/>
    </row>
    <row r="1006" spans="3:4" ht="12.95" customHeight="1" x14ac:dyDescent="0.2">
      <c r="C1006" s="89"/>
      <c r="D1006" s="89"/>
    </row>
    <row r="1007" spans="3:4" ht="12.95" customHeight="1" x14ac:dyDescent="0.2">
      <c r="C1007" s="89"/>
      <c r="D1007" s="89"/>
    </row>
    <row r="1008" spans="3:4" ht="12.95" customHeight="1" x14ac:dyDescent="0.2">
      <c r="C1008" s="89"/>
      <c r="D1008" s="89"/>
    </row>
    <row r="1009" spans="3:4" ht="12.95" customHeight="1" x14ac:dyDescent="0.2">
      <c r="C1009" s="89"/>
      <c r="D1009" s="89"/>
    </row>
    <row r="1010" spans="3:4" ht="12.95" customHeight="1" x14ac:dyDescent="0.2">
      <c r="C1010" s="89"/>
      <c r="D1010" s="89"/>
    </row>
    <row r="1011" spans="3:4" ht="12.95" customHeight="1" x14ac:dyDescent="0.2">
      <c r="C1011" s="89"/>
      <c r="D1011" s="89"/>
    </row>
    <row r="1012" spans="3:4" ht="12.95" customHeight="1" x14ac:dyDescent="0.2">
      <c r="C1012" s="89"/>
      <c r="D1012" s="89"/>
    </row>
    <row r="1013" spans="3:4" ht="12.95" customHeight="1" x14ac:dyDescent="0.2">
      <c r="C1013" s="89"/>
      <c r="D1013" s="89"/>
    </row>
    <row r="1014" spans="3:4" ht="12.95" customHeight="1" x14ac:dyDescent="0.2">
      <c r="C1014" s="89"/>
      <c r="D1014" s="89"/>
    </row>
    <row r="1015" spans="3:4" ht="12.95" customHeight="1" x14ac:dyDescent="0.2">
      <c r="C1015" s="89"/>
      <c r="D1015" s="89"/>
    </row>
    <row r="1016" spans="3:4" ht="12.95" customHeight="1" x14ac:dyDescent="0.2">
      <c r="C1016" s="89"/>
      <c r="D1016" s="89"/>
    </row>
    <row r="1017" spans="3:4" ht="12.95" customHeight="1" x14ac:dyDescent="0.2">
      <c r="C1017" s="89"/>
      <c r="D1017" s="89"/>
    </row>
    <row r="1018" spans="3:4" ht="12.95" customHeight="1" x14ac:dyDescent="0.2">
      <c r="C1018" s="89"/>
      <c r="D1018" s="89"/>
    </row>
    <row r="1019" spans="3:4" ht="12.95" customHeight="1" x14ac:dyDescent="0.2">
      <c r="C1019" s="89"/>
      <c r="D1019" s="89"/>
    </row>
    <row r="1020" spans="3:4" ht="12.95" customHeight="1" x14ac:dyDescent="0.2">
      <c r="C1020" s="89"/>
      <c r="D1020" s="89"/>
    </row>
    <row r="1021" spans="3:4" ht="12.95" customHeight="1" x14ac:dyDescent="0.2">
      <c r="C1021" s="89"/>
      <c r="D1021" s="89"/>
    </row>
    <row r="1022" spans="3:4" ht="12.95" customHeight="1" x14ac:dyDescent="0.2">
      <c r="C1022" s="89"/>
      <c r="D1022" s="89"/>
    </row>
    <row r="1023" spans="3:4" ht="12.95" customHeight="1" x14ac:dyDescent="0.2">
      <c r="C1023" s="89"/>
      <c r="D1023" s="89"/>
    </row>
    <row r="1024" spans="3:4" ht="12.95" customHeight="1" x14ac:dyDescent="0.2">
      <c r="C1024" s="89"/>
      <c r="D1024" s="89"/>
    </row>
    <row r="1025" spans="3:4" ht="12.95" customHeight="1" x14ac:dyDescent="0.2">
      <c r="C1025" s="89"/>
      <c r="D1025" s="89"/>
    </row>
    <row r="1026" spans="3:4" ht="12.95" customHeight="1" x14ac:dyDescent="0.2">
      <c r="C1026" s="89"/>
      <c r="D1026" s="89"/>
    </row>
    <row r="1027" spans="3:4" ht="12.95" customHeight="1" x14ac:dyDescent="0.2">
      <c r="C1027" s="89"/>
      <c r="D1027" s="89"/>
    </row>
    <row r="1028" spans="3:4" ht="12.95" customHeight="1" x14ac:dyDescent="0.2">
      <c r="C1028" s="89"/>
      <c r="D1028" s="89"/>
    </row>
    <row r="1029" spans="3:4" ht="12.95" customHeight="1" x14ac:dyDescent="0.2">
      <c r="C1029" s="89"/>
      <c r="D1029" s="89"/>
    </row>
    <row r="1030" spans="3:4" ht="12.95" customHeight="1" x14ac:dyDescent="0.2">
      <c r="C1030" s="89"/>
      <c r="D1030" s="89"/>
    </row>
    <row r="1031" spans="3:4" ht="12.95" customHeight="1" x14ac:dyDescent="0.2">
      <c r="C1031" s="89"/>
      <c r="D1031" s="89"/>
    </row>
    <row r="1032" spans="3:4" ht="12.95" customHeight="1" x14ac:dyDescent="0.2">
      <c r="C1032" s="89"/>
      <c r="D1032" s="89"/>
    </row>
    <row r="1033" spans="3:4" ht="12.95" customHeight="1" x14ac:dyDescent="0.2">
      <c r="C1033" s="89"/>
      <c r="D1033" s="89"/>
    </row>
    <row r="1034" spans="3:4" ht="12.95" customHeight="1" x14ac:dyDescent="0.2">
      <c r="C1034" s="89"/>
      <c r="D1034" s="89"/>
    </row>
    <row r="1035" spans="3:4" ht="12.95" customHeight="1" x14ac:dyDescent="0.2">
      <c r="C1035" s="89"/>
      <c r="D1035" s="89"/>
    </row>
    <row r="1036" spans="3:4" ht="12.95" customHeight="1" x14ac:dyDescent="0.2">
      <c r="C1036" s="89"/>
      <c r="D1036" s="89"/>
    </row>
    <row r="1037" spans="3:4" ht="12.95" customHeight="1" x14ac:dyDescent="0.2">
      <c r="C1037" s="89"/>
      <c r="D1037" s="89"/>
    </row>
    <row r="1038" spans="3:4" ht="12.95" customHeight="1" x14ac:dyDescent="0.2">
      <c r="C1038" s="89"/>
      <c r="D1038" s="89"/>
    </row>
    <row r="1039" spans="3:4" ht="12.95" customHeight="1" x14ac:dyDescent="0.2">
      <c r="C1039" s="89"/>
      <c r="D1039" s="89"/>
    </row>
    <row r="1040" spans="3:4" ht="12.95" customHeight="1" x14ac:dyDescent="0.2">
      <c r="C1040" s="89"/>
      <c r="D1040" s="89"/>
    </row>
    <row r="1041" spans="3:4" ht="12.95" customHeight="1" x14ac:dyDescent="0.2">
      <c r="C1041" s="89"/>
      <c r="D1041" s="89"/>
    </row>
    <row r="1042" spans="3:4" ht="12.95" customHeight="1" x14ac:dyDescent="0.2">
      <c r="C1042" s="89"/>
      <c r="D1042" s="89"/>
    </row>
    <row r="1043" spans="3:4" ht="12.95" customHeight="1" x14ac:dyDescent="0.2">
      <c r="C1043" s="89"/>
      <c r="D1043" s="89"/>
    </row>
    <row r="1044" spans="3:4" ht="12.95" customHeight="1" x14ac:dyDescent="0.2">
      <c r="C1044" s="89"/>
      <c r="D1044" s="89"/>
    </row>
    <row r="1045" spans="3:4" ht="12.95" customHeight="1" x14ac:dyDescent="0.2">
      <c r="C1045" s="89"/>
      <c r="D1045" s="89"/>
    </row>
    <row r="1046" spans="3:4" ht="12.95" customHeight="1" x14ac:dyDescent="0.2">
      <c r="C1046" s="89"/>
      <c r="D1046" s="89"/>
    </row>
    <row r="1047" spans="3:4" ht="12.95" customHeight="1" x14ac:dyDescent="0.2">
      <c r="C1047" s="89"/>
      <c r="D1047" s="89"/>
    </row>
    <row r="1048" spans="3:4" ht="12.95" customHeight="1" x14ac:dyDescent="0.2">
      <c r="C1048" s="89"/>
      <c r="D1048" s="89"/>
    </row>
    <row r="1049" spans="3:4" ht="12.95" customHeight="1" x14ac:dyDescent="0.2">
      <c r="C1049" s="89"/>
      <c r="D1049" s="89"/>
    </row>
    <row r="1050" spans="3:4" ht="12.95" customHeight="1" x14ac:dyDescent="0.2">
      <c r="C1050" s="89"/>
      <c r="D1050" s="89"/>
    </row>
    <row r="1051" spans="3:4" ht="12.95" customHeight="1" x14ac:dyDescent="0.2">
      <c r="C1051" s="89"/>
      <c r="D1051" s="89"/>
    </row>
    <row r="1052" spans="3:4" ht="12.95" customHeight="1" x14ac:dyDescent="0.2">
      <c r="C1052" s="89"/>
      <c r="D1052" s="89"/>
    </row>
    <row r="1053" spans="3:4" ht="12.95" customHeight="1" x14ac:dyDescent="0.2">
      <c r="C1053" s="89"/>
      <c r="D1053" s="89"/>
    </row>
    <row r="1054" spans="3:4" ht="12.95" customHeight="1" x14ac:dyDescent="0.2">
      <c r="C1054" s="89"/>
      <c r="D1054" s="89"/>
    </row>
    <row r="1055" spans="3:4" ht="12.95" customHeight="1" x14ac:dyDescent="0.2">
      <c r="C1055" s="89"/>
      <c r="D1055" s="89"/>
    </row>
    <row r="1056" spans="3:4" ht="12.95" customHeight="1" x14ac:dyDescent="0.2">
      <c r="C1056" s="89"/>
      <c r="D1056" s="89"/>
    </row>
    <row r="1057" spans="3:4" ht="12.95" customHeight="1" x14ac:dyDescent="0.2">
      <c r="C1057" s="89"/>
      <c r="D1057" s="89"/>
    </row>
    <row r="1058" spans="3:4" ht="12.95" customHeight="1" x14ac:dyDescent="0.2">
      <c r="C1058" s="89"/>
      <c r="D1058" s="89"/>
    </row>
    <row r="1059" spans="3:4" ht="12.95" customHeight="1" x14ac:dyDescent="0.2">
      <c r="C1059" s="89"/>
      <c r="D1059" s="89"/>
    </row>
    <row r="1060" spans="3:4" ht="12.95" customHeight="1" x14ac:dyDescent="0.2">
      <c r="C1060" s="89"/>
      <c r="D1060" s="89"/>
    </row>
    <row r="1061" spans="3:4" ht="12.95" customHeight="1" x14ac:dyDescent="0.2">
      <c r="C1061" s="89"/>
      <c r="D1061" s="89"/>
    </row>
    <row r="1062" spans="3:4" ht="12.95" customHeight="1" x14ac:dyDescent="0.2">
      <c r="C1062" s="89"/>
      <c r="D1062" s="89"/>
    </row>
    <row r="1063" spans="3:4" ht="12.95" customHeight="1" x14ac:dyDescent="0.2">
      <c r="C1063" s="89"/>
      <c r="D1063" s="89"/>
    </row>
    <row r="1064" spans="3:4" ht="12.95" customHeight="1" x14ac:dyDescent="0.2">
      <c r="C1064" s="89"/>
      <c r="D1064" s="89"/>
    </row>
    <row r="1065" spans="3:4" ht="12.95" customHeight="1" x14ac:dyDescent="0.2">
      <c r="C1065" s="89"/>
      <c r="D1065" s="89"/>
    </row>
    <row r="1066" spans="3:4" ht="12.95" customHeight="1" x14ac:dyDescent="0.2">
      <c r="C1066" s="89"/>
      <c r="D1066" s="89"/>
    </row>
    <row r="1067" spans="3:4" ht="12.95" customHeight="1" x14ac:dyDescent="0.2">
      <c r="C1067" s="89"/>
      <c r="D1067" s="89"/>
    </row>
    <row r="1068" spans="3:4" ht="12.95" customHeight="1" x14ac:dyDescent="0.2">
      <c r="C1068" s="89"/>
      <c r="D1068" s="89"/>
    </row>
    <row r="1069" spans="3:4" ht="12.95" customHeight="1" x14ac:dyDescent="0.2">
      <c r="C1069" s="89"/>
      <c r="D1069" s="89"/>
    </row>
    <row r="1070" spans="3:4" ht="12.95" customHeight="1" x14ac:dyDescent="0.2">
      <c r="C1070" s="89"/>
      <c r="D1070" s="89"/>
    </row>
    <row r="1071" spans="3:4" ht="12.95" customHeight="1" x14ac:dyDescent="0.2">
      <c r="C1071" s="89"/>
      <c r="D1071" s="89"/>
    </row>
    <row r="1072" spans="3:4" ht="12.95" customHeight="1" x14ac:dyDescent="0.2">
      <c r="C1072" s="89"/>
      <c r="D1072" s="89"/>
    </row>
    <row r="1073" spans="3:4" ht="12.95" customHeight="1" x14ac:dyDescent="0.2">
      <c r="C1073" s="89"/>
      <c r="D1073" s="89"/>
    </row>
    <row r="1074" spans="3:4" ht="12.95" customHeight="1" x14ac:dyDescent="0.2">
      <c r="C1074" s="89"/>
      <c r="D1074" s="89"/>
    </row>
    <row r="1075" spans="3:4" ht="12.95" customHeight="1" x14ac:dyDescent="0.2">
      <c r="C1075" s="89"/>
      <c r="D1075" s="89"/>
    </row>
    <row r="1076" spans="3:4" ht="12.95" customHeight="1" x14ac:dyDescent="0.2">
      <c r="C1076" s="89"/>
      <c r="D1076" s="89"/>
    </row>
    <row r="1077" spans="3:4" ht="12.95" customHeight="1" x14ac:dyDescent="0.2">
      <c r="C1077" s="89"/>
      <c r="D1077" s="89"/>
    </row>
    <row r="1078" spans="3:4" ht="12.95" customHeight="1" x14ac:dyDescent="0.2">
      <c r="C1078" s="89"/>
      <c r="D1078" s="89"/>
    </row>
    <row r="1079" spans="3:4" ht="12.95" customHeight="1" x14ac:dyDescent="0.2">
      <c r="C1079" s="89"/>
      <c r="D1079" s="89"/>
    </row>
    <row r="1080" spans="3:4" ht="12.95" customHeight="1" x14ac:dyDescent="0.2">
      <c r="C1080" s="89"/>
      <c r="D1080" s="89"/>
    </row>
    <row r="1081" spans="3:4" ht="12.95" customHeight="1" x14ac:dyDescent="0.2">
      <c r="C1081" s="89"/>
      <c r="D1081" s="89"/>
    </row>
    <row r="1082" spans="3:4" ht="12.95" customHeight="1" x14ac:dyDescent="0.2">
      <c r="C1082" s="89"/>
      <c r="D1082" s="89"/>
    </row>
    <row r="1083" spans="3:4" ht="12.95" customHeight="1" x14ac:dyDescent="0.2">
      <c r="C1083" s="89"/>
      <c r="D1083" s="89"/>
    </row>
    <row r="1084" spans="3:4" ht="12.95" customHeight="1" x14ac:dyDescent="0.2">
      <c r="C1084" s="89"/>
      <c r="D1084" s="89"/>
    </row>
    <row r="1085" spans="3:4" ht="12.95" customHeight="1" x14ac:dyDescent="0.2">
      <c r="C1085" s="89"/>
      <c r="D1085" s="89"/>
    </row>
    <row r="1086" spans="3:4" ht="12.95" customHeight="1" x14ac:dyDescent="0.2">
      <c r="C1086" s="89"/>
      <c r="D1086" s="89"/>
    </row>
    <row r="1087" spans="3:4" ht="12.95" customHeight="1" x14ac:dyDescent="0.2">
      <c r="C1087" s="89"/>
      <c r="D1087" s="89"/>
    </row>
    <row r="1088" spans="3:4" ht="12.95" customHeight="1" x14ac:dyDescent="0.2">
      <c r="C1088" s="89"/>
      <c r="D1088" s="89"/>
    </row>
    <row r="1089" spans="3:4" ht="12.95" customHeight="1" x14ac:dyDescent="0.2">
      <c r="C1089" s="89"/>
      <c r="D1089" s="89"/>
    </row>
    <row r="1090" spans="3:4" ht="12.95" customHeight="1" x14ac:dyDescent="0.2">
      <c r="C1090" s="89"/>
      <c r="D1090" s="89"/>
    </row>
    <row r="1091" spans="3:4" ht="12.95" customHeight="1" x14ac:dyDescent="0.2">
      <c r="C1091" s="89"/>
      <c r="D1091" s="89"/>
    </row>
    <row r="1092" spans="3:4" ht="12.95" customHeight="1" x14ac:dyDescent="0.2">
      <c r="C1092" s="89"/>
      <c r="D1092" s="89"/>
    </row>
    <row r="1093" spans="3:4" ht="12.95" customHeight="1" x14ac:dyDescent="0.2">
      <c r="C1093" s="89"/>
      <c r="D1093" s="89"/>
    </row>
    <row r="1094" spans="3:4" ht="12.95" customHeight="1" x14ac:dyDescent="0.2">
      <c r="C1094" s="89"/>
      <c r="D1094" s="89"/>
    </row>
    <row r="1095" spans="3:4" ht="12.95" customHeight="1" x14ac:dyDescent="0.2">
      <c r="C1095" s="89"/>
      <c r="D1095" s="89"/>
    </row>
    <row r="1096" spans="3:4" ht="12.95" customHeight="1" x14ac:dyDescent="0.2">
      <c r="C1096" s="89"/>
      <c r="D1096" s="89"/>
    </row>
    <row r="1097" spans="3:4" ht="12.95" customHeight="1" x14ac:dyDescent="0.2">
      <c r="C1097" s="89"/>
      <c r="D1097" s="89"/>
    </row>
    <row r="1098" spans="3:4" ht="12.95" customHeight="1" x14ac:dyDescent="0.2">
      <c r="C1098" s="89"/>
      <c r="D1098" s="89"/>
    </row>
    <row r="1099" spans="3:4" ht="12.95" customHeight="1" x14ac:dyDescent="0.2">
      <c r="C1099" s="89"/>
      <c r="D1099" s="89"/>
    </row>
    <row r="1100" spans="3:4" ht="12.95" customHeight="1" x14ac:dyDescent="0.2">
      <c r="C1100" s="89"/>
      <c r="D1100" s="89"/>
    </row>
    <row r="1101" spans="3:4" ht="12.95" customHeight="1" x14ac:dyDescent="0.2">
      <c r="C1101" s="89"/>
      <c r="D1101" s="89"/>
    </row>
    <row r="1102" spans="3:4" ht="12.95" customHeight="1" x14ac:dyDescent="0.2">
      <c r="C1102" s="89"/>
      <c r="D1102" s="89"/>
    </row>
    <row r="1103" spans="3:4" ht="12.95" customHeight="1" x14ac:dyDescent="0.2">
      <c r="C1103" s="89"/>
      <c r="D1103" s="89"/>
    </row>
    <row r="1104" spans="3:4" ht="12.95" customHeight="1" x14ac:dyDescent="0.2">
      <c r="C1104" s="89"/>
      <c r="D1104" s="89"/>
    </row>
    <row r="1105" spans="3:4" ht="12.95" customHeight="1" x14ac:dyDescent="0.2">
      <c r="C1105" s="89"/>
      <c r="D1105" s="89"/>
    </row>
    <row r="1106" spans="3:4" ht="12.95" customHeight="1" x14ac:dyDescent="0.2">
      <c r="C1106" s="89"/>
      <c r="D1106" s="89"/>
    </row>
    <row r="1107" spans="3:4" ht="12.95" customHeight="1" x14ac:dyDescent="0.2">
      <c r="C1107" s="89"/>
      <c r="D1107" s="89"/>
    </row>
    <row r="1108" spans="3:4" ht="12.95" customHeight="1" x14ac:dyDescent="0.2">
      <c r="C1108" s="89"/>
      <c r="D1108" s="89"/>
    </row>
    <row r="1109" spans="3:4" ht="12.95" customHeight="1" x14ac:dyDescent="0.2">
      <c r="C1109" s="89"/>
      <c r="D1109" s="89"/>
    </row>
    <row r="1110" spans="3:4" ht="12.95" customHeight="1" x14ac:dyDescent="0.2">
      <c r="C1110" s="89"/>
      <c r="D1110" s="89"/>
    </row>
    <row r="1111" spans="3:4" ht="12.95" customHeight="1" x14ac:dyDescent="0.2">
      <c r="C1111" s="89"/>
      <c r="D1111" s="89"/>
    </row>
    <row r="1112" spans="3:4" ht="12.95" customHeight="1" x14ac:dyDescent="0.2">
      <c r="C1112" s="89"/>
      <c r="D1112" s="89"/>
    </row>
    <row r="1113" spans="3:4" ht="12.95" customHeight="1" x14ac:dyDescent="0.2">
      <c r="C1113" s="89"/>
      <c r="D1113" s="89"/>
    </row>
    <row r="1114" spans="3:4" ht="12.95" customHeight="1" x14ac:dyDescent="0.2">
      <c r="C1114" s="89"/>
      <c r="D1114" s="89"/>
    </row>
    <row r="1115" spans="3:4" ht="12.95" customHeight="1" x14ac:dyDescent="0.2">
      <c r="C1115" s="89"/>
      <c r="D1115" s="89"/>
    </row>
    <row r="1116" spans="3:4" ht="12.95" customHeight="1" x14ac:dyDescent="0.2">
      <c r="C1116" s="89"/>
      <c r="D1116" s="89"/>
    </row>
    <row r="1117" spans="3:4" ht="12.95" customHeight="1" x14ac:dyDescent="0.2">
      <c r="C1117" s="89"/>
      <c r="D1117" s="89"/>
    </row>
    <row r="1118" spans="3:4" ht="12.95" customHeight="1" x14ac:dyDescent="0.2">
      <c r="C1118" s="89"/>
      <c r="D1118" s="89"/>
    </row>
    <row r="1119" spans="3:4" ht="12.95" customHeight="1" x14ac:dyDescent="0.2">
      <c r="C1119" s="89"/>
      <c r="D1119" s="89"/>
    </row>
    <row r="1120" spans="3:4" ht="12.95" customHeight="1" x14ac:dyDescent="0.2">
      <c r="C1120" s="89"/>
      <c r="D1120" s="89"/>
    </row>
    <row r="1121" spans="3:4" ht="12.95" customHeight="1" x14ac:dyDescent="0.2">
      <c r="C1121" s="89"/>
      <c r="D1121" s="89"/>
    </row>
    <row r="1122" spans="3:4" ht="12.95" customHeight="1" x14ac:dyDescent="0.2">
      <c r="C1122" s="89"/>
      <c r="D1122" s="89"/>
    </row>
    <row r="1123" spans="3:4" ht="12.95" customHeight="1" x14ac:dyDescent="0.2">
      <c r="C1123" s="89"/>
      <c r="D1123" s="89"/>
    </row>
    <row r="1124" spans="3:4" ht="12.95" customHeight="1" x14ac:dyDescent="0.2">
      <c r="C1124" s="89"/>
      <c r="D1124" s="89"/>
    </row>
    <row r="1125" spans="3:4" ht="12.95" customHeight="1" x14ac:dyDescent="0.2">
      <c r="C1125" s="89"/>
      <c r="D1125" s="89"/>
    </row>
    <row r="1126" spans="3:4" ht="12.95" customHeight="1" x14ac:dyDescent="0.2">
      <c r="C1126" s="89"/>
      <c r="D1126" s="89"/>
    </row>
    <row r="1127" spans="3:4" ht="12.95" customHeight="1" x14ac:dyDescent="0.2">
      <c r="C1127" s="89"/>
      <c r="D1127" s="89"/>
    </row>
    <row r="1128" spans="3:4" ht="12.95" customHeight="1" x14ac:dyDescent="0.2">
      <c r="C1128" s="89"/>
      <c r="D1128" s="89"/>
    </row>
    <row r="1129" spans="3:4" ht="12.95" customHeight="1" x14ac:dyDescent="0.2">
      <c r="C1129" s="89"/>
      <c r="D1129" s="89"/>
    </row>
    <row r="1130" spans="3:4" ht="12.95" customHeight="1" x14ac:dyDescent="0.2">
      <c r="C1130" s="89"/>
      <c r="D1130" s="89"/>
    </row>
    <row r="1131" spans="3:4" ht="12.95" customHeight="1" x14ac:dyDescent="0.2">
      <c r="C1131" s="89"/>
      <c r="D1131" s="89"/>
    </row>
    <row r="1132" spans="3:4" ht="12.95" customHeight="1" x14ac:dyDescent="0.2">
      <c r="C1132" s="89"/>
      <c r="D1132" s="89"/>
    </row>
    <row r="1133" spans="3:4" ht="12.95" customHeight="1" x14ac:dyDescent="0.2">
      <c r="C1133" s="89"/>
      <c r="D1133" s="89"/>
    </row>
    <row r="1134" spans="3:4" ht="12.95" customHeight="1" x14ac:dyDescent="0.2">
      <c r="C1134" s="89"/>
      <c r="D1134" s="89"/>
    </row>
    <row r="1135" spans="3:4" ht="12.95" customHeight="1" x14ac:dyDescent="0.2">
      <c r="C1135" s="89"/>
      <c r="D1135" s="89"/>
    </row>
    <row r="1136" spans="3:4" ht="12.95" customHeight="1" x14ac:dyDescent="0.2">
      <c r="C1136" s="89"/>
      <c r="D1136" s="89"/>
    </row>
    <row r="1137" spans="3:4" ht="12.95" customHeight="1" x14ac:dyDescent="0.2">
      <c r="C1137" s="89"/>
      <c r="D1137" s="89"/>
    </row>
    <row r="1138" spans="3:4" ht="12.95" customHeight="1" x14ac:dyDescent="0.2">
      <c r="C1138" s="89"/>
      <c r="D1138" s="89"/>
    </row>
    <row r="1139" spans="3:4" ht="12.95" customHeight="1" x14ac:dyDescent="0.2">
      <c r="C1139" s="89"/>
      <c r="D1139" s="89"/>
    </row>
    <row r="1140" spans="3:4" ht="12.95" customHeight="1" x14ac:dyDescent="0.2">
      <c r="C1140" s="89"/>
      <c r="D1140" s="89"/>
    </row>
    <row r="1141" spans="3:4" ht="12.95" customHeight="1" x14ac:dyDescent="0.2">
      <c r="C1141" s="89"/>
      <c r="D1141" s="89"/>
    </row>
    <row r="1142" spans="3:4" ht="12.95" customHeight="1" x14ac:dyDescent="0.2">
      <c r="C1142" s="89"/>
      <c r="D1142" s="89"/>
    </row>
    <row r="1143" spans="3:4" ht="12.95" customHeight="1" x14ac:dyDescent="0.2">
      <c r="C1143" s="89"/>
      <c r="D1143" s="89"/>
    </row>
    <row r="1144" spans="3:4" ht="12.95" customHeight="1" x14ac:dyDescent="0.2">
      <c r="C1144" s="89"/>
      <c r="D1144" s="89"/>
    </row>
    <row r="1145" spans="3:4" ht="12.95" customHeight="1" x14ac:dyDescent="0.2">
      <c r="C1145" s="89"/>
      <c r="D1145" s="89"/>
    </row>
    <row r="1146" spans="3:4" ht="12.95" customHeight="1" x14ac:dyDescent="0.2">
      <c r="C1146" s="89"/>
      <c r="D1146" s="89"/>
    </row>
    <row r="1147" spans="3:4" ht="12.95" customHeight="1" x14ac:dyDescent="0.2">
      <c r="C1147" s="89"/>
      <c r="D1147" s="89"/>
    </row>
    <row r="1148" spans="3:4" ht="12.95" customHeight="1" x14ac:dyDescent="0.2">
      <c r="C1148" s="89"/>
      <c r="D1148" s="89"/>
    </row>
    <row r="1149" spans="3:4" ht="12.95" customHeight="1" x14ac:dyDescent="0.2">
      <c r="C1149" s="89"/>
      <c r="D1149" s="89"/>
    </row>
    <row r="1150" spans="3:4" ht="12.95" customHeight="1" x14ac:dyDescent="0.2">
      <c r="C1150" s="89"/>
      <c r="D1150" s="89"/>
    </row>
    <row r="1151" spans="3:4" ht="12.95" customHeight="1" x14ac:dyDescent="0.2">
      <c r="C1151" s="89"/>
      <c r="D1151" s="89"/>
    </row>
    <row r="1152" spans="3:4" ht="12.95" customHeight="1" x14ac:dyDescent="0.2">
      <c r="C1152" s="89"/>
      <c r="D1152" s="89"/>
    </row>
    <row r="1153" spans="3:4" ht="12.95" customHeight="1" x14ac:dyDescent="0.2">
      <c r="C1153" s="89"/>
      <c r="D1153" s="89"/>
    </row>
    <row r="1154" spans="3:4" ht="12.95" customHeight="1" x14ac:dyDescent="0.2">
      <c r="C1154" s="89"/>
      <c r="D1154" s="89"/>
    </row>
    <row r="1155" spans="3:4" ht="12.95" customHeight="1" x14ac:dyDescent="0.2">
      <c r="C1155" s="89"/>
      <c r="D1155" s="89"/>
    </row>
    <row r="1156" spans="3:4" ht="12.95" customHeight="1" x14ac:dyDescent="0.2">
      <c r="C1156" s="89"/>
      <c r="D1156" s="89"/>
    </row>
    <row r="1157" spans="3:4" ht="12.95" customHeight="1" x14ac:dyDescent="0.2">
      <c r="C1157" s="89"/>
      <c r="D1157" s="89"/>
    </row>
    <row r="1158" spans="3:4" ht="12.95" customHeight="1" x14ac:dyDescent="0.2">
      <c r="C1158" s="89"/>
      <c r="D1158" s="89"/>
    </row>
    <row r="1159" spans="3:4" ht="12.95" customHeight="1" x14ac:dyDescent="0.2">
      <c r="C1159" s="89"/>
      <c r="D1159" s="89"/>
    </row>
    <row r="1160" spans="3:4" ht="12.95" customHeight="1" x14ac:dyDescent="0.2">
      <c r="C1160" s="89"/>
      <c r="D1160" s="89"/>
    </row>
    <row r="1161" spans="3:4" ht="12.95" customHeight="1" x14ac:dyDescent="0.2">
      <c r="C1161" s="89"/>
      <c r="D1161" s="89"/>
    </row>
    <row r="1162" spans="3:4" ht="12.95" customHeight="1" x14ac:dyDescent="0.2">
      <c r="C1162" s="89"/>
      <c r="D1162" s="89"/>
    </row>
    <row r="1163" spans="3:4" ht="12.95" customHeight="1" x14ac:dyDescent="0.2">
      <c r="C1163" s="89"/>
      <c r="D1163" s="89"/>
    </row>
    <row r="1164" spans="3:4" ht="12.95" customHeight="1" x14ac:dyDescent="0.2">
      <c r="C1164" s="89"/>
      <c r="D1164" s="89"/>
    </row>
    <row r="1165" spans="3:4" ht="12.95" customHeight="1" x14ac:dyDescent="0.2">
      <c r="C1165" s="89"/>
      <c r="D1165" s="89"/>
    </row>
    <row r="1166" spans="3:4" ht="12.95" customHeight="1" x14ac:dyDescent="0.2">
      <c r="C1166" s="89"/>
      <c r="D1166" s="89"/>
    </row>
    <row r="1167" spans="3:4" ht="12.95" customHeight="1" x14ac:dyDescent="0.2">
      <c r="C1167" s="89"/>
      <c r="D1167" s="89"/>
    </row>
    <row r="1168" spans="3:4" ht="12.95" customHeight="1" x14ac:dyDescent="0.2">
      <c r="C1168" s="89"/>
      <c r="D1168" s="89"/>
    </row>
    <row r="1169" spans="3:4" ht="12.95" customHeight="1" x14ac:dyDescent="0.2">
      <c r="C1169" s="89"/>
      <c r="D1169" s="89"/>
    </row>
    <row r="1170" spans="3:4" ht="12.95" customHeight="1" x14ac:dyDescent="0.2">
      <c r="C1170" s="89"/>
      <c r="D1170" s="89"/>
    </row>
    <row r="1171" spans="3:4" ht="12.95" customHeight="1" x14ac:dyDescent="0.2">
      <c r="C1171" s="89"/>
      <c r="D1171" s="89"/>
    </row>
    <row r="1172" spans="3:4" ht="12.95" customHeight="1" x14ac:dyDescent="0.2">
      <c r="C1172" s="89"/>
      <c r="D1172" s="89"/>
    </row>
    <row r="1173" spans="3:4" ht="12.95" customHeight="1" x14ac:dyDescent="0.2">
      <c r="C1173" s="89"/>
      <c r="D1173" s="89"/>
    </row>
    <row r="1174" spans="3:4" ht="12.95" customHeight="1" x14ac:dyDescent="0.2">
      <c r="C1174" s="89"/>
      <c r="D1174" s="89"/>
    </row>
    <row r="1175" spans="3:4" ht="12.95" customHeight="1" x14ac:dyDescent="0.2">
      <c r="C1175" s="89"/>
      <c r="D1175" s="89"/>
    </row>
    <row r="1176" spans="3:4" ht="12.95" customHeight="1" x14ac:dyDescent="0.2">
      <c r="C1176" s="89"/>
      <c r="D1176" s="89"/>
    </row>
    <row r="1177" spans="3:4" ht="12.95" customHeight="1" x14ac:dyDescent="0.2">
      <c r="C1177" s="89"/>
      <c r="D1177" s="89"/>
    </row>
    <row r="1178" spans="3:4" ht="12.95" customHeight="1" x14ac:dyDescent="0.2">
      <c r="C1178" s="89"/>
      <c r="D1178" s="89"/>
    </row>
    <row r="1179" spans="3:4" ht="12.95" customHeight="1" x14ac:dyDescent="0.2">
      <c r="C1179" s="89"/>
      <c r="D1179" s="89"/>
    </row>
    <row r="1180" spans="3:4" ht="12.95" customHeight="1" x14ac:dyDescent="0.2">
      <c r="C1180" s="89"/>
      <c r="D1180" s="89"/>
    </row>
    <row r="1181" spans="3:4" ht="12.95" customHeight="1" x14ac:dyDescent="0.2">
      <c r="C1181" s="89"/>
      <c r="D1181" s="89"/>
    </row>
    <row r="1182" spans="3:4" ht="12.95" customHeight="1" x14ac:dyDescent="0.2">
      <c r="C1182" s="89"/>
      <c r="D1182" s="89"/>
    </row>
    <row r="1183" spans="3:4" ht="12.95" customHeight="1" x14ac:dyDescent="0.2">
      <c r="C1183" s="89"/>
      <c r="D1183" s="89"/>
    </row>
    <row r="1184" spans="3:4" ht="12.95" customHeight="1" x14ac:dyDescent="0.2">
      <c r="C1184" s="89"/>
      <c r="D1184" s="89"/>
    </row>
    <row r="1185" spans="3:4" ht="12.95" customHeight="1" x14ac:dyDescent="0.2">
      <c r="C1185" s="89"/>
      <c r="D1185" s="89"/>
    </row>
    <row r="1186" spans="3:4" ht="12.95" customHeight="1" x14ac:dyDescent="0.2">
      <c r="C1186" s="89"/>
      <c r="D1186" s="89"/>
    </row>
    <row r="1187" spans="3:4" ht="12.95" customHeight="1" x14ac:dyDescent="0.2">
      <c r="C1187" s="89"/>
      <c r="D1187" s="89"/>
    </row>
    <row r="1188" spans="3:4" ht="12.95" customHeight="1" x14ac:dyDescent="0.2">
      <c r="C1188" s="89"/>
      <c r="D1188" s="89"/>
    </row>
    <row r="1189" spans="3:4" ht="12.95" customHeight="1" x14ac:dyDescent="0.2">
      <c r="C1189" s="89"/>
      <c r="D1189" s="89"/>
    </row>
    <row r="1190" spans="3:4" ht="12.95" customHeight="1" x14ac:dyDescent="0.2">
      <c r="C1190" s="89"/>
      <c r="D1190" s="89"/>
    </row>
    <row r="1191" spans="3:4" ht="12.95" customHeight="1" x14ac:dyDescent="0.2">
      <c r="C1191" s="89"/>
      <c r="D1191" s="89"/>
    </row>
    <row r="1192" spans="3:4" ht="12.95" customHeight="1" x14ac:dyDescent="0.2">
      <c r="C1192" s="89"/>
      <c r="D1192" s="89"/>
    </row>
    <row r="1193" spans="3:4" ht="12.95" customHeight="1" x14ac:dyDescent="0.2">
      <c r="C1193" s="89"/>
      <c r="D1193" s="89"/>
    </row>
    <row r="1194" spans="3:4" ht="12.95" customHeight="1" x14ac:dyDescent="0.2">
      <c r="C1194" s="89"/>
      <c r="D1194" s="89"/>
    </row>
    <row r="1195" spans="3:4" ht="12.95" customHeight="1" x14ac:dyDescent="0.2">
      <c r="C1195" s="89"/>
      <c r="D1195" s="89"/>
    </row>
    <row r="1196" spans="3:4" ht="12.95" customHeight="1" x14ac:dyDescent="0.2">
      <c r="C1196" s="89"/>
      <c r="D1196" s="89"/>
    </row>
    <row r="1197" spans="3:4" ht="12.95" customHeight="1" x14ac:dyDescent="0.2">
      <c r="C1197" s="89"/>
      <c r="D1197" s="89"/>
    </row>
    <row r="1198" spans="3:4" ht="12.95" customHeight="1" x14ac:dyDescent="0.2">
      <c r="C1198" s="89"/>
      <c r="D1198" s="89"/>
    </row>
    <row r="1199" spans="3:4" ht="12.95" customHeight="1" x14ac:dyDescent="0.2">
      <c r="C1199" s="89"/>
      <c r="D1199" s="89"/>
    </row>
    <row r="1200" spans="3:4" ht="12.95" customHeight="1" x14ac:dyDescent="0.2">
      <c r="C1200" s="89"/>
      <c r="D1200" s="89"/>
    </row>
    <row r="1201" spans="3:4" ht="12.95" customHeight="1" x14ac:dyDescent="0.2">
      <c r="C1201" s="89"/>
      <c r="D1201" s="89"/>
    </row>
    <row r="1202" spans="3:4" ht="12.95" customHeight="1" x14ac:dyDescent="0.2">
      <c r="C1202" s="89"/>
      <c r="D1202" s="89"/>
    </row>
    <row r="1203" spans="3:4" ht="12.95" customHeight="1" x14ac:dyDescent="0.2">
      <c r="C1203" s="89"/>
      <c r="D1203" s="89"/>
    </row>
    <row r="1204" spans="3:4" ht="12.95" customHeight="1" x14ac:dyDescent="0.2">
      <c r="C1204" s="89"/>
      <c r="D1204" s="89"/>
    </row>
    <row r="1205" spans="3:4" ht="12.95" customHeight="1" x14ac:dyDescent="0.2">
      <c r="C1205" s="89"/>
      <c r="D1205" s="89"/>
    </row>
    <row r="1206" spans="3:4" ht="12.95" customHeight="1" x14ac:dyDescent="0.2">
      <c r="C1206" s="89"/>
      <c r="D1206" s="89"/>
    </row>
    <row r="1207" spans="3:4" ht="12.95" customHeight="1" x14ac:dyDescent="0.2">
      <c r="C1207" s="89"/>
      <c r="D1207" s="89"/>
    </row>
    <row r="1208" spans="3:4" ht="12.95" customHeight="1" x14ac:dyDescent="0.2">
      <c r="C1208" s="89"/>
      <c r="D1208" s="89"/>
    </row>
    <row r="1209" spans="3:4" ht="12.95" customHeight="1" x14ac:dyDescent="0.2">
      <c r="C1209" s="89"/>
      <c r="D1209" s="89"/>
    </row>
    <row r="1210" spans="3:4" ht="12.95" customHeight="1" x14ac:dyDescent="0.2">
      <c r="C1210" s="89"/>
      <c r="D1210" s="89"/>
    </row>
    <row r="1211" spans="3:4" ht="12.95" customHeight="1" x14ac:dyDescent="0.2">
      <c r="C1211" s="89"/>
      <c r="D1211" s="89"/>
    </row>
    <row r="1212" spans="3:4" ht="12.95" customHeight="1" x14ac:dyDescent="0.2">
      <c r="C1212" s="89"/>
      <c r="D1212" s="89"/>
    </row>
    <row r="1213" spans="3:4" ht="12.95" customHeight="1" x14ac:dyDescent="0.2">
      <c r="C1213" s="89"/>
      <c r="D1213" s="89"/>
    </row>
    <row r="1214" spans="3:4" ht="12.95" customHeight="1" x14ac:dyDescent="0.2">
      <c r="C1214" s="89"/>
      <c r="D1214" s="89"/>
    </row>
    <row r="1215" spans="3:4" ht="12.95" customHeight="1" x14ac:dyDescent="0.2">
      <c r="C1215" s="89"/>
      <c r="D1215" s="89"/>
    </row>
    <row r="1216" spans="3:4" ht="12.95" customHeight="1" x14ac:dyDescent="0.2">
      <c r="C1216" s="89"/>
      <c r="D1216" s="89"/>
    </row>
    <row r="1217" spans="3:4" ht="12.95" customHeight="1" x14ac:dyDescent="0.2">
      <c r="C1217" s="89"/>
      <c r="D1217" s="89"/>
    </row>
    <row r="1218" spans="3:4" ht="12.95" customHeight="1" x14ac:dyDescent="0.2">
      <c r="C1218" s="89"/>
      <c r="D1218" s="89"/>
    </row>
    <row r="1219" spans="3:4" ht="12.95" customHeight="1" x14ac:dyDescent="0.2">
      <c r="C1219" s="89"/>
      <c r="D1219" s="89"/>
    </row>
    <row r="1220" spans="3:4" ht="12.95" customHeight="1" x14ac:dyDescent="0.2">
      <c r="C1220" s="89"/>
      <c r="D1220" s="89"/>
    </row>
    <row r="1221" spans="3:4" ht="12.95" customHeight="1" x14ac:dyDescent="0.2">
      <c r="C1221" s="89"/>
      <c r="D1221" s="89"/>
    </row>
    <row r="1222" spans="3:4" ht="12.95" customHeight="1" x14ac:dyDescent="0.2">
      <c r="C1222" s="89"/>
      <c r="D1222" s="89"/>
    </row>
    <row r="1223" spans="3:4" ht="12.95" customHeight="1" x14ac:dyDescent="0.2">
      <c r="C1223" s="89"/>
      <c r="D1223" s="89"/>
    </row>
    <row r="1224" spans="3:4" ht="12.95" customHeight="1" x14ac:dyDescent="0.2">
      <c r="C1224" s="89"/>
      <c r="D1224" s="89"/>
    </row>
    <row r="1225" spans="3:4" ht="12.95" customHeight="1" x14ac:dyDescent="0.2">
      <c r="C1225" s="89"/>
      <c r="D1225" s="89"/>
    </row>
    <row r="1226" spans="3:4" ht="12.95" customHeight="1" x14ac:dyDescent="0.2">
      <c r="C1226" s="89"/>
      <c r="D1226" s="89"/>
    </row>
    <row r="1227" spans="3:4" ht="12.95" customHeight="1" x14ac:dyDescent="0.2">
      <c r="C1227" s="89"/>
      <c r="D1227" s="89"/>
    </row>
  </sheetData>
  <protectedRanges>
    <protectedRange sqref="A252:D256" name="Range1"/>
    <protectedRange sqref="A257:D257" name="Range1_1"/>
  </protectedRanges>
  <sortState xmlns:xlrd2="http://schemas.microsoft.com/office/spreadsheetml/2017/richdata2" ref="A21:U269">
    <sortCondition ref="C21:C269"/>
  </sortState>
  <phoneticPr fontId="8" type="noConversion"/>
  <hyperlinks>
    <hyperlink ref="H1169" r:id="rId1" display="http://vsolj.cetus-net.org/bulletin.html" xr:uid="{00000000-0004-0000-0000-000000000000}"/>
    <hyperlink ref="H64820" r:id="rId2" display="http://vsolj.cetus-net.org/bulletin.html" xr:uid="{00000000-0004-0000-0000-000001000000}"/>
    <hyperlink ref="H64813" r:id="rId3" display="https://www.aavso.org/ejaavso" xr:uid="{00000000-0004-0000-0000-000002000000}"/>
    <hyperlink ref="AP964" r:id="rId4" display="http://cdsbib.u-strasbg.fr/cgi-bin/cdsbib?1990RMxAA..21..381G" xr:uid="{00000000-0004-0000-0000-000003000000}"/>
    <hyperlink ref="AP968" r:id="rId5" display="http://cdsbib.u-strasbg.fr/cgi-bin/cdsbib?1990RMxAA..21..381G" xr:uid="{00000000-0004-0000-0000-000004000000}"/>
    <hyperlink ref="AP967" r:id="rId6" display="http://cdsbib.u-strasbg.fr/cgi-bin/cdsbib?1990RMxAA..21..381G" xr:uid="{00000000-0004-0000-0000-000005000000}"/>
    <hyperlink ref="AP948" r:id="rId7" display="http://cdsbib.u-strasbg.fr/cgi-bin/cdsbib?1990RMxAA..21..381G" xr:uid="{00000000-0004-0000-0000-000006000000}"/>
    <hyperlink ref="I64820" r:id="rId8" display="http://vsolj.cetus-net.org/bulletin.html" xr:uid="{00000000-0004-0000-0000-000007000000}"/>
    <hyperlink ref="AQ1104" r:id="rId9" display="http://cdsbib.u-strasbg.fr/cgi-bin/cdsbib?1990RMxAA..21..381G" xr:uid="{00000000-0004-0000-0000-000008000000}"/>
    <hyperlink ref="AQ55870" r:id="rId10" display="http://cdsbib.u-strasbg.fr/cgi-bin/cdsbib?1990RMxAA..21..381G" xr:uid="{00000000-0004-0000-0000-000009000000}"/>
    <hyperlink ref="AQ1105" r:id="rId11" display="http://cdsbib.u-strasbg.fr/cgi-bin/cdsbib?1990RMxAA..21..381G" xr:uid="{00000000-0004-0000-0000-00000A000000}"/>
    <hyperlink ref="H64817" r:id="rId12" display="https://www.aavso.org/ejaavso" xr:uid="{00000000-0004-0000-0000-00000B000000}"/>
    <hyperlink ref="H1990" r:id="rId13" display="http://vsolj.cetus-net.org/bulletin.html" xr:uid="{00000000-0004-0000-0000-00000C000000}"/>
    <hyperlink ref="AP3234" r:id="rId14" display="http://cdsbib.u-strasbg.fr/cgi-bin/cdsbib?1990RMxAA..21..381G" xr:uid="{00000000-0004-0000-0000-00000D000000}"/>
    <hyperlink ref="AP3237" r:id="rId15" display="http://cdsbib.u-strasbg.fr/cgi-bin/cdsbib?1990RMxAA..21..381G" xr:uid="{00000000-0004-0000-0000-00000E000000}"/>
    <hyperlink ref="AP3235" r:id="rId16" display="http://cdsbib.u-strasbg.fr/cgi-bin/cdsbib?1990RMxAA..21..381G" xr:uid="{00000000-0004-0000-0000-00000F000000}"/>
    <hyperlink ref="AP3219" r:id="rId17" display="http://cdsbib.u-strasbg.fr/cgi-bin/cdsbib?1990RMxAA..21..381G" xr:uid="{00000000-0004-0000-0000-000010000000}"/>
    <hyperlink ref="I1990" r:id="rId18" display="http://vsolj.cetus-net.org/bulletin.html" xr:uid="{00000000-0004-0000-0000-000011000000}"/>
    <hyperlink ref="AQ3448" r:id="rId19" display="http://cdsbib.u-strasbg.fr/cgi-bin/cdsbib?1990RMxAA..21..381G" xr:uid="{00000000-0004-0000-0000-000012000000}"/>
    <hyperlink ref="AQ149" r:id="rId20" display="http://cdsbib.u-strasbg.fr/cgi-bin/cdsbib?1990RMxAA..21..381G" xr:uid="{00000000-0004-0000-0000-000013000000}"/>
    <hyperlink ref="AQ3452" r:id="rId21" display="http://cdsbib.u-strasbg.fr/cgi-bin/cdsbib?1990RMxAA..21..381G" xr:uid="{00000000-0004-0000-0000-000014000000}"/>
    <hyperlink ref="H64587" r:id="rId22" display="http://vsolj.cetus-net.org/bulletin.html" xr:uid="{00000000-0004-0000-0000-000015000000}"/>
    <hyperlink ref="H64580" r:id="rId23" display="https://www.aavso.org/ejaavso" xr:uid="{00000000-0004-0000-0000-000016000000}"/>
    <hyperlink ref="I64587" r:id="rId24" display="http://vsolj.cetus-net.org/bulletin.html" xr:uid="{00000000-0004-0000-0000-000017000000}"/>
    <hyperlink ref="AQ58238" r:id="rId25" display="http://cdsbib.u-strasbg.fr/cgi-bin/cdsbib?1990RMxAA..21..381G" xr:uid="{00000000-0004-0000-0000-000018000000}"/>
    <hyperlink ref="H64584" r:id="rId26" display="https://www.aavso.org/ejaavso" xr:uid="{00000000-0004-0000-0000-000019000000}"/>
    <hyperlink ref="AP5602" r:id="rId27" display="http://cdsbib.u-strasbg.fr/cgi-bin/cdsbib?1990RMxAA..21..381G" xr:uid="{00000000-0004-0000-0000-00001A000000}"/>
    <hyperlink ref="AP5605" r:id="rId28" display="http://cdsbib.u-strasbg.fr/cgi-bin/cdsbib?1990RMxAA..21..381G" xr:uid="{00000000-0004-0000-0000-00001B000000}"/>
    <hyperlink ref="AP5603" r:id="rId29" display="http://cdsbib.u-strasbg.fr/cgi-bin/cdsbib?1990RMxAA..21..381G" xr:uid="{00000000-0004-0000-0000-00001C000000}"/>
    <hyperlink ref="AP5587" r:id="rId30" display="http://cdsbib.u-strasbg.fr/cgi-bin/cdsbib?1990RMxAA..21..381G" xr:uid="{00000000-0004-0000-0000-00001D000000}"/>
    <hyperlink ref="AQ5816" r:id="rId31" display="http://cdsbib.u-strasbg.fr/cgi-bin/cdsbib?1990RMxAA..21..381G" xr:uid="{00000000-0004-0000-0000-00001E000000}"/>
    <hyperlink ref="AQ5820" r:id="rId32" display="http://cdsbib.u-strasbg.fr/cgi-bin/cdsbib?1990RMxAA..21..381G" xr:uid="{00000000-0004-0000-0000-00001F000000}"/>
    <hyperlink ref="AQ65500" r:id="rId33" display="http://cdsbib.u-strasbg.fr/cgi-bin/cdsbib?1990RMxAA..21..381G" xr:uid="{00000000-0004-0000-0000-000020000000}"/>
    <hyperlink ref="I2708" r:id="rId34" display="http://vsolj.cetus-net.org/bulletin.html" xr:uid="{00000000-0004-0000-0000-000021000000}"/>
    <hyperlink ref="H2708" r:id="rId35" display="http://vsolj.cetus-net.org/bulletin.html" xr:uid="{00000000-0004-0000-0000-000022000000}"/>
    <hyperlink ref="AQ625" r:id="rId36" display="http://cdsbib.u-strasbg.fr/cgi-bin/cdsbib?1990RMxAA..21..381G" xr:uid="{00000000-0004-0000-0000-000023000000}"/>
    <hyperlink ref="AQ624" r:id="rId37" display="http://cdsbib.u-strasbg.fr/cgi-bin/cdsbib?1990RMxAA..21..381G" xr:uid="{00000000-0004-0000-0000-000024000000}"/>
    <hyperlink ref="AP3878" r:id="rId38" display="http://cdsbib.u-strasbg.fr/cgi-bin/cdsbib?1990RMxAA..21..381G" xr:uid="{00000000-0004-0000-0000-000025000000}"/>
    <hyperlink ref="AP3896" r:id="rId39" display="http://cdsbib.u-strasbg.fr/cgi-bin/cdsbib?1990RMxAA..21..381G" xr:uid="{00000000-0004-0000-0000-000026000000}"/>
    <hyperlink ref="AP3897" r:id="rId40" display="http://cdsbib.u-strasbg.fr/cgi-bin/cdsbib?1990RMxAA..21..381G" xr:uid="{00000000-0004-0000-0000-000027000000}"/>
    <hyperlink ref="AP3893" r:id="rId41" display="http://cdsbib.u-strasbg.fr/cgi-bin/cdsbib?1990RMxAA..21..381G" xr:uid="{00000000-0004-0000-0000-000028000000}"/>
  </hyperlinks>
  <pageMargins left="0.75" right="0.75" top="1" bottom="1" header="0.5" footer="0.5"/>
  <pageSetup orientation="portrait" horizontalDpi="300" verticalDpi="300" r:id="rId42"/>
  <headerFooter alignWithMargins="0"/>
  <drawing r:id="rId4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39"/>
  <sheetViews>
    <sheetView topLeftCell="A157" workbookViewId="0">
      <selection activeCell="A130" sqref="A130:D204"/>
    </sheetView>
  </sheetViews>
  <sheetFormatPr defaultRowHeight="12.75" x14ac:dyDescent="0.2"/>
  <cols>
    <col min="1" max="1" width="19.7109375" style="9" customWidth="1"/>
    <col min="2" max="2" width="4.42578125" style="7" customWidth="1"/>
    <col min="3" max="3" width="12.7109375" style="9" customWidth="1"/>
    <col min="4" max="4" width="5.42578125" style="7" customWidth="1"/>
    <col min="5" max="5" width="14.85546875" style="7" customWidth="1"/>
    <col min="6" max="6" width="9.140625" style="7"/>
    <col min="7" max="7" width="12" style="7" customWidth="1"/>
    <col min="8" max="8" width="14.140625" style="9" customWidth="1"/>
    <col min="9" max="9" width="22.5703125" style="7" customWidth="1"/>
    <col min="10" max="10" width="25.140625" style="7" customWidth="1"/>
    <col min="11" max="11" width="15.7109375" style="7" customWidth="1"/>
    <col min="12" max="12" width="14.140625" style="7" customWidth="1"/>
    <col min="13" max="13" width="9.5703125" style="7" customWidth="1"/>
    <col min="14" max="14" width="14.140625" style="7" customWidth="1"/>
    <col min="15" max="15" width="23.42578125" style="7" customWidth="1"/>
    <col min="16" max="16" width="16.5703125" style="7" customWidth="1"/>
    <col min="17" max="17" width="41" style="7" customWidth="1"/>
    <col min="18" max="16384" width="9.140625" style="7"/>
  </cols>
  <sheetData>
    <row r="1" spans="1:16" ht="15.75" x14ac:dyDescent="0.25">
      <c r="A1" s="12" t="s">
        <v>125</v>
      </c>
      <c r="I1" s="13" t="s">
        <v>126</v>
      </c>
      <c r="J1" s="14" t="s">
        <v>127</v>
      </c>
    </row>
    <row r="2" spans="1:16" x14ac:dyDescent="0.2">
      <c r="I2" s="15" t="s">
        <v>128</v>
      </c>
      <c r="J2" s="16" t="s">
        <v>129</v>
      </c>
    </row>
    <row r="3" spans="1:16" x14ac:dyDescent="0.2">
      <c r="A3" s="17" t="s">
        <v>130</v>
      </c>
      <c r="I3" s="15" t="s">
        <v>131</v>
      </c>
      <c r="J3" s="16" t="s">
        <v>132</v>
      </c>
    </row>
    <row r="4" spans="1:16" x14ac:dyDescent="0.2">
      <c r="I4" s="15" t="s">
        <v>133</v>
      </c>
      <c r="J4" s="16" t="s">
        <v>132</v>
      </c>
    </row>
    <row r="5" spans="1:16" ht="13.5" thickBot="1" x14ac:dyDescent="0.25">
      <c r="I5" s="18" t="s">
        <v>51</v>
      </c>
      <c r="J5" s="19" t="s">
        <v>107</v>
      </c>
    </row>
    <row r="10" spans="1:16" ht="13.5" thickBot="1" x14ac:dyDescent="0.25"/>
    <row r="11" spans="1:16" ht="12.75" customHeight="1" thickBot="1" x14ac:dyDescent="0.25">
      <c r="A11" s="9" t="str">
        <f t="shared" ref="A11:A42" si="0">P11</f>
        <v> ORI 109 </v>
      </c>
      <c r="B11" s="2" t="str">
        <f t="shared" ref="B11:B42" si="1">IF(H11=INT(H11),"I","II")</f>
        <v>I</v>
      </c>
      <c r="C11" s="9">
        <f t="shared" ref="C11:C42" si="2">1*G11</f>
        <v>40038.483</v>
      </c>
      <c r="D11" s="7" t="str">
        <f t="shared" ref="D11:D42" si="3">VLOOKUP(F11,I$1:J$5,2,FALSE)</f>
        <v>vis</v>
      </c>
      <c r="E11" s="20">
        <f>VLOOKUP(C11,Active!C$21:E$960,3,FALSE)</f>
        <v>-7369.0195867172324</v>
      </c>
      <c r="F11" s="2" t="s">
        <v>51</v>
      </c>
      <c r="G11" s="7" t="str">
        <f t="shared" ref="G11:G42" si="4">MID(I11,3,LEN(I11)-3)</f>
        <v>40038.483</v>
      </c>
      <c r="H11" s="9">
        <f t="shared" ref="H11:H42" si="5">1*K11</f>
        <v>-7369</v>
      </c>
      <c r="I11" s="21" t="s">
        <v>297</v>
      </c>
      <c r="J11" s="22" t="s">
        <v>298</v>
      </c>
      <c r="K11" s="21">
        <v>-7369</v>
      </c>
      <c r="L11" s="21" t="s">
        <v>299</v>
      </c>
      <c r="M11" s="22" t="s">
        <v>250</v>
      </c>
      <c r="N11" s="22"/>
      <c r="O11" s="23" t="s">
        <v>300</v>
      </c>
      <c r="P11" s="23" t="s">
        <v>301</v>
      </c>
    </row>
    <row r="12" spans="1:16" ht="12.75" customHeight="1" thickBot="1" x14ac:dyDescent="0.25">
      <c r="A12" s="9" t="str">
        <f t="shared" si="0"/>
        <v>IBVS 456 </v>
      </c>
      <c r="B12" s="2" t="str">
        <f t="shared" si="1"/>
        <v>I</v>
      </c>
      <c r="C12" s="9">
        <f t="shared" si="2"/>
        <v>40057.444000000003</v>
      </c>
      <c r="D12" s="7" t="str">
        <f t="shared" si="3"/>
        <v>vis</v>
      </c>
      <c r="E12" s="20">
        <f>VLOOKUP(C12,Active!C$21:E$960,3,FALSE)</f>
        <v>-7340.0011508814723</v>
      </c>
      <c r="F12" s="2" t="s">
        <v>51</v>
      </c>
      <c r="G12" s="7" t="str">
        <f t="shared" si="4"/>
        <v>40057.444</v>
      </c>
      <c r="H12" s="9">
        <f t="shared" si="5"/>
        <v>-7340</v>
      </c>
      <c r="I12" s="21" t="s">
        <v>302</v>
      </c>
      <c r="J12" s="22" t="s">
        <v>303</v>
      </c>
      <c r="K12" s="21">
        <v>-7340</v>
      </c>
      <c r="L12" s="21" t="s">
        <v>304</v>
      </c>
      <c r="M12" s="22" t="s">
        <v>188</v>
      </c>
      <c r="N12" s="22" t="s">
        <v>189</v>
      </c>
      <c r="O12" s="23" t="s">
        <v>284</v>
      </c>
      <c r="P12" s="24" t="s">
        <v>305</v>
      </c>
    </row>
    <row r="13" spans="1:16" ht="12.75" customHeight="1" thickBot="1" x14ac:dyDescent="0.25">
      <c r="A13" s="9" t="str">
        <f t="shared" si="0"/>
        <v> ORI 109 </v>
      </c>
      <c r="B13" s="2" t="str">
        <f t="shared" si="1"/>
        <v>I</v>
      </c>
      <c r="C13" s="9">
        <f t="shared" si="2"/>
        <v>40059.413</v>
      </c>
      <c r="D13" s="7" t="str">
        <f t="shared" si="3"/>
        <v>vis</v>
      </c>
      <c r="E13" s="20">
        <f>VLOOKUP(C13,Active!C$21:E$960,3,FALSE)</f>
        <v>-7336.9877391331183</v>
      </c>
      <c r="F13" s="2" t="s">
        <v>51</v>
      </c>
      <c r="G13" s="7" t="str">
        <f t="shared" si="4"/>
        <v>40059.413</v>
      </c>
      <c r="H13" s="9">
        <f t="shared" si="5"/>
        <v>-7337</v>
      </c>
      <c r="I13" s="21" t="s">
        <v>306</v>
      </c>
      <c r="J13" s="22" t="s">
        <v>307</v>
      </c>
      <c r="K13" s="21">
        <v>-7337</v>
      </c>
      <c r="L13" s="21" t="s">
        <v>308</v>
      </c>
      <c r="M13" s="22" t="s">
        <v>250</v>
      </c>
      <c r="N13" s="22"/>
      <c r="O13" s="23" t="s">
        <v>300</v>
      </c>
      <c r="P13" s="23" t="s">
        <v>301</v>
      </c>
    </row>
    <row r="14" spans="1:16" ht="12.75" customHeight="1" thickBot="1" x14ac:dyDescent="0.25">
      <c r="A14" s="9" t="str">
        <f t="shared" si="0"/>
        <v> ORI 109 </v>
      </c>
      <c r="B14" s="2" t="str">
        <f t="shared" si="1"/>
        <v>I</v>
      </c>
      <c r="C14" s="9">
        <f t="shared" si="2"/>
        <v>40125.402000000002</v>
      </c>
      <c r="D14" s="7" t="str">
        <f t="shared" si="3"/>
        <v>vis</v>
      </c>
      <c r="E14" s="20">
        <f>VLOOKUP(C14,Active!C$21:E$960,3,FALSE)</f>
        <v>-7235.9963588068849</v>
      </c>
      <c r="F14" s="2" t="s">
        <v>51</v>
      </c>
      <c r="G14" s="7" t="str">
        <f t="shared" si="4"/>
        <v>40125.402</v>
      </c>
      <c r="H14" s="9">
        <f t="shared" si="5"/>
        <v>-7236</v>
      </c>
      <c r="I14" s="21" t="s">
        <v>309</v>
      </c>
      <c r="J14" s="22" t="s">
        <v>310</v>
      </c>
      <c r="K14" s="21">
        <v>-7236</v>
      </c>
      <c r="L14" s="21" t="s">
        <v>311</v>
      </c>
      <c r="M14" s="22" t="s">
        <v>250</v>
      </c>
      <c r="N14" s="22"/>
      <c r="O14" s="23" t="s">
        <v>300</v>
      </c>
      <c r="P14" s="23" t="s">
        <v>301</v>
      </c>
    </row>
    <row r="15" spans="1:16" ht="12.75" customHeight="1" thickBot="1" x14ac:dyDescent="0.25">
      <c r="A15" s="9" t="str">
        <f t="shared" si="0"/>
        <v> ORI 110 </v>
      </c>
      <c r="B15" s="2" t="str">
        <f t="shared" si="1"/>
        <v>I</v>
      </c>
      <c r="C15" s="9">
        <f t="shared" si="2"/>
        <v>40142.394999999997</v>
      </c>
      <c r="D15" s="7" t="str">
        <f t="shared" si="3"/>
        <v>vis</v>
      </c>
      <c r="E15" s="20">
        <f>VLOOKUP(C15,Active!C$21:E$960,3,FALSE)</f>
        <v>-7209.9898042919931</v>
      </c>
      <c r="F15" s="2" t="s">
        <v>51</v>
      </c>
      <c r="G15" s="7" t="str">
        <f t="shared" si="4"/>
        <v>40142.395</v>
      </c>
      <c r="H15" s="9">
        <f t="shared" si="5"/>
        <v>-7210</v>
      </c>
      <c r="I15" s="21" t="s">
        <v>312</v>
      </c>
      <c r="J15" s="22" t="s">
        <v>313</v>
      </c>
      <c r="K15" s="21">
        <v>-7210</v>
      </c>
      <c r="L15" s="21" t="s">
        <v>274</v>
      </c>
      <c r="M15" s="22" t="s">
        <v>250</v>
      </c>
      <c r="N15" s="22"/>
      <c r="O15" s="23" t="s">
        <v>300</v>
      </c>
      <c r="P15" s="23" t="s">
        <v>314</v>
      </c>
    </row>
    <row r="16" spans="1:16" ht="12.75" customHeight="1" thickBot="1" x14ac:dyDescent="0.25">
      <c r="A16" s="9" t="str">
        <f t="shared" si="0"/>
        <v> ORI 110 </v>
      </c>
      <c r="B16" s="2" t="str">
        <f t="shared" si="1"/>
        <v>I</v>
      </c>
      <c r="C16" s="9">
        <f t="shared" si="2"/>
        <v>40157.411999999997</v>
      </c>
      <c r="D16" s="7" t="str">
        <f t="shared" si="3"/>
        <v>vis</v>
      </c>
      <c r="E16" s="20">
        <f>VLOOKUP(C16,Active!C$21:E$960,3,FALSE)</f>
        <v>-7187.0073745179552</v>
      </c>
      <c r="F16" s="2" t="s">
        <v>51</v>
      </c>
      <c r="G16" s="7" t="str">
        <f t="shared" si="4"/>
        <v>40157.412</v>
      </c>
      <c r="H16" s="9">
        <f t="shared" si="5"/>
        <v>-7187</v>
      </c>
      <c r="I16" s="21" t="s">
        <v>315</v>
      </c>
      <c r="J16" s="22" t="s">
        <v>316</v>
      </c>
      <c r="K16" s="21">
        <v>-7187</v>
      </c>
      <c r="L16" s="21" t="s">
        <v>317</v>
      </c>
      <c r="M16" s="22" t="s">
        <v>250</v>
      </c>
      <c r="N16" s="22"/>
      <c r="O16" s="23" t="s">
        <v>300</v>
      </c>
      <c r="P16" s="23" t="s">
        <v>314</v>
      </c>
    </row>
    <row r="17" spans="1:16" ht="12.75" customHeight="1" thickBot="1" x14ac:dyDescent="0.25">
      <c r="A17" s="9" t="str">
        <f t="shared" si="0"/>
        <v> ORI 110 </v>
      </c>
      <c r="B17" s="2" t="str">
        <f t="shared" si="1"/>
        <v>I</v>
      </c>
      <c r="C17" s="9">
        <f t="shared" si="2"/>
        <v>40180.292000000001</v>
      </c>
      <c r="D17" s="7" t="str">
        <f t="shared" si="3"/>
        <v>vis</v>
      </c>
      <c r="E17" s="20">
        <f>VLOOKUP(C17,Active!C$21:E$960,3,FALSE)</f>
        <v>-7151.9911933079857</v>
      </c>
      <c r="F17" s="2" t="s">
        <v>51</v>
      </c>
      <c r="G17" s="7" t="str">
        <f t="shared" si="4"/>
        <v>40180.292</v>
      </c>
      <c r="H17" s="9">
        <f t="shared" si="5"/>
        <v>-7152</v>
      </c>
      <c r="I17" s="21" t="s">
        <v>318</v>
      </c>
      <c r="J17" s="22" t="s">
        <v>319</v>
      </c>
      <c r="K17" s="21">
        <v>-7152</v>
      </c>
      <c r="L17" s="21" t="s">
        <v>255</v>
      </c>
      <c r="M17" s="22" t="s">
        <v>250</v>
      </c>
      <c r="N17" s="22"/>
      <c r="O17" s="23" t="s">
        <v>300</v>
      </c>
      <c r="P17" s="23" t="s">
        <v>314</v>
      </c>
    </row>
    <row r="18" spans="1:16" ht="12.75" customHeight="1" thickBot="1" x14ac:dyDescent="0.25">
      <c r="A18" s="9" t="str">
        <f t="shared" si="0"/>
        <v> ORI 113 </v>
      </c>
      <c r="B18" s="2" t="str">
        <f t="shared" si="1"/>
        <v>I</v>
      </c>
      <c r="C18" s="9">
        <f t="shared" si="2"/>
        <v>40353.428999999996</v>
      </c>
      <c r="D18" s="7" t="str">
        <f t="shared" si="3"/>
        <v>vis</v>
      </c>
      <c r="E18" s="20">
        <f>VLOOKUP(C18,Active!C$21:E$960,3,FALSE)</f>
        <v>-6887.0175671651086</v>
      </c>
      <c r="F18" s="2" t="s">
        <v>51</v>
      </c>
      <c r="G18" s="7" t="str">
        <f t="shared" si="4"/>
        <v>40353.429</v>
      </c>
      <c r="H18" s="9">
        <f t="shared" si="5"/>
        <v>-6887</v>
      </c>
      <c r="I18" s="21" t="s">
        <v>320</v>
      </c>
      <c r="J18" s="22" t="s">
        <v>321</v>
      </c>
      <c r="K18" s="21">
        <v>-6887</v>
      </c>
      <c r="L18" s="21" t="s">
        <v>322</v>
      </c>
      <c r="M18" s="22" t="s">
        <v>250</v>
      </c>
      <c r="N18" s="22"/>
      <c r="O18" s="23" t="s">
        <v>300</v>
      </c>
      <c r="P18" s="23" t="s">
        <v>323</v>
      </c>
    </row>
    <row r="19" spans="1:16" ht="12.75" customHeight="1" thickBot="1" x14ac:dyDescent="0.25">
      <c r="A19" s="9" t="str">
        <f t="shared" si="0"/>
        <v>IBVS 456 </v>
      </c>
      <c r="B19" s="2" t="str">
        <f t="shared" si="1"/>
        <v>I</v>
      </c>
      <c r="C19" s="9">
        <f t="shared" si="2"/>
        <v>40406.368999999999</v>
      </c>
      <c r="D19" s="7" t="str">
        <f t="shared" si="3"/>
        <v>vis</v>
      </c>
      <c r="E19" s="20">
        <f>VLOOKUP(C19,Active!C$21:E$960,3,FALSE)</f>
        <v>-6805.9967352920539</v>
      </c>
      <c r="F19" s="2" t="s">
        <v>51</v>
      </c>
      <c r="G19" s="7" t="str">
        <f t="shared" si="4"/>
        <v>40406.369</v>
      </c>
      <c r="H19" s="9">
        <f t="shared" si="5"/>
        <v>-6806</v>
      </c>
      <c r="I19" s="21" t="s">
        <v>324</v>
      </c>
      <c r="J19" s="22" t="s">
        <v>325</v>
      </c>
      <c r="K19" s="21">
        <v>-6806</v>
      </c>
      <c r="L19" s="21" t="s">
        <v>311</v>
      </c>
      <c r="M19" s="22" t="s">
        <v>188</v>
      </c>
      <c r="N19" s="22" t="s">
        <v>189</v>
      </c>
      <c r="O19" s="23" t="s">
        <v>326</v>
      </c>
      <c r="P19" s="24" t="s">
        <v>305</v>
      </c>
    </row>
    <row r="20" spans="1:16" ht="12.75" customHeight="1" thickBot="1" x14ac:dyDescent="0.25">
      <c r="A20" s="9" t="str">
        <f t="shared" si="0"/>
        <v>IBVS 419 </v>
      </c>
      <c r="B20" s="2" t="str">
        <f t="shared" si="1"/>
        <v>I</v>
      </c>
      <c r="C20" s="9">
        <f t="shared" si="2"/>
        <v>40455.374000000003</v>
      </c>
      <c r="D20" s="7" t="str">
        <f t="shared" si="3"/>
        <v>vis</v>
      </c>
      <c r="E20" s="20">
        <f>VLOOKUP(C20,Active!C$21:E$960,3,FALSE)</f>
        <v>-6730.99813563321</v>
      </c>
      <c r="F20" s="2" t="s">
        <v>51</v>
      </c>
      <c r="G20" s="7" t="str">
        <f t="shared" si="4"/>
        <v>40455.3740</v>
      </c>
      <c r="H20" s="9">
        <f t="shared" si="5"/>
        <v>-6731</v>
      </c>
      <c r="I20" s="21" t="s">
        <v>327</v>
      </c>
      <c r="J20" s="22" t="s">
        <v>328</v>
      </c>
      <c r="K20" s="21">
        <v>-6731</v>
      </c>
      <c r="L20" s="21" t="s">
        <v>329</v>
      </c>
      <c r="M20" s="22" t="s">
        <v>188</v>
      </c>
      <c r="N20" s="22" t="s">
        <v>189</v>
      </c>
      <c r="O20" s="23" t="s">
        <v>330</v>
      </c>
      <c r="P20" s="24" t="s">
        <v>331</v>
      </c>
    </row>
    <row r="21" spans="1:16" ht="12.75" customHeight="1" thickBot="1" x14ac:dyDescent="0.25">
      <c r="A21" s="9" t="str">
        <f t="shared" si="0"/>
        <v> ORI 121 </v>
      </c>
      <c r="B21" s="2" t="str">
        <f t="shared" si="1"/>
        <v>I</v>
      </c>
      <c r="C21" s="9">
        <f t="shared" si="2"/>
        <v>40830.434999999998</v>
      </c>
      <c r="D21" s="7" t="str">
        <f t="shared" si="3"/>
        <v>vis</v>
      </c>
      <c r="E21" s="20">
        <f>VLOOKUP(C21,Active!C$21:E$960,3,FALSE)</f>
        <v>-6156.9944668924145</v>
      </c>
      <c r="F21" s="2" t="s">
        <v>51</v>
      </c>
      <c r="G21" s="7" t="str">
        <f t="shared" si="4"/>
        <v>40830.435</v>
      </c>
      <c r="H21" s="9">
        <f t="shared" si="5"/>
        <v>-6157</v>
      </c>
      <c r="I21" s="21" t="s">
        <v>332</v>
      </c>
      <c r="J21" s="22" t="s">
        <v>333</v>
      </c>
      <c r="K21" s="21">
        <v>-6157</v>
      </c>
      <c r="L21" s="21" t="s">
        <v>288</v>
      </c>
      <c r="M21" s="22" t="s">
        <v>250</v>
      </c>
      <c r="N21" s="22"/>
      <c r="O21" s="23" t="s">
        <v>300</v>
      </c>
      <c r="P21" s="23" t="s">
        <v>334</v>
      </c>
    </row>
    <row r="22" spans="1:16" ht="12.75" customHeight="1" thickBot="1" x14ac:dyDescent="0.25">
      <c r="A22" s="9" t="str">
        <f t="shared" si="0"/>
        <v> ORI 121 </v>
      </c>
      <c r="B22" s="2" t="str">
        <f t="shared" si="1"/>
        <v>I</v>
      </c>
      <c r="C22" s="9">
        <f t="shared" si="2"/>
        <v>40832.396000000001</v>
      </c>
      <c r="D22" s="7" t="str">
        <f t="shared" si="3"/>
        <v>vis</v>
      </c>
      <c r="E22" s="20">
        <f>VLOOKUP(C22,Active!C$21:E$960,3,FALSE)</f>
        <v>-6153.9932985640562</v>
      </c>
      <c r="F22" s="2" t="s">
        <v>51</v>
      </c>
      <c r="G22" s="7" t="str">
        <f t="shared" si="4"/>
        <v>40832.396</v>
      </c>
      <c r="H22" s="9">
        <f t="shared" si="5"/>
        <v>-6154</v>
      </c>
      <c r="I22" s="21" t="s">
        <v>335</v>
      </c>
      <c r="J22" s="22" t="s">
        <v>336</v>
      </c>
      <c r="K22" s="21">
        <v>-6154</v>
      </c>
      <c r="L22" s="21" t="s">
        <v>288</v>
      </c>
      <c r="M22" s="22" t="s">
        <v>250</v>
      </c>
      <c r="N22" s="22"/>
      <c r="O22" s="23" t="s">
        <v>337</v>
      </c>
      <c r="P22" s="23" t="s">
        <v>334</v>
      </c>
    </row>
    <row r="23" spans="1:16" ht="12.75" customHeight="1" thickBot="1" x14ac:dyDescent="0.25">
      <c r="A23" s="9" t="str">
        <f t="shared" si="0"/>
        <v>IBVS 508 </v>
      </c>
      <c r="B23" s="2" t="str">
        <f t="shared" si="1"/>
        <v>I</v>
      </c>
      <c r="C23" s="9">
        <f t="shared" si="2"/>
        <v>40836.312899999997</v>
      </c>
      <c r="D23" s="7" t="str">
        <f t="shared" si="3"/>
        <v>vis</v>
      </c>
      <c r="E23" s="20">
        <f>VLOOKUP(C23,Active!C$21:E$960,3,FALSE)</f>
        <v>-6147.9987670876062</v>
      </c>
      <c r="F23" s="2" t="s">
        <v>51</v>
      </c>
      <c r="G23" s="7" t="str">
        <f t="shared" si="4"/>
        <v>40836.3129</v>
      </c>
      <c r="H23" s="9">
        <f t="shared" si="5"/>
        <v>-6148</v>
      </c>
      <c r="I23" s="21" t="s">
        <v>338</v>
      </c>
      <c r="J23" s="22" t="s">
        <v>339</v>
      </c>
      <c r="K23" s="21">
        <v>-6148</v>
      </c>
      <c r="L23" s="21" t="s">
        <v>340</v>
      </c>
      <c r="M23" s="22" t="s">
        <v>188</v>
      </c>
      <c r="N23" s="22" t="s">
        <v>189</v>
      </c>
      <c r="O23" s="23" t="s">
        <v>330</v>
      </c>
      <c r="P23" s="24" t="s">
        <v>341</v>
      </c>
    </row>
    <row r="24" spans="1:16" ht="12.75" customHeight="1" thickBot="1" x14ac:dyDescent="0.25">
      <c r="A24" s="9" t="str">
        <f t="shared" si="0"/>
        <v> ORI 121 </v>
      </c>
      <c r="B24" s="2" t="str">
        <f t="shared" si="1"/>
        <v>I</v>
      </c>
      <c r="C24" s="9">
        <f t="shared" si="2"/>
        <v>40851.343999999997</v>
      </c>
      <c r="D24" s="7" t="str">
        <f t="shared" si="3"/>
        <v>vis</v>
      </c>
      <c r="E24" s="20">
        <f>VLOOKUP(C24,Active!C$21:E$960,3,FALSE)</f>
        <v>-6124.9947582858113</v>
      </c>
      <c r="F24" s="2" t="s">
        <v>51</v>
      </c>
      <c r="G24" s="7" t="str">
        <f t="shared" si="4"/>
        <v>40851.344</v>
      </c>
      <c r="H24" s="9">
        <f t="shared" si="5"/>
        <v>-6125</v>
      </c>
      <c r="I24" s="21" t="s">
        <v>342</v>
      </c>
      <c r="J24" s="22" t="s">
        <v>343</v>
      </c>
      <c r="K24" s="21">
        <v>-6125</v>
      </c>
      <c r="L24" s="21" t="s">
        <v>344</v>
      </c>
      <c r="M24" s="22" t="s">
        <v>250</v>
      </c>
      <c r="N24" s="22"/>
      <c r="O24" s="23" t="s">
        <v>300</v>
      </c>
      <c r="P24" s="23" t="s">
        <v>334</v>
      </c>
    </row>
    <row r="25" spans="1:16" ht="12.75" customHeight="1" thickBot="1" x14ac:dyDescent="0.25">
      <c r="A25" s="9" t="str">
        <f t="shared" si="0"/>
        <v> ORI 122 </v>
      </c>
      <c r="B25" s="2" t="str">
        <f t="shared" si="1"/>
        <v>I</v>
      </c>
      <c r="C25" s="9">
        <f t="shared" si="2"/>
        <v>40866.368000000002</v>
      </c>
      <c r="D25" s="7" t="str">
        <f t="shared" si="3"/>
        <v>vis</v>
      </c>
      <c r="E25" s="20">
        <f>VLOOKUP(C25,Active!C$21:E$960,3,FALSE)</f>
        <v>-6102.0016155192625</v>
      </c>
      <c r="F25" s="2" t="s">
        <v>51</v>
      </c>
      <c r="G25" s="7" t="str">
        <f t="shared" si="4"/>
        <v>40866.368</v>
      </c>
      <c r="H25" s="9">
        <f t="shared" si="5"/>
        <v>-6102</v>
      </c>
      <c r="I25" s="21" t="s">
        <v>345</v>
      </c>
      <c r="J25" s="22" t="s">
        <v>346</v>
      </c>
      <c r="K25" s="21">
        <v>-6102</v>
      </c>
      <c r="L25" s="21" t="s">
        <v>304</v>
      </c>
      <c r="M25" s="22" t="s">
        <v>250</v>
      </c>
      <c r="N25" s="22"/>
      <c r="O25" s="23" t="s">
        <v>300</v>
      </c>
      <c r="P25" s="23" t="s">
        <v>347</v>
      </c>
    </row>
    <row r="26" spans="1:16" ht="12.75" customHeight="1" thickBot="1" x14ac:dyDescent="0.25">
      <c r="A26" s="9" t="str">
        <f t="shared" si="0"/>
        <v> ORI 122 </v>
      </c>
      <c r="B26" s="2" t="str">
        <f t="shared" si="1"/>
        <v>I</v>
      </c>
      <c r="C26" s="9">
        <f t="shared" si="2"/>
        <v>40887.277000000002</v>
      </c>
      <c r="D26" s="7" t="str">
        <f t="shared" si="3"/>
        <v>vis</v>
      </c>
      <c r="E26" s="20">
        <f>VLOOKUP(C26,Active!C$21:E$960,3,FALSE)</f>
        <v>-6070.0019069126593</v>
      </c>
      <c r="F26" s="2" t="s">
        <v>51</v>
      </c>
      <c r="G26" s="7" t="str">
        <f t="shared" si="4"/>
        <v>40887.277</v>
      </c>
      <c r="H26" s="9">
        <f t="shared" si="5"/>
        <v>-6070</v>
      </c>
      <c r="I26" s="21" t="s">
        <v>348</v>
      </c>
      <c r="J26" s="22" t="s">
        <v>349</v>
      </c>
      <c r="K26" s="21">
        <v>-6070</v>
      </c>
      <c r="L26" s="21" t="s">
        <v>304</v>
      </c>
      <c r="M26" s="22" t="s">
        <v>250</v>
      </c>
      <c r="N26" s="22"/>
      <c r="O26" s="23" t="s">
        <v>300</v>
      </c>
      <c r="P26" s="23" t="s">
        <v>347</v>
      </c>
    </row>
    <row r="27" spans="1:16" ht="12.75" customHeight="1" thickBot="1" x14ac:dyDescent="0.25">
      <c r="A27" s="9" t="str">
        <f t="shared" si="0"/>
        <v> ORI 126 </v>
      </c>
      <c r="B27" s="2" t="str">
        <f t="shared" si="1"/>
        <v>I</v>
      </c>
      <c r="C27" s="9">
        <f t="shared" si="2"/>
        <v>41126.423000000003</v>
      </c>
      <c r="D27" s="7" t="str">
        <f t="shared" si="3"/>
        <v>vis</v>
      </c>
      <c r="E27" s="20">
        <f>VLOOKUP(C27,Active!C$21:E$960,3,FALSE)</f>
        <v>-5704.0062918935328</v>
      </c>
      <c r="F27" s="2" t="s">
        <v>51</v>
      </c>
      <c r="G27" s="7" t="str">
        <f t="shared" si="4"/>
        <v>41126.423</v>
      </c>
      <c r="H27" s="9">
        <f t="shared" si="5"/>
        <v>-5704</v>
      </c>
      <c r="I27" s="21" t="s">
        <v>350</v>
      </c>
      <c r="J27" s="22" t="s">
        <v>351</v>
      </c>
      <c r="K27" s="21">
        <v>-5704</v>
      </c>
      <c r="L27" s="21" t="s">
        <v>277</v>
      </c>
      <c r="M27" s="22" t="s">
        <v>250</v>
      </c>
      <c r="N27" s="22"/>
      <c r="O27" s="23" t="s">
        <v>300</v>
      </c>
      <c r="P27" s="23" t="s">
        <v>352</v>
      </c>
    </row>
    <row r="28" spans="1:16" ht="12.75" customHeight="1" thickBot="1" x14ac:dyDescent="0.25">
      <c r="A28" s="9" t="str">
        <f t="shared" si="0"/>
        <v> ORI 126 </v>
      </c>
      <c r="B28" s="2" t="str">
        <f t="shared" si="1"/>
        <v>I</v>
      </c>
      <c r="C28" s="9">
        <f t="shared" si="2"/>
        <v>41154.521999999997</v>
      </c>
      <c r="D28" s="7" t="str">
        <f t="shared" si="3"/>
        <v>vis</v>
      </c>
      <c r="E28" s="20">
        <f>VLOOKUP(C28,Active!C$21:E$960,3,FALSE)</f>
        <v>-5661.0028095588059</v>
      </c>
      <c r="F28" s="2" t="s">
        <v>51</v>
      </c>
      <c r="G28" s="7" t="str">
        <f t="shared" si="4"/>
        <v>41154.522</v>
      </c>
      <c r="H28" s="9">
        <f t="shared" si="5"/>
        <v>-5661</v>
      </c>
      <c r="I28" s="21" t="s">
        <v>353</v>
      </c>
      <c r="J28" s="22" t="s">
        <v>354</v>
      </c>
      <c r="K28" s="21">
        <v>-5661</v>
      </c>
      <c r="L28" s="21" t="s">
        <v>355</v>
      </c>
      <c r="M28" s="22" t="s">
        <v>250</v>
      </c>
      <c r="N28" s="22"/>
      <c r="O28" s="23" t="s">
        <v>300</v>
      </c>
      <c r="P28" s="23" t="s">
        <v>352</v>
      </c>
    </row>
    <row r="29" spans="1:16" ht="12.75" customHeight="1" thickBot="1" x14ac:dyDescent="0.25">
      <c r="A29" s="9" t="str">
        <f t="shared" si="0"/>
        <v> ORI 127 </v>
      </c>
      <c r="B29" s="2" t="str">
        <f t="shared" si="1"/>
        <v>I</v>
      </c>
      <c r="C29" s="9">
        <f t="shared" si="2"/>
        <v>41213.324000000001</v>
      </c>
      <c r="D29" s="7" t="str">
        <f t="shared" si="3"/>
        <v>vis</v>
      </c>
      <c r="E29" s="20">
        <f>VLOOKUP(C29,Active!C$21:E$960,3,FALSE)</f>
        <v>-5571.0106116781981</v>
      </c>
      <c r="F29" s="2" t="s">
        <v>51</v>
      </c>
      <c r="G29" s="7" t="str">
        <f t="shared" si="4"/>
        <v>41213.324</v>
      </c>
      <c r="H29" s="9">
        <f t="shared" si="5"/>
        <v>-5571</v>
      </c>
      <c r="I29" s="21" t="s">
        <v>356</v>
      </c>
      <c r="J29" s="22" t="s">
        <v>357</v>
      </c>
      <c r="K29" s="21">
        <v>-5571</v>
      </c>
      <c r="L29" s="21" t="s">
        <v>358</v>
      </c>
      <c r="M29" s="22" t="s">
        <v>250</v>
      </c>
      <c r="N29" s="22"/>
      <c r="O29" s="23" t="s">
        <v>300</v>
      </c>
      <c r="P29" s="23" t="s">
        <v>359</v>
      </c>
    </row>
    <row r="30" spans="1:16" ht="12.75" customHeight="1" thickBot="1" x14ac:dyDescent="0.25">
      <c r="A30" s="9" t="str">
        <f t="shared" si="0"/>
        <v>IBVS 937 </v>
      </c>
      <c r="B30" s="2" t="str">
        <f t="shared" si="1"/>
        <v>I</v>
      </c>
      <c r="C30" s="9">
        <f t="shared" si="2"/>
        <v>41492.334799999997</v>
      </c>
      <c r="D30" s="7" t="str">
        <f t="shared" si="3"/>
        <v>PE</v>
      </c>
      <c r="E30" s="20">
        <f>VLOOKUP(C30,Active!C$21:E$960,3,FALSE)</f>
        <v>-5144.0048104397201</v>
      </c>
      <c r="F30" s="2" t="str">
        <f>LEFT(M30,1)</f>
        <v>E</v>
      </c>
      <c r="G30" s="7" t="str">
        <f t="shared" si="4"/>
        <v>41492.3348</v>
      </c>
      <c r="H30" s="9">
        <f t="shared" si="5"/>
        <v>-5144</v>
      </c>
      <c r="I30" s="21" t="s">
        <v>371</v>
      </c>
      <c r="J30" s="22" t="s">
        <v>372</v>
      </c>
      <c r="K30" s="21">
        <v>-5144</v>
      </c>
      <c r="L30" s="21" t="s">
        <v>373</v>
      </c>
      <c r="M30" s="22" t="s">
        <v>188</v>
      </c>
      <c r="N30" s="22" t="s">
        <v>189</v>
      </c>
      <c r="O30" s="23" t="s">
        <v>374</v>
      </c>
      <c r="P30" s="24" t="s">
        <v>375</v>
      </c>
    </row>
    <row r="31" spans="1:16" ht="12.75" customHeight="1" thickBot="1" x14ac:dyDescent="0.25">
      <c r="A31" s="9" t="str">
        <f t="shared" si="0"/>
        <v>IBVS 937 </v>
      </c>
      <c r="B31" s="2" t="str">
        <f t="shared" si="1"/>
        <v>II</v>
      </c>
      <c r="C31" s="9">
        <f t="shared" si="2"/>
        <v>41521.408000000003</v>
      </c>
      <c r="D31" s="7" t="str">
        <f t="shared" si="3"/>
        <v>PE</v>
      </c>
      <c r="E31" s="20">
        <f>VLOOKUP(C31,Active!C$21:E$960,3,FALSE)</f>
        <v>-5099.510385634052</v>
      </c>
      <c r="F31" s="2" t="str">
        <f>LEFT(M31,1)</f>
        <v>E</v>
      </c>
      <c r="G31" s="7" t="str">
        <f t="shared" si="4"/>
        <v>41521.408</v>
      </c>
      <c r="H31" s="9">
        <f t="shared" si="5"/>
        <v>-5099.5</v>
      </c>
      <c r="I31" s="21" t="s">
        <v>376</v>
      </c>
      <c r="J31" s="22" t="s">
        <v>377</v>
      </c>
      <c r="K31" s="21">
        <v>-5099.5</v>
      </c>
      <c r="L31" s="21" t="s">
        <v>358</v>
      </c>
      <c r="M31" s="22" t="s">
        <v>188</v>
      </c>
      <c r="N31" s="22" t="s">
        <v>189</v>
      </c>
      <c r="O31" s="23" t="s">
        <v>374</v>
      </c>
      <c r="P31" s="24" t="s">
        <v>375</v>
      </c>
    </row>
    <row r="32" spans="1:16" ht="12.75" customHeight="1" thickBot="1" x14ac:dyDescent="0.25">
      <c r="A32" s="9" t="str">
        <f t="shared" si="0"/>
        <v>IBVS 937 </v>
      </c>
      <c r="B32" s="2" t="str">
        <f t="shared" si="1"/>
        <v>II</v>
      </c>
      <c r="C32" s="9">
        <f t="shared" si="2"/>
        <v>41525.321000000004</v>
      </c>
      <c r="D32" s="7" t="str">
        <f t="shared" si="3"/>
        <v>PE</v>
      </c>
      <c r="E32" s="20">
        <f>VLOOKUP(C32,Active!C$21:E$960,3,FALSE)</f>
        <v>-5093.5218228248477</v>
      </c>
      <c r="F32" s="2" t="str">
        <f>LEFT(M32,1)</f>
        <v>E</v>
      </c>
      <c r="G32" s="7" t="str">
        <f t="shared" si="4"/>
        <v>41525.321</v>
      </c>
      <c r="H32" s="9">
        <f t="shared" si="5"/>
        <v>-5093.5</v>
      </c>
      <c r="I32" s="21" t="s">
        <v>378</v>
      </c>
      <c r="J32" s="22" t="s">
        <v>379</v>
      </c>
      <c r="K32" s="21">
        <v>-5093.5</v>
      </c>
      <c r="L32" s="21" t="s">
        <v>380</v>
      </c>
      <c r="M32" s="22" t="s">
        <v>188</v>
      </c>
      <c r="N32" s="22" t="s">
        <v>189</v>
      </c>
      <c r="O32" s="23" t="s">
        <v>374</v>
      </c>
      <c r="P32" s="24" t="s">
        <v>375</v>
      </c>
    </row>
    <row r="33" spans="1:16" ht="12.75" customHeight="1" thickBot="1" x14ac:dyDescent="0.25">
      <c r="A33" s="9" t="str">
        <f t="shared" si="0"/>
        <v>IBVS 937 </v>
      </c>
      <c r="B33" s="2" t="str">
        <f t="shared" si="1"/>
        <v>I</v>
      </c>
      <c r="C33" s="9">
        <f t="shared" si="2"/>
        <v>41854.326999999997</v>
      </c>
      <c r="D33" s="7" t="str">
        <f t="shared" si="3"/>
        <v>vis</v>
      </c>
      <c r="E33" s="20">
        <f>VLOOKUP(C33,Active!C$21:E$960,3,FALSE)</f>
        <v>-4590.001992616606</v>
      </c>
      <c r="F33" s="2" t="s">
        <v>51</v>
      </c>
      <c r="G33" s="7" t="str">
        <f t="shared" si="4"/>
        <v>41854.327</v>
      </c>
      <c r="H33" s="9">
        <f t="shared" si="5"/>
        <v>-4590</v>
      </c>
      <c r="I33" s="21" t="s">
        <v>381</v>
      </c>
      <c r="J33" s="22" t="s">
        <v>382</v>
      </c>
      <c r="K33" s="21">
        <v>-4590</v>
      </c>
      <c r="L33" s="21" t="s">
        <v>304</v>
      </c>
      <c r="M33" s="22" t="s">
        <v>188</v>
      </c>
      <c r="N33" s="22" t="s">
        <v>189</v>
      </c>
      <c r="O33" s="23" t="s">
        <v>326</v>
      </c>
      <c r="P33" s="24" t="s">
        <v>375</v>
      </c>
    </row>
    <row r="34" spans="1:16" ht="12.75" customHeight="1" thickBot="1" x14ac:dyDescent="0.25">
      <c r="A34" s="9" t="str">
        <f t="shared" si="0"/>
        <v>IBVS 937 </v>
      </c>
      <c r="B34" s="2" t="str">
        <f t="shared" si="1"/>
        <v>II</v>
      </c>
      <c r="C34" s="9">
        <f t="shared" si="2"/>
        <v>41881.446000000004</v>
      </c>
      <c r="D34" s="7" t="str">
        <f t="shared" si="3"/>
        <v>vis</v>
      </c>
      <c r="E34" s="20">
        <f>VLOOKUP(C34,Active!C$21:E$960,3,FALSE)</f>
        <v>-4548.4983292322886</v>
      </c>
      <c r="F34" s="2" t="s">
        <v>51</v>
      </c>
      <c r="G34" s="7" t="str">
        <f t="shared" si="4"/>
        <v>41881.446</v>
      </c>
      <c r="H34" s="9">
        <f t="shared" si="5"/>
        <v>-4548.5</v>
      </c>
      <c r="I34" s="21" t="s">
        <v>383</v>
      </c>
      <c r="J34" s="22" t="s">
        <v>384</v>
      </c>
      <c r="K34" s="21">
        <v>-4548.5</v>
      </c>
      <c r="L34" s="21" t="s">
        <v>283</v>
      </c>
      <c r="M34" s="22" t="s">
        <v>188</v>
      </c>
      <c r="N34" s="22" t="s">
        <v>189</v>
      </c>
      <c r="O34" s="23" t="s">
        <v>385</v>
      </c>
      <c r="P34" s="24" t="s">
        <v>375</v>
      </c>
    </row>
    <row r="35" spans="1:16" ht="12.75" customHeight="1" thickBot="1" x14ac:dyDescent="0.25">
      <c r="A35" s="9" t="str">
        <f t="shared" si="0"/>
        <v> BBS 11 </v>
      </c>
      <c r="B35" s="2" t="str">
        <f t="shared" si="1"/>
        <v>I</v>
      </c>
      <c r="C35" s="9">
        <f t="shared" si="2"/>
        <v>41901.381000000001</v>
      </c>
      <c r="D35" s="7" t="str">
        <f t="shared" si="3"/>
        <v>vis</v>
      </c>
      <c r="E35" s="20">
        <f>VLOOKUP(C35,Active!C$21:E$960,3,FALSE)</f>
        <v>-4517.9892570111124</v>
      </c>
      <c r="F35" s="2" t="s">
        <v>51</v>
      </c>
      <c r="G35" s="7" t="str">
        <f t="shared" si="4"/>
        <v>41901.381</v>
      </c>
      <c r="H35" s="9">
        <f t="shared" si="5"/>
        <v>-4518</v>
      </c>
      <c r="I35" s="21" t="s">
        <v>386</v>
      </c>
      <c r="J35" s="22" t="s">
        <v>387</v>
      </c>
      <c r="K35" s="21">
        <v>-4518</v>
      </c>
      <c r="L35" s="21" t="s">
        <v>274</v>
      </c>
      <c r="M35" s="22" t="s">
        <v>250</v>
      </c>
      <c r="N35" s="22"/>
      <c r="O35" s="23" t="s">
        <v>300</v>
      </c>
      <c r="P35" s="23" t="s">
        <v>388</v>
      </c>
    </row>
    <row r="36" spans="1:16" ht="12.75" customHeight="1" thickBot="1" x14ac:dyDescent="0.25">
      <c r="A36" s="9" t="str">
        <f t="shared" si="0"/>
        <v> BBS 20 </v>
      </c>
      <c r="B36" s="2" t="str">
        <f t="shared" si="1"/>
        <v>I</v>
      </c>
      <c r="C36" s="9">
        <f t="shared" si="2"/>
        <v>42414.29</v>
      </c>
      <c r="D36" s="7" t="str">
        <f t="shared" si="3"/>
        <v>vis</v>
      </c>
      <c r="E36" s="20">
        <f>VLOOKUP(C36,Active!C$21:E$960,3,FALSE)</f>
        <v>-3733.0192181902889</v>
      </c>
      <c r="F36" s="2" t="s">
        <v>51</v>
      </c>
      <c r="G36" s="7" t="str">
        <f t="shared" si="4"/>
        <v>42414.290</v>
      </c>
      <c r="H36" s="9">
        <f t="shared" si="5"/>
        <v>-3733</v>
      </c>
      <c r="I36" s="21" t="s">
        <v>389</v>
      </c>
      <c r="J36" s="22" t="s">
        <v>390</v>
      </c>
      <c r="K36" s="21">
        <v>-3733</v>
      </c>
      <c r="L36" s="21" t="s">
        <v>299</v>
      </c>
      <c r="M36" s="22" t="s">
        <v>250</v>
      </c>
      <c r="N36" s="22"/>
      <c r="O36" s="23" t="s">
        <v>300</v>
      </c>
      <c r="P36" s="23" t="s">
        <v>391</v>
      </c>
    </row>
    <row r="37" spans="1:16" ht="12.75" customHeight="1" thickBot="1" x14ac:dyDescent="0.25">
      <c r="A37" s="9" t="str">
        <f t="shared" si="0"/>
        <v> BBS 23 </v>
      </c>
      <c r="B37" s="2" t="str">
        <f t="shared" si="1"/>
        <v>I</v>
      </c>
      <c r="C37" s="9">
        <f t="shared" si="2"/>
        <v>42570.45</v>
      </c>
      <c r="D37" s="7" t="str">
        <f t="shared" si="3"/>
        <v>vis</v>
      </c>
      <c r="E37" s="20">
        <f>VLOOKUP(C37,Active!C$21:E$960,3,FALSE)</f>
        <v>-3494.0276597223019</v>
      </c>
      <c r="F37" s="2" t="s">
        <v>51</v>
      </c>
      <c r="G37" s="7" t="str">
        <f t="shared" si="4"/>
        <v>42570.450</v>
      </c>
      <c r="H37" s="9">
        <f t="shared" si="5"/>
        <v>-3494</v>
      </c>
      <c r="I37" s="21" t="s">
        <v>392</v>
      </c>
      <c r="J37" s="22" t="s">
        <v>393</v>
      </c>
      <c r="K37" s="21">
        <v>-3494</v>
      </c>
      <c r="L37" s="21" t="s">
        <v>394</v>
      </c>
      <c r="M37" s="22" t="s">
        <v>250</v>
      </c>
      <c r="N37" s="22"/>
      <c r="O37" s="23" t="s">
        <v>300</v>
      </c>
      <c r="P37" s="23" t="s">
        <v>395</v>
      </c>
    </row>
    <row r="38" spans="1:16" ht="12.75" customHeight="1" thickBot="1" x14ac:dyDescent="0.25">
      <c r="A38" s="9" t="str">
        <f t="shared" si="0"/>
        <v> BBS 23 </v>
      </c>
      <c r="B38" s="2" t="str">
        <f t="shared" si="1"/>
        <v>I</v>
      </c>
      <c r="C38" s="9">
        <f t="shared" si="2"/>
        <v>42606.392</v>
      </c>
      <c r="D38" s="7" t="str">
        <f t="shared" si="3"/>
        <v>vis</v>
      </c>
      <c r="E38" s="20">
        <f>VLOOKUP(C38,Active!C$21:E$960,3,FALSE)</f>
        <v>-3439.021034501648</v>
      </c>
      <c r="F38" s="2" t="s">
        <v>51</v>
      </c>
      <c r="G38" s="7" t="str">
        <f t="shared" si="4"/>
        <v>42606.392</v>
      </c>
      <c r="H38" s="9">
        <f t="shared" si="5"/>
        <v>-3439</v>
      </c>
      <c r="I38" s="21" t="s">
        <v>396</v>
      </c>
      <c r="J38" s="22" t="s">
        <v>397</v>
      </c>
      <c r="K38" s="21">
        <v>-3439</v>
      </c>
      <c r="L38" s="21" t="s">
        <v>380</v>
      </c>
      <c r="M38" s="22" t="s">
        <v>250</v>
      </c>
      <c r="N38" s="22"/>
      <c r="O38" s="23" t="s">
        <v>300</v>
      </c>
      <c r="P38" s="23" t="s">
        <v>395</v>
      </c>
    </row>
    <row r="39" spans="1:16" ht="12.75" customHeight="1" thickBot="1" x14ac:dyDescent="0.25">
      <c r="A39" s="9" t="str">
        <f t="shared" si="0"/>
        <v> BBS 23 </v>
      </c>
      <c r="B39" s="2" t="str">
        <f t="shared" si="1"/>
        <v>I</v>
      </c>
      <c r="C39" s="9">
        <f t="shared" si="2"/>
        <v>42623.392</v>
      </c>
      <c r="D39" s="7" t="str">
        <f t="shared" si="3"/>
        <v>vis</v>
      </c>
      <c r="E39" s="20">
        <f>VLOOKUP(C39,Active!C$21:E$960,3,FALSE)</f>
        <v>-3413.0037669942462</v>
      </c>
      <c r="F39" s="2" t="s">
        <v>51</v>
      </c>
      <c r="G39" s="7" t="str">
        <f t="shared" si="4"/>
        <v>42623.392</v>
      </c>
      <c r="H39" s="9">
        <f t="shared" si="5"/>
        <v>-3413</v>
      </c>
      <c r="I39" s="21" t="s">
        <v>398</v>
      </c>
      <c r="J39" s="22" t="s">
        <v>399</v>
      </c>
      <c r="K39" s="21">
        <v>-3413</v>
      </c>
      <c r="L39" s="21" t="s">
        <v>355</v>
      </c>
      <c r="M39" s="22" t="s">
        <v>250</v>
      </c>
      <c r="N39" s="22"/>
      <c r="O39" s="23" t="s">
        <v>300</v>
      </c>
      <c r="P39" s="23" t="s">
        <v>395</v>
      </c>
    </row>
    <row r="40" spans="1:16" ht="12.75" customHeight="1" thickBot="1" x14ac:dyDescent="0.25">
      <c r="A40" s="9" t="str">
        <f t="shared" si="0"/>
        <v>IBVS 1119 </v>
      </c>
      <c r="B40" s="2" t="str">
        <f t="shared" si="1"/>
        <v>I</v>
      </c>
      <c r="C40" s="9">
        <f t="shared" si="2"/>
        <v>42653.450599999996</v>
      </c>
      <c r="D40" s="7" t="str">
        <f t="shared" si="3"/>
        <v>vis</v>
      </c>
      <c r="E40" s="20">
        <f>VLOOKUP(C40,Active!C$21:E$960,3,FALSE)</f>
        <v>-3367.0012589296639</v>
      </c>
      <c r="F40" s="2" t="s">
        <v>51</v>
      </c>
      <c r="G40" s="7" t="str">
        <f t="shared" si="4"/>
        <v>42653.4506</v>
      </c>
      <c r="H40" s="9">
        <f t="shared" si="5"/>
        <v>-3367</v>
      </c>
      <c r="I40" s="21" t="s">
        <v>400</v>
      </c>
      <c r="J40" s="22" t="s">
        <v>401</v>
      </c>
      <c r="K40" s="21">
        <v>-3367</v>
      </c>
      <c r="L40" s="21" t="s">
        <v>402</v>
      </c>
      <c r="M40" s="22" t="s">
        <v>188</v>
      </c>
      <c r="N40" s="22" t="s">
        <v>189</v>
      </c>
      <c r="O40" s="23" t="s">
        <v>403</v>
      </c>
      <c r="P40" s="24" t="s">
        <v>404</v>
      </c>
    </row>
    <row r="41" spans="1:16" ht="12.75" customHeight="1" thickBot="1" x14ac:dyDescent="0.25">
      <c r="A41" s="9" t="str">
        <f t="shared" si="0"/>
        <v>IBVS 1449 </v>
      </c>
      <c r="B41" s="2" t="str">
        <f t="shared" si="1"/>
        <v>II</v>
      </c>
      <c r="C41" s="9">
        <f t="shared" si="2"/>
        <v>43393.438800000004</v>
      </c>
      <c r="D41" s="7" t="str">
        <f t="shared" si="3"/>
        <v>vis</v>
      </c>
      <c r="E41" s="20">
        <f>VLOOKUP(C41,Active!C$21:E$960,3,FALSE)</f>
        <v>-2234.5029676519571</v>
      </c>
      <c r="F41" s="2" t="s">
        <v>51</v>
      </c>
      <c r="G41" s="7" t="str">
        <f t="shared" si="4"/>
        <v>43393.4388</v>
      </c>
      <c r="H41" s="9">
        <f t="shared" si="5"/>
        <v>-2234.5</v>
      </c>
      <c r="I41" s="21" t="s">
        <v>423</v>
      </c>
      <c r="J41" s="22" t="s">
        <v>424</v>
      </c>
      <c r="K41" s="21">
        <v>-2234.5</v>
      </c>
      <c r="L41" s="21" t="s">
        <v>425</v>
      </c>
      <c r="M41" s="22" t="s">
        <v>188</v>
      </c>
      <c r="N41" s="22" t="s">
        <v>189</v>
      </c>
      <c r="O41" s="23" t="s">
        <v>426</v>
      </c>
      <c r="P41" s="24" t="s">
        <v>427</v>
      </c>
    </row>
    <row r="42" spans="1:16" ht="12.75" customHeight="1" thickBot="1" x14ac:dyDescent="0.25">
      <c r="A42" s="9" t="str">
        <f t="shared" si="0"/>
        <v> BBS 35 </v>
      </c>
      <c r="B42" s="2" t="str">
        <f t="shared" si="1"/>
        <v>I</v>
      </c>
      <c r="C42" s="9">
        <f t="shared" si="2"/>
        <v>43434.275000000001</v>
      </c>
      <c r="D42" s="7" t="str">
        <f t="shared" si="3"/>
        <v>vis</v>
      </c>
      <c r="E42" s="20">
        <f>VLOOKUP(C42,Active!C$21:E$960,3,FALSE)</f>
        <v>-2172.00612415868</v>
      </c>
      <c r="F42" s="2" t="s">
        <v>51</v>
      </c>
      <c r="G42" s="7" t="str">
        <f t="shared" si="4"/>
        <v>43434.275</v>
      </c>
      <c r="H42" s="9">
        <f t="shared" si="5"/>
        <v>-2172</v>
      </c>
      <c r="I42" s="21" t="s">
        <v>431</v>
      </c>
      <c r="J42" s="22" t="s">
        <v>432</v>
      </c>
      <c r="K42" s="21">
        <v>-2172</v>
      </c>
      <c r="L42" s="21" t="s">
        <v>277</v>
      </c>
      <c r="M42" s="22" t="s">
        <v>250</v>
      </c>
      <c r="N42" s="22"/>
      <c r="O42" s="23" t="s">
        <v>300</v>
      </c>
      <c r="P42" s="23" t="s">
        <v>433</v>
      </c>
    </row>
    <row r="43" spans="1:16" ht="12.75" customHeight="1" thickBot="1" x14ac:dyDescent="0.25">
      <c r="A43" s="9" t="str">
        <f t="shared" ref="A43:A74" si="6">P43</f>
        <v> BBS 39 </v>
      </c>
      <c r="B43" s="2" t="str">
        <f t="shared" ref="B43:B74" si="7">IF(H43=INT(H43),"I","II")</f>
        <v>I</v>
      </c>
      <c r="C43" s="9">
        <f t="shared" ref="C43:C74" si="8">1*G43</f>
        <v>43777.317999999999</v>
      </c>
      <c r="D43" s="7" t="str">
        <f t="shared" ref="D43:D74" si="9">VLOOKUP(F43,I$1:J$5,2,FALSE)</f>
        <v>vis</v>
      </c>
      <c r="E43" s="20">
        <f>VLOOKUP(C43,Active!C$21:E$960,3,FALSE)</f>
        <v>-1647.0036831268201</v>
      </c>
      <c r="F43" s="2" t="s">
        <v>51</v>
      </c>
      <c r="G43" s="7" t="str">
        <f t="shared" ref="G43:G74" si="10">MID(I43,3,LEN(I43)-3)</f>
        <v>43777.318</v>
      </c>
      <c r="H43" s="9">
        <f t="shared" ref="H43:H74" si="11">1*K43</f>
        <v>-1647</v>
      </c>
      <c r="I43" s="21" t="s">
        <v>434</v>
      </c>
      <c r="J43" s="22" t="s">
        <v>435</v>
      </c>
      <c r="K43" s="21">
        <v>-1647</v>
      </c>
      <c r="L43" s="21" t="s">
        <v>355</v>
      </c>
      <c r="M43" s="22" t="s">
        <v>250</v>
      </c>
      <c r="N43" s="22"/>
      <c r="O43" s="23" t="s">
        <v>300</v>
      </c>
      <c r="P43" s="23" t="s">
        <v>436</v>
      </c>
    </row>
    <row r="44" spans="1:16" ht="12.75" customHeight="1" thickBot="1" x14ac:dyDescent="0.25">
      <c r="A44" s="9" t="str">
        <f t="shared" si="6"/>
        <v> BBS 44 </v>
      </c>
      <c r="B44" s="2" t="str">
        <f t="shared" si="7"/>
        <v>I</v>
      </c>
      <c r="C44" s="9">
        <f t="shared" si="8"/>
        <v>44082.463000000003</v>
      </c>
      <c r="D44" s="7" t="str">
        <f t="shared" si="9"/>
        <v>vis</v>
      </c>
      <c r="E44" s="20">
        <f>VLOOKUP(C44,Active!C$21:E$960,3,FALSE)</f>
        <v>-1180.0013835064517</v>
      </c>
      <c r="F44" s="2" t="s">
        <v>51</v>
      </c>
      <c r="G44" s="7" t="str">
        <f t="shared" si="10"/>
        <v>44082.463</v>
      </c>
      <c r="H44" s="9">
        <f t="shared" si="11"/>
        <v>-1180</v>
      </c>
      <c r="I44" s="21" t="s">
        <v>437</v>
      </c>
      <c r="J44" s="22" t="s">
        <v>438</v>
      </c>
      <c r="K44" s="21">
        <v>-1180</v>
      </c>
      <c r="L44" s="21" t="s">
        <v>304</v>
      </c>
      <c r="M44" s="22" t="s">
        <v>188</v>
      </c>
      <c r="N44" s="22" t="s">
        <v>189</v>
      </c>
      <c r="O44" s="23" t="s">
        <v>300</v>
      </c>
      <c r="P44" s="23" t="s">
        <v>439</v>
      </c>
    </row>
    <row r="45" spans="1:16" ht="12.75" customHeight="1" thickBot="1" x14ac:dyDescent="0.25">
      <c r="A45" s="9" t="str">
        <f t="shared" si="6"/>
        <v>IBVS 1751 </v>
      </c>
      <c r="B45" s="2" t="str">
        <f t="shared" si="7"/>
        <v>I</v>
      </c>
      <c r="C45" s="9">
        <f t="shared" si="8"/>
        <v>44129.51</v>
      </c>
      <c r="D45" s="7" t="str">
        <f t="shared" si="9"/>
        <v>vis</v>
      </c>
      <c r="E45" s="20">
        <f>VLOOKUP(C45,Active!C$21:E$960,3,FALSE)</f>
        <v>-1107.9993608934692</v>
      </c>
      <c r="F45" s="2" t="s">
        <v>51</v>
      </c>
      <c r="G45" s="7" t="str">
        <f t="shared" si="10"/>
        <v>44129.5100</v>
      </c>
      <c r="H45" s="9">
        <f t="shared" si="11"/>
        <v>-1108</v>
      </c>
      <c r="I45" s="21" t="s">
        <v>440</v>
      </c>
      <c r="J45" s="22" t="s">
        <v>441</v>
      </c>
      <c r="K45" s="21">
        <v>-1108</v>
      </c>
      <c r="L45" s="21" t="s">
        <v>442</v>
      </c>
      <c r="M45" s="22" t="s">
        <v>188</v>
      </c>
      <c r="N45" s="22" t="s">
        <v>189</v>
      </c>
      <c r="O45" s="23" t="s">
        <v>443</v>
      </c>
      <c r="P45" s="24" t="s">
        <v>444</v>
      </c>
    </row>
    <row r="46" spans="1:16" ht="12.75" customHeight="1" thickBot="1" x14ac:dyDescent="0.25">
      <c r="A46" s="9" t="str">
        <f t="shared" si="6"/>
        <v> VSSC 59.17 </v>
      </c>
      <c r="B46" s="2" t="str">
        <f t="shared" si="7"/>
        <v>II</v>
      </c>
      <c r="C46" s="9">
        <f t="shared" si="8"/>
        <v>44166.385999999999</v>
      </c>
      <c r="D46" s="7" t="str">
        <f t="shared" si="9"/>
        <v>vis</v>
      </c>
      <c r="E46" s="20">
        <f>VLOOKUP(C46,Active!C$21:E$960,3,FALSE)</f>
        <v>-1051.5633163874184</v>
      </c>
      <c r="F46" s="2" t="s">
        <v>51</v>
      </c>
      <c r="G46" s="7" t="str">
        <f t="shared" si="10"/>
        <v>44166.386</v>
      </c>
      <c r="H46" s="9">
        <f t="shared" si="11"/>
        <v>-1051.5</v>
      </c>
      <c r="I46" s="21" t="s">
        <v>445</v>
      </c>
      <c r="J46" s="22" t="s">
        <v>446</v>
      </c>
      <c r="K46" s="21">
        <v>-1051.5</v>
      </c>
      <c r="L46" s="21" t="s">
        <v>447</v>
      </c>
      <c r="M46" s="22" t="s">
        <v>250</v>
      </c>
      <c r="N46" s="22"/>
      <c r="O46" s="23" t="s">
        <v>448</v>
      </c>
      <c r="P46" s="23" t="s">
        <v>449</v>
      </c>
    </row>
    <row r="47" spans="1:16" ht="12.75" customHeight="1" thickBot="1" x14ac:dyDescent="0.25">
      <c r="A47" s="9" t="str">
        <f t="shared" si="6"/>
        <v>BAVM 32 </v>
      </c>
      <c r="B47" s="2" t="str">
        <f t="shared" si="7"/>
        <v>I</v>
      </c>
      <c r="C47" s="9">
        <f t="shared" si="8"/>
        <v>44169.357000000004</v>
      </c>
      <c r="D47" s="7" t="str">
        <f t="shared" si="9"/>
        <v>vis</v>
      </c>
      <c r="E47" s="20">
        <f>VLOOKUP(C47,Active!C$21:E$960,3,FALSE)</f>
        <v>-1047.016416283617</v>
      </c>
      <c r="F47" s="2" t="s">
        <v>51</v>
      </c>
      <c r="G47" s="7" t="str">
        <f t="shared" si="10"/>
        <v>44169.357</v>
      </c>
      <c r="H47" s="9">
        <f t="shared" si="11"/>
        <v>-1047</v>
      </c>
      <c r="I47" s="21" t="s">
        <v>450</v>
      </c>
      <c r="J47" s="22" t="s">
        <v>451</v>
      </c>
      <c r="K47" s="21">
        <v>-1047</v>
      </c>
      <c r="L47" s="21" t="s">
        <v>322</v>
      </c>
      <c r="M47" s="22" t="s">
        <v>250</v>
      </c>
      <c r="N47" s="22"/>
      <c r="O47" s="23" t="s">
        <v>452</v>
      </c>
      <c r="P47" s="24" t="s">
        <v>453</v>
      </c>
    </row>
    <row r="48" spans="1:16" ht="12.75" customHeight="1" thickBot="1" x14ac:dyDescent="0.25">
      <c r="A48" s="9" t="str">
        <f t="shared" si="6"/>
        <v> BBS 49 </v>
      </c>
      <c r="B48" s="2" t="str">
        <f t="shared" si="7"/>
        <v>I</v>
      </c>
      <c r="C48" s="9">
        <f t="shared" si="8"/>
        <v>44461.43</v>
      </c>
      <c r="D48" s="7" t="str">
        <f t="shared" si="9"/>
        <v>vis</v>
      </c>
      <c r="E48" s="20">
        <f>VLOOKUP(C48,Active!C$21:E$960,3,FALSE)</f>
        <v>-600.01986494895164</v>
      </c>
      <c r="F48" s="2" t="s">
        <v>51</v>
      </c>
      <c r="G48" s="7" t="str">
        <f t="shared" si="10"/>
        <v>44461.430</v>
      </c>
      <c r="H48" s="9">
        <f t="shared" si="11"/>
        <v>-600</v>
      </c>
      <c r="I48" s="21" t="s">
        <v>462</v>
      </c>
      <c r="J48" s="22" t="s">
        <v>463</v>
      </c>
      <c r="K48" s="21">
        <v>-600</v>
      </c>
      <c r="L48" s="21" t="s">
        <v>299</v>
      </c>
      <c r="M48" s="22" t="s">
        <v>250</v>
      </c>
      <c r="N48" s="22"/>
      <c r="O48" s="23" t="s">
        <v>300</v>
      </c>
      <c r="P48" s="23" t="s">
        <v>464</v>
      </c>
    </row>
    <row r="49" spans="1:16" ht="12.75" customHeight="1" thickBot="1" x14ac:dyDescent="0.25">
      <c r="A49" s="9" t="str">
        <f t="shared" si="6"/>
        <v> BBS 56 </v>
      </c>
      <c r="B49" s="2" t="str">
        <f t="shared" si="7"/>
        <v>I</v>
      </c>
      <c r="C49" s="9">
        <f t="shared" si="8"/>
        <v>44821.463000000003</v>
      </c>
      <c r="D49" s="7" t="str">
        <f t="shared" si="9"/>
        <v>vis</v>
      </c>
      <c r="E49" s="20">
        <f>VLOOKUP(C49,Active!C$21:E$960,3,FALSE)</f>
        <v>-49.015460684686154</v>
      </c>
      <c r="F49" s="2" t="s">
        <v>51</v>
      </c>
      <c r="G49" s="7" t="str">
        <f t="shared" si="10"/>
        <v>44821.463</v>
      </c>
      <c r="H49" s="9">
        <f t="shared" si="11"/>
        <v>-49</v>
      </c>
      <c r="I49" s="21" t="s">
        <v>465</v>
      </c>
      <c r="J49" s="22" t="s">
        <v>466</v>
      </c>
      <c r="K49" s="21">
        <v>-49</v>
      </c>
      <c r="L49" s="21" t="s">
        <v>467</v>
      </c>
      <c r="M49" s="22" t="s">
        <v>250</v>
      </c>
      <c r="N49" s="22"/>
      <c r="O49" s="23" t="s">
        <v>468</v>
      </c>
      <c r="P49" s="23" t="s">
        <v>469</v>
      </c>
    </row>
    <row r="50" spans="1:16" ht="12.75" customHeight="1" thickBot="1" x14ac:dyDescent="0.25">
      <c r="A50" s="9" t="str">
        <f t="shared" si="6"/>
        <v>IBVS 2159 </v>
      </c>
      <c r="B50" s="2" t="str">
        <f t="shared" si="7"/>
        <v>I</v>
      </c>
      <c r="C50" s="9">
        <f t="shared" si="8"/>
        <v>44840.423600000002</v>
      </c>
      <c r="D50" s="7" t="str">
        <f t="shared" si="9"/>
        <v>vis</v>
      </c>
      <c r="E50" s="20">
        <f>VLOOKUP(C50,Active!C$21:E$960,3,FALSE)</f>
        <v>-19.997637019932842</v>
      </c>
      <c r="F50" s="2" t="s">
        <v>51</v>
      </c>
      <c r="G50" s="7" t="str">
        <f t="shared" si="10"/>
        <v>44840.4236</v>
      </c>
      <c r="H50" s="9">
        <f t="shared" si="11"/>
        <v>-20</v>
      </c>
      <c r="I50" s="21" t="s">
        <v>470</v>
      </c>
      <c r="J50" s="22" t="s">
        <v>471</v>
      </c>
      <c r="K50" s="21">
        <v>-20</v>
      </c>
      <c r="L50" s="21" t="s">
        <v>232</v>
      </c>
      <c r="M50" s="22" t="s">
        <v>188</v>
      </c>
      <c r="N50" s="22" t="s">
        <v>189</v>
      </c>
      <c r="O50" s="23" t="s">
        <v>472</v>
      </c>
      <c r="P50" s="24" t="s">
        <v>473</v>
      </c>
    </row>
    <row r="51" spans="1:16" ht="12.75" customHeight="1" thickBot="1" x14ac:dyDescent="0.25">
      <c r="A51" s="9" t="str">
        <f t="shared" si="6"/>
        <v> BBS 56 </v>
      </c>
      <c r="B51" s="2" t="str">
        <f t="shared" si="7"/>
        <v>I</v>
      </c>
      <c r="C51" s="9">
        <f t="shared" si="8"/>
        <v>44842.3802</v>
      </c>
      <c r="D51" s="7" t="str">
        <f t="shared" si="9"/>
        <v>vis</v>
      </c>
      <c r="E51" s="20">
        <f>VLOOKUP(C51,Active!C$21:E$960,3,FALSE)</f>
        <v>-17.003202572584435</v>
      </c>
      <c r="F51" s="2" t="s">
        <v>51</v>
      </c>
      <c r="G51" s="7" t="str">
        <f t="shared" si="10"/>
        <v>44842.3802</v>
      </c>
      <c r="H51" s="9">
        <f t="shared" si="11"/>
        <v>-17</v>
      </c>
      <c r="I51" s="21" t="s">
        <v>474</v>
      </c>
      <c r="J51" s="22" t="s">
        <v>475</v>
      </c>
      <c r="K51" s="21">
        <v>-17</v>
      </c>
      <c r="L51" s="21" t="s">
        <v>476</v>
      </c>
      <c r="M51" s="22" t="s">
        <v>188</v>
      </c>
      <c r="N51" s="22" t="s">
        <v>189</v>
      </c>
      <c r="O51" s="23" t="s">
        <v>300</v>
      </c>
      <c r="P51" s="23" t="s">
        <v>469</v>
      </c>
    </row>
    <row r="52" spans="1:16" ht="12.75" customHeight="1" thickBot="1" x14ac:dyDescent="0.25">
      <c r="A52" s="9" t="str">
        <f t="shared" si="6"/>
        <v>IBVS 2159 </v>
      </c>
      <c r="B52" s="2" t="str">
        <f t="shared" si="7"/>
        <v>I</v>
      </c>
      <c r="C52" s="9">
        <f t="shared" si="8"/>
        <v>44842.383900000001</v>
      </c>
      <c r="D52" s="7" t="str">
        <f t="shared" si="9"/>
        <v>vis</v>
      </c>
      <c r="E52" s="20">
        <f>VLOOKUP(C52,Active!C$21:E$960,3,FALSE)</f>
        <v>-16.997539990831115</v>
      </c>
      <c r="F52" s="2" t="s">
        <v>51</v>
      </c>
      <c r="G52" s="7" t="str">
        <f t="shared" si="10"/>
        <v>44842.3839</v>
      </c>
      <c r="H52" s="9">
        <f t="shared" si="11"/>
        <v>-17</v>
      </c>
      <c r="I52" s="21" t="s">
        <v>477</v>
      </c>
      <c r="J52" s="22" t="s">
        <v>478</v>
      </c>
      <c r="K52" s="21">
        <v>-17</v>
      </c>
      <c r="L52" s="21" t="s">
        <v>479</v>
      </c>
      <c r="M52" s="22" t="s">
        <v>188</v>
      </c>
      <c r="N52" s="22" t="s">
        <v>189</v>
      </c>
      <c r="O52" s="23" t="s">
        <v>472</v>
      </c>
      <c r="P52" s="24" t="s">
        <v>473</v>
      </c>
    </row>
    <row r="53" spans="1:16" ht="12.75" customHeight="1" thickBot="1" x14ac:dyDescent="0.25">
      <c r="A53" s="9" t="str">
        <f t="shared" si="6"/>
        <v>IBVS 2124 </v>
      </c>
      <c r="B53" s="2" t="str">
        <f t="shared" si="7"/>
        <v>I</v>
      </c>
      <c r="C53" s="9">
        <f t="shared" si="8"/>
        <v>44853.49</v>
      </c>
      <c r="D53" s="7" t="str">
        <f t="shared" si="9"/>
        <v>vis</v>
      </c>
      <c r="E53" s="20">
        <f>VLOOKUP(C53,Active!C$21:E$960,3,FALSE)</f>
        <v>-4.5912824966739245E-4</v>
      </c>
      <c r="F53" s="2" t="s">
        <v>51</v>
      </c>
      <c r="G53" s="7" t="str">
        <f t="shared" si="10"/>
        <v>44853.4900</v>
      </c>
      <c r="H53" s="9">
        <f t="shared" si="11"/>
        <v>0</v>
      </c>
      <c r="I53" s="21" t="s">
        <v>480</v>
      </c>
      <c r="J53" s="22" t="s">
        <v>481</v>
      </c>
      <c r="K53" s="21">
        <v>0</v>
      </c>
      <c r="L53" s="21" t="s">
        <v>416</v>
      </c>
      <c r="M53" s="22" t="s">
        <v>188</v>
      </c>
      <c r="N53" s="22" t="s">
        <v>189</v>
      </c>
      <c r="O53" s="23" t="s">
        <v>482</v>
      </c>
      <c r="P53" s="24" t="s">
        <v>483</v>
      </c>
    </row>
    <row r="54" spans="1:16" ht="26.25" thickBot="1" x14ac:dyDescent="0.25">
      <c r="A54" s="9" t="str">
        <f t="shared" si="6"/>
        <v>BAVM 241 (=IBVS 6157) </v>
      </c>
      <c r="B54" s="2" t="str">
        <f t="shared" si="7"/>
        <v>I</v>
      </c>
      <c r="C54" s="9">
        <f t="shared" si="8"/>
        <v>57198.428200000002</v>
      </c>
      <c r="D54" s="7" t="str">
        <f t="shared" si="9"/>
        <v>vis</v>
      </c>
      <c r="E54" s="20">
        <f>VLOOKUP(C54,Active!C$21:E$960,3,FALSE)</f>
        <v>18893.032453327323</v>
      </c>
      <c r="F54" s="2" t="s">
        <v>51</v>
      </c>
      <c r="G54" s="7" t="str">
        <f t="shared" si="10"/>
        <v>57198.4282</v>
      </c>
      <c r="H54" s="9">
        <f t="shared" si="11"/>
        <v>18893</v>
      </c>
      <c r="I54" s="21" t="s">
        <v>825</v>
      </c>
      <c r="J54" s="22" t="s">
        <v>826</v>
      </c>
      <c r="K54" s="21">
        <v>18893</v>
      </c>
      <c r="L54" s="21" t="s">
        <v>827</v>
      </c>
      <c r="M54" s="22" t="s">
        <v>575</v>
      </c>
      <c r="N54" s="22" t="s">
        <v>661</v>
      </c>
      <c r="O54" s="23" t="s">
        <v>662</v>
      </c>
      <c r="P54" s="24" t="s">
        <v>828</v>
      </c>
    </row>
    <row r="55" spans="1:16" ht="12.75" customHeight="1" thickBot="1" x14ac:dyDescent="0.25">
      <c r="A55" s="9" t="str">
        <f t="shared" si="6"/>
        <v> BRNO 26 </v>
      </c>
      <c r="B55" s="2" t="str">
        <f t="shared" si="7"/>
        <v>I</v>
      </c>
      <c r="C55" s="9">
        <f t="shared" si="8"/>
        <v>44855.44</v>
      </c>
      <c r="D55" s="7" t="str">
        <f t="shared" si="9"/>
        <v>vis</v>
      </c>
      <c r="E55" s="20">
        <f>VLOOKUP(C55,Active!C$21:E$960,3,FALSE)</f>
        <v>2.9838744976060569</v>
      </c>
      <c r="F55" s="2" t="s">
        <v>51</v>
      </c>
      <c r="G55" s="7" t="str">
        <f t="shared" si="10"/>
        <v>44855.440</v>
      </c>
      <c r="H55" s="9">
        <f t="shared" si="11"/>
        <v>3</v>
      </c>
      <c r="I55" s="21" t="s">
        <v>484</v>
      </c>
      <c r="J55" s="22" t="s">
        <v>485</v>
      </c>
      <c r="K55" s="21">
        <v>3</v>
      </c>
      <c r="L55" s="21" t="s">
        <v>322</v>
      </c>
      <c r="M55" s="22" t="s">
        <v>135</v>
      </c>
      <c r="N55" s="22"/>
      <c r="O55" s="23" t="s">
        <v>486</v>
      </c>
      <c r="P55" s="23" t="s">
        <v>487</v>
      </c>
    </row>
    <row r="56" spans="1:16" ht="12.75" customHeight="1" thickBot="1" x14ac:dyDescent="0.25">
      <c r="A56" s="9" t="str">
        <f t="shared" si="6"/>
        <v>IBVS 2124 </v>
      </c>
      <c r="B56" s="2" t="str">
        <f t="shared" si="7"/>
        <v>I</v>
      </c>
      <c r="C56" s="9">
        <f t="shared" si="8"/>
        <v>44874.400099999999</v>
      </c>
      <c r="D56" s="7" t="str">
        <f t="shared" si="9"/>
        <v>vis</v>
      </c>
      <c r="E56" s="20">
        <f>VLOOKUP(C56,Active!C$21:E$960,3,FALSE)</f>
        <v>32.000932948606206</v>
      </c>
      <c r="F56" s="2" t="s">
        <v>51</v>
      </c>
      <c r="G56" s="7" t="str">
        <f t="shared" si="10"/>
        <v>44874.4001</v>
      </c>
      <c r="H56" s="9">
        <f t="shared" si="11"/>
        <v>32</v>
      </c>
      <c r="I56" s="21" t="s">
        <v>488</v>
      </c>
      <c r="J56" s="22" t="s">
        <v>489</v>
      </c>
      <c r="K56" s="21">
        <v>32</v>
      </c>
      <c r="L56" s="21" t="s">
        <v>296</v>
      </c>
      <c r="M56" s="22" t="s">
        <v>188</v>
      </c>
      <c r="N56" s="22" t="s">
        <v>189</v>
      </c>
      <c r="O56" s="23" t="s">
        <v>482</v>
      </c>
      <c r="P56" s="24" t="s">
        <v>483</v>
      </c>
    </row>
    <row r="57" spans="1:16" ht="12.75" customHeight="1" thickBot="1" x14ac:dyDescent="0.25">
      <c r="A57" s="9" t="str">
        <f t="shared" si="6"/>
        <v>IBVS 2124 </v>
      </c>
      <c r="B57" s="2" t="str">
        <f t="shared" si="7"/>
        <v>II</v>
      </c>
      <c r="C57" s="9">
        <f t="shared" si="8"/>
        <v>44879.301299999999</v>
      </c>
      <c r="D57" s="7" t="str">
        <f t="shared" si="9"/>
        <v>vis</v>
      </c>
      <c r="E57" s="20">
        <f>VLOOKUP(C57,Active!C$21:E$960,3,FALSE)</f>
        <v>39.501864213740596</v>
      </c>
      <c r="F57" s="2" t="s">
        <v>51</v>
      </c>
      <c r="G57" s="7" t="str">
        <f t="shared" si="10"/>
        <v>44879.3013</v>
      </c>
      <c r="H57" s="9">
        <f t="shared" si="11"/>
        <v>39.5</v>
      </c>
      <c r="I57" s="21" t="s">
        <v>490</v>
      </c>
      <c r="J57" s="22" t="s">
        <v>491</v>
      </c>
      <c r="K57" s="21">
        <v>39.5</v>
      </c>
      <c r="L57" s="21" t="s">
        <v>329</v>
      </c>
      <c r="M57" s="22" t="s">
        <v>188</v>
      </c>
      <c r="N57" s="22" t="s">
        <v>189</v>
      </c>
      <c r="O57" s="23" t="s">
        <v>482</v>
      </c>
      <c r="P57" s="24" t="s">
        <v>483</v>
      </c>
    </row>
    <row r="58" spans="1:16" ht="12.75" customHeight="1" thickBot="1" x14ac:dyDescent="0.25">
      <c r="A58" s="9" t="str">
        <f t="shared" si="6"/>
        <v>IBVS 2124 </v>
      </c>
      <c r="B58" s="2" t="str">
        <f t="shared" si="7"/>
        <v>II</v>
      </c>
      <c r="C58" s="9">
        <f t="shared" si="8"/>
        <v>44894.330499999996</v>
      </c>
      <c r="D58" s="7" t="str">
        <f t="shared" si="9"/>
        <v>vis</v>
      </c>
      <c r="E58" s="20">
        <f>VLOOKUP(C58,Active!C$21:E$960,3,FALSE)</f>
        <v>62.502965203280155</v>
      </c>
      <c r="F58" s="2" t="s">
        <v>51</v>
      </c>
      <c r="G58" s="7" t="str">
        <f t="shared" si="10"/>
        <v>44894.3305</v>
      </c>
      <c r="H58" s="9">
        <f t="shared" si="11"/>
        <v>62.5</v>
      </c>
      <c r="I58" s="21" t="s">
        <v>492</v>
      </c>
      <c r="J58" s="22" t="s">
        <v>493</v>
      </c>
      <c r="K58" s="21">
        <v>62.5</v>
      </c>
      <c r="L58" s="21" t="s">
        <v>494</v>
      </c>
      <c r="M58" s="22" t="s">
        <v>188</v>
      </c>
      <c r="N58" s="22" t="s">
        <v>189</v>
      </c>
      <c r="O58" s="23" t="s">
        <v>482</v>
      </c>
      <c r="P58" s="24" t="s">
        <v>483</v>
      </c>
    </row>
    <row r="59" spans="1:16" ht="12.75" customHeight="1" thickBot="1" x14ac:dyDescent="0.25">
      <c r="A59" s="9" t="str">
        <f t="shared" si="6"/>
        <v>IBVS 2124 </v>
      </c>
      <c r="B59" s="2" t="str">
        <f t="shared" si="7"/>
        <v>I</v>
      </c>
      <c r="C59" s="9">
        <f t="shared" si="8"/>
        <v>44895.3076</v>
      </c>
      <c r="D59" s="7" t="str">
        <f t="shared" si="9"/>
        <v>vis</v>
      </c>
      <c r="E59" s="20">
        <f>VLOOKUP(C59,Active!C$21:E$960,3,FALSE)</f>
        <v>63.998345913961252</v>
      </c>
      <c r="F59" s="2" t="s">
        <v>51</v>
      </c>
      <c r="G59" s="7" t="str">
        <f t="shared" si="10"/>
        <v>44895.3076</v>
      </c>
      <c r="H59" s="9">
        <f t="shared" si="11"/>
        <v>64</v>
      </c>
      <c r="I59" s="21" t="s">
        <v>495</v>
      </c>
      <c r="J59" s="22" t="s">
        <v>496</v>
      </c>
      <c r="K59" s="21">
        <v>64</v>
      </c>
      <c r="L59" s="21" t="s">
        <v>367</v>
      </c>
      <c r="M59" s="22" t="s">
        <v>188</v>
      </c>
      <c r="N59" s="22" t="s">
        <v>189</v>
      </c>
      <c r="O59" s="23" t="s">
        <v>482</v>
      </c>
      <c r="P59" s="24" t="s">
        <v>483</v>
      </c>
    </row>
    <row r="60" spans="1:16" ht="12.75" customHeight="1" thickBot="1" x14ac:dyDescent="0.25">
      <c r="A60" s="9" t="str">
        <f t="shared" si="6"/>
        <v> BBS 57 </v>
      </c>
      <c r="B60" s="2" t="str">
        <f t="shared" si="7"/>
        <v>I</v>
      </c>
      <c r="C60" s="9">
        <f t="shared" si="8"/>
        <v>44929.264999999999</v>
      </c>
      <c r="D60" s="7" t="str">
        <f t="shared" si="9"/>
        <v>vis</v>
      </c>
      <c r="E60" s="20">
        <f>VLOOKUP(C60,Active!C$21:E$960,3,FALSE)</f>
        <v>115.96768471724549</v>
      </c>
      <c r="F60" s="2" t="s">
        <v>51</v>
      </c>
      <c r="G60" s="7" t="str">
        <f t="shared" si="10"/>
        <v>44929.265</v>
      </c>
      <c r="H60" s="9">
        <f t="shared" si="11"/>
        <v>116</v>
      </c>
      <c r="I60" s="21" t="s">
        <v>497</v>
      </c>
      <c r="J60" s="22" t="s">
        <v>498</v>
      </c>
      <c r="K60" s="21">
        <v>116</v>
      </c>
      <c r="L60" s="21" t="s">
        <v>249</v>
      </c>
      <c r="M60" s="22" t="s">
        <v>250</v>
      </c>
      <c r="N60" s="22"/>
      <c r="O60" s="23" t="s">
        <v>468</v>
      </c>
      <c r="P60" s="23" t="s">
        <v>499</v>
      </c>
    </row>
    <row r="61" spans="1:16" ht="12.75" customHeight="1" thickBot="1" x14ac:dyDescent="0.25">
      <c r="A61" s="9" t="str">
        <f t="shared" si="6"/>
        <v>IBVS 2124 </v>
      </c>
      <c r="B61" s="2" t="str">
        <f t="shared" si="7"/>
        <v>I</v>
      </c>
      <c r="C61" s="9">
        <f t="shared" si="8"/>
        <v>44929.287499999999</v>
      </c>
      <c r="D61" s="7" t="str">
        <f t="shared" si="9"/>
        <v>vis</v>
      </c>
      <c r="E61" s="20">
        <f>VLOOKUP(C61,Active!C$21:E$960,3,FALSE)</f>
        <v>116.00211933600396</v>
      </c>
      <c r="F61" s="2" t="s">
        <v>51</v>
      </c>
      <c r="G61" s="7" t="str">
        <f t="shared" si="10"/>
        <v>44929.2875</v>
      </c>
      <c r="H61" s="9">
        <f t="shared" si="11"/>
        <v>116</v>
      </c>
      <c r="I61" s="21" t="s">
        <v>500</v>
      </c>
      <c r="J61" s="22" t="s">
        <v>501</v>
      </c>
      <c r="K61" s="21">
        <v>116</v>
      </c>
      <c r="L61" s="21" t="s">
        <v>244</v>
      </c>
      <c r="M61" s="22" t="s">
        <v>188</v>
      </c>
      <c r="N61" s="22" t="s">
        <v>189</v>
      </c>
      <c r="O61" s="23" t="s">
        <v>482</v>
      </c>
      <c r="P61" s="24" t="s">
        <v>483</v>
      </c>
    </row>
    <row r="62" spans="1:16" ht="12.75" customHeight="1" thickBot="1" x14ac:dyDescent="0.25">
      <c r="A62" s="9" t="str">
        <f t="shared" si="6"/>
        <v> BBS 77 </v>
      </c>
      <c r="B62" s="2" t="str">
        <f t="shared" si="7"/>
        <v>I</v>
      </c>
      <c r="C62" s="9">
        <f t="shared" si="8"/>
        <v>46235.457000000002</v>
      </c>
      <c r="D62" s="7" t="str">
        <f t="shared" si="9"/>
        <v>vis</v>
      </c>
      <c r="E62" s="20">
        <f>VLOOKUP(C62,Active!C$21:E$960,3,FALSE)</f>
        <v>2114.9998423659745</v>
      </c>
      <c r="F62" s="2" t="s">
        <v>51</v>
      </c>
      <c r="G62" s="7" t="str">
        <f t="shared" si="10"/>
        <v>46235.457</v>
      </c>
      <c r="H62" s="9">
        <f t="shared" si="11"/>
        <v>2115</v>
      </c>
      <c r="I62" s="21" t="s">
        <v>502</v>
      </c>
      <c r="J62" s="22" t="s">
        <v>503</v>
      </c>
      <c r="K62" s="21">
        <v>2115</v>
      </c>
      <c r="L62" s="21" t="s">
        <v>504</v>
      </c>
      <c r="M62" s="22" t="s">
        <v>250</v>
      </c>
      <c r="N62" s="22"/>
      <c r="O62" s="23" t="s">
        <v>505</v>
      </c>
      <c r="P62" s="23" t="s">
        <v>506</v>
      </c>
    </row>
    <row r="63" spans="1:16" ht="12.75" customHeight="1" thickBot="1" x14ac:dyDescent="0.25">
      <c r="A63" s="9" t="str">
        <f t="shared" si="6"/>
        <v> VSSC 67.9 </v>
      </c>
      <c r="B63" s="2" t="str">
        <f t="shared" si="7"/>
        <v>I</v>
      </c>
      <c r="C63" s="9">
        <f t="shared" si="8"/>
        <v>46339.351600000002</v>
      </c>
      <c r="D63" s="7" t="str">
        <f t="shared" si="9"/>
        <v>vis</v>
      </c>
      <c r="E63" s="20">
        <f>VLOOKUP(C63,Active!C$21:E$960,3,FALSE)</f>
        <v>2274.0029953527101</v>
      </c>
      <c r="F63" s="2" t="s">
        <v>51</v>
      </c>
      <c r="G63" s="7" t="str">
        <f t="shared" si="10"/>
        <v>46339.3516</v>
      </c>
      <c r="H63" s="9">
        <f t="shared" si="11"/>
        <v>2274</v>
      </c>
      <c r="I63" s="21" t="s">
        <v>507</v>
      </c>
      <c r="J63" s="22" t="s">
        <v>508</v>
      </c>
      <c r="K63" s="21">
        <v>2274</v>
      </c>
      <c r="L63" s="21" t="s">
        <v>509</v>
      </c>
      <c r="M63" s="22" t="s">
        <v>188</v>
      </c>
      <c r="N63" s="22" t="s">
        <v>189</v>
      </c>
      <c r="O63" s="23" t="s">
        <v>510</v>
      </c>
      <c r="P63" s="23" t="s">
        <v>511</v>
      </c>
    </row>
    <row r="64" spans="1:16" ht="12.75" customHeight="1" thickBot="1" x14ac:dyDescent="0.25">
      <c r="A64" s="9" t="str">
        <f t="shared" si="6"/>
        <v> BRNO 30 </v>
      </c>
      <c r="B64" s="2" t="str">
        <f t="shared" si="7"/>
        <v>I</v>
      </c>
      <c r="C64" s="9">
        <f t="shared" si="8"/>
        <v>47351.472000000002</v>
      </c>
      <c r="D64" s="7" t="str">
        <f t="shared" si="9"/>
        <v>vis</v>
      </c>
      <c r="E64" s="20">
        <f>VLOOKUP(C64,Active!C$21:E$960,3,FALSE)</f>
        <v>3822.9798892643939</v>
      </c>
      <c r="F64" s="2" t="s">
        <v>51</v>
      </c>
      <c r="G64" s="7" t="str">
        <f t="shared" si="10"/>
        <v>47351.472</v>
      </c>
      <c r="H64" s="9">
        <f t="shared" si="11"/>
        <v>3823</v>
      </c>
      <c r="I64" s="21" t="s">
        <v>512</v>
      </c>
      <c r="J64" s="22" t="s">
        <v>513</v>
      </c>
      <c r="K64" s="21">
        <v>3823</v>
      </c>
      <c r="L64" s="21" t="s">
        <v>299</v>
      </c>
      <c r="M64" s="22" t="s">
        <v>250</v>
      </c>
      <c r="N64" s="22"/>
      <c r="O64" s="23" t="s">
        <v>514</v>
      </c>
      <c r="P64" s="23" t="s">
        <v>515</v>
      </c>
    </row>
    <row r="65" spans="1:16" ht="12.75" customHeight="1" thickBot="1" x14ac:dyDescent="0.25">
      <c r="A65" s="9" t="str">
        <f t="shared" si="6"/>
        <v> BRNO 30 </v>
      </c>
      <c r="B65" s="2" t="str">
        <f t="shared" si="7"/>
        <v>I</v>
      </c>
      <c r="C65" s="9">
        <f t="shared" si="8"/>
        <v>47351.472999999998</v>
      </c>
      <c r="D65" s="7" t="str">
        <f t="shared" si="9"/>
        <v>vis</v>
      </c>
      <c r="E65" s="20">
        <f>VLOOKUP(C65,Active!C$21:E$960,3,FALSE)</f>
        <v>3822.9814196918887</v>
      </c>
      <c r="F65" s="2" t="s">
        <v>51</v>
      </c>
      <c r="G65" s="7" t="str">
        <f t="shared" si="10"/>
        <v>47351.473</v>
      </c>
      <c r="H65" s="9">
        <f t="shared" si="11"/>
        <v>3823</v>
      </c>
      <c r="I65" s="21" t="s">
        <v>516</v>
      </c>
      <c r="J65" s="22" t="s">
        <v>517</v>
      </c>
      <c r="K65" s="21">
        <v>3823</v>
      </c>
      <c r="L65" s="21" t="s">
        <v>518</v>
      </c>
      <c r="M65" s="22" t="s">
        <v>250</v>
      </c>
      <c r="N65" s="22"/>
      <c r="O65" s="23" t="s">
        <v>519</v>
      </c>
      <c r="P65" s="23" t="s">
        <v>515</v>
      </c>
    </row>
    <row r="66" spans="1:16" ht="12.75" customHeight="1" thickBot="1" x14ac:dyDescent="0.25">
      <c r="A66" s="9" t="str">
        <f t="shared" si="6"/>
        <v>BAVM 52 </v>
      </c>
      <c r="B66" s="2" t="str">
        <f t="shared" si="7"/>
        <v>I</v>
      </c>
      <c r="C66" s="9">
        <f t="shared" si="8"/>
        <v>47353.442999999999</v>
      </c>
      <c r="D66" s="7" t="str">
        <f t="shared" si="9"/>
        <v>vis</v>
      </c>
      <c r="E66" s="20">
        <f>VLOOKUP(C66,Active!C$21:E$960,3,FALSE)</f>
        <v>3825.9963618677484</v>
      </c>
      <c r="F66" s="2" t="s">
        <v>51</v>
      </c>
      <c r="G66" s="7" t="str">
        <f t="shared" si="10"/>
        <v>47353.443</v>
      </c>
      <c r="H66" s="9">
        <f t="shared" si="11"/>
        <v>3826</v>
      </c>
      <c r="I66" s="21" t="s">
        <v>520</v>
      </c>
      <c r="J66" s="22" t="s">
        <v>521</v>
      </c>
      <c r="K66" s="21">
        <v>3826</v>
      </c>
      <c r="L66" s="21" t="s">
        <v>355</v>
      </c>
      <c r="M66" s="22" t="s">
        <v>250</v>
      </c>
      <c r="N66" s="22"/>
      <c r="O66" s="23" t="s">
        <v>522</v>
      </c>
      <c r="P66" s="24" t="s">
        <v>523</v>
      </c>
    </row>
    <row r="67" spans="1:16" ht="12.75" customHeight="1" thickBot="1" x14ac:dyDescent="0.25">
      <c r="A67" s="9" t="str">
        <f t="shared" si="6"/>
        <v> VSSC 72.26 </v>
      </c>
      <c r="B67" s="2" t="str">
        <f t="shared" si="7"/>
        <v>I</v>
      </c>
      <c r="C67" s="9">
        <f t="shared" si="8"/>
        <v>47468.451500000003</v>
      </c>
      <c r="D67" s="7" t="str">
        <f t="shared" si="9"/>
        <v>vis</v>
      </c>
      <c r="E67" s="20">
        <f>VLOOKUP(C67,Active!C$21:E$960,3,FALSE)</f>
        <v>4002.0085330515794</v>
      </c>
      <c r="F67" s="2" t="s">
        <v>51</v>
      </c>
      <c r="G67" s="7" t="str">
        <f t="shared" si="10"/>
        <v>47468.4515</v>
      </c>
      <c r="H67" s="9">
        <f t="shared" si="11"/>
        <v>4002</v>
      </c>
      <c r="I67" s="21" t="s">
        <v>524</v>
      </c>
      <c r="J67" s="22" t="s">
        <v>525</v>
      </c>
      <c r="K67" s="21">
        <v>4002</v>
      </c>
      <c r="L67" s="21" t="s">
        <v>526</v>
      </c>
      <c r="M67" s="22" t="s">
        <v>188</v>
      </c>
      <c r="N67" s="22" t="s">
        <v>189</v>
      </c>
      <c r="O67" s="23" t="s">
        <v>510</v>
      </c>
      <c r="P67" s="23" t="s">
        <v>527</v>
      </c>
    </row>
    <row r="68" spans="1:16" ht="12.75" customHeight="1" thickBot="1" x14ac:dyDescent="0.25">
      <c r="A68" s="9" t="str">
        <f t="shared" si="6"/>
        <v>IBVS 3927 </v>
      </c>
      <c r="B68" s="2" t="str">
        <f t="shared" si="7"/>
        <v>I</v>
      </c>
      <c r="C68" s="9">
        <f t="shared" si="8"/>
        <v>47749.417600000001</v>
      </c>
      <c r="D68" s="7" t="str">
        <f t="shared" si="9"/>
        <v>vis</v>
      </c>
      <c r="E68" s="20">
        <f>VLOOKUP(C68,Active!C$21:E$960,3,FALSE)</f>
        <v>4432.0067791816609</v>
      </c>
      <c r="F68" s="2" t="s">
        <v>51</v>
      </c>
      <c r="G68" s="7" t="str">
        <f t="shared" si="10"/>
        <v>47749.4176</v>
      </c>
      <c r="H68" s="9">
        <f t="shared" si="11"/>
        <v>4432</v>
      </c>
      <c r="I68" s="21" t="s">
        <v>528</v>
      </c>
      <c r="J68" s="22" t="s">
        <v>529</v>
      </c>
      <c r="K68" s="21">
        <v>4432</v>
      </c>
      <c r="L68" s="21" t="s">
        <v>530</v>
      </c>
      <c r="M68" s="22" t="s">
        <v>188</v>
      </c>
      <c r="N68" s="22" t="s">
        <v>189</v>
      </c>
      <c r="O68" s="23" t="s">
        <v>531</v>
      </c>
      <c r="P68" s="24" t="s">
        <v>532</v>
      </c>
    </row>
    <row r="69" spans="1:16" ht="12.75" customHeight="1" thickBot="1" x14ac:dyDescent="0.25">
      <c r="A69" s="9" t="str">
        <f t="shared" si="6"/>
        <v>IBVS 3927 </v>
      </c>
      <c r="B69" s="2" t="str">
        <f t="shared" si="7"/>
        <v>II</v>
      </c>
      <c r="C69" s="9">
        <f t="shared" si="8"/>
        <v>47761.502899999999</v>
      </c>
      <c r="D69" s="7" t="str">
        <f t="shared" si="9"/>
        <v>vis</v>
      </c>
      <c r="E69" s="20">
        <f>VLOOKUP(C69,Active!C$21:E$960,3,FALSE)</f>
        <v>4450.5024546526711</v>
      </c>
      <c r="F69" s="2" t="s">
        <v>51</v>
      </c>
      <c r="G69" s="7" t="str">
        <f t="shared" si="10"/>
        <v>47761.5029</v>
      </c>
      <c r="H69" s="9">
        <f t="shared" si="11"/>
        <v>4450.5</v>
      </c>
      <c r="I69" s="21" t="s">
        <v>533</v>
      </c>
      <c r="J69" s="22" t="s">
        <v>534</v>
      </c>
      <c r="K69" s="21">
        <v>4450.5</v>
      </c>
      <c r="L69" s="21" t="s">
        <v>479</v>
      </c>
      <c r="M69" s="22" t="s">
        <v>188</v>
      </c>
      <c r="N69" s="22" t="s">
        <v>189</v>
      </c>
      <c r="O69" s="23" t="s">
        <v>531</v>
      </c>
      <c r="P69" s="24" t="s">
        <v>532</v>
      </c>
    </row>
    <row r="70" spans="1:16" ht="12.75" customHeight="1" thickBot="1" x14ac:dyDescent="0.25">
      <c r="A70" s="9" t="str">
        <f t="shared" si="6"/>
        <v>IBVS 3927 </v>
      </c>
      <c r="B70" s="2" t="str">
        <f t="shared" si="7"/>
        <v>II</v>
      </c>
      <c r="C70" s="9">
        <f t="shared" si="8"/>
        <v>47763.464800000002</v>
      </c>
      <c r="D70" s="7" t="str">
        <f t="shared" si="9"/>
        <v>vis</v>
      </c>
      <c r="E70" s="20">
        <f>VLOOKUP(C70,Active!C$21:E$960,3,FALSE)</f>
        <v>4453.505000365778</v>
      </c>
      <c r="F70" s="2" t="s">
        <v>51</v>
      </c>
      <c r="G70" s="7" t="str">
        <f t="shared" si="10"/>
        <v>47763.4648</v>
      </c>
      <c r="H70" s="9">
        <f t="shared" si="11"/>
        <v>4453.5</v>
      </c>
      <c r="I70" s="21" t="s">
        <v>535</v>
      </c>
      <c r="J70" s="22" t="s">
        <v>536</v>
      </c>
      <c r="K70" s="21">
        <v>4453.5</v>
      </c>
      <c r="L70" s="21" t="s">
        <v>537</v>
      </c>
      <c r="M70" s="22" t="s">
        <v>188</v>
      </c>
      <c r="N70" s="22" t="s">
        <v>189</v>
      </c>
      <c r="O70" s="23" t="s">
        <v>531</v>
      </c>
      <c r="P70" s="24" t="s">
        <v>532</v>
      </c>
    </row>
    <row r="71" spans="1:16" ht="12.75" customHeight="1" thickBot="1" x14ac:dyDescent="0.25">
      <c r="A71" s="9" t="str">
        <f t="shared" si="6"/>
        <v>IBVS 3927 </v>
      </c>
      <c r="B71" s="2" t="str">
        <f t="shared" si="7"/>
        <v>I</v>
      </c>
      <c r="C71" s="9">
        <f t="shared" si="8"/>
        <v>47764.446199999998</v>
      </c>
      <c r="D71" s="7" t="str">
        <f t="shared" si="9"/>
        <v>vis</v>
      </c>
      <c r="E71" s="20">
        <f>VLOOKUP(C71,Active!C$21:E$960,3,FALSE)</f>
        <v>4455.0069619147007</v>
      </c>
      <c r="F71" s="2" t="s">
        <v>51</v>
      </c>
      <c r="G71" s="7" t="str">
        <f t="shared" si="10"/>
        <v>47764.4462</v>
      </c>
      <c r="H71" s="9">
        <f t="shared" si="11"/>
        <v>4455</v>
      </c>
      <c r="I71" s="21" t="s">
        <v>538</v>
      </c>
      <c r="J71" s="22" t="s">
        <v>539</v>
      </c>
      <c r="K71" s="21">
        <v>4455</v>
      </c>
      <c r="L71" s="21" t="s">
        <v>265</v>
      </c>
      <c r="M71" s="22" t="s">
        <v>188</v>
      </c>
      <c r="N71" s="22" t="s">
        <v>189</v>
      </c>
      <c r="O71" s="23" t="s">
        <v>531</v>
      </c>
      <c r="P71" s="24" t="s">
        <v>532</v>
      </c>
    </row>
    <row r="72" spans="1:16" ht="12.75" customHeight="1" thickBot="1" x14ac:dyDescent="0.25">
      <c r="A72" s="9" t="str">
        <f t="shared" si="6"/>
        <v>IBVS 3927 </v>
      </c>
      <c r="B72" s="2" t="str">
        <f t="shared" si="7"/>
        <v>II</v>
      </c>
      <c r="C72" s="9">
        <f t="shared" si="8"/>
        <v>47767.382899999997</v>
      </c>
      <c r="D72" s="7" t="str">
        <f t="shared" si="9"/>
        <v>vis</v>
      </c>
      <c r="E72" s="20">
        <f>VLOOKUP(C72,Active!C$21:E$960,3,FALSE)</f>
        <v>4459.501368355227</v>
      </c>
      <c r="F72" s="2" t="s">
        <v>51</v>
      </c>
      <c r="G72" s="7" t="str">
        <f t="shared" si="10"/>
        <v>47767.3829</v>
      </c>
      <c r="H72" s="9">
        <f t="shared" si="11"/>
        <v>4459.5</v>
      </c>
      <c r="I72" s="21" t="s">
        <v>540</v>
      </c>
      <c r="J72" s="22" t="s">
        <v>541</v>
      </c>
      <c r="K72" s="21">
        <v>4459.5</v>
      </c>
      <c r="L72" s="21" t="s">
        <v>238</v>
      </c>
      <c r="M72" s="22" t="s">
        <v>188</v>
      </c>
      <c r="N72" s="22" t="s">
        <v>189</v>
      </c>
      <c r="O72" s="23" t="s">
        <v>531</v>
      </c>
      <c r="P72" s="24" t="s">
        <v>532</v>
      </c>
    </row>
    <row r="73" spans="1:16" ht="12.75" customHeight="1" thickBot="1" x14ac:dyDescent="0.25">
      <c r="A73" s="9" t="str">
        <f t="shared" si="6"/>
        <v> AA 42.363 </v>
      </c>
      <c r="B73" s="2" t="str">
        <f t="shared" si="7"/>
        <v>I</v>
      </c>
      <c r="C73" s="9">
        <f t="shared" si="8"/>
        <v>48486.467299999997</v>
      </c>
      <c r="D73" s="7" t="str">
        <f t="shared" si="9"/>
        <v>vis</v>
      </c>
      <c r="E73" s="20">
        <f>VLOOKUP(C73,Active!C$21:E$960,3,FALSE)</f>
        <v>5560.0079092493206</v>
      </c>
      <c r="F73" s="2" t="s">
        <v>51</v>
      </c>
      <c r="G73" s="7" t="str">
        <f t="shared" si="10"/>
        <v>48486.4673</v>
      </c>
      <c r="H73" s="9">
        <f t="shared" si="11"/>
        <v>5560</v>
      </c>
      <c r="I73" s="21" t="s">
        <v>546</v>
      </c>
      <c r="J73" s="22" t="s">
        <v>547</v>
      </c>
      <c r="K73" s="21">
        <v>5560</v>
      </c>
      <c r="L73" s="21" t="s">
        <v>548</v>
      </c>
      <c r="M73" s="22" t="s">
        <v>188</v>
      </c>
      <c r="N73" s="22" t="s">
        <v>35</v>
      </c>
      <c r="O73" s="23" t="s">
        <v>549</v>
      </c>
      <c r="P73" s="23" t="s">
        <v>550</v>
      </c>
    </row>
    <row r="74" spans="1:16" ht="12.75" customHeight="1" thickBot="1" x14ac:dyDescent="0.25">
      <c r="A74" s="9" t="str">
        <f t="shared" si="6"/>
        <v> AA 42.363 </v>
      </c>
      <c r="B74" s="2" t="str">
        <f t="shared" si="7"/>
        <v>I</v>
      </c>
      <c r="C74" s="9">
        <f t="shared" si="8"/>
        <v>48488.428200000002</v>
      </c>
      <c r="D74" s="7" t="str">
        <f t="shared" si="9"/>
        <v>vis</v>
      </c>
      <c r="E74" s="20">
        <f>VLOOKUP(C74,Active!C$21:E$960,3,FALSE)</f>
        <v>5563.0089245349327</v>
      </c>
      <c r="F74" s="2" t="s">
        <v>51</v>
      </c>
      <c r="G74" s="7" t="str">
        <f t="shared" si="10"/>
        <v>48488.4282</v>
      </c>
      <c r="H74" s="9">
        <f t="shared" si="11"/>
        <v>5563</v>
      </c>
      <c r="I74" s="21" t="s">
        <v>551</v>
      </c>
      <c r="J74" s="22" t="s">
        <v>552</v>
      </c>
      <c r="K74" s="21">
        <v>5563</v>
      </c>
      <c r="L74" s="21" t="s">
        <v>553</v>
      </c>
      <c r="M74" s="22" t="s">
        <v>188</v>
      </c>
      <c r="N74" s="22" t="s">
        <v>35</v>
      </c>
      <c r="O74" s="23" t="s">
        <v>549</v>
      </c>
      <c r="P74" s="23" t="s">
        <v>550</v>
      </c>
    </row>
    <row r="75" spans="1:16" ht="12.75" customHeight="1" thickBot="1" x14ac:dyDescent="0.25">
      <c r="A75" s="9" t="str">
        <f t="shared" ref="A75:A106" si="12">P75</f>
        <v> AA 42.363 </v>
      </c>
      <c r="B75" s="2" t="str">
        <f t="shared" ref="B75:B106" si="13">IF(H75=INT(H75),"I","II")</f>
        <v>I</v>
      </c>
      <c r="C75" s="9">
        <f t="shared" ref="C75:C106" si="14">1*G75</f>
        <v>48503.456400000003</v>
      </c>
      <c r="D75" s="7" t="str">
        <f t="shared" ref="D75:D106" si="15">VLOOKUP(F75,I$1:J$5,2,FALSE)</f>
        <v>vis</v>
      </c>
      <c r="E75" s="20">
        <f>VLOOKUP(C75,Active!C$21:E$960,3,FALSE)</f>
        <v>5586.0084950969776</v>
      </c>
      <c r="F75" s="2" t="s">
        <v>51</v>
      </c>
      <c r="G75" s="7" t="str">
        <f t="shared" ref="G75:G106" si="16">MID(I75,3,LEN(I75)-3)</f>
        <v>48503.4564</v>
      </c>
      <c r="H75" s="9">
        <f t="shared" ref="H75:H106" si="17">1*K75</f>
        <v>5586</v>
      </c>
      <c r="I75" s="21" t="s">
        <v>554</v>
      </c>
      <c r="J75" s="22" t="s">
        <v>555</v>
      </c>
      <c r="K75" s="21">
        <v>5586</v>
      </c>
      <c r="L75" s="21" t="s">
        <v>526</v>
      </c>
      <c r="M75" s="22" t="s">
        <v>188</v>
      </c>
      <c r="N75" s="22" t="s">
        <v>35</v>
      </c>
      <c r="O75" s="23" t="s">
        <v>549</v>
      </c>
      <c r="P75" s="23" t="s">
        <v>550</v>
      </c>
    </row>
    <row r="76" spans="1:16" ht="12.75" customHeight="1" thickBot="1" x14ac:dyDescent="0.25">
      <c r="A76" s="9" t="str">
        <f t="shared" si="12"/>
        <v> BBS 101 </v>
      </c>
      <c r="B76" s="2" t="str">
        <f t="shared" si="13"/>
        <v>II</v>
      </c>
      <c r="C76" s="9">
        <f t="shared" si="14"/>
        <v>48760.565999999999</v>
      </c>
      <c r="D76" s="7" t="str">
        <f t="shared" si="15"/>
        <v>vis</v>
      </c>
      <c r="E76" s="20">
        <f>VLOOKUP(C76,Active!C$21:E$960,3,FALSE)</f>
        <v>5979.4960975629183</v>
      </c>
      <c r="F76" s="2" t="s">
        <v>51</v>
      </c>
      <c r="G76" s="7" t="str">
        <f t="shared" si="16"/>
        <v>48760.566</v>
      </c>
      <c r="H76" s="9">
        <f t="shared" si="17"/>
        <v>5979.5</v>
      </c>
      <c r="I76" s="21" t="s">
        <v>556</v>
      </c>
      <c r="J76" s="22" t="s">
        <v>557</v>
      </c>
      <c r="K76" s="21">
        <v>5979.5</v>
      </c>
      <c r="L76" s="21" t="s">
        <v>134</v>
      </c>
      <c r="M76" s="22" t="s">
        <v>188</v>
      </c>
      <c r="N76" s="22" t="s">
        <v>189</v>
      </c>
      <c r="O76" s="23" t="s">
        <v>558</v>
      </c>
      <c r="P76" s="23" t="s">
        <v>559</v>
      </c>
    </row>
    <row r="77" spans="1:16" ht="12.75" customHeight="1" thickBot="1" x14ac:dyDescent="0.25">
      <c r="A77" s="9" t="str">
        <f t="shared" si="12"/>
        <v>IBVS 4340 </v>
      </c>
      <c r="B77" s="2" t="str">
        <f t="shared" si="13"/>
        <v>I</v>
      </c>
      <c r="C77" s="9">
        <f t="shared" si="14"/>
        <v>48833.429100000001</v>
      </c>
      <c r="D77" s="7" t="str">
        <f t="shared" si="15"/>
        <v>vis</v>
      </c>
      <c r="E77" s="20">
        <f>VLOOKUP(C77,Active!C$21:E$960,3,FALSE)</f>
        <v>6091.0077895698969</v>
      </c>
      <c r="F77" s="2" t="s">
        <v>51</v>
      </c>
      <c r="G77" s="7" t="str">
        <f t="shared" si="16"/>
        <v>48833.4291</v>
      </c>
      <c r="H77" s="9">
        <f t="shared" si="17"/>
        <v>6091</v>
      </c>
      <c r="I77" s="21" t="s">
        <v>560</v>
      </c>
      <c r="J77" s="22" t="s">
        <v>561</v>
      </c>
      <c r="K77" s="21">
        <v>6091</v>
      </c>
      <c r="L77" s="21" t="s">
        <v>200</v>
      </c>
      <c r="M77" s="22" t="s">
        <v>188</v>
      </c>
      <c r="N77" s="22" t="s">
        <v>35</v>
      </c>
      <c r="O77" s="23" t="s">
        <v>562</v>
      </c>
      <c r="P77" s="24" t="s">
        <v>563</v>
      </c>
    </row>
    <row r="78" spans="1:16" ht="12.75" customHeight="1" thickBot="1" x14ac:dyDescent="0.25">
      <c r="A78" s="9" t="str">
        <f t="shared" si="12"/>
        <v>IBVS 4340 </v>
      </c>
      <c r="B78" s="2" t="str">
        <f t="shared" si="13"/>
        <v>I</v>
      </c>
      <c r="C78" s="9">
        <f t="shared" si="14"/>
        <v>48833.43</v>
      </c>
      <c r="D78" s="7" t="str">
        <f t="shared" si="15"/>
        <v>vis</v>
      </c>
      <c r="E78" s="20">
        <f>VLOOKUP(C78,Active!C$21:E$960,3,FALSE)</f>
        <v>6091.0091669546464</v>
      </c>
      <c r="F78" s="2" t="s">
        <v>51</v>
      </c>
      <c r="G78" s="7" t="str">
        <f t="shared" si="16"/>
        <v>48833.4300</v>
      </c>
      <c r="H78" s="9">
        <f t="shared" si="17"/>
        <v>6091</v>
      </c>
      <c r="I78" s="21" t="s">
        <v>564</v>
      </c>
      <c r="J78" s="22" t="s">
        <v>565</v>
      </c>
      <c r="K78" s="21">
        <v>6091</v>
      </c>
      <c r="L78" s="21" t="s">
        <v>566</v>
      </c>
      <c r="M78" s="22" t="s">
        <v>188</v>
      </c>
      <c r="N78" s="22" t="s">
        <v>567</v>
      </c>
      <c r="O78" s="23" t="s">
        <v>562</v>
      </c>
      <c r="P78" s="24" t="s">
        <v>563</v>
      </c>
    </row>
    <row r="79" spans="1:16" ht="12.75" customHeight="1" thickBot="1" x14ac:dyDescent="0.25">
      <c r="A79" s="9" t="str">
        <f t="shared" si="12"/>
        <v>IBVS 4555 </v>
      </c>
      <c r="B79" s="2" t="str">
        <f t="shared" si="13"/>
        <v>I</v>
      </c>
      <c r="C79" s="9">
        <f t="shared" si="14"/>
        <v>49919.400800000003</v>
      </c>
      <c r="D79" s="7" t="str">
        <f t="shared" si="15"/>
        <v>vis</v>
      </c>
      <c r="E79" s="20">
        <f>VLOOKUP(C79,Active!C$21:E$960,3,FALSE)</f>
        <v>7753.0087439444897</v>
      </c>
      <c r="F79" s="2" t="s">
        <v>51</v>
      </c>
      <c r="G79" s="7" t="str">
        <f t="shared" si="16"/>
        <v>49919.4008</v>
      </c>
      <c r="H79" s="9">
        <f t="shared" si="17"/>
        <v>7753</v>
      </c>
      <c r="I79" s="21" t="s">
        <v>568</v>
      </c>
      <c r="J79" s="22" t="s">
        <v>569</v>
      </c>
      <c r="K79" s="21">
        <v>7753</v>
      </c>
      <c r="L79" s="21" t="s">
        <v>570</v>
      </c>
      <c r="M79" s="22" t="s">
        <v>188</v>
      </c>
      <c r="N79" s="22" t="s">
        <v>189</v>
      </c>
      <c r="O79" s="23" t="s">
        <v>562</v>
      </c>
      <c r="P79" s="24" t="s">
        <v>571</v>
      </c>
    </row>
    <row r="80" spans="1:16" ht="12.75" customHeight="1" thickBot="1" x14ac:dyDescent="0.25">
      <c r="A80" s="9" t="str">
        <f t="shared" si="12"/>
        <v> JAAVSO 39;177 </v>
      </c>
      <c r="B80" s="2" t="str">
        <f t="shared" si="13"/>
        <v>I</v>
      </c>
      <c r="C80" s="9">
        <f t="shared" si="14"/>
        <v>50977.9323</v>
      </c>
      <c r="D80" s="7" t="str">
        <f t="shared" si="15"/>
        <v>vis</v>
      </c>
      <c r="E80" s="20">
        <f>VLOOKUP(C80,Active!C$21:E$960,3,FALSE)</f>
        <v>9373.0144616216276</v>
      </c>
      <c r="F80" s="2" t="s">
        <v>51</v>
      </c>
      <c r="G80" s="7" t="str">
        <f t="shared" si="16"/>
        <v>50977.9323</v>
      </c>
      <c r="H80" s="9">
        <f t="shared" si="17"/>
        <v>9373</v>
      </c>
      <c r="I80" s="21" t="s">
        <v>572</v>
      </c>
      <c r="J80" s="22" t="s">
        <v>573</v>
      </c>
      <c r="K80" s="21">
        <v>9373</v>
      </c>
      <c r="L80" s="21" t="s">
        <v>574</v>
      </c>
      <c r="M80" s="22" t="s">
        <v>575</v>
      </c>
      <c r="N80" s="22" t="s">
        <v>51</v>
      </c>
      <c r="O80" s="23" t="s">
        <v>576</v>
      </c>
      <c r="P80" s="23" t="s">
        <v>577</v>
      </c>
    </row>
    <row r="81" spans="1:16" ht="12.75" customHeight="1" thickBot="1" x14ac:dyDescent="0.25">
      <c r="A81" s="9" t="str">
        <f t="shared" si="12"/>
        <v> JAAVSO 39;177 </v>
      </c>
      <c r="B81" s="2" t="str">
        <f t="shared" si="13"/>
        <v>I</v>
      </c>
      <c r="C81" s="9">
        <f t="shared" si="14"/>
        <v>50981.850599999998</v>
      </c>
      <c r="D81" s="7" t="str">
        <f t="shared" si="15"/>
        <v>vis</v>
      </c>
      <c r="E81" s="20">
        <f>VLOOKUP(C81,Active!C$21:E$960,3,FALSE)</f>
        <v>9379.011135696579</v>
      </c>
      <c r="F81" s="2" t="s">
        <v>51</v>
      </c>
      <c r="G81" s="7" t="str">
        <f t="shared" si="16"/>
        <v>50981.8506</v>
      </c>
      <c r="H81" s="9">
        <f t="shared" si="17"/>
        <v>9379</v>
      </c>
      <c r="I81" s="21" t="s">
        <v>578</v>
      </c>
      <c r="J81" s="22" t="s">
        <v>579</v>
      </c>
      <c r="K81" s="21">
        <v>9379</v>
      </c>
      <c r="L81" s="21" t="s">
        <v>580</v>
      </c>
      <c r="M81" s="22" t="s">
        <v>575</v>
      </c>
      <c r="N81" s="22" t="s">
        <v>51</v>
      </c>
      <c r="O81" s="23" t="s">
        <v>576</v>
      </c>
      <c r="P81" s="23" t="s">
        <v>577</v>
      </c>
    </row>
    <row r="82" spans="1:16" ht="12.75" customHeight="1" thickBot="1" x14ac:dyDescent="0.25">
      <c r="A82" s="9" t="str">
        <f t="shared" si="12"/>
        <v>IBVS 5360 </v>
      </c>
      <c r="B82" s="2" t="str">
        <f t="shared" si="13"/>
        <v>I</v>
      </c>
      <c r="C82" s="9">
        <f t="shared" si="14"/>
        <v>52151.4617</v>
      </c>
      <c r="D82" s="7" t="str">
        <f t="shared" si="15"/>
        <v>vis</v>
      </c>
      <c r="E82" s="20">
        <f>VLOOKUP(C82,Active!C$21:E$960,3,FALSE)</f>
        <v>11169.016127951088</v>
      </c>
      <c r="F82" s="2" t="s">
        <v>51</v>
      </c>
      <c r="G82" s="7" t="str">
        <f t="shared" si="16"/>
        <v>52151.4617</v>
      </c>
      <c r="H82" s="9">
        <f t="shared" si="17"/>
        <v>11169</v>
      </c>
      <c r="I82" s="21" t="s">
        <v>587</v>
      </c>
      <c r="J82" s="22" t="s">
        <v>588</v>
      </c>
      <c r="K82" s="21">
        <v>11169</v>
      </c>
      <c r="L82" s="21" t="s">
        <v>589</v>
      </c>
      <c r="M82" s="22" t="s">
        <v>188</v>
      </c>
      <c r="N82" s="22" t="s">
        <v>189</v>
      </c>
      <c r="O82" s="23" t="s">
        <v>590</v>
      </c>
      <c r="P82" s="24" t="s">
        <v>591</v>
      </c>
    </row>
    <row r="83" spans="1:16" ht="12.75" customHeight="1" thickBot="1" x14ac:dyDescent="0.25">
      <c r="A83" s="9" t="str">
        <f t="shared" si="12"/>
        <v>IBVS 5360 </v>
      </c>
      <c r="B83" s="2" t="str">
        <f t="shared" si="13"/>
        <v>I</v>
      </c>
      <c r="C83" s="9">
        <f t="shared" si="14"/>
        <v>52153.422700000003</v>
      </c>
      <c r="D83" s="7" t="str">
        <f t="shared" si="15"/>
        <v>vis</v>
      </c>
      <c r="E83" s="20">
        <f>VLOOKUP(C83,Active!C$21:E$960,3,FALSE)</f>
        <v>11172.017296279448</v>
      </c>
      <c r="F83" s="2" t="s">
        <v>51</v>
      </c>
      <c r="G83" s="7" t="str">
        <f t="shared" si="16"/>
        <v>52153.4227</v>
      </c>
      <c r="H83" s="9">
        <f t="shared" si="17"/>
        <v>11172</v>
      </c>
      <c r="I83" s="21" t="s">
        <v>592</v>
      </c>
      <c r="J83" s="22" t="s">
        <v>593</v>
      </c>
      <c r="K83" s="21">
        <v>11172</v>
      </c>
      <c r="L83" s="21" t="s">
        <v>594</v>
      </c>
      <c r="M83" s="22" t="s">
        <v>188</v>
      </c>
      <c r="N83" s="22" t="s">
        <v>189</v>
      </c>
      <c r="O83" s="23" t="s">
        <v>590</v>
      </c>
      <c r="P83" s="24" t="s">
        <v>591</v>
      </c>
    </row>
    <row r="84" spans="1:16" ht="12.75" customHeight="1" thickBot="1" x14ac:dyDescent="0.25">
      <c r="A84" s="9" t="str">
        <f t="shared" si="12"/>
        <v>IBVS 5360 </v>
      </c>
      <c r="B84" s="2" t="str">
        <f t="shared" si="13"/>
        <v>II</v>
      </c>
      <c r="C84" s="9">
        <f t="shared" si="14"/>
        <v>52156.362000000001</v>
      </c>
      <c r="D84" s="7" t="str">
        <f t="shared" si="15"/>
        <v>vis</v>
      </c>
      <c r="E84" s="20">
        <f>VLOOKUP(C84,Active!C$21:E$960,3,FALSE)</f>
        <v>11176.515681831474</v>
      </c>
      <c r="F84" s="2" t="s">
        <v>51</v>
      </c>
      <c r="G84" s="7" t="str">
        <f t="shared" si="16"/>
        <v>52156.362</v>
      </c>
      <c r="H84" s="9">
        <f t="shared" si="17"/>
        <v>11176.5</v>
      </c>
      <c r="I84" s="21" t="s">
        <v>595</v>
      </c>
      <c r="J84" s="22" t="s">
        <v>596</v>
      </c>
      <c r="K84" s="21">
        <v>11176.5</v>
      </c>
      <c r="L84" s="21" t="s">
        <v>597</v>
      </c>
      <c r="M84" s="22" t="s">
        <v>188</v>
      </c>
      <c r="N84" s="22" t="s">
        <v>567</v>
      </c>
      <c r="O84" s="23" t="s">
        <v>590</v>
      </c>
      <c r="P84" s="24" t="s">
        <v>591</v>
      </c>
    </row>
    <row r="85" spans="1:16" ht="12.75" customHeight="1" thickBot="1" x14ac:dyDescent="0.25">
      <c r="A85" s="9" t="str">
        <f t="shared" si="12"/>
        <v>IBVS 5360 </v>
      </c>
      <c r="B85" s="2" t="str">
        <f t="shared" si="13"/>
        <v>I</v>
      </c>
      <c r="C85" s="9">
        <f t="shared" si="14"/>
        <v>52172.371500000001</v>
      </c>
      <c r="D85" s="7" t="str">
        <f t="shared" si="15"/>
        <v>vis</v>
      </c>
      <c r="E85" s="20">
        <f>VLOOKUP(C85,Active!C$21:E$960,3,FALSE)</f>
        <v>11201.017060899694</v>
      </c>
      <c r="F85" s="2" t="s">
        <v>51</v>
      </c>
      <c r="G85" s="7" t="str">
        <f t="shared" si="16"/>
        <v>52172.3715</v>
      </c>
      <c r="H85" s="9">
        <f t="shared" si="17"/>
        <v>11201</v>
      </c>
      <c r="I85" s="21" t="s">
        <v>598</v>
      </c>
      <c r="J85" s="22" t="s">
        <v>599</v>
      </c>
      <c r="K85" s="21">
        <v>11201</v>
      </c>
      <c r="L85" s="21" t="s">
        <v>600</v>
      </c>
      <c r="M85" s="22" t="s">
        <v>188</v>
      </c>
      <c r="N85" s="22" t="s">
        <v>189</v>
      </c>
      <c r="O85" s="23" t="s">
        <v>590</v>
      </c>
      <c r="P85" s="24" t="s">
        <v>591</v>
      </c>
    </row>
    <row r="86" spans="1:16" ht="12.75" customHeight="1" thickBot="1" x14ac:dyDescent="0.25">
      <c r="A86" s="9" t="str">
        <f t="shared" si="12"/>
        <v>IBVS 5360 </v>
      </c>
      <c r="B86" s="2" t="str">
        <f t="shared" si="13"/>
        <v>II</v>
      </c>
      <c r="C86" s="9">
        <f t="shared" si="14"/>
        <v>52499.410799999998</v>
      </c>
      <c r="D86" s="7" t="str">
        <f t="shared" si="15"/>
        <v>vis</v>
      </c>
      <c r="E86" s="20">
        <f>VLOOKUP(C86,Active!C$21:E$960,3,FALSE)</f>
        <v>11701.526999342836</v>
      </c>
      <c r="F86" s="2" t="s">
        <v>51</v>
      </c>
      <c r="G86" s="7" t="str">
        <f t="shared" si="16"/>
        <v>52499.4108</v>
      </c>
      <c r="H86" s="9">
        <f t="shared" si="17"/>
        <v>11701.5</v>
      </c>
      <c r="I86" s="21" t="s">
        <v>601</v>
      </c>
      <c r="J86" s="22" t="s">
        <v>602</v>
      </c>
      <c r="K86" s="21">
        <v>11701.5</v>
      </c>
      <c r="L86" s="21" t="s">
        <v>603</v>
      </c>
      <c r="M86" s="22" t="s">
        <v>188</v>
      </c>
      <c r="N86" s="22" t="s">
        <v>189</v>
      </c>
      <c r="O86" s="23" t="s">
        <v>590</v>
      </c>
      <c r="P86" s="24" t="s">
        <v>591</v>
      </c>
    </row>
    <row r="87" spans="1:16" ht="12.75" customHeight="1" thickBot="1" x14ac:dyDescent="0.25">
      <c r="A87" s="9" t="str">
        <f t="shared" si="12"/>
        <v>IBVS 5360 </v>
      </c>
      <c r="B87" s="2" t="str">
        <f t="shared" si="13"/>
        <v>II</v>
      </c>
      <c r="C87" s="9">
        <f t="shared" si="14"/>
        <v>52516.398300000001</v>
      </c>
      <c r="D87" s="7" t="str">
        <f t="shared" si="15"/>
        <v>vis</v>
      </c>
      <c r="E87" s="20">
        <f>VLOOKUP(C87,Active!C$21:E$960,3,FALSE)</f>
        <v>11727.525136506485</v>
      </c>
      <c r="F87" s="2" t="s">
        <v>51</v>
      </c>
      <c r="G87" s="7" t="str">
        <f t="shared" si="16"/>
        <v>52516.3983</v>
      </c>
      <c r="H87" s="9">
        <f t="shared" si="17"/>
        <v>11727.5</v>
      </c>
      <c r="I87" s="21" t="s">
        <v>604</v>
      </c>
      <c r="J87" s="22" t="s">
        <v>605</v>
      </c>
      <c r="K87" s="21">
        <v>11727.5</v>
      </c>
      <c r="L87" s="21" t="s">
        <v>606</v>
      </c>
      <c r="M87" s="22" t="s">
        <v>188</v>
      </c>
      <c r="N87" s="22" t="s">
        <v>189</v>
      </c>
      <c r="O87" s="23" t="s">
        <v>590</v>
      </c>
      <c r="P87" s="24" t="s">
        <v>591</v>
      </c>
    </row>
    <row r="88" spans="1:16" ht="12.75" customHeight="1" thickBot="1" x14ac:dyDescent="0.25">
      <c r="A88" s="9" t="str">
        <f t="shared" si="12"/>
        <v>IBVS 5378 </v>
      </c>
      <c r="B88" s="2" t="str">
        <f t="shared" si="13"/>
        <v>I</v>
      </c>
      <c r="C88" s="9">
        <f t="shared" si="14"/>
        <v>52524.561800000003</v>
      </c>
      <c r="D88" s="7" t="str">
        <f t="shared" si="15"/>
        <v>vis</v>
      </c>
      <c r="E88" s="20">
        <f>VLOOKUP(C88,Active!C$21:E$960,3,FALSE)</f>
        <v>11740.018781406294</v>
      </c>
      <c r="F88" s="2" t="s">
        <v>51</v>
      </c>
      <c r="G88" s="7" t="str">
        <f t="shared" si="16"/>
        <v>52524.5618</v>
      </c>
      <c r="H88" s="9">
        <f t="shared" si="17"/>
        <v>11740</v>
      </c>
      <c r="I88" s="21" t="s">
        <v>607</v>
      </c>
      <c r="J88" s="22" t="s">
        <v>608</v>
      </c>
      <c r="K88" s="21">
        <v>11740</v>
      </c>
      <c r="L88" s="21" t="s">
        <v>609</v>
      </c>
      <c r="M88" s="22" t="s">
        <v>188</v>
      </c>
      <c r="N88" s="22" t="s">
        <v>189</v>
      </c>
      <c r="O88" s="23" t="s">
        <v>610</v>
      </c>
      <c r="P88" s="24" t="s">
        <v>611</v>
      </c>
    </row>
    <row r="89" spans="1:16" ht="12.75" customHeight="1" thickBot="1" x14ac:dyDescent="0.25">
      <c r="A89" s="9" t="str">
        <f t="shared" si="12"/>
        <v>IBVS 5364 </v>
      </c>
      <c r="B89" s="2" t="str">
        <f t="shared" si="13"/>
        <v>I</v>
      </c>
      <c r="C89" s="9">
        <f t="shared" si="14"/>
        <v>52528.486199999999</v>
      </c>
      <c r="D89" s="7" t="str">
        <f t="shared" si="15"/>
        <v>vis</v>
      </c>
      <c r="E89" s="20">
        <f>VLOOKUP(C89,Active!C$21:E$960,3,FALSE)</f>
        <v>11746.024791088998</v>
      </c>
      <c r="F89" s="2" t="s">
        <v>51</v>
      </c>
      <c r="G89" s="7" t="str">
        <f t="shared" si="16"/>
        <v>52528.4862</v>
      </c>
      <c r="H89" s="9">
        <f t="shared" si="17"/>
        <v>11746</v>
      </c>
      <c r="I89" s="21" t="s">
        <v>612</v>
      </c>
      <c r="J89" s="22" t="s">
        <v>613</v>
      </c>
      <c r="K89" s="21">
        <v>11746</v>
      </c>
      <c r="L89" s="21" t="s">
        <v>614</v>
      </c>
      <c r="M89" s="22" t="s">
        <v>188</v>
      </c>
      <c r="N89" s="22" t="s">
        <v>189</v>
      </c>
      <c r="O89" s="23" t="s">
        <v>615</v>
      </c>
      <c r="P89" s="24" t="s">
        <v>616</v>
      </c>
    </row>
    <row r="90" spans="1:16" ht="12.75" customHeight="1" thickBot="1" x14ac:dyDescent="0.25">
      <c r="A90" s="9" t="str">
        <f t="shared" si="12"/>
        <v>IBVS 5583 </v>
      </c>
      <c r="B90" s="2" t="str">
        <f t="shared" si="13"/>
        <v>I</v>
      </c>
      <c r="C90" s="9">
        <f t="shared" si="14"/>
        <v>52854.5337</v>
      </c>
      <c r="D90" s="7" t="str">
        <f t="shared" si="15"/>
        <v>vis</v>
      </c>
      <c r="E90" s="20">
        <f>VLOOKUP(C90,Active!C$21:E$960,3,FALSE)</f>
        <v>12245.016851537212</v>
      </c>
      <c r="F90" s="2" t="s">
        <v>51</v>
      </c>
      <c r="G90" s="7" t="str">
        <f t="shared" si="16"/>
        <v>52854.5337</v>
      </c>
      <c r="H90" s="9">
        <f t="shared" si="17"/>
        <v>12245</v>
      </c>
      <c r="I90" s="21" t="s">
        <v>617</v>
      </c>
      <c r="J90" s="22" t="s">
        <v>618</v>
      </c>
      <c r="K90" s="21">
        <v>12245</v>
      </c>
      <c r="L90" s="21" t="s">
        <v>619</v>
      </c>
      <c r="M90" s="22" t="s">
        <v>188</v>
      </c>
      <c r="N90" s="22" t="s">
        <v>189</v>
      </c>
      <c r="O90" s="23" t="s">
        <v>620</v>
      </c>
      <c r="P90" s="24" t="s">
        <v>621</v>
      </c>
    </row>
    <row r="91" spans="1:16" ht="12.75" customHeight="1" thickBot="1" x14ac:dyDescent="0.25">
      <c r="A91" s="9" t="str">
        <f t="shared" si="12"/>
        <v>OEJV 0074 </v>
      </c>
      <c r="B91" s="2" t="str">
        <f t="shared" si="13"/>
        <v>I</v>
      </c>
      <c r="C91" s="9">
        <f t="shared" si="14"/>
        <v>52862.377910000003</v>
      </c>
      <c r="D91" s="7" t="str">
        <f t="shared" si="15"/>
        <v>vis</v>
      </c>
      <c r="E91" s="20">
        <f>VLOOKUP(C91,Active!C$21:E$960,3,FALSE)</f>
        <v>12257.021846240406</v>
      </c>
      <c r="F91" s="2" t="s">
        <v>51</v>
      </c>
      <c r="G91" s="7" t="str">
        <f t="shared" si="16"/>
        <v>52862.37791</v>
      </c>
      <c r="H91" s="9">
        <f t="shared" si="17"/>
        <v>12257</v>
      </c>
      <c r="I91" s="21" t="s">
        <v>622</v>
      </c>
      <c r="J91" s="22" t="s">
        <v>623</v>
      </c>
      <c r="K91" s="21">
        <v>12257</v>
      </c>
      <c r="L91" s="21" t="s">
        <v>624</v>
      </c>
      <c r="M91" s="22" t="s">
        <v>575</v>
      </c>
      <c r="N91" s="22" t="s">
        <v>625</v>
      </c>
      <c r="O91" s="23" t="s">
        <v>626</v>
      </c>
      <c r="P91" s="24" t="s">
        <v>584</v>
      </c>
    </row>
    <row r="92" spans="1:16" ht="12.75" customHeight="1" thickBot="1" x14ac:dyDescent="0.25">
      <c r="A92" s="9" t="str">
        <f t="shared" si="12"/>
        <v>IBVS 5649 </v>
      </c>
      <c r="B92" s="2" t="str">
        <f t="shared" si="13"/>
        <v>I</v>
      </c>
      <c r="C92" s="9">
        <f t="shared" si="14"/>
        <v>53277.294399999999</v>
      </c>
      <c r="D92" s="7" t="str">
        <f t="shared" si="15"/>
        <v>vis</v>
      </c>
      <c r="E92" s="20">
        <f>VLOOKUP(C92,Active!C$21:E$960,3,FALSE)</f>
        <v>12892.021452920531</v>
      </c>
      <c r="F92" s="2" t="s">
        <v>51</v>
      </c>
      <c r="G92" s="7" t="str">
        <f t="shared" si="16"/>
        <v>53277.2944</v>
      </c>
      <c r="H92" s="9">
        <f t="shared" si="17"/>
        <v>12892</v>
      </c>
      <c r="I92" s="21" t="s">
        <v>627</v>
      </c>
      <c r="J92" s="22" t="s">
        <v>628</v>
      </c>
      <c r="K92" s="21">
        <v>12892</v>
      </c>
      <c r="L92" s="21" t="s">
        <v>629</v>
      </c>
      <c r="M92" s="22" t="s">
        <v>188</v>
      </c>
      <c r="N92" s="22" t="s">
        <v>189</v>
      </c>
      <c r="O92" s="23" t="s">
        <v>630</v>
      </c>
      <c r="P92" s="24" t="s">
        <v>631</v>
      </c>
    </row>
    <row r="93" spans="1:16" ht="12.75" customHeight="1" thickBot="1" x14ac:dyDescent="0.25">
      <c r="A93" s="9" t="str">
        <f t="shared" si="12"/>
        <v>OEJV 0074 </v>
      </c>
      <c r="B93" s="2" t="str">
        <f t="shared" si="13"/>
        <v>I</v>
      </c>
      <c r="C93" s="9">
        <f t="shared" si="14"/>
        <v>53550.42123</v>
      </c>
      <c r="D93" s="7" t="str">
        <f t="shared" si="15"/>
        <v>vis</v>
      </c>
      <c r="E93" s="20">
        <f>VLOOKUP(C93,Active!C$21:E$960,3,FALSE)</f>
        <v>13310.022264659279</v>
      </c>
      <c r="F93" s="2" t="s">
        <v>51</v>
      </c>
      <c r="G93" s="7" t="str">
        <f t="shared" si="16"/>
        <v>53550.42123</v>
      </c>
      <c r="H93" s="9">
        <f t="shared" si="17"/>
        <v>13310</v>
      </c>
      <c r="I93" s="21" t="s">
        <v>632</v>
      </c>
      <c r="J93" s="22" t="s">
        <v>633</v>
      </c>
      <c r="K93" s="21">
        <v>13310</v>
      </c>
      <c r="L93" s="21" t="s">
        <v>634</v>
      </c>
      <c r="M93" s="22" t="s">
        <v>575</v>
      </c>
      <c r="N93" s="22" t="s">
        <v>73</v>
      </c>
      <c r="O93" s="23" t="s">
        <v>626</v>
      </c>
      <c r="P93" s="24" t="s">
        <v>584</v>
      </c>
    </row>
    <row r="94" spans="1:16" ht="12.75" customHeight="1" thickBot="1" x14ac:dyDescent="0.25">
      <c r="A94" s="9" t="str">
        <f t="shared" si="12"/>
        <v>OEJV 0074 </v>
      </c>
      <c r="B94" s="2" t="str">
        <f t="shared" si="13"/>
        <v>I</v>
      </c>
      <c r="C94" s="9">
        <f t="shared" si="14"/>
        <v>53620.335350000001</v>
      </c>
      <c r="D94" s="7" t="str">
        <f t="shared" si="15"/>
        <v>vis</v>
      </c>
      <c r="E94" s="20">
        <f>VLOOKUP(C94,Active!C$21:E$960,3,FALSE)</f>
        <v>13417.020756576023</v>
      </c>
      <c r="F94" s="2" t="s">
        <v>51</v>
      </c>
      <c r="G94" s="7" t="str">
        <f t="shared" si="16"/>
        <v>53620.33535</v>
      </c>
      <c r="H94" s="9">
        <f t="shared" si="17"/>
        <v>13417</v>
      </c>
      <c r="I94" s="21" t="s">
        <v>652</v>
      </c>
      <c r="J94" s="22" t="s">
        <v>653</v>
      </c>
      <c r="K94" s="21">
        <v>13417</v>
      </c>
      <c r="L94" s="21" t="s">
        <v>654</v>
      </c>
      <c r="M94" s="22" t="s">
        <v>575</v>
      </c>
      <c r="N94" s="22" t="s">
        <v>126</v>
      </c>
      <c r="O94" s="23" t="s">
        <v>626</v>
      </c>
      <c r="P94" s="24" t="s">
        <v>584</v>
      </c>
    </row>
    <row r="95" spans="1:16" ht="12.75" customHeight="1" thickBot="1" x14ac:dyDescent="0.25">
      <c r="A95" s="9" t="str">
        <f t="shared" si="12"/>
        <v>OEJV 0074 </v>
      </c>
      <c r="B95" s="2" t="str">
        <f t="shared" si="13"/>
        <v>I</v>
      </c>
      <c r="C95" s="9">
        <f t="shared" si="14"/>
        <v>53656.273139999998</v>
      </c>
      <c r="D95" s="7" t="str">
        <f t="shared" si="15"/>
        <v>vis</v>
      </c>
      <c r="E95" s="20">
        <f>VLOOKUP(C95,Active!C$21:E$960,3,FALSE)</f>
        <v>13472.020938696889</v>
      </c>
      <c r="F95" s="2" t="s">
        <v>51</v>
      </c>
      <c r="G95" s="7" t="str">
        <f t="shared" si="16"/>
        <v>53656.27314</v>
      </c>
      <c r="H95" s="9">
        <f t="shared" si="17"/>
        <v>13472</v>
      </c>
      <c r="I95" s="21" t="s">
        <v>655</v>
      </c>
      <c r="J95" s="22" t="s">
        <v>656</v>
      </c>
      <c r="K95" s="21">
        <v>13472</v>
      </c>
      <c r="L95" s="21" t="s">
        <v>657</v>
      </c>
      <c r="M95" s="22" t="s">
        <v>575</v>
      </c>
      <c r="N95" s="22" t="s">
        <v>126</v>
      </c>
      <c r="O95" s="23" t="s">
        <v>626</v>
      </c>
      <c r="P95" s="24" t="s">
        <v>584</v>
      </c>
    </row>
    <row r="96" spans="1:16" ht="12.75" customHeight="1" thickBot="1" x14ac:dyDescent="0.25">
      <c r="A96" s="9" t="str">
        <f t="shared" si="12"/>
        <v>BAVM 178 </v>
      </c>
      <c r="B96" s="2" t="str">
        <f t="shared" si="13"/>
        <v>I</v>
      </c>
      <c r="C96" s="9">
        <f t="shared" si="14"/>
        <v>53927.440199999997</v>
      </c>
      <c r="D96" s="7" t="str">
        <f t="shared" si="15"/>
        <v>vis</v>
      </c>
      <c r="E96" s="20">
        <f>VLOOKUP(C96,Active!C$21:E$960,3,FALSE)</f>
        <v>13887.022464533107</v>
      </c>
      <c r="F96" s="2" t="s">
        <v>51</v>
      </c>
      <c r="G96" s="7" t="str">
        <f t="shared" si="16"/>
        <v>53927.4402</v>
      </c>
      <c r="H96" s="9">
        <f t="shared" si="17"/>
        <v>13887</v>
      </c>
      <c r="I96" s="21" t="s">
        <v>658</v>
      </c>
      <c r="J96" s="22" t="s">
        <v>659</v>
      </c>
      <c r="K96" s="21">
        <v>13887</v>
      </c>
      <c r="L96" s="21" t="s">
        <v>660</v>
      </c>
      <c r="M96" s="22" t="s">
        <v>575</v>
      </c>
      <c r="N96" s="22" t="s">
        <v>661</v>
      </c>
      <c r="O96" s="23" t="s">
        <v>662</v>
      </c>
      <c r="P96" s="24" t="s">
        <v>663</v>
      </c>
    </row>
    <row r="97" spans="1:16" ht="12.75" customHeight="1" thickBot="1" x14ac:dyDescent="0.25">
      <c r="A97" s="9" t="str">
        <f t="shared" si="12"/>
        <v>OEJV 0074 </v>
      </c>
      <c r="B97" s="2" t="str">
        <f t="shared" si="13"/>
        <v>I</v>
      </c>
      <c r="C97" s="9">
        <f t="shared" si="14"/>
        <v>53929.401149999998</v>
      </c>
      <c r="D97" s="7" t="str">
        <f t="shared" si="15"/>
        <v>vis</v>
      </c>
      <c r="E97" s="20">
        <f>VLOOKUP(C97,Active!C$21:E$960,3,FALSE)</f>
        <v>13890.023556340087</v>
      </c>
      <c r="F97" s="2" t="s">
        <v>51</v>
      </c>
      <c r="G97" s="7" t="str">
        <f t="shared" si="16"/>
        <v>53929.40115</v>
      </c>
      <c r="H97" s="9">
        <f t="shared" si="17"/>
        <v>13890</v>
      </c>
      <c r="I97" s="21" t="s">
        <v>664</v>
      </c>
      <c r="J97" s="22" t="s">
        <v>665</v>
      </c>
      <c r="K97" s="21" t="s">
        <v>666</v>
      </c>
      <c r="L97" s="21" t="s">
        <v>667</v>
      </c>
      <c r="M97" s="22" t="s">
        <v>575</v>
      </c>
      <c r="N97" s="22" t="s">
        <v>73</v>
      </c>
      <c r="O97" s="23" t="s">
        <v>626</v>
      </c>
      <c r="P97" s="24" t="s">
        <v>584</v>
      </c>
    </row>
    <row r="98" spans="1:16" ht="12.75" customHeight="1" thickBot="1" x14ac:dyDescent="0.25">
      <c r="A98" s="9" t="str">
        <f t="shared" si="12"/>
        <v>OEJV 0074 </v>
      </c>
      <c r="B98" s="2" t="str">
        <f t="shared" si="13"/>
        <v>I</v>
      </c>
      <c r="C98" s="9">
        <f t="shared" si="14"/>
        <v>53944.432390000002</v>
      </c>
      <c r="D98" s="7" t="str">
        <f t="shared" si="15"/>
        <v>vis</v>
      </c>
      <c r="E98" s="20">
        <f>VLOOKUP(C98,Active!C$21:E$960,3,FALSE)</f>
        <v>13913.027779401738</v>
      </c>
      <c r="F98" s="2" t="s">
        <v>51</v>
      </c>
      <c r="G98" s="7" t="str">
        <f t="shared" si="16"/>
        <v>53944.43239</v>
      </c>
      <c r="H98" s="9">
        <f t="shared" si="17"/>
        <v>13913</v>
      </c>
      <c r="I98" s="21" t="s">
        <v>668</v>
      </c>
      <c r="J98" s="22" t="s">
        <v>669</v>
      </c>
      <c r="K98" s="21" t="s">
        <v>670</v>
      </c>
      <c r="L98" s="21" t="s">
        <v>671</v>
      </c>
      <c r="M98" s="22" t="s">
        <v>575</v>
      </c>
      <c r="N98" s="22" t="s">
        <v>73</v>
      </c>
      <c r="O98" s="23" t="s">
        <v>626</v>
      </c>
      <c r="P98" s="24" t="s">
        <v>584</v>
      </c>
    </row>
    <row r="99" spans="1:16" ht="12.75" customHeight="1" thickBot="1" x14ac:dyDescent="0.25">
      <c r="A99" s="9" t="str">
        <f t="shared" si="12"/>
        <v>BAVM 183 </v>
      </c>
      <c r="B99" s="2" t="str">
        <f t="shared" si="13"/>
        <v>I</v>
      </c>
      <c r="C99" s="9">
        <f t="shared" si="14"/>
        <v>53980.367200000001</v>
      </c>
      <c r="D99" s="7" t="str">
        <f t="shared" si="15"/>
        <v>vis</v>
      </c>
      <c r="E99" s="20">
        <f>VLOOKUP(C99,Active!C$21:E$960,3,FALSE)</f>
        <v>13968.023400848657</v>
      </c>
      <c r="F99" s="2" t="s">
        <v>51</v>
      </c>
      <c r="G99" s="7" t="str">
        <f t="shared" si="16"/>
        <v>53980.3672</v>
      </c>
      <c r="H99" s="9">
        <f t="shared" si="17"/>
        <v>13968</v>
      </c>
      <c r="I99" s="21" t="s">
        <v>672</v>
      </c>
      <c r="J99" s="22" t="s">
        <v>673</v>
      </c>
      <c r="K99" s="21" t="s">
        <v>674</v>
      </c>
      <c r="L99" s="21" t="s">
        <v>675</v>
      </c>
      <c r="M99" s="22" t="s">
        <v>575</v>
      </c>
      <c r="N99" s="22" t="s">
        <v>661</v>
      </c>
      <c r="O99" s="23" t="s">
        <v>676</v>
      </c>
      <c r="P99" s="24" t="s">
        <v>677</v>
      </c>
    </row>
    <row r="100" spans="1:16" ht="12.75" customHeight="1" thickBot="1" x14ac:dyDescent="0.25">
      <c r="A100" s="9" t="str">
        <f t="shared" si="12"/>
        <v>IBVS 5801 </v>
      </c>
      <c r="B100" s="2" t="str">
        <f t="shared" si="13"/>
        <v>I</v>
      </c>
      <c r="C100" s="9">
        <f t="shared" si="14"/>
        <v>54306.419199999997</v>
      </c>
      <c r="D100" s="7" t="str">
        <f t="shared" si="15"/>
        <v>vis</v>
      </c>
      <c r="E100" s="20">
        <f>VLOOKUP(C100,Active!C$21:E$960,3,FALSE)</f>
        <v>14467.022348220617</v>
      </c>
      <c r="F100" s="2" t="s">
        <v>51</v>
      </c>
      <c r="G100" s="7" t="str">
        <f t="shared" si="16"/>
        <v>54306.4192</v>
      </c>
      <c r="H100" s="9">
        <f t="shared" si="17"/>
        <v>14467</v>
      </c>
      <c r="I100" s="21" t="s">
        <v>678</v>
      </c>
      <c r="J100" s="22" t="s">
        <v>679</v>
      </c>
      <c r="K100" s="21" t="s">
        <v>680</v>
      </c>
      <c r="L100" s="21" t="s">
        <v>681</v>
      </c>
      <c r="M100" s="22" t="s">
        <v>188</v>
      </c>
      <c r="N100" s="22" t="s">
        <v>682</v>
      </c>
      <c r="O100" s="23" t="s">
        <v>683</v>
      </c>
      <c r="P100" s="24" t="s">
        <v>684</v>
      </c>
    </row>
    <row r="101" spans="1:16" ht="12.75" customHeight="1" thickBot="1" x14ac:dyDescent="0.25">
      <c r="A101" s="9" t="str">
        <f t="shared" si="12"/>
        <v>IBVS 5917 </v>
      </c>
      <c r="B101" s="2" t="str">
        <f t="shared" si="13"/>
        <v>I</v>
      </c>
      <c r="C101" s="9">
        <f t="shared" si="14"/>
        <v>54319.489699999998</v>
      </c>
      <c r="D101" s="7" t="str">
        <f t="shared" si="15"/>
        <v>vis</v>
      </c>
      <c r="E101" s="20">
        <f>VLOOKUP(C101,Active!C$21:E$960,3,FALSE)</f>
        <v>14487.02580086506</v>
      </c>
      <c r="F101" s="2" t="s">
        <v>51</v>
      </c>
      <c r="G101" s="7" t="str">
        <f t="shared" si="16"/>
        <v>54319.4897</v>
      </c>
      <c r="H101" s="9">
        <f t="shared" si="17"/>
        <v>14487</v>
      </c>
      <c r="I101" s="21" t="s">
        <v>685</v>
      </c>
      <c r="J101" s="22" t="s">
        <v>686</v>
      </c>
      <c r="K101" s="21" t="s">
        <v>687</v>
      </c>
      <c r="L101" s="21" t="s">
        <v>688</v>
      </c>
      <c r="M101" s="22" t="s">
        <v>575</v>
      </c>
      <c r="N101" s="22" t="s">
        <v>689</v>
      </c>
      <c r="O101" s="23" t="s">
        <v>690</v>
      </c>
      <c r="P101" s="24" t="s">
        <v>691</v>
      </c>
    </row>
    <row r="102" spans="1:16" ht="12.75" customHeight="1" thickBot="1" x14ac:dyDescent="0.25">
      <c r="A102" s="9" t="str">
        <f t="shared" si="12"/>
        <v>IBVS 5801 </v>
      </c>
      <c r="B102" s="2" t="str">
        <f t="shared" si="13"/>
        <v>I</v>
      </c>
      <c r="C102" s="9">
        <f t="shared" si="14"/>
        <v>54336.477200000001</v>
      </c>
      <c r="D102" s="7" t="str">
        <f t="shared" si="15"/>
        <v>vis</v>
      </c>
      <c r="E102" s="20">
        <f>VLOOKUP(C102,Active!C$21:E$960,3,FALSE)</f>
        <v>14513.023938028711</v>
      </c>
      <c r="F102" s="2" t="s">
        <v>51</v>
      </c>
      <c r="G102" s="7" t="str">
        <f t="shared" si="16"/>
        <v>54336.4772</v>
      </c>
      <c r="H102" s="9">
        <f t="shared" si="17"/>
        <v>14513</v>
      </c>
      <c r="I102" s="21" t="s">
        <v>692</v>
      </c>
      <c r="J102" s="22" t="s">
        <v>693</v>
      </c>
      <c r="K102" s="21" t="s">
        <v>694</v>
      </c>
      <c r="L102" s="21" t="s">
        <v>695</v>
      </c>
      <c r="M102" s="22" t="s">
        <v>188</v>
      </c>
      <c r="N102" s="22" t="s">
        <v>682</v>
      </c>
      <c r="O102" s="23" t="s">
        <v>683</v>
      </c>
      <c r="P102" s="24" t="s">
        <v>684</v>
      </c>
    </row>
    <row r="103" spans="1:16" ht="12.75" customHeight="1" thickBot="1" x14ac:dyDescent="0.25">
      <c r="A103" s="9" t="str">
        <f t="shared" si="12"/>
        <v>IBVS 5887 </v>
      </c>
      <c r="B103" s="2" t="str">
        <f t="shared" si="13"/>
        <v>II</v>
      </c>
      <c r="C103" s="9">
        <f t="shared" si="14"/>
        <v>54373.394500000002</v>
      </c>
      <c r="D103" s="7" t="str">
        <f t="shared" si="15"/>
        <v>vis</v>
      </c>
      <c r="E103" s="20">
        <f>VLOOKUP(C103,Active!C$21:E$960,3,FALSE)</f>
        <v>14569.523189190537</v>
      </c>
      <c r="F103" s="2" t="s">
        <v>51</v>
      </c>
      <c r="G103" s="7" t="str">
        <f t="shared" si="16"/>
        <v>54373.3945</v>
      </c>
      <c r="H103" s="9">
        <f t="shared" si="17"/>
        <v>14569.5</v>
      </c>
      <c r="I103" s="21" t="s">
        <v>696</v>
      </c>
      <c r="J103" s="22" t="s">
        <v>697</v>
      </c>
      <c r="K103" s="21" t="s">
        <v>698</v>
      </c>
      <c r="L103" s="21" t="s">
        <v>699</v>
      </c>
      <c r="M103" s="22" t="s">
        <v>188</v>
      </c>
      <c r="N103" s="22" t="s">
        <v>700</v>
      </c>
      <c r="O103" s="23" t="s">
        <v>701</v>
      </c>
      <c r="P103" s="24" t="s">
        <v>702</v>
      </c>
    </row>
    <row r="104" spans="1:16" ht="12.75" customHeight="1" thickBot="1" x14ac:dyDescent="0.25">
      <c r="A104" s="9" t="str">
        <f t="shared" si="12"/>
        <v>IBVS 5887 </v>
      </c>
      <c r="B104" s="2" t="str">
        <f t="shared" si="13"/>
        <v>I</v>
      </c>
      <c r="C104" s="9">
        <f t="shared" si="14"/>
        <v>54376.3361</v>
      </c>
      <c r="D104" s="7" t="str">
        <f t="shared" si="15"/>
        <v>vis</v>
      </c>
      <c r="E104" s="20">
        <f>VLOOKUP(C104,Active!C$21:E$960,3,FALSE)</f>
        <v>14574.025094725814</v>
      </c>
      <c r="F104" s="2" t="s">
        <v>51</v>
      </c>
      <c r="G104" s="7" t="str">
        <f t="shared" si="16"/>
        <v>54376.3361</v>
      </c>
      <c r="H104" s="9">
        <f t="shared" si="17"/>
        <v>14574</v>
      </c>
      <c r="I104" s="21" t="s">
        <v>703</v>
      </c>
      <c r="J104" s="22" t="s">
        <v>704</v>
      </c>
      <c r="K104" s="21" t="s">
        <v>705</v>
      </c>
      <c r="L104" s="21" t="s">
        <v>606</v>
      </c>
      <c r="M104" s="22" t="s">
        <v>188</v>
      </c>
      <c r="N104" s="22" t="s">
        <v>700</v>
      </c>
      <c r="O104" s="23" t="s">
        <v>706</v>
      </c>
      <c r="P104" s="24" t="s">
        <v>702</v>
      </c>
    </row>
    <row r="105" spans="1:16" ht="12.75" customHeight="1" thickBot="1" x14ac:dyDescent="0.25">
      <c r="A105" s="9" t="str">
        <f t="shared" si="12"/>
        <v>IBVS 5887 </v>
      </c>
      <c r="B105" s="2" t="str">
        <f t="shared" si="13"/>
        <v>I</v>
      </c>
      <c r="C105" s="9">
        <f t="shared" si="14"/>
        <v>54393.325799999999</v>
      </c>
      <c r="D105" s="7" t="str">
        <f t="shared" si="15"/>
        <v>vis</v>
      </c>
      <c r="E105" s="20">
        <f>VLOOKUP(C105,Active!C$21:E$960,3,FALSE)</f>
        <v>14600.02659882996</v>
      </c>
      <c r="F105" s="2" t="s">
        <v>51</v>
      </c>
      <c r="G105" s="7" t="str">
        <f t="shared" si="16"/>
        <v>54393.3258</v>
      </c>
      <c r="H105" s="9">
        <f t="shared" si="17"/>
        <v>14600</v>
      </c>
      <c r="I105" s="21" t="s">
        <v>707</v>
      </c>
      <c r="J105" s="22" t="s">
        <v>708</v>
      </c>
      <c r="K105" s="21" t="s">
        <v>709</v>
      </c>
      <c r="L105" s="21" t="s">
        <v>710</v>
      </c>
      <c r="M105" s="22" t="s">
        <v>188</v>
      </c>
      <c r="N105" s="22" t="s">
        <v>700</v>
      </c>
      <c r="O105" s="23" t="s">
        <v>711</v>
      </c>
      <c r="P105" s="24" t="s">
        <v>702</v>
      </c>
    </row>
    <row r="106" spans="1:16" ht="12.75" customHeight="1" thickBot="1" x14ac:dyDescent="0.25">
      <c r="A106" s="9" t="str">
        <f t="shared" si="12"/>
        <v>IBVS 5887 </v>
      </c>
      <c r="B106" s="2" t="str">
        <f t="shared" si="13"/>
        <v>I</v>
      </c>
      <c r="C106" s="9">
        <f t="shared" si="14"/>
        <v>54429.263899999998</v>
      </c>
      <c r="D106" s="7" t="str">
        <f t="shared" si="15"/>
        <v>vis</v>
      </c>
      <c r="E106" s="20">
        <f>VLOOKUP(C106,Active!C$21:E$960,3,FALSE)</f>
        <v>14655.027255383357</v>
      </c>
      <c r="F106" s="2" t="s">
        <v>51</v>
      </c>
      <c r="G106" s="7" t="str">
        <f t="shared" si="16"/>
        <v>54429.2639</v>
      </c>
      <c r="H106" s="9">
        <f t="shared" si="17"/>
        <v>14655</v>
      </c>
      <c r="I106" s="21" t="s">
        <v>726</v>
      </c>
      <c r="J106" s="22" t="s">
        <v>727</v>
      </c>
      <c r="K106" s="21" t="s">
        <v>728</v>
      </c>
      <c r="L106" s="21" t="s">
        <v>729</v>
      </c>
      <c r="M106" s="22" t="s">
        <v>188</v>
      </c>
      <c r="N106" s="22" t="s">
        <v>700</v>
      </c>
      <c r="O106" s="23" t="s">
        <v>730</v>
      </c>
      <c r="P106" s="24" t="s">
        <v>702</v>
      </c>
    </row>
    <row r="107" spans="1:16" ht="12.75" customHeight="1" thickBot="1" x14ac:dyDescent="0.25">
      <c r="A107" s="9" t="str">
        <f t="shared" ref="A107:A138" si="18">P107</f>
        <v>IBVS 5887 </v>
      </c>
      <c r="B107" s="2" t="str">
        <f t="shared" ref="B107:B138" si="19">IF(H107=INT(H107),"I","II")</f>
        <v>I</v>
      </c>
      <c r="C107" s="9">
        <f t="shared" ref="C107:C138" si="20">1*G107</f>
        <v>54649.463000000003</v>
      </c>
      <c r="D107" s="7" t="str">
        <f t="shared" ref="D107:D138" si="21">VLOOKUP(F107,I$1:J$5,2,FALSE)</f>
        <v>vis</v>
      </c>
      <c r="E107" s="20">
        <f>VLOOKUP(C107,Active!C$21:E$960,3,FALSE)</f>
        <v>14992.02601359449</v>
      </c>
      <c r="F107" s="2" t="s">
        <v>51</v>
      </c>
      <c r="G107" s="7" t="str">
        <f t="shared" ref="G107:G138" si="22">MID(I107,3,LEN(I107)-3)</f>
        <v>54649.4630</v>
      </c>
      <c r="H107" s="9">
        <f t="shared" ref="H107:H138" si="23">1*K107</f>
        <v>14992</v>
      </c>
      <c r="I107" s="21" t="s">
        <v>731</v>
      </c>
      <c r="J107" s="22" t="s">
        <v>732</v>
      </c>
      <c r="K107" s="21" t="s">
        <v>733</v>
      </c>
      <c r="L107" s="21" t="s">
        <v>734</v>
      </c>
      <c r="M107" s="22" t="s">
        <v>188</v>
      </c>
      <c r="N107" s="22" t="s">
        <v>700</v>
      </c>
      <c r="O107" s="23" t="s">
        <v>735</v>
      </c>
      <c r="P107" s="24" t="s">
        <v>702</v>
      </c>
    </row>
    <row r="108" spans="1:16" ht="12.75" customHeight="1" thickBot="1" x14ac:dyDescent="0.25">
      <c r="A108" s="9" t="str">
        <f t="shared" si="18"/>
        <v>OEJV 0094 </v>
      </c>
      <c r="B108" s="2" t="str">
        <f t="shared" si="19"/>
        <v>I</v>
      </c>
      <c r="C108" s="9">
        <f t="shared" si="20"/>
        <v>54700.429100000001</v>
      </c>
      <c r="D108" s="7" t="str">
        <f t="shared" si="21"/>
        <v>vis</v>
      </c>
      <c r="E108" s="20">
        <f>VLOOKUP(C108,Active!C$21:E$960,3,FALSE)</f>
        <v>15070.025934624427</v>
      </c>
      <c r="F108" s="2" t="s">
        <v>51</v>
      </c>
      <c r="G108" s="7" t="str">
        <f t="shared" si="22"/>
        <v>54700.4291</v>
      </c>
      <c r="H108" s="9">
        <f t="shared" si="23"/>
        <v>15070</v>
      </c>
      <c r="I108" s="21" t="s">
        <v>741</v>
      </c>
      <c r="J108" s="22" t="s">
        <v>742</v>
      </c>
      <c r="K108" s="21" t="s">
        <v>743</v>
      </c>
      <c r="L108" s="21" t="s">
        <v>688</v>
      </c>
      <c r="M108" s="22" t="s">
        <v>575</v>
      </c>
      <c r="N108" s="22" t="s">
        <v>51</v>
      </c>
      <c r="O108" s="23" t="s">
        <v>716</v>
      </c>
      <c r="P108" s="24" t="s">
        <v>641</v>
      </c>
    </row>
    <row r="109" spans="1:16" ht="12.75" customHeight="1" thickBot="1" x14ac:dyDescent="0.25">
      <c r="A109" s="9" t="str">
        <f t="shared" si="18"/>
        <v>OEJV 0094 </v>
      </c>
      <c r="B109" s="2" t="str">
        <f t="shared" si="19"/>
        <v>I</v>
      </c>
      <c r="C109" s="9">
        <f t="shared" si="20"/>
        <v>54700.429199999999</v>
      </c>
      <c r="D109" s="7" t="str">
        <f t="shared" si="21"/>
        <v>vis</v>
      </c>
      <c r="E109" s="20">
        <f>VLOOKUP(C109,Active!C$21:E$960,3,FALSE)</f>
        <v>15070.026087667175</v>
      </c>
      <c r="F109" s="2" t="s">
        <v>51</v>
      </c>
      <c r="G109" s="7" t="str">
        <f t="shared" si="22"/>
        <v>54700.4292</v>
      </c>
      <c r="H109" s="9">
        <f t="shared" si="23"/>
        <v>15070</v>
      </c>
      <c r="I109" s="21" t="s">
        <v>744</v>
      </c>
      <c r="J109" s="22" t="s">
        <v>745</v>
      </c>
      <c r="K109" s="21" t="s">
        <v>743</v>
      </c>
      <c r="L109" s="21" t="s">
        <v>734</v>
      </c>
      <c r="M109" s="22" t="s">
        <v>575</v>
      </c>
      <c r="N109" s="22" t="s">
        <v>73</v>
      </c>
      <c r="O109" s="23" t="s">
        <v>716</v>
      </c>
      <c r="P109" s="24" t="s">
        <v>641</v>
      </c>
    </row>
    <row r="110" spans="1:16" ht="12.75" customHeight="1" thickBot="1" x14ac:dyDescent="0.25">
      <c r="A110" s="9" t="str">
        <f t="shared" si="18"/>
        <v>OEJV 0094 </v>
      </c>
      <c r="B110" s="2" t="str">
        <f t="shared" si="19"/>
        <v>I</v>
      </c>
      <c r="C110" s="9">
        <f t="shared" si="20"/>
        <v>54700.429199999999</v>
      </c>
      <c r="D110" s="7" t="str">
        <f t="shared" si="21"/>
        <v>vis</v>
      </c>
      <c r="E110" s="20">
        <f>VLOOKUP(C110,Active!C$21:E$960,3,FALSE)</f>
        <v>15070.026087667175</v>
      </c>
      <c r="F110" s="2" t="s">
        <v>51</v>
      </c>
      <c r="G110" s="7" t="str">
        <f t="shared" si="22"/>
        <v>54700.4292</v>
      </c>
      <c r="H110" s="9">
        <f t="shared" si="23"/>
        <v>15070</v>
      </c>
      <c r="I110" s="21" t="s">
        <v>744</v>
      </c>
      <c r="J110" s="22" t="s">
        <v>745</v>
      </c>
      <c r="K110" s="21" t="s">
        <v>743</v>
      </c>
      <c r="L110" s="21" t="s">
        <v>734</v>
      </c>
      <c r="M110" s="22" t="s">
        <v>575</v>
      </c>
      <c r="N110" s="22" t="s">
        <v>84</v>
      </c>
      <c r="O110" s="23" t="s">
        <v>716</v>
      </c>
      <c r="P110" s="24" t="s">
        <v>641</v>
      </c>
    </row>
    <row r="111" spans="1:16" ht="12.75" customHeight="1" thickBot="1" x14ac:dyDescent="0.25">
      <c r="A111" s="9" t="str">
        <f t="shared" si="18"/>
        <v>IBVS 5887 </v>
      </c>
      <c r="B111" s="2" t="str">
        <f t="shared" si="19"/>
        <v>II</v>
      </c>
      <c r="C111" s="9">
        <f t="shared" si="20"/>
        <v>54752.375899999999</v>
      </c>
      <c r="D111" s="7" t="str">
        <f t="shared" si="21"/>
        <v>vis</v>
      </c>
      <c r="E111" s="20">
        <f>VLOOKUP(C111,Active!C$21:E$960,3,FALSE)</f>
        <v>15149.526745904042</v>
      </c>
      <c r="F111" s="2" t="s">
        <v>51</v>
      </c>
      <c r="G111" s="7" t="str">
        <f t="shared" si="22"/>
        <v>54752.3759</v>
      </c>
      <c r="H111" s="9">
        <f t="shared" si="23"/>
        <v>15149.5</v>
      </c>
      <c r="I111" s="21" t="s">
        <v>746</v>
      </c>
      <c r="J111" s="22" t="s">
        <v>747</v>
      </c>
      <c r="K111" s="21" t="s">
        <v>748</v>
      </c>
      <c r="L111" s="21" t="s">
        <v>749</v>
      </c>
      <c r="M111" s="22" t="s">
        <v>188</v>
      </c>
      <c r="N111" s="22" t="s">
        <v>700</v>
      </c>
      <c r="O111" s="23" t="s">
        <v>750</v>
      </c>
      <c r="P111" s="24" t="s">
        <v>702</v>
      </c>
    </row>
    <row r="112" spans="1:16" ht="12.75" customHeight="1" thickBot="1" x14ac:dyDescent="0.25">
      <c r="A112" s="9" t="str">
        <f t="shared" si="18"/>
        <v>IBVS 5917 </v>
      </c>
      <c r="B112" s="2" t="str">
        <f t="shared" si="19"/>
        <v>II</v>
      </c>
      <c r="C112" s="9">
        <f t="shared" si="20"/>
        <v>55006.553999999996</v>
      </c>
      <c r="D112" s="7" t="str">
        <f t="shared" si="21"/>
        <v>vis</v>
      </c>
      <c r="E112" s="20">
        <f>VLOOKUP(C112,Active!C$21:E$960,3,FALSE)</f>
        <v>15538.52790015246</v>
      </c>
      <c r="F112" s="2" t="s">
        <v>51</v>
      </c>
      <c r="G112" s="7" t="str">
        <f t="shared" si="22"/>
        <v>55006.554</v>
      </c>
      <c r="H112" s="9">
        <f t="shared" si="23"/>
        <v>15538.5</v>
      </c>
      <c r="I112" s="21" t="s">
        <v>751</v>
      </c>
      <c r="J112" s="22" t="s">
        <v>752</v>
      </c>
      <c r="K112" s="21" t="s">
        <v>753</v>
      </c>
      <c r="L112" s="21" t="s">
        <v>637</v>
      </c>
      <c r="M112" s="22" t="s">
        <v>575</v>
      </c>
      <c r="N112" s="22" t="s">
        <v>689</v>
      </c>
      <c r="O112" s="23" t="s">
        <v>690</v>
      </c>
      <c r="P112" s="24" t="s">
        <v>691</v>
      </c>
    </row>
    <row r="113" spans="1:16" ht="12.75" customHeight="1" thickBot="1" x14ac:dyDescent="0.25">
      <c r="A113" s="9" t="str">
        <f t="shared" si="18"/>
        <v>IBVS 5938 </v>
      </c>
      <c r="B113" s="2" t="str">
        <f t="shared" si="19"/>
        <v>I</v>
      </c>
      <c r="C113" s="9">
        <f t="shared" si="20"/>
        <v>55010.800900000002</v>
      </c>
      <c r="D113" s="7" t="str">
        <f t="shared" si="21"/>
        <v>vis</v>
      </c>
      <c r="E113" s="20">
        <f>VLOOKUP(C113,Active!C$21:E$960,3,FALSE)</f>
        <v>15545.027472704067</v>
      </c>
      <c r="F113" s="2" t="s">
        <v>51</v>
      </c>
      <c r="G113" s="7" t="str">
        <f t="shared" si="22"/>
        <v>55010.8009</v>
      </c>
      <c r="H113" s="9">
        <f t="shared" si="23"/>
        <v>15545</v>
      </c>
      <c r="I113" s="21" t="s">
        <v>754</v>
      </c>
      <c r="J113" s="22" t="s">
        <v>755</v>
      </c>
      <c r="K113" s="21" t="s">
        <v>756</v>
      </c>
      <c r="L113" s="21" t="s">
        <v>757</v>
      </c>
      <c r="M113" s="22" t="s">
        <v>575</v>
      </c>
      <c r="N113" s="22" t="s">
        <v>51</v>
      </c>
      <c r="O113" s="23" t="s">
        <v>610</v>
      </c>
      <c r="P113" s="24" t="s">
        <v>758</v>
      </c>
    </row>
    <row r="114" spans="1:16" ht="12.75" customHeight="1" thickBot="1" x14ac:dyDescent="0.25">
      <c r="A114" s="9" t="str">
        <f t="shared" si="18"/>
        <v> JAAVSO 39;177 </v>
      </c>
      <c r="B114" s="2" t="str">
        <f t="shared" si="19"/>
        <v>I</v>
      </c>
      <c r="C114" s="9">
        <f t="shared" si="20"/>
        <v>55477.341999999997</v>
      </c>
      <c r="D114" s="7" t="str">
        <f t="shared" si="21"/>
        <v>vis</v>
      </c>
      <c r="E114" s="20">
        <f>VLOOKUP(C114,Active!C$21:E$960,3,FALSE)</f>
        <v>16259.034802227445</v>
      </c>
      <c r="F114" s="2" t="s">
        <v>51</v>
      </c>
      <c r="G114" s="7" t="str">
        <f t="shared" si="22"/>
        <v>55477.3420</v>
      </c>
      <c r="H114" s="9">
        <f t="shared" si="23"/>
        <v>16259</v>
      </c>
      <c r="I114" s="21" t="s">
        <v>764</v>
      </c>
      <c r="J114" s="22" t="s">
        <v>765</v>
      </c>
      <c r="K114" s="21" t="s">
        <v>766</v>
      </c>
      <c r="L114" s="21" t="s">
        <v>767</v>
      </c>
      <c r="M114" s="22" t="s">
        <v>575</v>
      </c>
      <c r="N114" s="22" t="s">
        <v>73</v>
      </c>
      <c r="O114" s="23" t="s">
        <v>768</v>
      </c>
      <c r="P114" s="23" t="s">
        <v>577</v>
      </c>
    </row>
    <row r="115" spans="1:16" ht="13.5" thickBot="1" x14ac:dyDescent="0.25">
      <c r="A115" s="9" t="str">
        <f t="shared" si="18"/>
        <v> JAAVSO 40;975 </v>
      </c>
      <c r="B115" s="2" t="str">
        <f t="shared" si="19"/>
        <v>I</v>
      </c>
      <c r="C115" s="9">
        <f t="shared" si="20"/>
        <v>55744.586799999997</v>
      </c>
      <c r="D115" s="7" t="str">
        <f t="shared" si="21"/>
        <v>vis</v>
      </c>
      <c r="E115" s="20">
        <f>VLOOKUP(C115,Active!C$21:E$960,3,FALSE)</f>
        <v>16668.033593495806</v>
      </c>
      <c r="F115" s="2" t="s">
        <v>51</v>
      </c>
      <c r="G115" s="7" t="str">
        <f t="shared" si="22"/>
        <v>55744.5868</v>
      </c>
      <c r="H115" s="9">
        <f t="shared" si="23"/>
        <v>16668</v>
      </c>
      <c r="I115" s="21" t="s">
        <v>769</v>
      </c>
      <c r="J115" s="22" t="s">
        <v>770</v>
      </c>
      <c r="K115" s="21" t="s">
        <v>771</v>
      </c>
      <c r="L115" s="21" t="s">
        <v>772</v>
      </c>
      <c r="M115" s="22" t="s">
        <v>575</v>
      </c>
      <c r="N115" s="22" t="s">
        <v>73</v>
      </c>
      <c r="O115" s="23" t="s">
        <v>768</v>
      </c>
      <c r="P115" s="23" t="s">
        <v>773</v>
      </c>
    </row>
    <row r="116" spans="1:16" ht="13.5" thickBot="1" x14ac:dyDescent="0.25">
      <c r="A116" s="9" t="str">
        <f t="shared" si="18"/>
        <v>OEJV 0160 </v>
      </c>
      <c r="B116" s="2" t="str">
        <f t="shared" si="19"/>
        <v>I</v>
      </c>
      <c r="C116" s="9">
        <f t="shared" si="20"/>
        <v>55799.471039999997</v>
      </c>
      <c r="D116" s="7" t="str">
        <f t="shared" si="21"/>
        <v>vis</v>
      </c>
      <c r="E116" s="20">
        <f>VLOOKUP(C116,Active!C$21:E$960,3,FALSE)</f>
        <v>16752.029943732301</v>
      </c>
      <c r="F116" s="2" t="s">
        <v>51</v>
      </c>
      <c r="G116" s="7" t="str">
        <f t="shared" si="22"/>
        <v>55799.47104</v>
      </c>
      <c r="H116" s="9">
        <f t="shared" si="23"/>
        <v>16752</v>
      </c>
      <c r="I116" s="21" t="s">
        <v>774</v>
      </c>
      <c r="J116" s="22" t="s">
        <v>775</v>
      </c>
      <c r="K116" s="21" t="s">
        <v>776</v>
      </c>
      <c r="L116" s="21" t="s">
        <v>777</v>
      </c>
      <c r="M116" s="22" t="s">
        <v>575</v>
      </c>
      <c r="N116" s="22" t="s">
        <v>126</v>
      </c>
      <c r="O116" s="23" t="s">
        <v>778</v>
      </c>
      <c r="P116" s="24" t="s">
        <v>779</v>
      </c>
    </row>
    <row r="117" spans="1:16" ht="13.5" thickBot="1" x14ac:dyDescent="0.25">
      <c r="A117" s="9" t="str">
        <f t="shared" si="18"/>
        <v>OEJV 0160 </v>
      </c>
      <c r="B117" s="2" t="str">
        <f t="shared" si="19"/>
        <v>II</v>
      </c>
      <c r="C117" s="9">
        <f t="shared" si="20"/>
        <v>55800.455190000001</v>
      </c>
      <c r="D117" s="7" t="str">
        <f t="shared" si="21"/>
        <v>vis</v>
      </c>
      <c r="E117" s="20">
        <f>VLOOKUP(C117,Active!C$21:E$960,3,FALSE)</f>
        <v>16753.536113956859</v>
      </c>
      <c r="F117" s="2" t="s">
        <v>51</v>
      </c>
      <c r="G117" s="7" t="str">
        <f t="shared" si="22"/>
        <v>55800.45519</v>
      </c>
      <c r="H117" s="9">
        <f t="shared" si="23"/>
        <v>16753.5</v>
      </c>
      <c r="I117" s="21" t="s">
        <v>780</v>
      </c>
      <c r="J117" s="22" t="s">
        <v>781</v>
      </c>
      <c r="K117" s="21" t="s">
        <v>782</v>
      </c>
      <c r="L117" s="21" t="s">
        <v>783</v>
      </c>
      <c r="M117" s="22" t="s">
        <v>575</v>
      </c>
      <c r="N117" s="22" t="s">
        <v>126</v>
      </c>
      <c r="O117" s="23" t="s">
        <v>778</v>
      </c>
      <c r="P117" s="24" t="s">
        <v>779</v>
      </c>
    </row>
    <row r="118" spans="1:16" ht="13.5" thickBot="1" x14ac:dyDescent="0.25">
      <c r="A118" s="9" t="str">
        <f t="shared" si="18"/>
        <v>IBVS 6011 </v>
      </c>
      <c r="B118" s="2" t="str">
        <f t="shared" si="19"/>
        <v>I</v>
      </c>
      <c r="C118" s="9">
        <f t="shared" si="20"/>
        <v>55855.665099999998</v>
      </c>
      <c r="D118" s="7" t="str">
        <f t="shared" si="21"/>
        <v>vis</v>
      </c>
      <c r="E118" s="20">
        <f>VLOOKUP(C118,Active!C$21:E$960,3,FALSE)</f>
        <v>16838.03087851742</v>
      </c>
      <c r="F118" s="2" t="s">
        <v>51</v>
      </c>
      <c r="G118" s="7" t="str">
        <f t="shared" si="22"/>
        <v>55855.6651</v>
      </c>
      <c r="H118" s="9">
        <f t="shared" si="23"/>
        <v>16838</v>
      </c>
      <c r="I118" s="21" t="s">
        <v>784</v>
      </c>
      <c r="J118" s="22" t="s">
        <v>785</v>
      </c>
      <c r="K118" s="21" t="s">
        <v>786</v>
      </c>
      <c r="L118" s="21" t="s">
        <v>787</v>
      </c>
      <c r="M118" s="22" t="s">
        <v>575</v>
      </c>
      <c r="N118" s="22" t="s">
        <v>51</v>
      </c>
      <c r="O118" s="23" t="s">
        <v>300</v>
      </c>
      <c r="P118" s="24" t="s">
        <v>788</v>
      </c>
    </row>
    <row r="119" spans="1:16" ht="13.5" thickBot="1" x14ac:dyDescent="0.25">
      <c r="A119" s="9" t="str">
        <f t="shared" si="18"/>
        <v>OEJV 0160 </v>
      </c>
      <c r="B119" s="2" t="str">
        <f t="shared" si="19"/>
        <v>I</v>
      </c>
      <c r="C119" s="9">
        <f t="shared" si="20"/>
        <v>55867.425589999999</v>
      </c>
      <c r="D119" s="7" t="str">
        <f t="shared" si="21"/>
        <v>vis</v>
      </c>
      <c r="E119" s="20">
        <f>VLOOKUP(C119,Active!C$21:E$960,3,FALSE)</f>
        <v>16856.029455832017</v>
      </c>
      <c r="F119" s="2" t="s">
        <v>51</v>
      </c>
      <c r="G119" s="7" t="str">
        <f t="shared" si="22"/>
        <v>55867.42559</v>
      </c>
      <c r="H119" s="9">
        <f t="shared" si="23"/>
        <v>16856</v>
      </c>
      <c r="I119" s="21" t="s">
        <v>789</v>
      </c>
      <c r="J119" s="22" t="s">
        <v>790</v>
      </c>
      <c r="K119" s="21" t="s">
        <v>791</v>
      </c>
      <c r="L119" s="21" t="s">
        <v>792</v>
      </c>
      <c r="M119" s="22" t="s">
        <v>575</v>
      </c>
      <c r="N119" s="22" t="s">
        <v>51</v>
      </c>
      <c r="O119" s="23" t="s">
        <v>716</v>
      </c>
      <c r="P119" s="24" t="s">
        <v>779</v>
      </c>
    </row>
    <row r="120" spans="1:16" ht="13.5" thickBot="1" x14ac:dyDescent="0.25">
      <c r="A120" s="9" t="str">
        <f t="shared" si="18"/>
        <v>OEJV 0160 </v>
      </c>
      <c r="B120" s="2" t="str">
        <f t="shared" si="19"/>
        <v>I</v>
      </c>
      <c r="C120" s="9">
        <f t="shared" si="20"/>
        <v>55867.425889999999</v>
      </c>
      <c r="D120" s="7" t="str">
        <f t="shared" si="21"/>
        <v>vis</v>
      </c>
      <c r="E120" s="20">
        <f>VLOOKUP(C120,Active!C$21:E$960,3,FALSE)</f>
        <v>16856.029914960269</v>
      </c>
      <c r="F120" s="2" t="s">
        <v>51</v>
      </c>
      <c r="G120" s="7" t="str">
        <f t="shared" si="22"/>
        <v>55867.42589</v>
      </c>
      <c r="H120" s="9">
        <f t="shared" si="23"/>
        <v>16856</v>
      </c>
      <c r="I120" s="21" t="s">
        <v>793</v>
      </c>
      <c r="J120" s="22" t="s">
        <v>794</v>
      </c>
      <c r="K120" s="21" t="s">
        <v>791</v>
      </c>
      <c r="L120" s="21" t="s">
        <v>795</v>
      </c>
      <c r="M120" s="22" t="s">
        <v>575</v>
      </c>
      <c r="N120" s="22" t="s">
        <v>73</v>
      </c>
      <c r="O120" s="23" t="s">
        <v>716</v>
      </c>
      <c r="P120" s="24" t="s">
        <v>779</v>
      </c>
    </row>
    <row r="121" spans="1:16" ht="13.5" thickBot="1" x14ac:dyDescent="0.25">
      <c r="A121" s="9" t="str">
        <f t="shared" si="18"/>
        <v>OEJV 0160 </v>
      </c>
      <c r="B121" s="2" t="str">
        <f t="shared" si="19"/>
        <v>I</v>
      </c>
      <c r="C121" s="9">
        <f t="shared" si="20"/>
        <v>55867.425889999999</v>
      </c>
      <c r="D121" s="7" t="str">
        <f t="shared" si="21"/>
        <v>vis</v>
      </c>
      <c r="E121" s="20">
        <f>VLOOKUP(C121,Active!C$21:E$960,3,FALSE)</f>
        <v>16856.029914960269</v>
      </c>
      <c r="F121" s="2" t="s">
        <v>51</v>
      </c>
      <c r="G121" s="7" t="str">
        <f t="shared" si="22"/>
        <v>55867.42589</v>
      </c>
      <c r="H121" s="9">
        <f t="shared" si="23"/>
        <v>16856</v>
      </c>
      <c r="I121" s="21" t="s">
        <v>793</v>
      </c>
      <c r="J121" s="22" t="s">
        <v>794</v>
      </c>
      <c r="K121" s="21" t="s">
        <v>791</v>
      </c>
      <c r="L121" s="21" t="s">
        <v>795</v>
      </c>
      <c r="M121" s="22" t="s">
        <v>575</v>
      </c>
      <c r="N121" s="22" t="s">
        <v>84</v>
      </c>
      <c r="O121" s="23" t="s">
        <v>716</v>
      </c>
      <c r="P121" s="24" t="s">
        <v>779</v>
      </c>
    </row>
    <row r="122" spans="1:16" ht="13.5" thickBot="1" x14ac:dyDescent="0.25">
      <c r="A122" s="9" t="str">
        <f t="shared" si="18"/>
        <v>OEJV 0160 </v>
      </c>
      <c r="B122" s="2" t="str">
        <f t="shared" si="19"/>
        <v>I</v>
      </c>
      <c r="C122" s="9">
        <f t="shared" si="20"/>
        <v>56212.428639999998</v>
      </c>
      <c r="D122" s="7" t="str">
        <f t="shared" si="21"/>
        <v>vis</v>
      </c>
      <c r="E122" s="20">
        <f>VLOOKUP(C122,Active!C$21:E$960,3,FALSE)</f>
        <v>17384.031611286107</v>
      </c>
      <c r="F122" s="2" t="s">
        <v>51</v>
      </c>
      <c r="G122" s="7" t="str">
        <f t="shared" si="22"/>
        <v>56212.42864</v>
      </c>
      <c r="H122" s="9">
        <f t="shared" si="23"/>
        <v>17384</v>
      </c>
      <c r="I122" s="21" t="s">
        <v>796</v>
      </c>
      <c r="J122" s="22" t="s">
        <v>797</v>
      </c>
      <c r="K122" s="21" t="s">
        <v>798</v>
      </c>
      <c r="L122" s="21" t="s">
        <v>799</v>
      </c>
      <c r="M122" s="22" t="s">
        <v>575</v>
      </c>
      <c r="N122" s="22" t="s">
        <v>126</v>
      </c>
      <c r="O122" s="23" t="s">
        <v>716</v>
      </c>
      <c r="P122" s="24" t="s">
        <v>779</v>
      </c>
    </row>
    <row r="123" spans="1:16" ht="13.5" thickBot="1" x14ac:dyDescent="0.25">
      <c r="A123" s="9" t="str">
        <f t="shared" si="18"/>
        <v>IBVS 6042 </v>
      </c>
      <c r="B123" s="2" t="str">
        <f t="shared" si="19"/>
        <v>I</v>
      </c>
      <c r="C123" s="9">
        <f t="shared" si="20"/>
        <v>56215.6944</v>
      </c>
      <c r="D123" s="7" t="str">
        <f t="shared" si="21"/>
        <v>vis</v>
      </c>
      <c r="E123" s="20">
        <f>VLOOKUP(C123,Active!C$21:E$960,3,FALSE)</f>
        <v>17389.029620199934</v>
      </c>
      <c r="F123" s="2" t="s">
        <v>51</v>
      </c>
      <c r="G123" s="7" t="str">
        <f t="shared" si="22"/>
        <v>56215.6944</v>
      </c>
      <c r="H123" s="9">
        <f t="shared" si="23"/>
        <v>17389</v>
      </c>
      <c r="I123" s="21" t="s">
        <v>800</v>
      </c>
      <c r="J123" s="22" t="s">
        <v>801</v>
      </c>
      <c r="K123" s="21" t="s">
        <v>802</v>
      </c>
      <c r="L123" s="21" t="s">
        <v>803</v>
      </c>
      <c r="M123" s="22" t="s">
        <v>575</v>
      </c>
      <c r="N123" s="22" t="s">
        <v>51</v>
      </c>
      <c r="O123" s="23" t="s">
        <v>300</v>
      </c>
      <c r="P123" s="24" t="s">
        <v>804</v>
      </c>
    </row>
    <row r="124" spans="1:16" ht="13.5" thickBot="1" x14ac:dyDescent="0.25">
      <c r="A124" s="9" t="str">
        <f t="shared" si="18"/>
        <v>BAVM 232 </v>
      </c>
      <c r="B124" s="2" t="str">
        <f t="shared" si="19"/>
        <v>II</v>
      </c>
      <c r="C124" s="9">
        <f t="shared" si="20"/>
        <v>56490.454700000002</v>
      </c>
      <c r="D124" s="7" t="str">
        <f t="shared" si="21"/>
        <v>vis</v>
      </c>
      <c r="E124" s="20">
        <f>VLOOKUP(C124,Active!C$21:E$960,3,FALSE)</f>
        <v>17809.530339347817</v>
      </c>
      <c r="F124" s="2" t="s">
        <v>51</v>
      </c>
      <c r="G124" s="7" t="str">
        <f t="shared" si="22"/>
        <v>56490.4547</v>
      </c>
      <c r="H124" s="9">
        <f t="shared" si="23"/>
        <v>17809.5</v>
      </c>
      <c r="I124" s="21" t="s">
        <v>805</v>
      </c>
      <c r="J124" s="22" t="s">
        <v>806</v>
      </c>
      <c r="K124" s="21" t="s">
        <v>807</v>
      </c>
      <c r="L124" s="21" t="s">
        <v>808</v>
      </c>
      <c r="M124" s="22" t="s">
        <v>575</v>
      </c>
      <c r="N124" s="22" t="s">
        <v>661</v>
      </c>
      <c r="O124" s="23" t="s">
        <v>662</v>
      </c>
      <c r="P124" s="24" t="s">
        <v>809</v>
      </c>
    </row>
    <row r="125" spans="1:16" ht="13.5" thickBot="1" x14ac:dyDescent="0.25">
      <c r="A125" s="9" t="str">
        <f t="shared" si="18"/>
        <v>BAVM 234 </v>
      </c>
      <c r="B125" s="2" t="str">
        <f t="shared" si="19"/>
        <v>I</v>
      </c>
      <c r="C125" s="9">
        <f t="shared" si="20"/>
        <v>56506.463300000003</v>
      </c>
      <c r="D125" s="7" t="str">
        <f t="shared" si="21"/>
        <v>vis</v>
      </c>
      <c r="E125" s="20">
        <f>VLOOKUP(C125,Active!C$21:E$960,3,FALSE)</f>
        <v>17834.030341031292</v>
      </c>
      <c r="F125" s="2" t="s">
        <v>51</v>
      </c>
      <c r="G125" s="7" t="str">
        <f t="shared" si="22"/>
        <v>56506.4633</v>
      </c>
      <c r="H125" s="9">
        <f t="shared" si="23"/>
        <v>17834</v>
      </c>
      <c r="I125" s="21" t="s">
        <v>810</v>
      </c>
      <c r="J125" s="22" t="s">
        <v>811</v>
      </c>
      <c r="K125" s="21">
        <v>17834</v>
      </c>
      <c r="L125" s="21" t="s">
        <v>808</v>
      </c>
      <c r="M125" s="22" t="s">
        <v>575</v>
      </c>
      <c r="N125" s="22" t="s">
        <v>661</v>
      </c>
      <c r="O125" s="23" t="s">
        <v>662</v>
      </c>
      <c r="P125" s="24" t="s">
        <v>812</v>
      </c>
    </row>
    <row r="126" spans="1:16" ht="13.5" thickBot="1" x14ac:dyDescent="0.25">
      <c r="A126" s="9" t="str">
        <f t="shared" si="18"/>
        <v>OEJV 0160 </v>
      </c>
      <c r="B126" s="2" t="str">
        <f t="shared" si="19"/>
        <v>I</v>
      </c>
      <c r="C126" s="9">
        <f t="shared" si="20"/>
        <v>56510.384460000001</v>
      </c>
      <c r="D126" s="7" t="str">
        <f t="shared" si="21"/>
        <v>vis</v>
      </c>
      <c r="E126" s="20">
        <f>VLOOKUP(C126,Active!C$21:E$960,3,FALSE)</f>
        <v>17840.031392128894</v>
      </c>
      <c r="F126" s="2" t="s">
        <v>51</v>
      </c>
      <c r="G126" s="7" t="str">
        <f t="shared" si="22"/>
        <v>56510.38446</v>
      </c>
      <c r="H126" s="9">
        <f t="shared" si="23"/>
        <v>17840</v>
      </c>
      <c r="I126" s="21" t="s">
        <v>813</v>
      </c>
      <c r="J126" s="22" t="s">
        <v>814</v>
      </c>
      <c r="K126" s="21">
        <v>17840</v>
      </c>
      <c r="L126" s="21" t="s">
        <v>815</v>
      </c>
      <c r="M126" s="22" t="s">
        <v>575</v>
      </c>
      <c r="N126" s="22" t="s">
        <v>51</v>
      </c>
      <c r="O126" s="23" t="s">
        <v>716</v>
      </c>
      <c r="P126" s="24" t="s">
        <v>779</v>
      </c>
    </row>
    <row r="127" spans="1:16" ht="13.5" thickBot="1" x14ac:dyDescent="0.25">
      <c r="A127" s="9" t="str">
        <f t="shared" si="18"/>
        <v>OEJV 0160 </v>
      </c>
      <c r="B127" s="2" t="str">
        <f t="shared" si="19"/>
        <v>I</v>
      </c>
      <c r="C127" s="9">
        <f t="shared" si="20"/>
        <v>56510.384489999997</v>
      </c>
      <c r="D127" s="7" t="str">
        <f t="shared" si="21"/>
        <v>vis</v>
      </c>
      <c r="E127" s="20">
        <f>VLOOKUP(C127,Active!C$21:E$960,3,FALSE)</f>
        <v>17840.031438041711</v>
      </c>
      <c r="F127" s="2" t="s">
        <v>51</v>
      </c>
      <c r="G127" s="7" t="str">
        <f t="shared" si="22"/>
        <v>56510.38449</v>
      </c>
      <c r="H127" s="9">
        <f t="shared" si="23"/>
        <v>17840</v>
      </c>
      <c r="I127" s="21" t="s">
        <v>816</v>
      </c>
      <c r="J127" s="22" t="s">
        <v>814</v>
      </c>
      <c r="K127" s="21">
        <v>17840</v>
      </c>
      <c r="L127" s="21" t="s">
        <v>817</v>
      </c>
      <c r="M127" s="22" t="s">
        <v>575</v>
      </c>
      <c r="N127" s="22" t="s">
        <v>73</v>
      </c>
      <c r="O127" s="23" t="s">
        <v>716</v>
      </c>
      <c r="P127" s="24" t="s">
        <v>779</v>
      </c>
    </row>
    <row r="128" spans="1:16" ht="13.5" thickBot="1" x14ac:dyDescent="0.25">
      <c r="A128" s="9" t="str">
        <f t="shared" si="18"/>
        <v>BAVM 238 </v>
      </c>
      <c r="B128" s="2" t="str">
        <f t="shared" si="19"/>
        <v>I</v>
      </c>
      <c r="C128" s="9">
        <f t="shared" si="20"/>
        <v>56817.488400000002</v>
      </c>
      <c r="D128" s="7" t="str">
        <f t="shared" si="21"/>
        <v>vis</v>
      </c>
      <c r="E128" s="20">
        <f>VLOOKUP(C128,Active!C$21:E$960,3,FALSE)</f>
        <v>18310.03170739696</v>
      </c>
      <c r="F128" s="2" t="s">
        <v>51</v>
      </c>
      <c r="G128" s="7" t="str">
        <f t="shared" si="22"/>
        <v>56817.4884</v>
      </c>
      <c r="H128" s="9">
        <f t="shared" si="23"/>
        <v>18310</v>
      </c>
      <c r="I128" s="21" t="s">
        <v>818</v>
      </c>
      <c r="J128" s="22" t="s">
        <v>819</v>
      </c>
      <c r="K128" s="21">
        <v>18310</v>
      </c>
      <c r="L128" s="21" t="s">
        <v>820</v>
      </c>
      <c r="M128" s="22" t="s">
        <v>575</v>
      </c>
      <c r="N128" s="22" t="s">
        <v>661</v>
      </c>
      <c r="O128" s="23" t="s">
        <v>662</v>
      </c>
      <c r="P128" s="24" t="s">
        <v>821</v>
      </c>
    </row>
    <row r="129" spans="1:16" ht="13.5" thickBot="1" x14ac:dyDescent="0.25">
      <c r="A129" s="9" t="str">
        <f t="shared" si="18"/>
        <v>BAVM 238 </v>
      </c>
      <c r="B129" s="2" t="str">
        <f t="shared" si="19"/>
        <v>I</v>
      </c>
      <c r="C129" s="9">
        <f t="shared" si="20"/>
        <v>56864.534500000002</v>
      </c>
      <c r="D129" s="7" t="str">
        <f t="shared" si="21"/>
        <v>vis</v>
      </c>
      <c r="E129" s="20">
        <f>VLOOKUP(C129,Active!C$21:E$960,3,FALSE)</f>
        <v>18382.032352625196</v>
      </c>
      <c r="F129" s="2" t="s">
        <v>51</v>
      </c>
      <c r="G129" s="7" t="str">
        <f t="shared" si="22"/>
        <v>56864.5345</v>
      </c>
      <c r="H129" s="9">
        <f t="shared" si="23"/>
        <v>18382</v>
      </c>
      <c r="I129" s="21" t="s">
        <v>822</v>
      </c>
      <c r="J129" s="22" t="s">
        <v>823</v>
      </c>
      <c r="K129" s="21">
        <v>18382</v>
      </c>
      <c r="L129" s="21" t="s">
        <v>824</v>
      </c>
      <c r="M129" s="22" t="s">
        <v>575</v>
      </c>
      <c r="N129" s="22" t="s">
        <v>661</v>
      </c>
      <c r="O129" s="23" t="s">
        <v>662</v>
      </c>
      <c r="P129" s="24" t="s">
        <v>821</v>
      </c>
    </row>
    <row r="130" spans="1:16" ht="12.75" customHeight="1" thickBot="1" x14ac:dyDescent="0.25">
      <c r="A130" s="9" t="str">
        <f t="shared" si="18"/>
        <v> KVB 16.1 </v>
      </c>
      <c r="B130" s="2" t="str">
        <f t="shared" si="19"/>
        <v>II</v>
      </c>
      <c r="C130" s="9">
        <f t="shared" si="20"/>
        <v>25742.517</v>
      </c>
      <c r="D130" s="7" t="str">
        <f t="shared" si="21"/>
        <v>vis</v>
      </c>
      <c r="E130" s="20">
        <f>VLOOKUP(C130,Active!C$21:E$960,3,FALSE)</f>
        <v>-29247.959098406791</v>
      </c>
      <c r="F130" s="2" t="s">
        <v>51</v>
      </c>
      <c r="G130" s="7" t="str">
        <f t="shared" si="22"/>
        <v>25742.517</v>
      </c>
      <c r="H130" s="9">
        <f t="shared" si="23"/>
        <v>-29247.5</v>
      </c>
      <c r="I130" s="21" t="s">
        <v>137</v>
      </c>
      <c r="J130" s="22" t="s">
        <v>138</v>
      </c>
      <c r="K130" s="21">
        <v>-29247.5</v>
      </c>
      <c r="L130" s="21" t="s">
        <v>139</v>
      </c>
      <c r="M130" s="22" t="s">
        <v>140</v>
      </c>
      <c r="N130" s="22"/>
      <c r="O130" s="23" t="s">
        <v>141</v>
      </c>
      <c r="P130" s="23" t="s">
        <v>142</v>
      </c>
    </row>
    <row r="131" spans="1:16" ht="12.75" customHeight="1" thickBot="1" x14ac:dyDescent="0.25">
      <c r="A131" s="9" t="str">
        <f t="shared" si="18"/>
        <v> KVB 16.1 </v>
      </c>
      <c r="B131" s="2" t="str">
        <f t="shared" si="19"/>
        <v>II</v>
      </c>
      <c r="C131" s="9">
        <f t="shared" si="20"/>
        <v>26295.316999999999</v>
      </c>
      <c r="D131" s="7" t="str">
        <f t="shared" si="21"/>
        <v>vis</v>
      </c>
      <c r="E131" s="20">
        <f>VLOOKUP(C131,Active!C$21:E$960,3,FALSE)</f>
        <v>-28401.938776166098</v>
      </c>
      <c r="F131" s="2" t="s">
        <v>51</v>
      </c>
      <c r="G131" s="7" t="str">
        <f t="shared" si="22"/>
        <v>26295.317</v>
      </c>
      <c r="H131" s="9">
        <f t="shared" si="23"/>
        <v>-28401.5</v>
      </c>
      <c r="I131" s="21" t="s">
        <v>143</v>
      </c>
      <c r="J131" s="22" t="s">
        <v>144</v>
      </c>
      <c r="K131" s="21">
        <v>-28401.5</v>
      </c>
      <c r="L131" s="21" t="s">
        <v>145</v>
      </c>
      <c r="M131" s="22" t="s">
        <v>140</v>
      </c>
      <c r="N131" s="22"/>
      <c r="O131" s="23" t="s">
        <v>141</v>
      </c>
      <c r="P131" s="23" t="s">
        <v>142</v>
      </c>
    </row>
    <row r="132" spans="1:16" ht="12.75" customHeight="1" thickBot="1" x14ac:dyDescent="0.25">
      <c r="A132" s="9" t="str">
        <f t="shared" si="18"/>
        <v> KVB 16.1 </v>
      </c>
      <c r="B132" s="2" t="str">
        <f t="shared" si="19"/>
        <v>II</v>
      </c>
      <c r="C132" s="9">
        <f t="shared" si="20"/>
        <v>26331.236000000001</v>
      </c>
      <c r="D132" s="7" t="str">
        <f t="shared" si="21"/>
        <v>vis</v>
      </c>
      <c r="E132" s="20">
        <f>VLOOKUP(C132,Active!C$21:E$960,3,FALSE)</f>
        <v>-28346.967350777959</v>
      </c>
      <c r="F132" s="2" t="s">
        <v>51</v>
      </c>
      <c r="G132" s="7" t="str">
        <f t="shared" si="22"/>
        <v>26331.236</v>
      </c>
      <c r="H132" s="9">
        <f t="shared" si="23"/>
        <v>-28346.5</v>
      </c>
      <c r="I132" s="21" t="s">
        <v>146</v>
      </c>
      <c r="J132" s="22" t="s">
        <v>147</v>
      </c>
      <c r="K132" s="21">
        <v>-28346.5</v>
      </c>
      <c r="L132" s="21" t="s">
        <v>148</v>
      </c>
      <c r="M132" s="22" t="s">
        <v>140</v>
      </c>
      <c r="N132" s="22"/>
      <c r="O132" s="23" t="s">
        <v>141</v>
      </c>
      <c r="P132" s="23" t="s">
        <v>142</v>
      </c>
    </row>
    <row r="133" spans="1:16" ht="12.75" customHeight="1" thickBot="1" x14ac:dyDescent="0.25">
      <c r="A133" s="9" t="str">
        <f t="shared" si="18"/>
        <v> KVB 16.1 </v>
      </c>
      <c r="B133" s="2" t="str">
        <f t="shared" si="19"/>
        <v>II</v>
      </c>
      <c r="C133" s="9">
        <f t="shared" si="20"/>
        <v>26547.532999999999</v>
      </c>
      <c r="D133" s="7" t="str">
        <f t="shared" si="21"/>
        <v>vis</v>
      </c>
      <c r="E133" s="20">
        <f>VLOOKUP(C133,Active!C$21:E$960,3,FALSE)</f>
        <v>-28015.940473716284</v>
      </c>
      <c r="F133" s="2" t="s">
        <v>51</v>
      </c>
      <c r="G133" s="7" t="str">
        <f t="shared" si="22"/>
        <v>26547.533</v>
      </c>
      <c r="H133" s="9">
        <f t="shared" si="23"/>
        <v>-28015.5</v>
      </c>
      <c r="I133" s="21" t="s">
        <v>149</v>
      </c>
      <c r="J133" s="22" t="s">
        <v>150</v>
      </c>
      <c r="K133" s="21">
        <v>-28015.5</v>
      </c>
      <c r="L133" s="21" t="s">
        <v>151</v>
      </c>
      <c r="M133" s="22" t="s">
        <v>140</v>
      </c>
      <c r="N133" s="22"/>
      <c r="O133" s="23" t="s">
        <v>141</v>
      </c>
      <c r="P133" s="23" t="s">
        <v>142</v>
      </c>
    </row>
    <row r="134" spans="1:16" ht="12.75" customHeight="1" thickBot="1" x14ac:dyDescent="0.25">
      <c r="A134" s="9" t="str">
        <f t="shared" si="18"/>
        <v> KVB 16.1 </v>
      </c>
      <c r="B134" s="2" t="str">
        <f t="shared" si="19"/>
        <v>II</v>
      </c>
      <c r="C134" s="9">
        <f t="shared" si="20"/>
        <v>26589.34</v>
      </c>
      <c r="D134" s="7" t="str">
        <f t="shared" si="21"/>
        <v>vis</v>
      </c>
      <c r="E134" s="20">
        <f>VLOOKUP(C134,Active!C$21:E$960,3,FALSE)</f>
        <v>-27951.957891205577</v>
      </c>
      <c r="F134" s="2" t="s">
        <v>51</v>
      </c>
      <c r="G134" s="7" t="str">
        <f t="shared" si="22"/>
        <v>26589.340</v>
      </c>
      <c r="H134" s="9">
        <f t="shared" si="23"/>
        <v>-27951.5</v>
      </c>
      <c r="I134" s="21" t="s">
        <v>152</v>
      </c>
      <c r="J134" s="22" t="s">
        <v>153</v>
      </c>
      <c r="K134" s="21">
        <v>-27951.5</v>
      </c>
      <c r="L134" s="21" t="s">
        <v>154</v>
      </c>
      <c r="M134" s="22" t="s">
        <v>140</v>
      </c>
      <c r="N134" s="22"/>
      <c r="O134" s="23" t="s">
        <v>141</v>
      </c>
      <c r="P134" s="23" t="s">
        <v>142</v>
      </c>
    </row>
    <row r="135" spans="1:16" ht="12.75" customHeight="1" thickBot="1" x14ac:dyDescent="0.25">
      <c r="A135" s="9" t="str">
        <f t="shared" si="18"/>
        <v> KVB 16.1 </v>
      </c>
      <c r="B135" s="2" t="str">
        <f t="shared" si="19"/>
        <v>II</v>
      </c>
      <c r="C135" s="9">
        <f t="shared" si="20"/>
        <v>26600.428</v>
      </c>
      <c r="D135" s="7" t="str">
        <f t="shared" si="21"/>
        <v>vis</v>
      </c>
      <c r="E135" s="20">
        <f>VLOOKUP(C135,Active!C$21:E$960,3,FALSE)</f>
        <v>-27934.988511080752</v>
      </c>
      <c r="F135" s="2" t="s">
        <v>51</v>
      </c>
      <c r="G135" s="7" t="str">
        <f t="shared" si="22"/>
        <v>26600.428</v>
      </c>
      <c r="H135" s="9">
        <f t="shared" si="23"/>
        <v>-27934.5</v>
      </c>
      <c r="I135" s="21" t="s">
        <v>155</v>
      </c>
      <c r="J135" s="22" t="s">
        <v>156</v>
      </c>
      <c r="K135" s="21">
        <v>-27934.5</v>
      </c>
      <c r="L135" s="21" t="s">
        <v>157</v>
      </c>
      <c r="M135" s="22" t="s">
        <v>140</v>
      </c>
      <c r="N135" s="22"/>
      <c r="O135" s="23" t="s">
        <v>141</v>
      </c>
      <c r="P135" s="23" t="s">
        <v>142</v>
      </c>
    </row>
    <row r="136" spans="1:16" ht="12.75" customHeight="1" thickBot="1" x14ac:dyDescent="0.25">
      <c r="A136" s="9" t="str">
        <f t="shared" si="18"/>
        <v> KVB 16.1 </v>
      </c>
      <c r="B136" s="2" t="str">
        <f t="shared" si="19"/>
        <v>II</v>
      </c>
      <c r="C136" s="9">
        <f t="shared" si="20"/>
        <v>26619.401999999998</v>
      </c>
      <c r="D136" s="7" t="str">
        <f t="shared" si="21"/>
        <v>vis</v>
      </c>
      <c r="E136" s="20">
        <f>VLOOKUP(C136,Active!C$21:E$960,3,FALSE)</f>
        <v>-27905.950179687494</v>
      </c>
      <c r="F136" s="2" t="s">
        <v>51</v>
      </c>
      <c r="G136" s="7" t="str">
        <f t="shared" si="22"/>
        <v>26619.402</v>
      </c>
      <c r="H136" s="9">
        <f t="shared" si="23"/>
        <v>-27905.5</v>
      </c>
      <c r="I136" s="21" t="s">
        <v>158</v>
      </c>
      <c r="J136" s="22" t="s">
        <v>159</v>
      </c>
      <c r="K136" s="21">
        <v>-27905.5</v>
      </c>
      <c r="L136" s="21" t="s">
        <v>160</v>
      </c>
      <c r="M136" s="22" t="s">
        <v>140</v>
      </c>
      <c r="N136" s="22"/>
      <c r="O136" s="23" t="s">
        <v>141</v>
      </c>
      <c r="P136" s="23" t="s">
        <v>142</v>
      </c>
    </row>
    <row r="137" spans="1:16" ht="12.75" customHeight="1" thickBot="1" x14ac:dyDescent="0.25">
      <c r="A137" s="9" t="str">
        <f t="shared" si="18"/>
        <v> KVB 16.1 </v>
      </c>
      <c r="B137" s="2" t="str">
        <f t="shared" si="19"/>
        <v>II</v>
      </c>
      <c r="C137" s="9">
        <f t="shared" si="20"/>
        <v>26915.381000000001</v>
      </c>
      <c r="D137" s="7" t="str">
        <f t="shared" si="21"/>
        <v>vis</v>
      </c>
      <c r="E137" s="20">
        <f>VLOOKUP(C137,Active!C$21:E$960,3,FALSE)</f>
        <v>-27452.975778536118</v>
      </c>
      <c r="F137" s="2" t="s">
        <v>51</v>
      </c>
      <c r="G137" s="7" t="str">
        <f t="shared" si="22"/>
        <v>26915.381</v>
      </c>
      <c r="H137" s="9">
        <f t="shared" si="23"/>
        <v>-27452.5</v>
      </c>
      <c r="I137" s="21" t="s">
        <v>161</v>
      </c>
      <c r="J137" s="22" t="s">
        <v>162</v>
      </c>
      <c r="K137" s="21">
        <v>-27452.5</v>
      </c>
      <c r="L137" s="21" t="s">
        <v>163</v>
      </c>
      <c r="M137" s="22" t="s">
        <v>140</v>
      </c>
      <c r="N137" s="22"/>
      <c r="O137" s="23" t="s">
        <v>141</v>
      </c>
      <c r="P137" s="23" t="s">
        <v>142</v>
      </c>
    </row>
    <row r="138" spans="1:16" ht="12.75" customHeight="1" thickBot="1" x14ac:dyDescent="0.25">
      <c r="A138" s="9" t="str">
        <f t="shared" si="18"/>
        <v> KVB 16.1 </v>
      </c>
      <c r="B138" s="2" t="str">
        <f t="shared" si="19"/>
        <v>II</v>
      </c>
      <c r="C138" s="9">
        <f t="shared" si="20"/>
        <v>26915.407999999999</v>
      </c>
      <c r="D138" s="7" t="str">
        <f t="shared" si="21"/>
        <v>vis</v>
      </c>
      <c r="E138" s="20">
        <f>VLOOKUP(C138,Active!C$21:E$960,3,FALSE)</f>
        <v>-27452.934456993607</v>
      </c>
      <c r="F138" s="2" t="s">
        <v>51</v>
      </c>
      <c r="G138" s="7" t="str">
        <f t="shared" si="22"/>
        <v>26915.408</v>
      </c>
      <c r="H138" s="9">
        <f t="shared" si="23"/>
        <v>-27452.5</v>
      </c>
      <c r="I138" s="21" t="s">
        <v>164</v>
      </c>
      <c r="J138" s="22" t="s">
        <v>165</v>
      </c>
      <c r="K138" s="21">
        <v>-27452.5</v>
      </c>
      <c r="L138" s="21" t="s">
        <v>166</v>
      </c>
      <c r="M138" s="22" t="s">
        <v>140</v>
      </c>
      <c r="N138" s="22"/>
      <c r="O138" s="23" t="s">
        <v>141</v>
      </c>
      <c r="P138" s="23" t="s">
        <v>142</v>
      </c>
    </row>
    <row r="139" spans="1:16" ht="12.75" customHeight="1" thickBot="1" x14ac:dyDescent="0.25">
      <c r="A139" s="9" t="str">
        <f t="shared" ref="A139:A170" si="24">P139</f>
        <v> KVB 16.1 </v>
      </c>
      <c r="B139" s="2" t="str">
        <f t="shared" ref="B139:B170" si="25">IF(H139=INT(H139),"I","II")</f>
        <v>II</v>
      </c>
      <c r="C139" s="9">
        <f t="shared" ref="C139:C170" si="26">1*G139</f>
        <v>27000.328000000001</v>
      </c>
      <c r="D139" s="7" t="str">
        <f t="shared" ref="D139:D170" si="27">VLOOKUP(F139,I$1:J$5,2,FALSE)</f>
        <v>vis</v>
      </c>
      <c r="E139" s="20">
        <f>VLOOKUP(C139,Active!C$21:E$960,3,FALSE)</f>
        <v>-27322.970553656629</v>
      </c>
      <c r="F139" s="2" t="s">
        <v>51</v>
      </c>
      <c r="G139" s="7" t="str">
        <f t="shared" ref="G139:G170" si="28">MID(I139,3,LEN(I139)-3)</f>
        <v>27000.328</v>
      </c>
      <c r="H139" s="9">
        <f t="shared" ref="H139:H170" si="29">1*K139</f>
        <v>-27322.5</v>
      </c>
      <c r="I139" s="21" t="s">
        <v>167</v>
      </c>
      <c r="J139" s="22" t="s">
        <v>168</v>
      </c>
      <c r="K139" s="21">
        <v>-27322.5</v>
      </c>
      <c r="L139" s="21" t="s">
        <v>169</v>
      </c>
      <c r="M139" s="22" t="s">
        <v>140</v>
      </c>
      <c r="N139" s="22"/>
      <c r="O139" s="23" t="s">
        <v>141</v>
      </c>
      <c r="P139" s="23" t="s">
        <v>142</v>
      </c>
    </row>
    <row r="140" spans="1:16" ht="12.75" customHeight="1" thickBot="1" x14ac:dyDescent="0.25">
      <c r="A140" s="9" t="str">
        <f t="shared" si="24"/>
        <v> KVB 16.1 </v>
      </c>
      <c r="B140" s="2" t="str">
        <f t="shared" si="25"/>
        <v>II</v>
      </c>
      <c r="C140" s="9">
        <f t="shared" si="26"/>
        <v>27993.526000000002</v>
      </c>
      <c r="D140" s="7" t="str">
        <f t="shared" si="27"/>
        <v>vis</v>
      </c>
      <c r="E140" s="20">
        <f>VLOOKUP(C140,Active!C$21:E$960,3,FALSE)</f>
        <v>-25802.953021079185</v>
      </c>
      <c r="F140" s="2" t="s">
        <v>51</v>
      </c>
      <c r="G140" s="7" t="str">
        <f t="shared" si="28"/>
        <v>27993.526</v>
      </c>
      <c r="H140" s="9">
        <f t="shared" si="29"/>
        <v>-25802.5</v>
      </c>
      <c r="I140" s="21" t="s">
        <v>170</v>
      </c>
      <c r="J140" s="22" t="s">
        <v>171</v>
      </c>
      <c r="K140" s="21">
        <v>-25802.5</v>
      </c>
      <c r="L140" s="21" t="s">
        <v>172</v>
      </c>
      <c r="M140" s="22" t="s">
        <v>140</v>
      </c>
      <c r="N140" s="22"/>
      <c r="O140" s="23" t="s">
        <v>141</v>
      </c>
      <c r="P140" s="23" t="s">
        <v>142</v>
      </c>
    </row>
    <row r="141" spans="1:16" ht="12.75" customHeight="1" thickBot="1" x14ac:dyDescent="0.25">
      <c r="A141" s="9" t="str">
        <f t="shared" si="24"/>
        <v> KVB 16.1 </v>
      </c>
      <c r="B141" s="2" t="str">
        <f t="shared" si="25"/>
        <v>II</v>
      </c>
      <c r="C141" s="9">
        <f t="shared" si="26"/>
        <v>28391.454000000002</v>
      </c>
      <c r="D141" s="7" t="str">
        <f t="shared" si="27"/>
        <v>vis</v>
      </c>
      <c r="E141" s="20">
        <f>VLOOKUP(C141,Active!C$21:E$960,3,FALSE)</f>
        <v>-25193.953066685925</v>
      </c>
      <c r="F141" s="2" t="s">
        <v>51</v>
      </c>
      <c r="G141" s="7" t="str">
        <f t="shared" si="28"/>
        <v>28391.454</v>
      </c>
      <c r="H141" s="9">
        <f t="shared" si="29"/>
        <v>-25193.5</v>
      </c>
      <c r="I141" s="21" t="s">
        <v>173</v>
      </c>
      <c r="J141" s="22" t="s">
        <v>174</v>
      </c>
      <c r="K141" s="21">
        <v>-25193.5</v>
      </c>
      <c r="L141" s="21" t="s">
        <v>172</v>
      </c>
      <c r="M141" s="22" t="s">
        <v>140</v>
      </c>
      <c r="N141" s="22"/>
      <c r="O141" s="23" t="s">
        <v>141</v>
      </c>
      <c r="P141" s="23" t="s">
        <v>142</v>
      </c>
    </row>
    <row r="142" spans="1:16" ht="12.75" customHeight="1" thickBot="1" x14ac:dyDescent="0.25">
      <c r="A142" s="9" t="str">
        <f t="shared" si="24"/>
        <v> KVB 16.1 </v>
      </c>
      <c r="B142" s="2" t="str">
        <f t="shared" si="25"/>
        <v>II</v>
      </c>
      <c r="C142" s="9">
        <f t="shared" si="26"/>
        <v>29187.304</v>
      </c>
      <c r="D142" s="7" t="str">
        <f t="shared" si="27"/>
        <v>vis</v>
      </c>
      <c r="E142" s="20">
        <f>VLOOKUP(C142,Active!C$21:E$960,3,FALSE)</f>
        <v>-23975.962340464408</v>
      </c>
      <c r="F142" s="2" t="s">
        <v>51</v>
      </c>
      <c r="G142" s="7" t="str">
        <f t="shared" si="28"/>
        <v>29187.304</v>
      </c>
      <c r="H142" s="9">
        <f t="shared" si="29"/>
        <v>-23975.5</v>
      </c>
      <c r="I142" s="21" t="s">
        <v>175</v>
      </c>
      <c r="J142" s="22" t="s">
        <v>176</v>
      </c>
      <c r="K142" s="21">
        <v>-23975.5</v>
      </c>
      <c r="L142" s="21" t="s">
        <v>177</v>
      </c>
      <c r="M142" s="22" t="s">
        <v>140</v>
      </c>
      <c r="N142" s="22"/>
      <c r="O142" s="23" t="s">
        <v>141</v>
      </c>
      <c r="P142" s="23" t="s">
        <v>142</v>
      </c>
    </row>
    <row r="143" spans="1:16" ht="12.75" customHeight="1" thickBot="1" x14ac:dyDescent="0.25">
      <c r="A143" s="9" t="str">
        <f t="shared" si="24"/>
        <v> KVB 16.1 </v>
      </c>
      <c r="B143" s="2" t="str">
        <f t="shared" si="25"/>
        <v>II</v>
      </c>
      <c r="C143" s="9">
        <f t="shared" si="26"/>
        <v>29581.309000000001</v>
      </c>
      <c r="D143" s="7" t="str">
        <f t="shared" si="27"/>
        <v>vis</v>
      </c>
      <c r="E143" s="20">
        <f>VLOOKUP(C143,Active!C$21:E$960,3,FALSE)</f>
        <v>-23372.966253155355</v>
      </c>
      <c r="F143" s="2" t="s">
        <v>51</v>
      </c>
      <c r="G143" s="7" t="str">
        <f t="shared" si="28"/>
        <v>29581.309</v>
      </c>
      <c r="H143" s="9">
        <f t="shared" si="29"/>
        <v>-23372.5</v>
      </c>
      <c r="I143" s="21" t="s">
        <v>178</v>
      </c>
      <c r="J143" s="22" t="s">
        <v>179</v>
      </c>
      <c r="K143" s="21">
        <v>-23372.5</v>
      </c>
      <c r="L143" s="21" t="s">
        <v>148</v>
      </c>
      <c r="M143" s="22" t="s">
        <v>140</v>
      </c>
      <c r="N143" s="22"/>
      <c r="O143" s="23" t="s">
        <v>141</v>
      </c>
      <c r="P143" s="23" t="s">
        <v>142</v>
      </c>
    </row>
    <row r="144" spans="1:16" ht="12.75" customHeight="1" thickBot="1" x14ac:dyDescent="0.25">
      <c r="A144" s="9" t="str">
        <f t="shared" si="24"/>
        <v> AC 182.15 </v>
      </c>
      <c r="B144" s="2" t="str">
        <f t="shared" si="25"/>
        <v>II</v>
      </c>
      <c r="C144" s="9">
        <f t="shared" si="26"/>
        <v>32742.720000000001</v>
      </c>
      <c r="D144" s="7" t="str">
        <f t="shared" si="27"/>
        <v>vis</v>
      </c>
      <c r="E144" s="20">
        <f>VLOOKUP(C144,Active!C$21:E$960,3,FALSE)</f>
        <v>-18534.655918576354</v>
      </c>
      <c r="F144" s="2" t="s">
        <v>51</v>
      </c>
      <c r="G144" s="7" t="str">
        <f t="shared" si="28"/>
        <v>32742.720</v>
      </c>
      <c r="H144" s="9">
        <f t="shared" si="29"/>
        <v>-18534.5</v>
      </c>
      <c r="I144" s="21" t="s">
        <v>180</v>
      </c>
      <c r="J144" s="22" t="s">
        <v>181</v>
      </c>
      <c r="K144" s="21">
        <v>-18534.5</v>
      </c>
      <c r="L144" s="21" t="s">
        <v>182</v>
      </c>
      <c r="M144" s="22" t="s">
        <v>135</v>
      </c>
      <c r="N144" s="22"/>
      <c r="O144" s="23" t="s">
        <v>183</v>
      </c>
      <c r="P144" s="23" t="s">
        <v>184</v>
      </c>
    </row>
    <row r="145" spans="1:16" ht="12.75" customHeight="1" thickBot="1" x14ac:dyDescent="0.25">
      <c r="A145" s="9" t="str">
        <f t="shared" si="24"/>
        <v> ZFA 47.213 </v>
      </c>
      <c r="B145" s="2" t="str">
        <f t="shared" si="25"/>
        <v>I</v>
      </c>
      <c r="C145" s="9">
        <f t="shared" si="26"/>
        <v>36073.6008</v>
      </c>
      <c r="D145" s="7" t="str">
        <f t="shared" si="27"/>
        <v>vis</v>
      </c>
      <c r="E145" s="20">
        <f>VLOOKUP(C145,Active!C$21:E$960,3,FALSE)</f>
        <v>-13436.984341584068</v>
      </c>
      <c r="F145" s="2" t="s">
        <v>51</v>
      </c>
      <c r="G145" s="7" t="str">
        <f t="shared" si="28"/>
        <v>36073.6008</v>
      </c>
      <c r="H145" s="9">
        <f t="shared" si="29"/>
        <v>-13437</v>
      </c>
      <c r="I145" s="21" t="s">
        <v>185</v>
      </c>
      <c r="J145" s="22" t="s">
        <v>186</v>
      </c>
      <c r="K145" s="21">
        <v>-13437</v>
      </c>
      <c r="L145" s="21" t="s">
        <v>187</v>
      </c>
      <c r="M145" s="22" t="s">
        <v>188</v>
      </c>
      <c r="N145" s="22" t="s">
        <v>189</v>
      </c>
      <c r="O145" s="23" t="s">
        <v>190</v>
      </c>
      <c r="P145" s="23" t="s">
        <v>191</v>
      </c>
    </row>
    <row r="146" spans="1:16" ht="12.75" customHeight="1" thickBot="1" x14ac:dyDescent="0.25">
      <c r="A146" s="9" t="str">
        <f t="shared" si="24"/>
        <v> ZFA 47.213 </v>
      </c>
      <c r="B146" s="2" t="str">
        <f t="shared" si="25"/>
        <v>I</v>
      </c>
      <c r="C146" s="9">
        <f t="shared" si="26"/>
        <v>36113.457000000002</v>
      </c>
      <c r="D146" s="7" t="str">
        <f t="shared" si="27"/>
        <v>vis</v>
      </c>
      <c r="E146" s="20">
        <f>VLOOKUP(C146,Active!C$21:E$960,3,FALSE)</f>
        <v>-13375.987317041212</v>
      </c>
      <c r="F146" s="2" t="s">
        <v>51</v>
      </c>
      <c r="G146" s="7" t="str">
        <f t="shared" si="28"/>
        <v>36113.4570</v>
      </c>
      <c r="H146" s="9">
        <f t="shared" si="29"/>
        <v>-13376</v>
      </c>
      <c r="I146" s="21" t="s">
        <v>192</v>
      </c>
      <c r="J146" s="22" t="s">
        <v>193</v>
      </c>
      <c r="K146" s="21">
        <v>-13376</v>
      </c>
      <c r="L146" s="21" t="s">
        <v>194</v>
      </c>
      <c r="M146" s="22" t="s">
        <v>188</v>
      </c>
      <c r="N146" s="22" t="s">
        <v>189</v>
      </c>
      <c r="O146" s="23" t="s">
        <v>190</v>
      </c>
      <c r="P146" s="23" t="s">
        <v>191</v>
      </c>
    </row>
    <row r="147" spans="1:16" ht="12.75" customHeight="1" thickBot="1" x14ac:dyDescent="0.25">
      <c r="A147" s="9" t="str">
        <f t="shared" si="24"/>
        <v> ZFA 47.213 </v>
      </c>
      <c r="B147" s="2" t="str">
        <f t="shared" si="25"/>
        <v>I</v>
      </c>
      <c r="C147" s="9">
        <f t="shared" si="26"/>
        <v>36132.408300000003</v>
      </c>
      <c r="D147" s="7" t="str">
        <f t="shared" si="27"/>
        <v>vis</v>
      </c>
      <c r="E147" s="20">
        <f>VLOOKUP(C147,Active!C$21:E$960,3,FALSE)</f>
        <v>-13346.983726352209</v>
      </c>
      <c r="F147" s="2" t="s">
        <v>51</v>
      </c>
      <c r="G147" s="7" t="str">
        <f t="shared" si="28"/>
        <v>36132.4083</v>
      </c>
      <c r="H147" s="9">
        <f t="shared" si="29"/>
        <v>-13347</v>
      </c>
      <c r="I147" s="21" t="s">
        <v>195</v>
      </c>
      <c r="J147" s="22" t="s">
        <v>196</v>
      </c>
      <c r="K147" s="21">
        <v>-13347</v>
      </c>
      <c r="L147" s="21" t="s">
        <v>197</v>
      </c>
      <c r="M147" s="22" t="s">
        <v>188</v>
      </c>
      <c r="N147" s="22" t="s">
        <v>189</v>
      </c>
      <c r="O147" s="23" t="s">
        <v>190</v>
      </c>
      <c r="P147" s="23" t="s">
        <v>191</v>
      </c>
    </row>
    <row r="148" spans="1:16" ht="12.75" customHeight="1" thickBot="1" x14ac:dyDescent="0.25">
      <c r="A148" s="9" t="str">
        <f t="shared" si="24"/>
        <v> ZFA 47.213 </v>
      </c>
      <c r="B148" s="2" t="str">
        <f t="shared" si="25"/>
        <v>I</v>
      </c>
      <c r="C148" s="9">
        <f t="shared" si="26"/>
        <v>36305.557000000001</v>
      </c>
      <c r="D148" s="7" t="str">
        <f t="shared" si="27"/>
        <v>vis</v>
      </c>
      <c r="E148" s="20">
        <f>VLOOKUP(C148,Active!C$21:E$960,3,FALSE)</f>
        <v>-13081.992194207573</v>
      </c>
      <c r="F148" s="2" t="s">
        <v>51</v>
      </c>
      <c r="G148" s="7" t="str">
        <f t="shared" si="28"/>
        <v>36305.5570</v>
      </c>
      <c r="H148" s="9">
        <f t="shared" si="29"/>
        <v>-13082</v>
      </c>
      <c r="I148" s="21" t="s">
        <v>198</v>
      </c>
      <c r="J148" s="22" t="s">
        <v>199</v>
      </c>
      <c r="K148" s="21">
        <v>-13082</v>
      </c>
      <c r="L148" s="21" t="s">
        <v>200</v>
      </c>
      <c r="M148" s="22" t="s">
        <v>188</v>
      </c>
      <c r="N148" s="22" t="s">
        <v>189</v>
      </c>
      <c r="O148" s="23" t="s">
        <v>190</v>
      </c>
      <c r="P148" s="23" t="s">
        <v>191</v>
      </c>
    </row>
    <row r="149" spans="1:16" ht="12.75" customHeight="1" thickBot="1" x14ac:dyDescent="0.25">
      <c r="A149" s="9" t="str">
        <f t="shared" si="24"/>
        <v> ZFA 47.213 </v>
      </c>
      <c r="B149" s="2" t="str">
        <f t="shared" si="25"/>
        <v>I</v>
      </c>
      <c r="C149" s="9">
        <f t="shared" si="26"/>
        <v>36343.462899999999</v>
      </c>
      <c r="D149" s="7" t="str">
        <f t="shared" si="27"/>
        <v>vis</v>
      </c>
      <c r="E149" s="20">
        <f>VLOOKUP(C149,Active!C$21:E$960,3,FALSE)</f>
        <v>-13023.979962418822</v>
      </c>
      <c r="F149" s="2" t="s">
        <v>51</v>
      </c>
      <c r="G149" s="7" t="str">
        <f t="shared" si="28"/>
        <v>36343.4629</v>
      </c>
      <c r="H149" s="9">
        <f t="shared" si="29"/>
        <v>-13024</v>
      </c>
      <c r="I149" s="21" t="s">
        <v>201</v>
      </c>
      <c r="J149" s="22" t="s">
        <v>202</v>
      </c>
      <c r="K149" s="21">
        <v>-13024</v>
      </c>
      <c r="L149" s="21" t="s">
        <v>203</v>
      </c>
      <c r="M149" s="22" t="s">
        <v>188</v>
      </c>
      <c r="N149" s="22" t="s">
        <v>189</v>
      </c>
      <c r="O149" s="23" t="s">
        <v>190</v>
      </c>
      <c r="P149" s="23" t="s">
        <v>191</v>
      </c>
    </row>
    <row r="150" spans="1:16" ht="12.75" customHeight="1" thickBot="1" x14ac:dyDescent="0.25">
      <c r="A150" s="9" t="str">
        <f t="shared" si="24"/>
        <v> POAT 317 </v>
      </c>
      <c r="B150" s="2" t="str">
        <f t="shared" si="25"/>
        <v>I</v>
      </c>
      <c r="C150" s="9">
        <f t="shared" si="26"/>
        <v>37116.442499999997</v>
      </c>
      <c r="D150" s="7" t="str">
        <f t="shared" si="27"/>
        <v>vis</v>
      </c>
      <c r="E150" s="20">
        <f>VLOOKUP(C150,Active!C$21:E$960,3,FALSE)</f>
        <v>-11840.990725303262</v>
      </c>
      <c r="F150" s="2" t="s">
        <v>51</v>
      </c>
      <c r="G150" s="7" t="str">
        <f t="shared" si="28"/>
        <v>37116.4425</v>
      </c>
      <c r="H150" s="9">
        <f t="shared" si="29"/>
        <v>-11841</v>
      </c>
      <c r="I150" s="21" t="s">
        <v>204</v>
      </c>
      <c r="J150" s="22" t="s">
        <v>205</v>
      </c>
      <c r="K150" s="21">
        <v>-11841</v>
      </c>
      <c r="L150" s="21" t="s">
        <v>206</v>
      </c>
      <c r="M150" s="22" t="s">
        <v>188</v>
      </c>
      <c r="N150" s="22" t="s">
        <v>189</v>
      </c>
      <c r="O150" s="23" t="s">
        <v>207</v>
      </c>
      <c r="P150" s="23" t="s">
        <v>208</v>
      </c>
    </row>
    <row r="151" spans="1:16" ht="12.75" customHeight="1" thickBot="1" x14ac:dyDescent="0.25">
      <c r="A151" s="9" t="str">
        <f t="shared" si="24"/>
        <v> POAT 317 </v>
      </c>
      <c r="B151" s="2" t="str">
        <f t="shared" si="25"/>
        <v>I</v>
      </c>
      <c r="C151" s="9">
        <f t="shared" si="26"/>
        <v>37129.510999999999</v>
      </c>
      <c r="D151" s="7" t="str">
        <f t="shared" si="27"/>
        <v>vis</v>
      </c>
      <c r="E151" s="20">
        <f>VLOOKUP(C151,Active!C$21:E$960,3,FALSE)</f>
        <v>-11820.990333513821</v>
      </c>
      <c r="F151" s="2" t="s">
        <v>51</v>
      </c>
      <c r="G151" s="7" t="str">
        <f t="shared" si="28"/>
        <v>37129.5110</v>
      </c>
      <c r="H151" s="9">
        <f t="shared" si="29"/>
        <v>-11821</v>
      </c>
      <c r="I151" s="21" t="s">
        <v>209</v>
      </c>
      <c r="J151" s="22" t="s">
        <v>210</v>
      </c>
      <c r="K151" s="21">
        <v>-11821</v>
      </c>
      <c r="L151" s="21" t="s">
        <v>211</v>
      </c>
      <c r="M151" s="22" t="s">
        <v>188</v>
      </c>
      <c r="N151" s="22" t="s">
        <v>189</v>
      </c>
      <c r="O151" s="23" t="s">
        <v>207</v>
      </c>
      <c r="P151" s="23" t="s">
        <v>208</v>
      </c>
    </row>
    <row r="152" spans="1:16" ht="12.75" customHeight="1" thickBot="1" x14ac:dyDescent="0.25">
      <c r="A152" s="9" t="str">
        <f t="shared" si="24"/>
        <v> POAT 317 </v>
      </c>
      <c r="B152" s="2" t="str">
        <f t="shared" si="25"/>
        <v>I</v>
      </c>
      <c r="C152" s="9">
        <f t="shared" si="26"/>
        <v>37148.460500000001</v>
      </c>
      <c r="D152" s="7" t="str">
        <f t="shared" si="27"/>
        <v>vis</v>
      </c>
      <c r="E152" s="20">
        <f>VLOOKUP(C152,Active!C$21:E$960,3,FALSE)</f>
        <v>-11791.989497594315</v>
      </c>
      <c r="F152" s="2" t="s">
        <v>51</v>
      </c>
      <c r="G152" s="7" t="str">
        <f t="shared" si="28"/>
        <v>37148.4605</v>
      </c>
      <c r="H152" s="9">
        <f t="shared" si="29"/>
        <v>-11792</v>
      </c>
      <c r="I152" s="21" t="s">
        <v>212</v>
      </c>
      <c r="J152" s="22" t="s">
        <v>213</v>
      </c>
      <c r="K152" s="21">
        <v>-11792</v>
      </c>
      <c r="L152" s="21" t="s">
        <v>214</v>
      </c>
      <c r="M152" s="22" t="s">
        <v>188</v>
      </c>
      <c r="N152" s="22" t="s">
        <v>189</v>
      </c>
      <c r="O152" s="23" t="s">
        <v>207</v>
      </c>
      <c r="P152" s="23" t="s">
        <v>208</v>
      </c>
    </row>
    <row r="153" spans="1:16" ht="12.75" customHeight="1" thickBot="1" x14ac:dyDescent="0.25">
      <c r="A153" s="9" t="str">
        <f t="shared" si="24"/>
        <v> POAT 317 </v>
      </c>
      <c r="B153" s="2" t="str">
        <f t="shared" si="25"/>
        <v>I</v>
      </c>
      <c r="C153" s="9">
        <f t="shared" si="26"/>
        <v>37188.32</v>
      </c>
      <c r="D153" s="7" t="str">
        <f t="shared" si="27"/>
        <v>vis</v>
      </c>
      <c r="E153" s="20">
        <f>VLOOKUP(C153,Active!C$21:E$960,3,FALSE)</f>
        <v>-11730.987422640714</v>
      </c>
      <c r="F153" s="2" t="s">
        <v>51</v>
      </c>
      <c r="G153" s="7" t="str">
        <f t="shared" si="28"/>
        <v>37188.3200</v>
      </c>
      <c r="H153" s="9">
        <f t="shared" si="29"/>
        <v>-11731</v>
      </c>
      <c r="I153" s="21" t="s">
        <v>215</v>
      </c>
      <c r="J153" s="22" t="s">
        <v>216</v>
      </c>
      <c r="K153" s="21">
        <v>-11731</v>
      </c>
      <c r="L153" s="21" t="s">
        <v>217</v>
      </c>
      <c r="M153" s="22" t="s">
        <v>188</v>
      </c>
      <c r="N153" s="22" t="s">
        <v>189</v>
      </c>
      <c r="O153" s="23" t="s">
        <v>207</v>
      </c>
      <c r="P153" s="23" t="s">
        <v>208</v>
      </c>
    </row>
    <row r="154" spans="1:16" ht="12.75" customHeight="1" thickBot="1" x14ac:dyDescent="0.25">
      <c r="A154" s="9" t="str">
        <f t="shared" si="24"/>
        <v> MVS 2.9 </v>
      </c>
      <c r="B154" s="2" t="str">
        <f t="shared" si="25"/>
        <v>I</v>
      </c>
      <c r="C154" s="9">
        <f t="shared" si="26"/>
        <v>37587.552000000003</v>
      </c>
      <c r="D154" s="7" t="str">
        <f t="shared" si="27"/>
        <v>vis</v>
      </c>
      <c r="E154" s="20">
        <f>VLOOKUP(C154,Active!C$21:E$960,3,FALSE)</f>
        <v>-11119.991790786878</v>
      </c>
      <c r="F154" s="2" t="s">
        <v>51</v>
      </c>
      <c r="G154" s="7" t="str">
        <f t="shared" si="28"/>
        <v>37587.552</v>
      </c>
      <c r="H154" s="9">
        <f t="shared" si="29"/>
        <v>-11120</v>
      </c>
      <c r="I154" s="21" t="s">
        <v>218</v>
      </c>
      <c r="J154" s="22" t="s">
        <v>219</v>
      </c>
      <c r="K154" s="21">
        <v>-11120</v>
      </c>
      <c r="L154" s="21" t="s">
        <v>220</v>
      </c>
      <c r="M154" s="22" t="s">
        <v>188</v>
      </c>
      <c r="N154" s="22" t="s">
        <v>189</v>
      </c>
      <c r="O154" s="23" t="s">
        <v>221</v>
      </c>
      <c r="P154" s="23" t="s">
        <v>222</v>
      </c>
    </row>
    <row r="155" spans="1:16" ht="12.75" customHeight="1" thickBot="1" x14ac:dyDescent="0.25">
      <c r="A155" s="9" t="str">
        <f t="shared" si="24"/>
        <v> POAT 317 </v>
      </c>
      <c r="B155" s="2" t="str">
        <f t="shared" si="25"/>
        <v>I</v>
      </c>
      <c r="C155" s="9">
        <f t="shared" si="26"/>
        <v>37885.5095</v>
      </c>
      <c r="D155" s="7" t="str">
        <f t="shared" si="27"/>
        <v>vis</v>
      </c>
      <c r="E155" s="20">
        <f>VLOOKUP(C155,Active!C$21:E$960,3,FALSE)</f>
        <v>-10663.989438825902</v>
      </c>
      <c r="F155" s="2" t="s">
        <v>51</v>
      </c>
      <c r="G155" s="7" t="str">
        <f t="shared" si="28"/>
        <v>37885.5095</v>
      </c>
      <c r="H155" s="9">
        <f t="shared" si="29"/>
        <v>-10664</v>
      </c>
      <c r="I155" s="21" t="s">
        <v>223</v>
      </c>
      <c r="J155" s="22" t="s">
        <v>224</v>
      </c>
      <c r="K155" s="21">
        <v>-10664</v>
      </c>
      <c r="L155" s="21" t="s">
        <v>214</v>
      </c>
      <c r="M155" s="22" t="s">
        <v>188</v>
      </c>
      <c r="N155" s="22" t="s">
        <v>189</v>
      </c>
      <c r="O155" s="23" t="s">
        <v>207</v>
      </c>
      <c r="P155" s="23" t="s">
        <v>208</v>
      </c>
    </row>
    <row r="156" spans="1:16" ht="12.75" customHeight="1" thickBot="1" x14ac:dyDescent="0.25">
      <c r="A156" s="9" t="str">
        <f t="shared" si="24"/>
        <v> AJ 73.167 </v>
      </c>
      <c r="B156" s="2" t="str">
        <f t="shared" si="25"/>
        <v>I</v>
      </c>
      <c r="C156" s="9">
        <f t="shared" si="26"/>
        <v>38309.569499999998</v>
      </c>
      <c r="D156" s="7" t="str">
        <f t="shared" si="27"/>
        <v>vis</v>
      </c>
      <c r="E156" s="20">
        <f>VLOOKUP(C156,Active!C$21:E$960,3,FALSE)</f>
        <v>-10014.996352991266</v>
      </c>
      <c r="F156" s="2" t="s">
        <v>51</v>
      </c>
      <c r="G156" s="7" t="str">
        <f t="shared" si="28"/>
        <v>38309.5695</v>
      </c>
      <c r="H156" s="9">
        <f t="shared" si="29"/>
        <v>-10015</v>
      </c>
      <c r="I156" s="21" t="s">
        <v>225</v>
      </c>
      <c r="J156" s="22" t="s">
        <v>226</v>
      </c>
      <c r="K156" s="21">
        <v>-10015</v>
      </c>
      <c r="L156" s="21" t="s">
        <v>227</v>
      </c>
      <c r="M156" s="22" t="s">
        <v>188</v>
      </c>
      <c r="N156" s="22" t="s">
        <v>189</v>
      </c>
      <c r="O156" s="23" t="s">
        <v>228</v>
      </c>
      <c r="P156" s="23" t="s">
        <v>229</v>
      </c>
    </row>
    <row r="157" spans="1:16" ht="12.75" customHeight="1" thickBot="1" x14ac:dyDescent="0.25">
      <c r="A157" s="9" t="str">
        <f t="shared" si="24"/>
        <v> AJ 73.167 </v>
      </c>
      <c r="B157" s="2" t="str">
        <f t="shared" si="25"/>
        <v>I</v>
      </c>
      <c r="C157" s="9">
        <f t="shared" si="26"/>
        <v>38326.5573</v>
      </c>
      <c r="D157" s="7" t="str">
        <f t="shared" si="27"/>
        <v>vis</v>
      </c>
      <c r="E157" s="20">
        <f>VLOOKUP(C157,Active!C$21:E$960,3,FALSE)</f>
        <v>-9988.9977566993657</v>
      </c>
      <c r="F157" s="2" t="s">
        <v>51</v>
      </c>
      <c r="G157" s="7" t="str">
        <f t="shared" si="28"/>
        <v>38326.5573</v>
      </c>
      <c r="H157" s="9">
        <f t="shared" si="29"/>
        <v>-9989</v>
      </c>
      <c r="I157" s="21" t="s">
        <v>230</v>
      </c>
      <c r="J157" s="22" t="s">
        <v>231</v>
      </c>
      <c r="K157" s="21">
        <v>-9989</v>
      </c>
      <c r="L157" s="21" t="s">
        <v>232</v>
      </c>
      <c r="M157" s="22" t="s">
        <v>188</v>
      </c>
      <c r="N157" s="22" t="s">
        <v>189</v>
      </c>
      <c r="O157" s="23" t="s">
        <v>228</v>
      </c>
      <c r="P157" s="23" t="s">
        <v>229</v>
      </c>
    </row>
    <row r="158" spans="1:16" ht="12.75" customHeight="1" thickBot="1" x14ac:dyDescent="0.25">
      <c r="A158" s="9" t="str">
        <f t="shared" si="24"/>
        <v> AJ 73.167 </v>
      </c>
      <c r="B158" s="2" t="str">
        <f t="shared" si="25"/>
        <v>I</v>
      </c>
      <c r="C158" s="9">
        <f t="shared" si="26"/>
        <v>38623.8586</v>
      </c>
      <c r="D158" s="7" t="str">
        <f t="shared" si="27"/>
        <v>vis</v>
      </c>
      <c r="E158" s="20">
        <f>VLOOKUP(C158,Active!C$21:E$960,3,FALSE)</f>
        <v>-9533.9996712641696</v>
      </c>
      <c r="F158" s="2" t="s">
        <v>51</v>
      </c>
      <c r="G158" s="7" t="str">
        <f t="shared" si="28"/>
        <v>38623.8586</v>
      </c>
      <c r="H158" s="9">
        <f t="shared" si="29"/>
        <v>-9534</v>
      </c>
      <c r="I158" s="21" t="s">
        <v>233</v>
      </c>
      <c r="J158" s="22" t="s">
        <v>234</v>
      </c>
      <c r="K158" s="21">
        <v>-9534</v>
      </c>
      <c r="L158" s="21" t="s">
        <v>235</v>
      </c>
      <c r="M158" s="22" t="s">
        <v>188</v>
      </c>
      <c r="N158" s="22" t="s">
        <v>189</v>
      </c>
      <c r="O158" s="23" t="s">
        <v>228</v>
      </c>
      <c r="P158" s="23" t="s">
        <v>229</v>
      </c>
    </row>
    <row r="159" spans="1:16" ht="12.75" customHeight="1" thickBot="1" x14ac:dyDescent="0.25">
      <c r="A159" s="9" t="str">
        <f t="shared" si="24"/>
        <v> AJ 73.167 </v>
      </c>
      <c r="B159" s="2" t="str">
        <f t="shared" si="25"/>
        <v>I</v>
      </c>
      <c r="C159" s="9">
        <f t="shared" si="26"/>
        <v>38625.819499999998</v>
      </c>
      <c r="D159" s="7" t="str">
        <f t="shared" si="27"/>
        <v>vis</v>
      </c>
      <c r="E159" s="20">
        <f>VLOOKUP(C159,Active!C$21:E$960,3,FALSE)</f>
        <v>-9530.9986559785684</v>
      </c>
      <c r="F159" s="2" t="s">
        <v>51</v>
      </c>
      <c r="G159" s="7" t="str">
        <f t="shared" si="28"/>
        <v>38625.8195</v>
      </c>
      <c r="H159" s="9">
        <f t="shared" si="29"/>
        <v>-9531</v>
      </c>
      <c r="I159" s="21" t="s">
        <v>236</v>
      </c>
      <c r="J159" s="22" t="s">
        <v>237</v>
      </c>
      <c r="K159" s="21">
        <v>-9531</v>
      </c>
      <c r="L159" s="21" t="s">
        <v>238</v>
      </c>
      <c r="M159" s="22" t="s">
        <v>188</v>
      </c>
      <c r="N159" s="22" t="s">
        <v>189</v>
      </c>
      <c r="O159" s="23" t="s">
        <v>228</v>
      </c>
      <c r="P159" s="23" t="s">
        <v>229</v>
      </c>
    </row>
    <row r="160" spans="1:16" ht="12.75" customHeight="1" thickBot="1" x14ac:dyDescent="0.25">
      <c r="A160" s="9" t="str">
        <f t="shared" si="24"/>
        <v> AJ 73.167 </v>
      </c>
      <c r="B160" s="2" t="str">
        <f t="shared" si="25"/>
        <v>I</v>
      </c>
      <c r="C160" s="9">
        <f t="shared" si="26"/>
        <v>38627.783100000001</v>
      </c>
      <c r="D160" s="7" t="str">
        <f t="shared" si="27"/>
        <v>vis</v>
      </c>
      <c r="E160" s="20">
        <f>VLOOKUP(C160,Active!C$21:E$960,3,FALSE)</f>
        <v>-9527.9935085387096</v>
      </c>
      <c r="F160" s="2" t="s">
        <v>51</v>
      </c>
      <c r="G160" s="7" t="str">
        <f t="shared" si="28"/>
        <v>38627.7831</v>
      </c>
      <c r="H160" s="9">
        <f t="shared" si="29"/>
        <v>-9528</v>
      </c>
      <c r="I160" s="21" t="s">
        <v>239</v>
      </c>
      <c r="J160" s="22" t="s">
        <v>240</v>
      </c>
      <c r="K160" s="21">
        <v>-9528</v>
      </c>
      <c r="L160" s="21" t="s">
        <v>241</v>
      </c>
      <c r="M160" s="22" t="s">
        <v>188</v>
      </c>
      <c r="N160" s="22" t="s">
        <v>189</v>
      </c>
      <c r="O160" s="23" t="s">
        <v>228</v>
      </c>
      <c r="P160" s="23" t="s">
        <v>229</v>
      </c>
    </row>
    <row r="161" spans="1:16" ht="12.75" customHeight="1" thickBot="1" x14ac:dyDescent="0.25">
      <c r="A161" s="9" t="str">
        <f t="shared" si="24"/>
        <v> AJ 73.167 </v>
      </c>
      <c r="B161" s="2" t="str">
        <f t="shared" si="25"/>
        <v>I</v>
      </c>
      <c r="C161" s="9">
        <f t="shared" si="26"/>
        <v>38635.621200000001</v>
      </c>
      <c r="D161" s="7" t="str">
        <f t="shared" si="27"/>
        <v>vis</v>
      </c>
      <c r="E161" s="20">
        <f>VLOOKUP(C161,Active!C$21:E$960,3,FALSE)</f>
        <v>-9515.9978647475455</v>
      </c>
      <c r="F161" s="2" t="s">
        <v>51</v>
      </c>
      <c r="G161" s="7" t="str">
        <f t="shared" si="28"/>
        <v>38635.6212</v>
      </c>
      <c r="H161" s="9">
        <f t="shared" si="29"/>
        <v>-9516</v>
      </c>
      <c r="I161" s="21" t="s">
        <v>242</v>
      </c>
      <c r="J161" s="22" t="s">
        <v>243</v>
      </c>
      <c r="K161" s="21">
        <v>-9516</v>
      </c>
      <c r="L161" s="21" t="s">
        <v>244</v>
      </c>
      <c r="M161" s="22" t="s">
        <v>188</v>
      </c>
      <c r="N161" s="22" t="s">
        <v>189</v>
      </c>
      <c r="O161" s="23" t="s">
        <v>228</v>
      </c>
      <c r="P161" s="23" t="s">
        <v>229</v>
      </c>
    </row>
    <row r="162" spans="1:16" ht="12.75" customHeight="1" thickBot="1" x14ac:dyDescent="0.25">
      <c r="A162" s="9" t="str">
        <f t="shared" si="24"/>
        <v> AJ 73.167 </v>
      </c>
      <c r="B162" s="2" t="str">
        <f t="shared" si="25"/>
        <v>I</v>
      </c>
      <c r="C162" s="9">
        <f t="shared" si="26"/>
        <v>38644.769999999997</v>
      </c>
      <c r="D162" s="7" t="str">
        <f t="shared" si="27"/>
        <v>vis</v>
      </c>
      <c r="E162" s="20">
        <f>VLOOKUP(C162,Active!C$21:E$960,3,FALSE)</f>
        <v>-9501.9962896315701</v>
      </c>
      <c r="F162" s="2" t="s">
        <v>51</v>
      </c>
      <c r="G162" s="7" t="str">
        <f t="shared" si="28"/>
        <v>38644.7700</v>
      </c>
      <c r="H162" s="9">
        <f t="shared" si="29"/>
        <v>-9502</v>
      </c>
      <c r="I162" s="21" t="s">
        <v>245</v>
      </c>
      <c r="J162" s="22" t="s">
        <v>246</v>
      </c>
      <c r="K162" s="21">
        <v>-9502</v>
      </c>
      <c r="L162" s="21" t="s">
        <v>227</v>
      </c>
      <c r="M162" s="22" t="s">
        <v>188</v>
      </c>
      <c r="N162" s="22" t="s">
        <v>189</v>
      </c>
      <c r="O162" s="23" t="s">
        <v>228</v>
      </c>
      <c r="P162" s="23" t="s">
        <v>229</v>
      </c>
    </row>
    <row r="163" spans="1:16" ht="12.75" customHeight="1" thickBot="1" x14ac:dyDescent="0.25">
      <c r="A163" s="9" t="str">
        <f t="shared" si="24"/>
        <v>BAVM 18 </v>
      </c>
      <c r="B163" s="2" t="str">
        <f t="shared" si="25"/>
        <v>I</v>
      </c>
      <c r="C163" s="9">
        <f t="shared" si="26"/>
        <v>38937.474999999999</v>
      </c>
      <c r="D163" s="7" t="str">
        <f t="shared" si="27"/>
        <v>vis</v>
      </c>
      <c r="E163" s="20">
        <f>VLOOKUP(C163,Active!C$21:E$960,3,FALSE)</f>
        <v>-9054.0325081166211</v>
      </c>
      <c r="F163" s="2" t="s">
        <v>51</v>
      </c>
      <c r="G163" s="7" t="str">
        <f t="shared" si="28"/>
        <v>38937.475</v>
      </c>
      <c r="H163" s="9">
        <f t="shared" si="29"/>
        <v>-9054</v>
      </c>
      <c r="I163" s="21" t="s">
        <v>247</v>
      </c>
      <c r="J163" s="22" t="s">
        <v>248</v>
      </c>
      <c r="K163" s="21">
        <v>-9054</v>
      </c>
      <c r="L163" s="21" t="s">
        <v>249</v>
      </c>
      <c r="M163" s="22" t="s">
        <v>250</v>
      </c>
      <c r="N163" s="22"/>
      <c r="O163" s="23" t="s">
        <v>251</v>
      </c>
      <c r="P163" s="24" t="s">
        <v>252</v>
      </c>
    </row>
    <row r="164" spans="1:16" ht="12.75" customHeight="1" thickBot="1" x14ac:dyDescent="0.25">
      <c r="A164" s="9" t="str">
        <f t="shared" si="24"/>
        <v>BAVM 18 </v>
      </c>
      <c r="B164" s="2" t="str">
        <f t="shared" si="25"/>
        <v>I</v>
      </c>
      <c r="C164" s="9">
        <f t="shared" si="26"/>
        <v>38937.502</v>
      </c>
      <c r="D164" s="7" t="str">
        <f t="shared" si="27"/>
        <v>vis</v>
      </c>
      <c r="E164" s="20">
        <f>VLOOKUP(C164,Active!C$21:E$960,3,FALSE)</f>
        <v>-9053.9911865741069</v>
      </c>
      <c r="F164" s="2" t="s">
        <v>51</v>
      </c>
      <c r="G164" s="7" t="str">
        <f t="shared" si="28"/>
        <v>38937.502</v>
      </c>
      <c r="H164" s="9">
        <f t="shared" si="29"/>
        <v>-9054</v>
      </c>
      <c r="I164" s="21" t="s">
        <v>253</v>
      </c>
      <c r="J164" s="22" t="s">
        <v>254</v>
      </c>
      <c r="K164" s="21">
        <v>-9054</v>
      </c>
      <c r="L164" s="21" t="s">
        <v>255</v>
      </c>
      <c r="M164" s="22" t="s">
        <v>250</v>
      </c>
      <c r="N164" s="22"/>
      <c r="O164" s="23" t="s">
        <v>256</v>
      </c>
      <c r="P164" s="24" t="s">
        <v>252</v>
      </c>
    </row>
    <row r="165" spans="1:16" ht="12.75" customHeight="1" thickBot="1" x14ac:dyDescent="0.25">
      <c r="A165" s="9" t="str">
        <f t="shared" si="24"/>
        <v> AJ 73.167 </v>
      </c>
      <c r="B165" s="2" t="str">
        <f t="shared" si="25"/>
        <v>I</v>
      </c>
      <c r="C165" s="9">
        <f t="shared" si="26"/>
        <v>38976.703699999998</v>
      </c>
      <c r="D165" s="7" t="str">
        <f t="shared" si="27"/>
        <v>vis</v>
      </c>
      <c r="E165" s="20">
        <f>VLOOKUP(C165,Active!C$21:E$960,3,FALSE)</f>
        <v>-8993.9958268302908</v>
      </c>
      <c r="F165" s="2" t="s">
        <v>51</v>
      </c>
      <c r="G165" s="7" t="str">
        <f t="shared" si="28"/>
        <v>38976.7037</v>
      </c>
      <c r="H165" s="9">
        <f t="shared" si="29"/>
        <v>-8994</v>
      </c>
      <c r="I165" s="21" t="s">
        <v>257</v>
      </c>
      <c r="J165" s="22" t="s">
        <v>258</v>
      </c>
      <c r="K165" s="21">
        <v>-8994</v>
      </c>
      <c r="L165" s="21" t="s">
        <v>259</v>
      </c>
      <c r="M165" s="22" t="s">
        <v>188</v>
      </c>
      <c r="N165" s="22" t="s">
        <v>189</v>
      </c>
      <c r="O165" s="23" t="s">
        <v>228</v>
      </c>
      <c r="P165" s="23" t="s">
        <v>229</v>
      </c>
    </row>
    <row r="166" spans="1:16" ht="12.75" customHeight="1" thickBot="1" x14ac:dyDescent="0.25">
      <c r="A166" s="9" t="str">
        <f t="shared" si="24"/>
        <v> AJ 73.167 </v>
      </c>
      <c r="B166" s="2" t="str">
        <f t="shared" si="25"/>
        <v>I</v>
      </c>
      <c r="C166" s="9">
        <f t="shared" si="26"/>
        <v>38993.692199999998</v>
      </c>
      <c r="D166" s="7" t="str">
        <f t="shared" si="27"/>
        <v>vis</v>
      </c>
      <c r="E166" s="20">
        <f>VLOOKUP(C166,Active!C$21:E$960,3,FALSE)</f>
        <v>-8967.9961592391446</v>
      </c>
      <c r="F166" s="2" t="s">
        <v>51</v>
      </c>
      <c r="G166" s="7" t="str">
        <f t="shared" si="28"/>
        <v>38993.6922</v>
      </c>
      <c r="H166" s="9">
        <f t="shared" si="29"/>
        <v>-8968</v>
      </c>
      <c r="I166" s="21" t="s">
        <v>260</v>
      </c>
      <c r="J166" s="22" t="s">
        <v>261</v>
      </c>
      <c r="K166" s="21">
        <v>-8968</v>
      </c>
      <c r="L166" s="21" t="s">
        <v>262</v>
      </c>
      <c r="M166" s="22" t="s">
        <v>188</v>
      </c>
      <c r="N166" s="22" t="s">
        <v>189</v>
      </c>
      <c r="O166" s="23" t="s">
        <v>228</v>
      </c>
      <c r="P166" s="23" t="s">
        <v>229</v>
      </c>
    </row>
    <row r="167" spans="1:16" ht="12.75" customHeight="1" thickBot="1" x14ac:dyDescent="0.25">
      <c r="A167" s="9" t="str">
        <f t="shared" si="24"/>
        <v> AJ 73.167 </v>
      </c>
      <c r="B167" s="2" t="str">
        <f t="shared" si="25"/>
        <v>I</v>
      </c>
      <c r="C167" s="9">
        <f t="shared" si="26"/>
        <v>38997.614699999998</v>
      </c>
      <c r="D167" s="7" t="str">
        <f t="shared" si="27"/>
        <v>vis</v>
      </c>
      <c r="E167" s="20">
        <f>VLOOKUP(C167,Active!C$21:E$960,3,FALSE)</f>
        <v>-8961.993057368687</v>
      </c>
      <c r="F167" s="2" t="s">
        <v>51</v>
      </c>
      <c r="G167" s="7" t="str">
        <f t="shared" si="28"/>
        <v>38997.6147</v>
      </c>
      <c r="H167" s="9">
        <f t="shared" si="29"/>
        <v>-8962</v>
      </c>
      <c r="I167" s="21" t="s">
        <v>263</v>
      </c>
      <c r="J167" s="22" t="s">
        <v>264</v>
      </c>
      <c r="K167" s="21">
        <v>-8962</v>
      </c>
      <c r="L167" s="21" t="s">
        <v>265</v>
      </c>
      <c r="M167" s="22" t="s">
        <v>188</v>
      </c>
      <c r="N167" s="22" t="s">
        <v>189</v>
      </c>
      <c r="O167" s="23" t="s">
        <v>228</v>
      </c>
      <c r="P167" s="23" t="s">
        <v>229</v>
      </c>
    </row>
    <row r="168" spans="1:16" ht="12.75" customHeight="1" thickBot="1" x14ac:dyDescent="0.25">
      <c r="A168" s="9" t="str">
        <f t="shared" si="24"/>
        <v> AJ 73.167 </v>
      </c>
      <c r="B168" s="2" t="str">
        <f t="shared" si="25"/>
        <v>I</v>
      </c>
      <c r="C168" s="9">
        <f t="shared" si="26"/>
        <v>39008.719499999999</v>
      </c>
      <c r="D168" s="7" t="str">
        <f t="shared" si="27"/>
        <v>vis</v>
      </c>
      <c r="E168" s="20">
        <f>VLOOKUP(C168,Active!C$21:E$960,3,FALSE)</f>
        <v>-8944.9979660618501</v>
      </c>
      <c r="F168" s="2" t="s">
        <v>51</v>
      </c>
      <c r="G168" s="7" t="str">
        <f t="shared" si="28"/>
        <v>39008.7195</v>
      </c>
      <c r="H168" s="9">
        <f t="shared" si="29"/>
        <v>-8945</v>
      </c>
      <c r="I168" s="21" t="s">
        <v>266</v>
      </c>
      <c r="J168" s="22" t="s">
        <v>267</v>
      </c>
      <c r="K168" s="21">
        <v>-8945</v>
      </c>
      <c r="L168" s="21" t="s">
        <v>268</v>
      </c>
      <c r="M168" s="22" t="s">
        <v>188</v>
      </c>
      <c r="N168" s="22" t="s">
        <v>189</v>
      </c>
      <c r="O168" s="23" t="s">
        <v>228</v>
      </c>
      <c r="P168" s="23" t="s">
        <v>229</v>
      </c>
    </row>
    <row r="169" spans="1:16" ht="12.75" customHeight="1" thickBot="1" x14ac:dyDescent="0.25">
      <c r="A169" s="9" t="str">
        <f t="shared" si="24"/>
        <v>BAVM 23 </v>
      </c>
      <c r="B169" s="2" t="str">
        <f t="shared" si="25"/>
        <v>I</v>
      </c>
      <c r="C169" s="9">
        <f t="shared" si="26"/>
        <v>39403.383999999998</v>
      </c>
      <c r="D169" s="7" t="str">
        <f t="shared" si="27"/>
        <v>vis</v>
      </c>
      <c r="E169" s="20">
        <f>VLOOKUP(C169,Active!C$21:E$960,3,FALSE)</f>
        <v>-8340.9925618162615</v>
      </c>
      <c r="F169" s="2" t="s">
        <v>51</v>
      </c>
      <c r="G169" s="7" t="str">
        <f t="shared" si="28"/>
        <v>39403.384</v>
      </c>
      <c r="H169" s="9">
        <f t="shared" si="29"/>
        <v>-8341</v>
      </c>
      <c r="I169" s="21" t="s">
        <v>269</v>
      </c>
      <c r="J169" s="22" t="s">
        <v>270</v>
      </c>
      <c r="K169" s="21">
        <v>-8341</v>
      </c>
      <c r="L169" s="21" t="s">
        <v>220</v>
      </c>
      <c r="M169" s="22" t="s">
        <v>250</v>
      </c>
      <c r="N169" s="22"/>
      <c r="O169" s="23" t="s">
        <v>256</v>
      </c>
      <c r="P169" s="24" t="s">
        <v>271</v>
      </c>
    </row>
    <row r="170" spans="1:16" ht="12.75" customHeight="1" thickBot="1" x14ac:dyDescent="0.25">
      <c r="A170" s="9" t="str">
        <f t="shared" si="24"/>
        <v>BAVM 23 </v>
      </c>
      <c r="B170" s="2" t="str">
        <f t="shared" si="25"/>
        <v>I</v>
      </c>
      <c r="C170" s="9">
        <f t="shared" si="26"/>
        <v>39403.385999999999</v>
      </c>
      <c r="D170" s="7" t="str">
        <f t="shared" si="27"/>
        <v>vis</v>
      </c>
      <c r="E170" s="20">
        <f>VLOOKUP(C170,Active!C$21:E$960,3,FALSE)</f>
        <v>-8340.9895009612592</v>
      </c>
      <c r="F170" s="2" t="s">
        <v>51</v>
      </c>
      <c r="G170" s="7" t="str">
        <f t="shared" si="28"/>
        <v>39403.386</v>
      </c>
      <c r="H170" s="9">
        <f t="shared" si="29"/>
        <v>-8341</v>
      </c>
      <c r="I170" s="21" t="s">
        <v>272</v>
      </c>
      <c r="J170" s="22" t="s">
        <v>273</v>
      </c>
      <c r="K170" s="21">
        <v>-8341</v>
      </c>
      <c r="L170" s="21" t="s">
        <v>274</v>
      </c>
      <c r="M170" s="22" t="s">
        <v>250</v>
      </c>
      <c r="N170" s="22"/>
      <c r="O170" s="23" t="s">
        <v>251</v>
      </c>
      <c r="P170" s="24" t="s">
        <v>271</v>
      </c>
    </row>
    <row r="171" spans="1:16" ht="12.75" customHeight="1" thickBot="1" x14ac:dyDescent="0.25">
      <c r="A171" s="9" t="str">
        <f t="shared" ref="A171:A204" si="30">P171</f>
        <v>BAVM 23 </v>
      </c>
      <c r="B171" s="2" t="str">
        <f t="shared" ref="B171:B204" si="31">IF(H171=INT(H171),"I","II")</f>
        <v>I</v>
      </c>
      <c r="C171" s="9">
        <f t="shared" ref="C171:C204" si="32">1*G171</f>
        <v>39405.334999999999</v>
      </c>
      <c r="D171" s="7" t="str">
        <f t="shared" ref="D171:D204" si="33">VLOOKUP(F171,I$1:J$5,2,FALSE)</f>
        <v>vis</v>
      </c>
      <c r="E171" s="20">
        <f>VLOOKUP(C171,Active!C$21:E$960,3,FALSE)</f>
        <v>-8338.0066977629103</v>
      </c>
      <c r="F171" s="2" t="s">
        <v>51</v>
      </c>
      <c r="G171" s="7" t="str">
        <f t="shared" ref="G171:G204" si="34">MID(I171,3,LEN(I171)-3)</f>
        <v>39405.335</v>
      </c>
      <c r="H171" s="9">
        <f t="shared" ref="H171:H204" si="35">1*K171</f>
        <v>-8338</v>
      </c>
      <c r="I171" s="21" t="s">
        <v>275</v>
      </c>
      <c r="J171" s="22" t="s">
        <v>276</v>
      </c>
      <c r="K171" s="21">
        <v>-8338</v>
      </c>
      <c r="L171" s="21" t="s">
        <v>277</v>
      </c>
      <c r="M171" s="22" t="s">
        <v>250</v>
      </c>
      <c r="N171" s="22"/>
      <c r="O171" s="23" t="s">
        <v>251</v>
      </c>
      <c r="P171" s="24" t="s">
        <v>271</v>
      </c>
    </row>
    <row r="172" spans="1:16" ht="12.75" customHeight="1" thickBot="1" x14ac:dyDescent="0.25">
      <c r="A172" s="9" t="str">
        <f t="shared" si="30"/>
        <v>BAVM 23 </v>
      </c>
      <c r="B172" s="2" t="str">
        <f t="shared" si="31"/>
        <v>I</v>
      </c>
      <c r="C172" s="9">
        <f t="shared" si="32"/>
        <v>39405.347999999998</v>
      </c>
      <c r="D172" s="7" t="str">
        <f t="shared" si="33"/>
        <v>vis</v>
      </c>
      <c r="E172" s="20">
        <f>VLOOKUP(C172,Active!C$21:E$960,3,FALSE)</f>
        <v>-8337.986802205407</v>
      </c>
      <c r="F172" s="2" t="s">
        <v>51</v>
      </c>
      <c r="G172" s="7" t="str">
        <f t="shared" si="34"/>
        <v>39405.348</v>
      </c>
      <c r="H172" s="9">
        <f t="shared" si="35"/>
        <v>-8338</v>
      </c>
      <c r="I172" s="21" t="s">
        <v>278</v>
      </c>
      <c r="J172" s="22" t="s">
        <v>279</v>
      </c>
      <c r="K172" s="21">
        <v>-8338</v>
      </c>
      <c r="L172" s="21" t="s">
        <v>280</v>
      </c>
      <c r="M172" s="22" t="s">
        <v>250</v>
      </c>
      <c r="N172" s="22"/>
      <c r="O172" s="23" t="s">
        <v>256</v>
      </c>
      <c r="P172" s="24" t="s">
        <v>271</v>
      </c>
    </row>
    <row r="173" spans="1:16" ht="12.75" customHeight="1" thickBot="1" x14ac:dyDescent="0.25">
      <c r="A173" s="9" t="str">
        <f t="shared" si="30"/>
        <v> AN 291.112 </v>
      </c>
      <c r="B173" s="2" t="str">
        <f t="shared" si="31"/>
        <v>I</v>
      </c>
      <c r="C173" s="9">
        <f t="shared" si="32"/>
        <v>39716.364999999998</v>
      </c>
      <c r="D173" s="7" t="str">
        <f t="shared" si="33"/>
        <v>vis</v>
      </c>
      <c r="E173" s="20">
        <f>VLOOKUP(C173,Active!C$21:E$960,3,FALSE)</f>
        <v>-7861.997832302488</v>
      </c>
      <c r="F173" s="2" t="s">
        <v>51</v>
      </c>
      <c r="G173" s="7" t="str">
        <f t="shared" si="34"/>
        <v>39716.365</v>
      </c>
      <c r="H173" s="9">
        <f t="shared" si="35"/>
        <v>-7862</v>
      </c>
      <c r="I173" s="21" t="s">
        <v>281</v>
      </c>
      <c r="J173" s="22" t="s">
        <v>282</v>
      </c>
      <c r="K173" s="21">
        <v>-7862</v>
      </c>
      <c r="L173" s="21" t="s">
        <v>283</v>
      </c>
      <c r="M173" s="22" t="s">
        <v>250</v>
      </c>
      <c r="N173" s="22"/>
      <c r="O173" s="23" t="s">
        <v>284</v>
      </c>
      <c r="P173" s="23" t="s">
        <v>285</v>
      </c>
    </row>
    <row r="174" spans="1:16" ht="12.75" customHeight="1" thickBot="1" x14ac:dyDescent="0.25">
      <c r="A174" s="9" t="str">
        <f t="shared" si="30"/>
        <v> AN 291.112 </v>
      </c>
      <c r="B174" s="2" t="str">
        <f t="shared" si="31"/>
        <v>I</v>
      </c>
      <c r="C174" s="9">
        <f t="shared" si="32"/>
        <v>39729.436000000002</v>
      </c>
      <c r="D174" s="7" t="str">
        <f t="shared" si="33"/>
        <v>vis</v>
      </c>
      <c r="E174" s="20">
        <f>VLOOKUP(C174,Active!C$21:E$960,3,FALSE)</f>
        <v>-7841.9936144442909</v>
      </c>
      <c r="F174" s="2" t="s">
        <v>51</v>
      </c>
      <c r="G174" s="7" t="str">
        <f t="shared" si="34"/>
        <v>39729.436</v>
      </c>
      <c r="H174" s="9">
        <f t="shared" si="35"/>
        <v>-7842</v>
      </c>
      <c r="I174" s="21" t="s">
        <v>286</v>
      </c>
      <c r="J174" s="22" t="s">
        <v>287</v>
      </c>
      <c r="K174" s="21">
        <v>-7842</v>
      </c>
      <c r="L174" s="21" t="s">
        <v>288</v>
      </c>
      <c r="M174" s="22" t="s">
        <v>250</v>
      </c>
      <c r="N174" s="22"/>
      <c r="O174" s="23" t="s">
        <v>284</v>
      </c>
      <c r="P174" s="23" t="s">
        <v>285</v>
      </c>
    </row>
    <row r="175" spans="1:16" ht="12.75" customHeight="1" thickBot="1" x14ac:dyDescent="0.25">
      <c r="A175" s="9" t="str">
        <f t="shared" si="30"/>
        <v>IBVS 322 </v>
      </c>
      <c r="B175" s="2" t="str">
        <f t="shared" si="31"/>
        <v>I</v>
      </c>
      <c r="C175" s="9">
        <f t="shared" si="32"/>
        <v>39769.2886</v>
      </c>
      <c r="D175" s="7" t="str">
        <f t="shared" si="33"/>
        <v>vis</v>
      </c>
      <c r="E175" s="20">
        <f>VLOOKUP(C175,Active!C$21:E$960,3,FALSE)</f>
        <v>-7781.0020994404422</v>
      </c>
      <c r="F175" s="2" t="s">
        <v>51</v>
      </c>
      <c r="G175" s="7" t="str">
        <f t="shared" si="34"/>
        <v>39769.2886</v>
      </c>
      <c r="H175" s="9">
        <f t="shared" si="35"/>
        <v>-7781</v>
      </c>
      <c r="I175" s="21" t="s">
        <v>289</v>
      </c>
      <c r="J175" s="22" t="s">
        <v>290</v>
      </c>
      <c r="K175" s="21">
        <v>-7781</v>
      </c>
      <c r="L175" s="21" t="s">
        <v>291</v>
      </c>
      <c r="M175" s="22" t="s">
        <v>188</v>
      </c>
      <c r="N175" s="22" t="s">
        <v>189</v>
      </c>
      <c r="O175" s="23" t="s">
        <v>292</v>
      </c>
      <c r="P175" s="24" t="s">
        <v>293</v>
      </c>
    </row>
    <row r="176" spans="1:16" ht="12.75" customHeight="1" thickBot="1" x14ac:dyDescent="0.25">
      <c r="A176" s="9" t="str">
        <f t="shared" si="30"/>
        <v>IBVS 322 </v>
      </c>
      <c r="B176" s="2" t="str">
        <f t="shared" si="31"/>
        <v>I</v>
      </c>
      <c r="C176" s="9">
        <f t="shared" si="32"/>
        <v>39782.358800000002</v>
      </c>
      <c r="D176" s="7" t="str">
        <f t="shared" si="33"/>
        <v>vis</v>
      </c>
      <c r="E176" s="20">
        <f>VLOOKUP(C176,Active!C$21:E$960,3,FALSE)</f>
        <v>-7760.9991059242475</v>
      </c>
      <c r="F176" s="2" t="s">
        <v>51</v>
      </c>
      <c r="G176" s="7" t="str">
        <f t="shared" si="34"/>
        <v>39782.3588</v>
      </c>
      <c r="H176" s="9">
        <f t="shared" si="35"/>
        <v>-7761</v>
      </c>
      <c r="I176" s="21" t="s">
        <v>294</v>
      </c>
      <c r="J176" s="22" t="s">
        <v>295</v>
      </c>
      <c r="K176" s="21">
        <v>-7761</v>
      </c>
      <c r="L176" s="21" t="s">
        <v>296</v>
      </c>
      <c r="M176" s="22" t="s">
        <v>188</v>
      </c>
      <c r="N176" s="22" t="s">
        <v>189</v>
      </c>
      <c r="O176" s="23" t="s">
        <v>292</v>
      </c>
      <c r="P176" s="24" t="s">
        <v>293</v>
      </c>
    </row>
    <row r="177" spans="1:16" ht="12.75" customHeight="1" thickBot="1" x14ac:dyDescent="0.25">
      <c r="A177" s="9" t="str">
        <f t="shared" si="30"/>
        <v> JAA 3.227 </v>
      </c>
      <c r="B177" s="2" t="str">
        <f t="shared" si="31"/>
        <v>I</v>
      </c>
      <c r="C177" s="9">
        <f t="shared" si="32"/>
        <v>41230.32</v>
      </c>
      <c r="D177" s="7" t="str">
        <f t="shared" si="33"/>
        <v>vis</v>
      </c>
      <c r="E177" s="20">
        <f>VLOOKUP(C177,Active!C$21:E$960,3,FALSE)</f>
        <v>-5544.9994658807991</v>
      </c>
      <c r="F177" s="2" t="s">
        <v>51</v>
      </c>
      <c r="G177" s="7" t="str">
        <f t="shared" si="34"/>
        <v>41230.3200</v>
      </c>
      <c r="H177" s="9">
        <f t="shared" si="35"/>
        <v>-5545</v>
      </c>
      <c r="I177" s="21" t="s">
        <v>360</v>
      </c>
      <c r="J177" s="22" t="s">
        <v>361</v>
      </c>
      <c r="K177" s="21">
        <v>-5545</v>
      </c>
      <c r="L177" s="21" t="s">
        <v>362</v>
      </c>
      <c r="M177" s="22" t="s">
        <v>188</v>
      </c>
      <c r="N177" s="22" t="s">
        <v>189</v>
      </c>
      <c r="O177" s="23" t="s">
        <v>363</v>
      </c>
      <c r="P177" s="23" t="s">
        <v>364</v>
      </c>
    </row>
    <row r="178" spans="1:16" ht="12.75" customHeight="1" thickBot="1" x14ac:dyDescent="0.25">
      <c r="A178" s="9" t="str">
        <f t="shared" si="30"/>
        <v> JAA 3.227 </v>
      </c>
      <c r="B178" s="2" t="str">
        <f t="shared" si="31"/>
        <v>I</v>
      </c>
      <c r="C178" s="9">
        <f t="shared" si="32"/>
        <v>41239.4663</v>
      </c>
      <c r="D178" s="7" t="str">
        <f t="shared" si="33"/>
        <v>PE</v>
      </c>
      <c r="E178" s="20">
        <f>VLOOKUP(C178,Active!C$21:E$960,3,FALSE)</f>
        <v>-5531.0017168335662</v>
      </c>
      <c r="F178" s="2" t="str">
        <f>LEFT(M178,1)</f>
        <v>E</v>
      </c>
      <c r="G178" s="7" t="str">
        <f t="shared" si="34"/>
        <v>41239.4663</v>
      </c>
      <c r="H178" s="9">
        <f t="shared" si="35"/>
        <v>-5531</v>
      </c>
      <c r="I178" s="21" t="s">
        <v>365</v>
      </c>
      <c r="J178" s="22" t="s">
        <v>366</v>
      </c>
      <c r="K178" s="21">
        <v>-5531</v>
      </c>
      <c r="L178" s="21" t="s">
        <v>367</v>
      </c>
      <c r="M178" s="22" t="s">
        <v>188</v>
      </c>
      <c r="N178" s="22" t="s">
        <v>189</v>
      </c>
      <c r="O178" s="23" t="s">
        <v>363</v>
      </c>
      <c r="P178" s="23" t="s">
        <v>364</v>
      </c>
    </row>
    <row r="179" spans="1:16" ht="12.75" customHeight="1" thickBot="1" x14ac:dyDescent="0.25">
      <c r="A179" s="9" t="str">
        <f t="shared" si="30"/>
        <v> JAA 3.227 </v>
      </c>
      <c r="B179" s="2" t="str">
        <f t="shared" si="31"/>
        <v>I</v>
      </c>
      <c r="C179" s="9">
        <f t="shared" si="32"/>
        <v>41260.375099999997</v>
      </c>
      <c r="D179" s="7" t="str">
        <f t="shared" si="33"/>
        <v>PE</v>
      </c>
      <c r="E179" s="20">
        <f>VLOOKUP(C179,Active!C$21:E$960,3,FALSE)</f>
        <v>-5499.0023143124663</v>
      </c>
      <c r="F179" s="2" t="str">
        <f>LEFT(M179,1)</f>
        <v>E</v>
      </c>
      <c r="G179" s="7" t="str">
        <f t="shared" si="34"/>
        <v>41260.3751</v>
      </c>
      <c r="H179" s="9">
        <f t="shared" si="35"/>
        <v>-5499</v>
      </c>
      <c r="I179" s="21" t="s">
        <v>368</v>
      </c>
      <c r="J179" s="22" t="s">
        <v>369</v>
      </c>
      <c r="K179" s="21">
        <v>-5499</v>
      </c>
      <c r="L179" s="21" t="s">
        <v>370</v>
      </c>
      <c r="M179" s="22" t="s">
        <v>188</v>
      </c>
      <c r="N179" s="22" t="s">
        <v>189</v>
      </c>
      <c r="O179" s="23" t="s">
        <v>363</v>
      </c>
      <c r="P179" s="23" t="s">
        <v>364</v>
      </c>
    </row>
    <row r="180" spans="1:16" ht="12.75" customHeight="1" thickBot="1" x14ac:dyDescent="0.25">
      <c r="A180" s="9" t="str">
        <f t="shared" si="30"/>
        <v> JAA 3.227 </v>
      </c>
      <c r="B180" s="2" t="str">
        <f t="shared" si="31"/>
        <v>I</v>
      </c>
      <c r="C180" s="9">
        <f t="shared" si="32"/>
        <v>42740.3534</v>
      </c>
      <c r="D180" s="7" t="str">
        <f t="shared" si="33"/>
        <v>vis</v>
      </c>
      <c r="E180" s="20">
        <f>VLOOKUP(C180,Active!C$21:E$960,3,FALSE)</f>
        <v>-3234.0028239448202</v>
      </c>
      <c r="F180" s="2" t="s">
        <v>51</v>
      </c>
      <c r="G180" s="7" t="str">
        <f t="shared" si="34"/>
        <v>42740.3534</v>
      </c>
      <c r="H180" s="9">
        <f t="shared" si="35"/>
        <v>-3234</v>
      </c>
      <c r="I180" s="21" t="s">
        <v>405</v>
      </c>
      <c r="J180" s="22" t="s">
        <v>406</v>
      </c>
      <c r="K180" s="21">
        <v>-3234</v>
      </c>
      <c r="L180" s="21" t="s">
        <v>407</v>
      </c>
      <c r="M180" s="22" t="s">
        <v>188</v>
      </c>
      <c r="N180" s="22" t="s">
        <v>189</v>
      </c>
      <c r="O180" s="23" t="s">
        <v>408</v>
      </c>
      <c r="P180" s="23" t="s">
        <v>364</v>
      </c>
    </row>
    <row r="181" spans="1:16" ht="12.75" customHeight="1" thickBot="1" x14ac:dyDescent="0.25">
      <c r="A181" s="9" t="str">
        <f t="shared" si="30"/>
        <v> JAA 3.227 </v>
      </c>
      <c r="B181" s="2" t="str">
        <f t="shared" si="31"/>
        <v>I</v>
      </c>
      <c r="C181" s="9">
        <f t="shared" si="32"/>
        <v>42742.316800000001</v>
      </c>
      <c r="D181" s="7" t="str">
        <f t="shared" si="33"/>
        <v>vis</v>
      </c>
      <c r="E181" s="20">
        <f>VLOOKUP(C181,Active!C$21:E$960,3,FALSE)</f>
        <v>-3230.9979825904647</v>
      </c>
      <c r="F181" s="2" t="s">
        <v>51</v>
      </c>
      <c r="G181" s="7" t="str">
        <f t="shared" si="34"/>
        <v>42742.3168</v>
      </c>
      <c r="H181" s="9">
        <f t="shared" si="35"/>
        <v>-3231</v>
      </c>
      <c r="I181" s="21" t="s">
        <v>409</v>
      </c>
      <c r="J181" s="22" t="s">
        <v>410</v>
      </c>
      <c r="K181" s="21">
        <v>-3231</v>
      </c>
      <c r="L181" s="21" t="s">
        <v>268</v>
      </c>
      <c r="M181" s="22" t="s">
        <v>188</v>
      </c>
      <c r="N181" s="22" t="s">
        <v>189</v>
      </c>
      <c r="O181" s="23" t="s">
        <v>408</v>
      </c>
      <c r="P181" s="23" t="s">
        <v>364</v>
      </c>
    </row>
    <row r="182" spans="1:16" ht="12.75" customHeight="1" thickBot="1" x14ac:dyDescent="0.25">
      <c r="A182" s="9" t="str">
        <f t="shared" si="30"/>
        <v> JAA 3.227 </v>
      </c>
      <c r="B182" s="2" t="str">
        <f t="shared" si="31"/>
        <v>I</v>
      </c>
      <c r="C182" s="9">
        <f t="shared" si="32"/>
        <v>43013.478600000002</v>
      </c>
      <c r="D182" s="7" t="str">
        <f t="shared" si="33"/>
        <v>vis</v>
      </c>
      <c r="E182" s="20">
        <f>VLOOKUP(C182,Active!C$21:E$960,3,FALSE)</f>
        <v>-2816.0045068028962</v>
      </c>
      <c r="F182" s="2" t="s">
        <v>51</v>
      </c>
      <c r="G182" s="7" t="str">
        <f t="shared" si="34"/>
        <v>43013.4786</v>
      </c>
      <c r="H182" s="9">
        <f t="shared" si="35"/>
        <v>-2816</v>
      </c>
      <c r="I182" s="21" t="s">
        <v>411</v>
      </c>
      <c r="J182" s="22" t="s">
        <v>412</v>
      </c>
      <c r="K182" s="21">
        <v>-2816</v>
      </c>
      <c r="L182" s="21" t="s">
        <v>413</v>
      </c>
      <c r="M182" s="22" t="s">
        <v>188</v>
      </c>
      <c r="N182" s="22" t="s">
        <v>189</v>
      </c>
      <c r="O182" s="23" t="s">
        <v>408</v>
      </c>
      <c r="P182" s="23" t="s">
        <v>364</v>
      </c>
    </row>
    <row r="183" spans="1:16" ht="12.75" customHeight="1" thickBot="1" x14ac:dyDescent="0.25">
      <c r="A183" s="9" t="str">
        <f t="shared" si="30"/>
        <v> JAA 3.227 </v>
      </c>
      <c r="B183" s="2" t="str">
        <f t="shared" si="31"/>
        <v>I</v>
      </c>
      <c r="C183" s="9">
        <f t="shared" si="32"/>
        <v>43013.481200000002</v>
      </c>
      <c r="D183" s="7" t="str">
        <f t="shared" si="33"/>
        <v>vis</v>
      </c>
      <c r="E183" s="20">
        <f>VLOOKUP(C183,Active!C$21:E$960,3,FALSE)</f>
        <v>-2816.0005276913957</v>
      </c>
      <c r="F183" s="2" t="s">
        <v>51</v>
      </c>
      <c r="G183" s="7" t="str">
        <f t="shared" si="34"/>
        <v>43013.4812</v>
      </c>
      <c r="H183" s="9">
        <f t="shared" si="35"/>
        <v>-2816</v>
      </c>
      <c r="I183" s="21" t="s">
        <v>414</v>
      </c>
      <c r="J183" s="22" t="s">
        <v>415</v>
      </c>
      <c r="K183" s="21">
        <v>-2816</v>
      </c>
      <c r="L183" s="21" t="s">
        <v>416</v>
      </c>
      <c r="M183" s="22" t="s">
        <v>188</v>
      </c>
      <c r="N183" s="22" t="s">
        <v>189</v>
      </c>
      <c r="O183" s="23" t="s">
        <v>363</v>
      </c>
      <c r="P183" s="23" t="s">
        <v>364</v>
      </c>
    </row>
    <row r="184" spans="1:16" ht="12.75" customHeight="1" thickBot="1" x14ac:dyDescent="0.25">
      <c r="A184" s="9" t="str">
        <f t="shared" si="30"/>
        <v> JAA 3.227 </v>
      </c>
      <c r="B184" s="2" t="str">
        <f t="shared" si="31"/>
        <v>I</v>
      </c>
      <c r="C184" s="9">
        <f t="shared" si="32"/>
        <v>43015.440499999997</v>
      </c>
      <c r="D184" s="7" t="str">
        <f t="shared" si="33"/>
        <v>vis</v>
      </c>
      <c r="E184" s="20">
        <f>VLOOKUP(C184,Active!C$21:E$960,3,FALSE)</f>
        <v>-2813.0019610898003</v>
      </c>
      <c r="F184" s="2" t="s">
        <v>51</v>
      </c>
      <c r="G184" s="7" t="str">
        <f t="shared" si="34"/>
        <v>43015.4405</v>
      </c>
      <c r="H184" s="9">
        <f t="shared" si="35"/>
        <v>-2813</v>
      </c>
      <c r="I184" s="21" t="s">
        <v>417</v>
      </c>
      <c r="J184" s="22" t="s">
        <v>418</v>
      </c>
      <c r="K184" s="21">
        <v>-2813</v>
      </c>
      <c r="L184" s="21" t="s">
        <v>419</v>
      </c>
      <c r="M184" s="22" t="s">
        <v>188</v>
      </c>
      <c r="N184" s="22" t="s">
        <v>189</v>
      </c>
      <c r="O184" s="23" t="s">
        <v>408</v>
      </c>
      <c r="P184" s="23" t="s">
        <v>364</v>
      </c>
    </row>
    <row r="185" spans="1:16" ht="12.75" customHeight="1" thickBot="1" x14ac:dyDescent="0.25">
      <c r="A185" s="9" t="str">
        <f t="shared" si="30"/>
        <v> JAA 3.227 </v>
      </c>
      <c r="B185" s="2" t="str">
        <f t="shared" si="31"/>
        <v>I</v>
      </c>
      <c r="C185" s="9">
        <f t="shared" si="32"/>
        <v>43043.536899999999</v>
      </c>
      <c r="D185" s="7" t="str">
        <f t="shared" si="33"/>
        <v>vis</v>
      </c>
      <c r="E185" s="20">
        <f>VLOOKUP(C185,Active!C$21:E$960,3,FALSE)</f>
        <v>-2770.0024578665634</v>
      </c>
      <c r="F185" s="2" t="s">
        <v>51</v>
      </c>
      <c r="G185" s="7" t="str">
        <f t="shared" si="34"/>
        <v>43043.5369</v>
      </c>
      <c r="H185" s="9">
        <f t="shared" si="35"/>
        <v>-2770</v>
      </c>
      <c r="I185" s="21" t="s">
        <v>420</v>
      </c>
      <c r="J185" s="22" t="s">
        <v>421</v>
      </c>
      <c r="K185" s="21">
        <v>-2770</v>
      </c>
      <c r="L185" s="21" t="s">
        <v>422</v>
      </c>
      <c r="M185" s="22" t="s">
        <v>188</v>
      </c>
      <c r="N185" s="22" t="s">
        <v>189</v>
      </c>
      <c r="O185" s="23" t="s">
        <v>408</v>
      </c>
      <c r="P185" s="23" t="s">
        <v>364</v>
      </c>
    </row>
    <row r="186" spans="1:16" ht="12.75" customHeight="1" thickBot="1" x14ac:dyDescent="0.25">
      <c r="A186" s="9" t="str">
        <f t="shared" si="30"/>
        <v> JAA 3.227 </v>
      </c>
      <c r="B186" s="2" t="str">
        <f t="shared" si="31"/>
        <v>I</v>
      </c>
      <c r="C186" s="9">
        <f t="shared" si="32"/>
        <v>43401.605900000002</v>
      </c>
      <c r="D186" s="7" t="str">
        <f t="shared" si="33"/>
        <v>vis</v>
      </c>
      <c r="E186" s="20">
        <f>VLOOKUP(C186,Active!C$21:E$960,3,FALSE)</f>
        <v>-2222.0038132131531</v>
      </c>
      <c r="F186" s="2" t="s">
        <v>51</v>
      </c>
      <c r="G186" s="7" t="str">
        <f t="shared" si="34"/>
        <v>43401.6059</v>
      </c>
      <c r="H186" s="9">
        <f t="shared" si="35"/>
        <v>-2222</v>
      </c>
      <c r="I186" s="21" t="s">
        <v>428</v>
      </c>
      <c r="J186" s="22" t="s">
        <v>429</v>
      </c>
      <c r="K186" s="21">
        <v>-2222</v>
      </c>
      <c r="L186" s="21" t="s">
        <v>430</v>
      </c>
      <c r="M186" s="22" t="s">
        <v>188</v>
      </c>
      <c r="N186" s="22" t="s">
        <v>189</v>
      </c>
      <c r="O186" s="23" t="s">
        <v>408</v>
      </c>
      <c r="P186" s="23" t="s">
        <v>364</v>
      </c>
    </row>
    <row r="187" spans="1:16" ht="12.75" customHeight="1" thickBot="1" x14ac:dyDescent="0.25">
      <c r="A187" s="9" t="str">
        <f t="shared" si="30"/>
        <v> JAA 3.227 </v>
      </c>
      <c r="B187" s="2" t="str">
        <f t="shared" si="31"/>
        <v>II</v>
      </c>
      <c r="C187" s="9">
        <f t="shared" si="32"/>
        <v>44423.872100000001</v>
      </c>
      <c r="D187" s="7" t="str">
        <f t="shared" si="33"/>
        <v>vis</v>
      </c>
      <c r="E187" s="20">
        <f>VLOOKUP(C187,Active!C$21:E$960,3,FALSE)</f>
        <v>-657.49950796755422</v>
      </c>
      <c r="F187" s="2" t="s">
        <v>51</v>
      </c>
      <c r="G187" s="7" t="str">
        <f t="shared" si="34"/>
        <v>44423.8721</v>
      </c>
      <c r="H187" s="9">
        <f t="shared" si="35"/>
        <v>-657.5</v>
      </c>
      <c r="I187" s="21" t="s">
        <v>454</v>
      </c>
      <c r="J187" s="22" t="s">
        <v>455</v>
      </c>
      <c r="K187" s="21">
        <v>-657.5</v>
      </c>
      <c r="L187" s="21" t="s">
        <v>362</v>
      </c>
      <c r="M187" s="22" t="s">
        <v>188</v>
      </c>
      <c r="N187" s="22" t="s">
        <v>189</v>
      </c>
      <c r="O187" s="23" t="s">
        <v>456</v>
      </c>
      <c r="P187" s="23" t="s">
        <v>364</v>
      </c>
    </row>
    <row r="188" spans="1:16" ht="12.75" customHeight="1" thickBot="1" x14ac:dyDescent="0.25">
      <c r="A188" s="9" t="str">
        <f t="shared" si="30"/>
        <v> JAA 3.227 </v>
      </c>
      <c r="B188" s="2" t="str">
        <f t="shared" si="31"/>
        <v>I</v>
      </c>
      <c r="C188" s="9">
        <f t="shared" si="32"/>
        <v>44424.851600000002</v>
      </c>
      <c r="D188" s="7" t="str">
        <f t="shared" si="33"/>
        <v>vis</v>
      </c>
      <c r="E188" s="20">
        <f>VLOOKUP(C188,Active!C$21:E$960,3,FALSE)</f>
        <v>-656.00045423087579</v>
      </c>
      <c r="F188" s="2" t="s">
        <v>51</v>
      </c>
      <c r="G188" s="7" t="str">
        <f t="shared" si="34"/>
        <v>44424.8516</v>
      </c>
      <c r="H188" s="9">
        <f t="shared" si="35"/>
        <v>-656</v>
      </c>
      <c r="I188" s="21" t="s">
        <v>457</v>
      </c>
      <c r="J188" s="22" t="s">
        <v>458</v>
      </c>
      <c r="K188" s="21">
        <v>-656</v>
      </c>
      <c r="L188" s="21" t="s">
        <v>416</v>
      </c>
      <c r="M188" s="22" t="s">
        <v>188</v>
      </c>
      <c r="N188" s="22" t="s">
        <v>189</v>
      </c>
      <c r="O188" s="23" t="s">
        <v>456</v>
      </c>
      <c r="P188" s="23" t="s">
        <v>364</v>
      </c>
    </row>
    <row r="189" spans="1:16" ht="13.5" thickBot="1" x14ac:dyDescent="0.25">
      <c r="A189" s="9" t="str">
        <f t="shared" si="30"/>
        <v> JAA 3.227 </v>
      </c>
      <c r="B189" s="2" t="str">
        <f t="shared" si="31"/>
        <v>II</v>
      </c>
      <c r="C189" s="9">
        <f t="shared" si="32"/>
        <v>44425.8318</v>
      </c>
      <c r="D189" s="7" t="str">
        <f t="shared" si="33"/>
        <v>vis</v>
      </c>
      <c r="E189" s="20">
        <f>VLOOKUP(C189,Active!C$21:E$960,3,FALSE)</f>
        <v>-654.50032919495186</v>
      </c>
      <c r="F189" s="2" t="s">
        <v>51</v>
      </c>
      <c r="G189" s="7" t="str">
        <f t="shared" si="34"/>
        <v>44425.8318</v>
      </c>
      <c r="H189" s="9">
        <f t="shared" si="35"/>
        <v>-654.5</v>
      </c>
      <c r="I189" s="21" t="s">
        <v>459</v>
      </c>
      <c r="J189" s="22" t="s">
        <v>460</v>
      </c>
      <c r="K189" s="21">
        <v>-654.5</v>
      </c>
      <c r="L189" s="21" t="s">
        <v>461</v>
      </c>
      <c r="M189" s="22" t="s">
        <v>188</v>
      </c>
      <c r="N189" s="22" t="s">
        <v>189</v>
      </c>
      <c r="O189" s="23" t="s">
        <v>456</v>
      </c>
      <c r="P189" s="23" t="s">
        <v>364</v>
      </c>
    </row>
    <row r="190" spans="1:16" ht="13.5" thickBot="1" x14ac:dyDescent="0.25">
      <c r="A190" s="9" t="str">
        <f t="shared" si="30"/>
        <v> VSSC 73 </v>
      </c>
      <c r="B190" s="2" t="str">
        <f t="shared" si="31"/>
        <v>I</v>
      </c>
      <c r="C190" s="9">
        <f t="shared" si="32"/>
        <v>47849.390599999999</v>
      </c>
      <c r="D190" s="7" t="str">
        <f t="shared" si="33"/>
        <v>vis</v>
      </c>
      <c r="E190" s="20">
        <f>VLOOKUP(C190,Active!C$21:E$960,3,FALSE)</f>
        <v>4585.0082076826866</v>
      </c>
      <c r="F190" s="2" t="s">
        <v>51</v>
      </c>
      <c r="G190" s="7" t="str">
        <f t="shared" si="34"/>
        <v>47849.3906</v>
      </c>
      <c r="H190" s="9">
        <f t="shared" si="35"/>
        <v>4585</v>
      </c>
      <c r="I190" s="21" t="s">
        <v>542</v>
      </c>
      <c r="J190" s="22" t="s">
        <v>543</v>
      </c>
      <c r="K190" s="21">
        <v>4585</v>
      </c>
      <c r="L190" s="21" t="s">
        <v>544</v>
      </c>
      <c r="M190" s="22" t="s">
        <v>188</v>
      </c>
      <c r="N190" s="22" t="s">
        <v>189</v>
      </c>
      <c r="O190" s="23" t="s">
        <v>510</v>
      </c>
      <c r="P190" s="23" t="s">
        <v>545</v>
      </c>
    </row>
    <row r="191" spans="1:16" ht="13.5" thickBot="1" x14ac:dyDescent="0.25">
      <c r="A191" s="9" t="str">
        <f t="shared" si="30"/>
        <v>OEJV 0074 </v>
      </c>
      <c r="B191" s="2" t="str">
        <f t="shared" si="31"/>
        <v>I</v>
      </c>
      <c r="C191" s="9">
        <f t="shared" si="32"/>
        <v>52117.476999999999</v>
      </c>
      <c r="D191" s="7" t="str">
        <f t="shared" si="33"/>
        <v>vis</v>
      </c>
      <c r="E191" s="20" t="e">
        <f>VLOOKUP(C191,Active!C$21:E$960,3,FALSE)</f>
        <v>#N/A</v>
      </c>
      <c r="F191" s="2" t="s">
        <v>51</v>
      </c>
      <c r="G191" s="7" t="str">
        <f t="shared" si="34"/>
        <v>52117.477</v>
      </c>
      <c r="H191" s="9">
        <f t="shared" si="35"/>
        <v>11117</v>
      </c>
      <c r="I191" s="21" t="s">
        <v>581</v>
      </c>
      <c r="J191" s="22" t="s">
        <v>582</v>
      </c>
      <c r="K191" s="21">
        <v>11117</v>
      </c>
      <c r="L191" s="21" t="s">
        <v>344</v>
      </c>
      <c r="M191" s="22" t="s">
        <v>250</v>
      </c>
      <c r="N191" s="22"/>
      <c r="O191" s="23" t="s">
        <v>583</v>
      </c>
      <c r="P191" s="24" t="s">
        <v>584</v>
      </c>
    </row>
    <row r="192" spans="1:16" ht="13.5" thickBot="1" x14ac:dyDescent="0.25">
      <c r="A192" s="9" t="str">
        <f t="shared" si="30"/>
        <v>OEJV 0074 </v>
      </c>
      <c r="B192" s="2" t="str">
        <f t="shared" si="31"/>
        <v>I</v>
      </c>
      <c r="C192" s="9">
        <f t="shared" si="32"/>
        <v>52136.421999999999</v>
      </c>
      <c r="D192" s="7" t="str">
        <f t="shared" si="33"/>
        <v>vis</v>
      </c>
      <c r="E192" s="20" t="e">
        <f>VLOOKUP(C192,Active!C$21:E$960,3,FALSE)</f>
        <v>#N/A</v>
      </c>
      <c r="F192" s="2" t="s">
        <v>51</v>
      </c>
      <c r="G192" s="7" t="str">
        <f t="shared" si="34"/>
        <v>52136.422</v>
      </c>
      <c r="H192" s="9">
        <f t="shared" si="35"/>
        <v>11146</v>
      </c>
      <c r="I192" s="21" t="s">
        <v>585</v>
      </c>
      <c r="J192" s="22" t="s">
        <v>586</v>
      </c>
      <c r="K192" s="21">
        <v>11146</v>
      </c>
      <c r="L192" s="21" t="s">
        <v>304</v>
      </c>
      <c r="M192" s="22" t="s">
        <v>250</v>
      </c>
      <c r="N192" s="22"/>
      <c r="O192" s="23" t="s">
        <v>583</v>
      </c>
      <c r="P192" s="24" t="s">
        <v>584</v>
      </c>
    </row>
    <row r="193" spans="1:16" ht="13.5" thickBot="1" x14ac:dyDescent="0.25">
      <c r="A193" s="9" t="str">
        <f t="shared" si="30"/>
        <v>OEJV 0074 </v>
      </c>
      <c r="B193" s="2" t="str">
        <f t="shared" si="31"/>
        <v>I</v>
      </c>
      <c r="C193" s="9">
        <f t="shared" si="32"/>
        <v>53580.482000000004</v>
      </c>
      <c r="D193" s="7" t="str">
        <f t="shared" si="33"/>
        <v>vis</v>
      </c>
      <c r="E193" s="20" t="e">
        <f>VLOOKUP(C193,Active!C$21:E$960,3,FALSE)</f>
        <v>#N/A</v>
      </c>
      <c r="F193" s="2" t="s">
        <v>51</v>
      </c>
      <c r="G193" s="7" t="str">
        <f t="shared" si="34"/>
        <v>53580.482</v>
      </c>
      <c r="H193" s="9">
        <f t="shared" si="35"/>
        <v>13356</v>
      </c>
      <c r="I193" s="21" t="s">
        <v>635</v>
      </c>
      <c r="J193" s="22" t="s">
        <v>636</v>
      </c>
      <c r="K193" s="21">
        <v>13356</v>
      </c>
      <c r="L193" s="21" t="s">
        <v>637</v>
      </c>
      <c r="M193" s="22" t="s">
        <v>250</v>
      </c>
      <c r="N193" s="22"/>
      <c r="O193" s="23" t="s">
        <v>583</v>
      </c>
      <c r="P193" s="24" t="s">
        <v>584</v>
      </c>
    </row>
    <row r="194" spans="1:16" ht="13.5" thickBot="1" x14ac:dyDescent="0.25">
      <c r="A194" s="9" t="str">
        <f t="shared" si="30"/>
        <v>OEJV 0094 </v>
      </c>
      <c r="B194" s="2" t="str">
        <f t="shared" si="31"/>
        <v>I</v>
      </c>
      <c r="C194" s="9">
        <f t="shared" si="32"/>
        <v>53582.432000000001</v>
      </c>
      <c r="D194" s="7" t="str">
        <f t="shared" si="33"/>
        <v>vis</v>
      </c>
      <c r="E194" s="20" t="e">
        <f>VLOOKUP(C194,Active!C$21:E$960,3,FALSE)</f>
        <v>#N/A</v>
      </c>
      <c r="F194" s="2" t="s">
        <v>51</v>
      </c>
      <c r="G194" s="7" t="str">
        <f t="shared" si="34"/>
        <v>53582.432</v>
      </c>
      <c r="H194" s="9">
        <f t="shared" si="35"/>
        <v>13359</v>
      </c>
      <c r="I194" s="21" t="s">
        <v>638</v>
      </c>
      <c r="J194" s="22" t="s">
        <v>639</v>
      </c>
      <c r="K194" s="21">
        <v>13359</v>
      </c>
      <c r="L194" s="21" t="s">
        <v>308</v>
      </c>
      <c r="M194" s="22" t="s">
        <v>250</v>
      </c>
      <c r="N194" s="22"/>
      <c r="O194" s="23" t="s">
        <v>640</v>
      </c>
      <c r="P194" s="24" t="s">
        <v>641</v>
      </c>
    </row>
    <row r="195" spans="1:16" ht="13.5" thickBot="1" x14ac:dyDescent="0.25">
      <c r="A195" s="9" t="str">
        <f t="shared" si="30"/>
        <v>OEJV 0094 </v>
      </c>
      <c r="B195" s="2" t="str">
        <f t="shared" si="31"/>
        <v>I</v>
      </c>
      <c r="C195" s="9">
        <f t="shared" si="32"/>
        <v>53582.447</v>
      </c>
      <c r="D195" s="7" t="str">
        <f t="shared" si="33"/>
        <v>vis</v>
      </c>
      <c r="E195" s="20" t="e">
        <f>VLOOKUP(C195,Active!C$21:E$960,3,FALSE)</f>
        <v>#N/A</v>
      </c>
      <c r="F195" s="2" t="s">
        <v>51</v>
      </c>
      <c r="G195" s="7" t="str">
        <f t="shared" si="34"/>
        <v>53582.447</v>
      </c>
      <c r="H195" s="9">
        <f t="shared" si="35"/>
        <v>13359</v>
      </c>
      <c r="I195" s="21" t="s">
        <v>642</v>
      </c>
      <c r="J195" s="22" t="s">
        <v>643</v>
      </c>
      <c r="K195" s="21">
        <v>13359</v>
      </c>
      <c r="L195" s="21" t="s">
        <v>644</v>
      </c>
      <c r="M195" s="22" t="s">
        <v>250</v>
      </c>
      <c r="N195" s="22"/>
      <c r="O195" s="23" t="s">
        <v>645</v>
      </c>
      <c r="P195" s="24" t="s">
        <v>641</v>
      </c>
    </row>
    <row r="196" spans="1:16" ht="13.5" thickBot="1" x14ac:dyDescent="0.25">
      <c r="A196" s="9" t="str">
        <f t="shared" si="30"/>
        <v>OEJV 0094 </v>
      </c>
      <c r="B196" s="2" t="str">
        <f t="shared" si="31"/>
        <v>I</v>
      </c>
      <c r="C196" s="9">
        <f t="shared" si="32"/>
        <v>53582.451000000001</v>
      </c>
      <c r="D196" s="7" t="str">
        <f t="shared" si="33"/>
        <v>vis</v>
      </c>
      <c r="E196" s="20" t="e">
        <f>VLOOKUP(C196,Active!C$21:E$960,3,FALSE)</f>
        <v>#N/A</v>
      </c>
      <c r="F196" s="2" t="s">
        <v>51</v>
      </c>
      <c r="G196" s="7" t="str">
        <f t="shared" si="34"/>
        <v>53582.451</v>
      </c>
      <c r="H196" s="9">
        <f t="shared" si="35"/>
        <v>13359</v>
      </c>
      <c r="I196" s="21" t="s">
        <v>646</v>
      </c>
      <c r="J196" s="22" t="s">
        <v>647</v>
      </c>
      <c r="K196" s="21">
        <v>13359</v>
      </c>
      <c r="L196" s="21" t="s">
        <v>648</v>
      </c>
      <c r="M196" s="22" t="s">
        <v>250</v>
      </c>
      <c r="N196" s="22"/>
      <c r="O196" s="23" t="s">
        <v>649</v>
      </c>
      <c r="P196" s="24" t="s">
        <v>641</v>
      </c>
    </row>
    <row r="197" spans="1:16" ht="13.5" thickBot="1" x14ac:dyDescent="0.25">
      <c r="A197" s="9" t="str">
        <f t="shared" si="30"/>
        <v>OEJV 0074 </v>
      </c>
      <c r="B197" s="2" t="str">
        <f t="shared" si="31"/>
        <v>I</v>
      </c>
      <c r="C197" s="9">
        <f t="shared" si="32"/>
        <v>53612.485000000001</v>
      </c>
      <c r="D197" s="7" t="str">
        <f t="shared" si="33"/>
        <v>vis</v>
      </c>
      <c r="E197" s="20" t="e">
        <f>VLOOKUP(C197,Active!C$21:E$960,3,FALSE)</f>
        <v>#N/A</v>
      </c>
      <c r="F197" s="2" t="s">
        <v>51</v>
      </c>
      <c r="G197" s="7" t="str">
        <f t="shared" si="34"/>
        <v>53612.485</v>
      </c>
      <c r="H197" s="9">
        <f t="shared" si="35"/>
        <v>13405</v>
      </c>
      <c r="I197" s="21" t="s">
        <v>650</v>
      </c>
      <c r="J197" s="22" t="s">
        <v>651</v>
      </c>
      <c r="K197" s="21">
        <v>13405</v>
      </c>
      <c r="L197" s="21" t="s">
        <v>288</v>
      </c>
      <c r="M197" s="22" t="s">
        <v>250</v>
      </c>
      <c r="N197" s="22"/>
      <c r="O197" s="23" t="s">
        <v>583</v>
      </c>
      <c r="P197" s="24" t="s">
        <v>584</v>
      </c>
    </row>
    <row r="198" spans="1:16" ht="13.5" thickBot="1" x14ac:dyDescent="0.25">
      <c r="A198" s="9" t="str">
        <f t="shared" si="30"/>
        <v>OEJV 0094 </v>
      </c>
      <c r="B198" s="2" t="str">
        <f t="shared" si="31"/>
        <v>I</v>
      </c>
      <c r="C198" s="9">
        <f t="shared" si="32"/>
        <v>54406.392200000002</v>
      </c>
      <c r="D198" s="7" t="str">
        <f t="shared" si="33"/>
        <v>vis</v>
      </c>
      <c r="E198" s="20" t="e">
        <f>VLOOKUP(C198,Active!C$21:E$960,3,FALSE)</f>
        <v>#N/A</v>
      </c>
      <c r="F198" s="2" t="s">
        <v>51</v>
      </c>
      <c r="G198" s="7" t="str">
        <f t="shared" si="34"/>
        <v>54406.3922</v>
      </c>
      <c r="H198" s="9">
        <f t="shared" si="35"/>
        <v>14620</v>
      </c>
      <c r="I198" s="21" t="s">
        <v>712</v>
      </c>
      <c r="J198" s="22" t="s">
        <v>713</v>
      </c>
      <c r="K198" s="21" t="s">
        <v>714</v>
      </c>
      <c r="L198" s="21" t="s">
        <v>715</v>
      </c>
      <c r="M198" s="22" t="s">
        <v>575</v>
      </c>
      <c r="N198" s="22" t="s">
        <v>84</v>
      </c>
      <c r="O198" s="23" t="s">
        <v>716</v>
      </c>
      <c r="P198" s="24" t="s">
        <v>641</v>
      </c>
    </row>
    <row r="199" spans="1:16" ht="13.5" thickBot="1" x14ac:dyDescent="0.25">
      <c r="A199" s="9" t="str">
        <f t="shared" si="30"/>
        <v>OEJV 0094 </v>
      </c>
      <c r="B199" s="2" t="str">
        <f t="shared" si="31"/>
        <v>I</v>
      </c>
      <c r="C199" s="9">
        <f t="shared" si="32"/>
        <v>54406.393300000003</v>
      </c>
      <c r="D199" s="7" t="str">
        <f t="shared" si="33"/>
        <v>vis</v>
      </c>
      <c r="E199" s="20" t="e">
        <f>VLOOKUP(C199,Active!C$21:E$960,3,FALSE)</f>
        <v>#N/A</v>
      </c>
      <c r="F199" s="2" t="s">
        <v>51</v>
      </c>
      <c r="G199" s="7" t="str">
        <f t="shared" si="34"/>
        <v>54406.3933</v>
      </c>
      <c r="H199" s="9">
        <f t="shared" si="35"/>
        <v>14620</v>
      </c>
      <c r="I199" s="21" t="s">
        <v>717</v>
      </c>
      <c r="J199" s="22" t="s">
        <v>718</v>
      </c>
      <c r="K199" s="21" t="s">
        <v>714</v>
      </c>
      <c r="L199" s="21" t="s">
        <v>719</v>
      </c>
      <c r="M199" s="22" t="s">
        <v>575</v>
      </c>
      <c r="N199" s="22" t="s">
        <v>73</v>
      </c>
      <c r="O199" s="23" t="s">
        <v>716</v>
      </c>
      <c r="P199" s="24" t="s">
        <v>641</v>
      </c>
    </row>
    <row r="200" spans="1:16" ht="13.5" thickBot="1" x14ac:dyDescent="0.25">
      <c r="A200" s="9" t="str">
        <f t="shared" si="30"/>
        <v>VSB 46 </v>
      </c>
      <c r="B200" s="2" t="str">
        <f t="shared" si="31"/>
        <v>I</v>
      </c>
      <c r="C200" s="9">
        <f t="shared" si="32"/>
        <v>54427.955199999997</v>
      </c>
      <c r="D200" s="7" t="str">
        <f t="shared" si="33"/>
        <v>vis</v>
      </c>
      <c r="E200" s="20">
        <f>VLOOKUP(C200,Active!C$21:E$960,3,FALSE)</f>
        <v>14653.024384913533</v>
      </c>
      <c r="F200" s="2" t="s">
        <v>51</v>
      </c>
      <c r="G200" s="7" t="str">
        <f t="shared" si="34"/>
        <v>54427.9552</v>
      </c>
      <c r="H200" s="9">
        <f t="shared" si="35"/>
        <v>14653</v>
      </c>
      <c r="I200" s="21" t="s">
        <v>720</v>
      </c>
      <c r="J200" s="22" t="s">
        <v>721</v>
      </c>
      <c r="K200" s="21" t="s">
        <v>722</v>
      </c>
      <c r="L200" s="21" t="s">
        <v>723</v>
      </c>
      <c r="M200" s="22" t="s">
        <v>575</v>
      </c>
      <c r="N200" s="22" t="s">
        <v>51</v>
      </c>
      <c r="O200" s="23" t="s">
        <v>724</v>
      </c>
      <c r="P200" s="24" t="s">
        <v>725</v>
      </c>
    </row>
    <row r="201" spans="1:16" ht="13.5" thickBot="1" x14ac:dyDescent="0.25">
      <c r="A201" s="9" t="str">
        <f t="shared" si="30"/>
        <v>OEJV 0094 </v>
      </c>
      <c r="B201" s="2" t="str">
        <f t="shared" si="31"/>
        <v>I</v>
      </c>
      <c r="C201" s="9">
        <f t="shared" si="32"/>
        <v>54685.404999999999</v>
      </c>
      <c r="D201" s="7" t="str">
        <f t="shared" si="33"/>
        <v>vis</v>
      </c>
      <c r="E201" s="20" t="e">
        <f>VLOOKUP(C201,Active!C$21:E$960,3,FALSE)</f>
        <v>#N/A</v>
      </c>
      <c r="F201" s="2" t="s">
        <v>51</v>
      </c>
      <c r="G201" s="7" t="str">
        <f t="shared" si="34"/>
        <v>54685.405</v>
      </c>
      <c r="H201" s="9">
        <f t="shared" si="35"/>
        <v>15047</v>
      </c>
      <c r="I201" s="21" t="s">
        <v>736</v>
      </c>
      <c r="J201" s="22" t="s">
        <v>737</v>
      </c>
      <c r="K201" s="21" t="s">
        <v>738</v>
      </c>
      <c r="L201" s="21" t="s">
        <v>739</v>
      </c>
      <c r="M201" s="22" t="s">
        <v>250</v>
      </c>
      <c r="N201" s="22"/>
      <c r="O201" s="23" t="s">
        <v>740</v>
      </c>
      <c r="P201" s="24" t="s">
        <v>641</v>
      </c>
    </row>
    <row r="202" spans="1:16" ht="13.5" thickBot="1" x14ac:dyDescent="0.25">
      <c r="A202" s="9" t="str">
        <f t="shared" si="30"/>
        <v>OEJV 0137 </v>
      </c>
      <c r="B202" s="2" t="str">
        <f t="shared" si="31"/>
        <v>I</v>
      </c>
      <c r="C202" s="9">
        <f t="shared" si="32"/>
        <v>55126.4548</v>
      </c>
      <c r="D202" s="7" t="str">
        <f t="shared" si="33"/>
        <v>vis</v>
      </c>
      <c r="E202" s="20" t="e">
        <f>VLOOKUP(C202,Active!C$21:E$960,3,FALSE)</f>
        <v>#N/A</v>
      </c>
      <c r="F202" s="2" t="s">
        <v>51</v>
      </c>
      <c r="G202" s="7" t="str">
        <f t="shared" si="34"/>
        <v>55126.4548</v>
      </c>
      <c r="H202" s="9">
        <f t="shared" si="35"/>
        <v>15722</v>
      </c>
      <c r="I202" s="21" t="s">
        <v>759</v>
      </c>
      <c r="J202" s="22" t="s">
        <v>760</v>
      </c>
      <c r="K202" s="21" t="s">
        <v>761</v>
      </c>
      <c r="L202" s="21" t="s">
        <v>762</v>
      </c>
      <c r="M202" s="22" t="s">
        <v>575</v>
      </c>
      <c r="N202" s="22" t="s">
        <v>51</v>
      </c>
      <c r="O202" s="23" t="s">
        <v>716</v>
      </c>
      <c r="P202" s="24" t="s">
        <v>763</v>
      </c>
    </row>
    <row r="203" spans="1:16" ht="13.5" thickBot="1" x14ac:dyDescent="0.25">
      <c r="A203" s="9" t="str">
        <f t="shared" si="30"/>
        <v>OEJV 0137 </v>
      </c>
      <c r="B203" s="2" t="str">
        <f t="shared" si="31"/>
        <v>I</v>
      </c>
      <c r="C203" s="9">
        <f t="shared" si="32"/>
        <v>55126.4548</v>
      </c>
      <c r="D203" s="7" t="str">
        <f t="shared" si="33"/>
        <v>vis</v>
      </c>
      <c r="E203" s="20" t="e">
        <f>VLOOKUP(C203,Active!C$21:E$960,3,FALSE)</f>
        <v>#N/A</v>
      </c>
      <c r="F203" s="2" t="s">
        <v>51</v>
      </c>
      <c r="G203" s="7" t="str">
        <f t="shared" si="34"/>
        <v>55126.4548</v>
      </c>
      <c r="H203" s="9">
        <f t="shared" si="35"/>
        <v>15722</v>
      </c>
      <c r="I203" s="21" t="s">
        <v>759</v>
      </c>
      <c r="J203" s="22" t="s">
        <v>760</v>
      </c>
      <c r="K203" s="21" t="s">
        <v>761</v>
      </c>
      <c r="L203" s="21" t="s">
        <v>762</v>
      </c>
      <c r="M203" s="22" t="s">
        <v>575</v>
      </c>
      <c r="N203" s="22" t="s">
        <v>84</v>
      </c>
      <c r="O203" s="23" t="s">
        <v>716</v>
      </c>
      <c r="P203" s="24" t="s">
        <v>763</v>
      </c>
    </row>
    <row r="204" spans="1:16" ht="13.5" thickBot="1" x14ac:dyDescent="0.25">
      <c r="A204" s="9" t="str">
        <f t="shared" si="30"/>
        <v>OEJV 0137 </v>
      </c>
      <c r="B204" s="2" t="str">
        <f t="shared" si="31"/>
        <v>I</v>
      </c>
      <c r="C204" s="9">
        <f t="shared" si="32"/>
        <v>55126.4548</v>
      </c>
      <c r="D204" s="7" t="str">
        <f t="shared" si="33"/>
        <v>vis</v>
      </c>
      <c r="E204" s="20" t="e">
        <f>VLOOKUP(C204,Active!C$21:E$960,3,FALSE)</f>
        <v>#N/A</v>
      </c>
      <c r="F204" s="2" t="s">
        <v>51</v>
      </c>
      <c r="G204" s="7" t="str">
        <f t="shared" si="34"/>
        <v>55126.4548</v>
      </c>
      <c r="H204" s="9">
        <f t="shared" si="35"/>
        <v>15722</v>
      </c>
      <c r="I204" s="21" t="s">
        <v>759</v>
      </c>
      <c r="J204" s="22" t="s">
        <v>760</v>
      </c>
      <c r="K204" s="21" t="s">
        <v>761</v>
      </c>
      <c r="L204" s="21" t="s">
        <v>762</v>
      </c>
      <c r="M204" s="22" t="s">
        <v>575</v>
      </c>
      <c r="N204" s="22" t="s">
        <v>73</v>
      </c>
      <c r="O204" s="23" t="s">
        <v>716</v>
      </c>
      <c r="P204" s="24" t="s">
        <v>763</v>
      </c>
    </row>
    <row r="205" spans="1:16" x14ac:dyDescent="0.2">
      <c r="B205" s="2"/>
      <c r="E205" s="20"/>
      <c r="F205" s="2"/>
    </row>
    <row r="206" spans="1:16" x14ac:dyDescent="0.2">
      <c r="B206" s="2"/>
      <c r="E206" s="20"/>
      <c r="F206" s="2"/>
    </row>
    <row r="207" spans="1:16" x14ac:dyDescent="0.2">
      <c r="B207" s="2"/>
      <c r="E207" s="20"/>
      <c r="F207" s="2"/>
    </row>
    <row r="208" spans="1:16" x14ac:dyDescent="0.2">
      <c r="B208" s="2"/>
      <c r="E208" s="20"/>
      <c r="F208" s="2"/>
    </row>
    <row r="209" spans="2:6" x14ac:dyDescent="0.2">
      <c r="B209" s="2"/>
      <c r="E209" s="20"/>
      <c r="F209" s="2"/>
    </row>
    <row r="210" spans="2:6" x14ac:dyDescent="0.2">
      <c r="B210" s="2"/>
      <c r="E210" s="20"/>
      <c r="F210" s="2"/>
    </row>
    <row r="211" spans="2:6" x14ac:dyDescent="0.2">
      <c r="B211" s="2"/>
      <c r="E211" s="20"/>
      <c r="F211" s="2"/>
    </row>
    <row r="212" spans="2:6" x14ac:dyDescent="0.2">
      <c r="B212" s="2"/>
      <c r="E212" s="20"/>
      <c r="F212" s="2"/>
    </row>
    <row r="213" spans="2:6" x14ac:dyDescent="0.2">
      <c r="B213" s="2"/>
      <c r="E213" s="20"/>
      <c r="F213" s="2"/>
    </row>
    <row r="214" spans="2:6" x14ac:dyDescent="0.2">
      <c r="B214" s="2"/>
      <c r="E214" s="20"/>
      <c r="F214" s="2"/>
    </row>
    <row r="215" spans="2:6" x14ac:dyDescent="0.2">
      <c r="B215" s="2"/>
      <c r="E215" s="20"/>
      <c r="F215" s="2"/>
    </row>
    <row r="216" spans="2:6" x14ac:dyDescent="0.2">
      <c r="B216" s="2"/>
      <c r="E216" s="20"/>
      <c r="F216" s="2"/>
    </row>
    <row r="217" spans="2:6" x14ac:dyDescent="0.2">
      <c r="B217" s="2"/>
      <c r="E217" s="20"/>
      <c r="F217" s="2"/>
    </row>
    <row r="218" spans="2:6" x14ac:dyDescent="0.2">
      <c r="B218" s="2"/>
      <c r="E218" s="20"/>
      <c r="F218" s="2"/>
    </row>
    <row r="219" spans="2:6" x14ac:dyDescent="0.2">
      <c r="B219" s="2"/>
      <c r="E219" s="20"/>
      <c r="F219" s="2"/>
    </row>
    <row r="220" spans="2:6" x14ac:dyDescent="0.2">
      <c r="B220" s="2"/>
      <c r="E220" s="20"/>
      <c r="F220" s="2"/>
    </row>
    <row r="221" spans="2:6" x14ac:dyDescent="0.2">
      <c r="B221" s="2"/>
      <c r="E221" s="20"/>
      <c r="F221" s="2"/>
    </row>
    <row r="222" spans="2:6" x14ac:dyDescent="0.2">
      <c r="B222" s="2"/>
      <c r="E222" s="20"/>
      <c r="F222" s="2"/>
    </row>
    <row r="223" spans="2:6" x14ac:dyDescent="0.2">
      <c r="B223" s="2"/>
      <c r="E223" s="20"/>
      <c r="F223" s="2"/>
    </row>
    <row r="224" spans="2:6" x14ac:dyDescent="0.2">
      <c r="B224" s="2"/>
      <c r="E224" s="20"/>
      <c r="F224" s="2"/>
    </row>
    <row r="225" spans="2:6" x14ac:dyDescent="0.2">
      <c r="B225" s="2"/>
      <c r="E225" s="20"/>
      <c r="F225" s="2"/>
    </row>
    <row r="226" spans="2:6" x14ac:dyDescent="0.2">
      <c r="B226" s="2"/>
      <c r="E226" s="20"/>
      <c r="F226" s="2"/>
    </row>
    <row r="227" spans="2:6" x14ac:dyDescent="0.2">
      <c r="B227" s="2"/>
      <c r="E227" s="20"/>
      <c r="F227" s="2"/>
    </row>
    <row r="228" spans="2:6" x14ac:dyDescent="0.2">
      <c r="B228" s="2"/>
      <c r="E228" s="20"/>
      <c r="F228" s="2"/>
    </row>
    <row r="229" spans="2:6" x14ac:dyDescent="0.2">
      <c r="B229" s="2"/>
      <c r="E229" s="20"/>
      <c r="F229" s="2"/>
    </row>
    <row r="230" spans="2:6" x14ac:dyDescent="0.2">
      <c r="B230" s="2"/>
      <c r="E230" s="20"/>
      <c r="F230" s="2"/>
    </row>
    <row r="231" spans="2:6" x14ac:dyDescent="0.2">
      <c r="B231" s="2"/>
      <c r="E231" s="20"/>
      <c r="F231" s="2"/>
    </row>
    <row r="232" spans="2:6" x14ac:dyDescent="0.2">
      <c r="B232" s="2"/>
      <c r="E232" s="20"/>
      <c r="F232" s="2"/>
    </row>
    <row r="233" spans="2:6" x14ac:dyDescent="0.2">
      <c r="B233" s="2"/>
      <c r="E233" s="20"/>
      <c r="F233" s="2"/>
    </row>
    <row r="234" spans="2:6" x14ac:dyDescent="0.2">
      <c r="B234" s="2"/>
      <c r="E234" s="20"/>
      <c r="F234" s="2"/>
    </row>
    <row r="235" spans="2:6" x14ac:dyDescent="0.2">
      <c r="B235" s="2"/>
      <c r="E235" s="20"/>
      <c r="F235" s="2"/>
    </row>
    <row r="236" spans="2:6" x14ac:dyDescent="0.2">
      <c r="B236" s="2"/>
      <c r="E236" s="20"/>
      <c r="F236" s="2"/>
    </row>
    <row r="237" spans="2:6" x14ac:dyDescent="0.2">
      <c r="B237" s="2"/>
      <c r="E237" s="20"/>
      <c r="F237" s="2"/>
    </row>
    <row r="238" spans="2:6" x14ac:dyDescent="0.2">
      <c r="B238" s="2"/>
      <c r="E238" s="20"/>
      <c r="F238" s="2"/>
    </row>
    <row r="239" spans="2:6" x14ac:dyDescent="0.2">
      <c r="B239" s="2"/>
      <c r="E239" s="20"/>
      <c r="F239" s="2"/>
    </row>
    <row r="240" spans="2:6" x14ac:dyDescent="0.2">
      <c r="B240" s="2"/>
      <c r="E240" s="20"/>
      <c r="F240" s="2"/>
    </row>
    <row r="241" spans="2:6" x14ac:dyDescent="0.2">
      <c r="B241" s="2"/>
      <c r="E241" s="20"/>
      <c r="F241" s="2"/>
    </row>
    <row r="242" spans="2:6" x14ac:dyDescent="0.2">
      <c r="B242" s="2"/>
      <c r="E242" s="20"/>
      <c r="F242" s="2"/>
    </row>
    <row r="243" spans="2:6" x14ac:dyDescent="0.2">
      <c r="B243" s="2"/>
      <c r="E243" s="20"/>
      <c r="F243" s="2"/>
    </row>
    <row r="244" spans="2:6" x14ac:dyDescent="0.2">
      <c r="B244" s="2"/>
      <c r="E244" s="20"/>
      <c r="F244" s="2"/>
    </row>
    <row r="245" spans="2:6" x14ac:dyDescent="0.2">
      <c r="B245" s="2"/>
      <c r="E245" s="20"/>
      <c r="F245" s="2"/>
    </row>
    <row r="246" spans="2:6" x14ac:dyDescent="0.2">
      <c r="B246" s="2"/>
      <c r="E246" s="20"/>
      <c r="F246" s="2"/>
    </row>
    <row r="247" spans="2:6" x14ac:dyDescent="0.2">
      <c r="B247" s="2"/>
      <c r="E247" s="20"/>
      <c r="F247" s="2"/>
    </row>
    <row r="248" spans="2:6" x14ac:dyDescent="0.2">
      <c r="B248" s="2"/>
      <c r="E248" s="20"/>
      <c r="F248" s="2"/>
    </row>
    <row r="249" spans="2:6" x14ac:dyDescent="0.2">
      <c r="B249" s="2"/>
      <c r="E249" s="20"/>
      <c r="F249" s="2"/>
    </row>
    <row r="250" spans="2:6" x14ac:dyDescent="0.2">
      <c r="B250" s="2"/>
      <c r="E250" s="20"/>
      <c r="F250" s="2"/>
    </row>
    <row r="251" spans="2:6" x14ac:dyDescent="0.2">
      <c r="B251" s="2"/>
      <c r="E251" s="20"/>
      <c r="F251" s="2"/>
    </row>
    <row r="252" spans="2:6" x14ac:dyDescent="0.2">
      <c r="B252" s="2"/>
      <c r="E252" s="20"/>
      <c r="F252" s="2"/>
    </row>
    <row r="253" spans="2:6" x14ac:dyDescent="0.2">
      <c r="B253" s="2"/>
      <c r="E253" s="20"/>
      <c r="F253" s="2"/>
    </row>
    <row r="254" spans="2:6" x14ac:dyDescent="0.2">
      <c r="B254" s="2"/>
      <c r="E254" s="20"/>
      <c r="F254" s="2"/>
    </row>
    <row r="255" spans="2:6" x14ac:dyDescent="0.2">
      <c r="B255" s="2"/>
      <c r="E255" s="20"/>
      <c r="F255" s="2"/>
    </row>
    <row r="256" spans="2:6" x14ac:dyDescent="0.2">
      <c r="B256" s="2"/>
      <c r="E256" s="20"/>
      <c r="F256" s="2"/>
    </row>
    <row r="257" spans="2:6" x14ac:dyDescent="0.2">
      <c r="B257" s="2"/>
      <c r="E257" s="20"/>
      <c r="F257" s="2"/>
    </row>
    <row r="258" spans="2:6" x14ac:dyDescent="0.2">
      <c r="B258" s="2"/>
      <c r="E258" s="20"/>
      <c r="F258" s="2"/>
    </row>
    <row r="259" spans="2:6" x14ac:dyDescent="0.2">
      <c r="B259" s="2"/>
      <c r="E259" s="20"/>
      <c r="F259" s="2"/>
    </row>
    <row r="260" spans="2:6" x14ac:dyDescent="0.2">
      <c r="B260" s="2"/>
      <c r="E260" s="20"/>
      <c r="F260" s="2"/>
    </row>
    <row r="261" spans="2:6" x14ac:dyDescent="0.2">
      <c r="B261" s="2"/>
      <c r="E261" s="20"/>
      <c r="F261" s="2"/>
    </row>
    <row r="262" spans="2:6" x14ac:dyDescent="0.2">
      <c r="B262" s="2"/>
      <c r="E262" s="20"/>
      <c r="F262" s="2"/>
    </row>
    <row r="263" spans="2:6" x14ac:dyDescent="0.2">
      <c r="B263" s="2"/>
      <c r="E263" s="20"/>
      <c r="F263" s="2"/>
    </row>
    <row r="264" spans="2:6" x14ac:dyDescent="0.2">
      <c r="B264" s="2"/>
      <c r="E264" s="20"/>
      <c r="F264" s="2"/>
    </row>
    <row r="265" spans="2:6" x14ac:dyDescent="0.2">
      <c r="B265" s="2"/>
      <c r="E265" s="20"/>
      <c r="F265" s="2"/>
    </row>
    <row r="266" spans="2:6" x14ac:dyDescent="0.2">
      <c r="B266" s="2"/>
      <c r="E266" s="20"/>
      <c r="F266" s="2"/>
    </row>
    <row r="267" spans="2:6" x14ac:dyDescent="0.2">
      <c r="B267" s="2"/>
      <c r="E267" s="20"/>
      <c r="F267" s="2"/>
    </row>
    <row r="268" spans="2:6" x14ac:dyDescent="0.2">
      <c r="B268" s="2"/>
      <c r="E268" s="20"/>
      <c r="F268" s="2"/>
    </row>
    <row r="269" spans="2:6" x14ac:dyDescent="0.2">
      <c r="B269" s="2"/>
      <c r="E269" s="20"/>
      <c r="F269" s="2"/>
    </row>
    <row r="270" spans="2:6" x14ac:dyDescent="0.2">
      <c r="B270" s="2"/>
      <c r="E270" s="20"/>
      <c r="F270" s="2"/>
    </row>
    <row r="271" spans="2:6" x14ac:dyDescent="0.2">
      <c r="B271" s="2"/>
      <c r="E271" s="20"/>
      <c r="F271" s="2"/>
    </row>
    <row r="272" spans="2:6" x14ac:dyDescent="0.2">
      <c r="B272" s="2"/>
      <c r="E272" s="20"/>
      <c r="F272" s="2"/>
    </row>
    <row r="273" spans="2:6" x14ac:dyDescent="0.2">
      <c r="B273" s="2"/>
      <c r="E273" s="20"/>
      <c r="F273" s="2"/>
    </row>
    <row r="274" spans="2:6" x14ac:dyDescent="0.2">
      <c r="B274" s="2"/>
      <c r="E274" s="20"/>
      <c r="F274" s="2"/>
    </row>
    <row r="275" spans="2:6" x14ac:dyDescent="0.2">
      <c r="B275" s="2"/>
      <c r="E275" s="20"/>
      <c r="F275" s="2"/>
    </row>
    <row r="276" spans="2:6" x14ac:dyDescent="0.2">
      <c r="B276" s="2"/>
      <c r="E276" s="20"/>
      <c r="F276" s="2"/>
    </row>
    <row r="277" spans="2:6" x14ac:dyDescent="0.2">
      <c r="B277" s="2"/>
      <c r="E277" s="20"/>
      <c r="F277" s="2"/>
    </row>
    <row r="278" spans="2:6" x14ac:dyDescent="0.2">
      <c r="B278" s="2"/>
      <c r="E278" s="20"/>
      <c r="F278" s="2"/>
    </row>
    <row r="279" spans="2:6" x14ac:dyDescent="0.2">
      <c r="B279" s="2"/>
      <c r="E279" s="20"/>
      <c r="F279" s="2"/>
    </row>
    <row r="280" spans="2:6" x14ac:dyDescent="0.2">
      <c r="B280" s="2"/>
      <c r="E280" s="20"/>
      <c r="F280" s="2"/>
    </row>
    <row r="281" spans="2:6" x14ac:dyDescent="0.2">
      <c r="B281" s="2"/>
      <c r="E281" s="20"/>
      <c r="F281" s="2"/>
    </row>
    <row r="282" spans="2:6" x14ac:dyDescent="0.2">
      <c r="B282" s="2"/>
      <c r="E282" s="20"/>
      <c r="F282" s="2"/>
    </row>
    <row r="283" spans="2:6" x14ac:dyDescent="0.2">
      <c r="B283" s="2"/>
      <c r="E283" s="20"/>
      <c r="F283" s="2"/>
    </row>
    <row r="284" spans="2:6" x14ac:dyDescent="0.2">
      <c r="B284" s="2"/>
      <c r="E284" s="20"/>
      <c r="F284" s="2"/>
    </row>
    <row r="285" spans="2:6" x14ac:dyDescent="0.2">
      <c r="B285" s="2"/>
      <c r="E285" s="20"/>
      <c r="F285" s="2"/>
    </row>
    <row r="286" spans="2:6" x14ac:dyDescent="0.2">
      <c r="B286" s="2"/>
      <c r="E286" s="20"/>
      <c r="F286" s="2"/>
    </row>
    <row r="287" spans="2:6" x14ac:dyDescent="0.2">
      <c r="B287" s="2"/>
      <c r="E287" s="20"/>
      <c r="F287" s="2"/>
    </row>
    <row r="288" spans="2:6" x14ac:dyDescent="0.2">
      <c r="B288" s="2"/>
      <c r="E288" s="20"/>
      <c r="F288" s="2"/>
    </row>
    <row r="289" spans="2:6" x14ac:dyDescent="0.2">
      <c r="B289" s="2"/>
      <c r="E289" s="20"/>
      <c r="F289" s="2"/>
    </row>
    <row r="290" spans="2:6" x14ac:dyDescent="0.2">
      <c r="B290" s="2"/>
      <c r="E290" s="20"/>
      <c r="F290" s="2"/>
    </row>
    <row r="291" spans="2:6" x14ac:dyDescent="0.2">
      <c r="B291" s="2"/>
      <c r="E291" s="20"/>
      <c r="F291" s="2"/>
    </row>
    <row r="292" spans="2:6" x14ac:dyDescent="0.2">
      <c r="B292" s="2"/>
      <c r="E292" s="20"/>
      <c r="F292" s="2"/>
    </row>
    <row r="293" spans="2:6" x14ac:dyDescent="0.2">
      <c r="B293" s="2"/>
      <c r="E293" s="20"/>
      <c r="F293" s="2"/>
    </row>
    <row r="294" spans="2:6" x14ac:dyDescent="0.2">
      <c r="B294" s="2"/>
      <c r="E294" s="20"/>
      <c r="F294" s="2"/>
    </row>
    <row r="295" spans="2:6" x14ac:dyDescent="0.2">
      <c r="B295" s="2"/>
      <c r="E295" s="20"/>
      <c r="F295" s="2"/>
    </row>
    <row r="296" spans="2:6" x14ac:dyDescent="0.2">
      <c r="B296" s="2"/>
      <c r="E296" s="20"/>
      <c r="F296" s="2"/>
    </row>
    <row r="297" spans="2:6" x14ac:dyDescent="0.2">
      <c r="B297" s="2"/>
      <c r="E297" s="20"/>
      <c r="F297" s="2"/>
    </row>
    <row r="298" spans="2:6" x14ac:dyDescent="0.2">
      <c r="B298" s="2"/>
      <c r="E298" s="20"/>
      <c r="F298" s="2"/>
    </row>
    <row r="299" spans="2:6" x14ac:dyDescent="0.2">
      <c r="B299" s="2"/>
      <c r="E299" s="20"/>
      <c r="F299" s="2"/>
    </row>
    <row r="300" spans="2:6" x14ac:dyDescent="0.2">
      <c r="B300" s="2"/>
      <c r="E300" s="20"/>
      <c r="F300" s="2"/>
    </row>
    <row r="301" spans="2:6" x14ac:dyDescent="0.2">
      <c r="B301" s="2"/>
      <c r="E301" s="20"/>
      <c r="F301" s="2"/>
    </row>
    <row r="302" spans="2:6" x14ac:dyDescent="0.2">
      <c r="B302" s="2"/>
      <c r="E302" s="20"/>
      <c r="F302" s="2"/>
    </row>
    <row r="303" spans="2:6" x14ac:dyDescent="0.2">
      <c r="B303" s="2"/>
      <c r="E303" s="20"/>
      <c r="F303" s="2"/>
    </row>
    <row r="304" spans="2:6" x14ac:dyDescent="0.2">
      <c r="B304" s="2"/>
      <c r="E304" s="20"/>
      <c r="F304" s="2"/>
    </row>
    <row r="305" spans="2:6" x14ac:dyDescent="0.2">
      <c r="B305" s="2"/>
      <c r="E305" s="20"/>
      <c r="F305" s="2"/>
    </row>
    <row r="306" spans="2:6" x14ac:dyDescent="0.2">
      <c r="B306" s="2"/>
      <c r="E306" s="20"/>
      <c r="F306" s="2"/>
    </row>
    <row r="307" spans="2:6" x14ac:dyDescent="0.2">
      <c r="B307" s="2"/>
      <c r="E307" s="20"/>
      <c r="F307" s="2"/>
    </row>
    <row r="308" spans="2:6" x14ac:dyDescent="0.2">
      <c r="B308" s="2"/>
      <c r="E308" s="20"/>
      <c r="F308" s="2"/>
    </row>
    <row r="309" spans="2:6" x14ac:dyDescent="0.2">
      <c r="B309" s="2"/>
      <c r="E309" s="20"/>
      <c r="F309" s="2"/>
    </row>
    <row r="310" spans="2:6" x14ac:dyDescent="0.2">
      <c r="B310" s="2"/>
      <c r="E310" s="20"/>
      <c r="F310" s="2"/>
    </row>
    <row r="311" spans="2:6" x14ac:dyDescent="0.2">
      <c r="B311" s="2"/>
      <c r="E311" s="20"/>
      <c r="F311" s="2"/>
    </row>
    <row r="312" spans="2:6" x14ac:dyDescent="0.2">
      <c r="B312" s="2"/>
      <c r="E312" s="20"/>
      <c r="F312" s="2"/>
    </row>
    <row r="313" spans="2:6" x14ac:dyDescent="0.2">
      <c r="B313" s="2"/>
      <c r="E313" s="20"/>
      <c r="F313" s="2"/>
    </row>
    <row r="314" spans="2:6" x14ac:dyDescent="0.2">
      <c r="B314" s="2"/>
      <c r="E314" s="20"/>
      <c r="F314" s="2"/>
    </row>
    <row r="315" spans="2:6" x14ac:dyDescent="0.2">
      <c r="B315" s="2"/>
      <c r="E315" s="20"/>
      <c r="F315" s="2"/>
    </row>
    <row r="316" spans="2:6" x14ac:dyDescent="0.2">
      <c r="B316" s="2"/>
      <c r="E316" s="20"/>
      <c r="F316" s="2"/>
    </row>
    <row r="317" spans="2:6" x14ac:dyDescent="0.2">
      <c r="B317" s="2"/>
      <c r="E317" s="20"/>
      <c r="F317" s="2"/>
    </row>
    <row r="318" spans="2:6" x14ac:dyDescent="0.2">
      <c r="B318" s="2"/>
      <c r="E318" s="20"/>
      <c r="F318" s="2"/>
    </row>
    <row r="319" spans="2:6" x14ac:dyDescent="0.2">
      <c r="B319" s="2"/>
      <c r="E319" s="20"/>
      <c r="F319" s="2"/>
    </row>
    <row r="320" spans="2:6" x14ac:dyDescent="0.2">
      <c r="B320" s="2"/>
      <c r="E320" s="20"/>
      <c r="F320" s="2"/>
    </row>
    <row r="321" spans="2:6" x14ac:dyDescent="0.2">
      <c r="B321" s="2"/>
      <c r="E321" s="20"/>
      <c r="F321" s="2"/>
    </row>
    <row r="322" spans="2:6" x14ac:dyDescent="0.2">
      <c r="B322" s="2"/>
      <c r="E322" s="20"/>
      <c r="F322" s="2"/>
    </row>
    <row r="323" spans="2:6" x14ac:dyDescent="0.2">
      <c r="B323" s="2"/>
      <c r="E323" s="20"/>
      <c r="F323" s="2"/>
    </row>
    <row r="324" spans="2:6" x14ac:dyDescent="0.2">
      <c r="B324" s="2"/>
      <c r="E324" s="20"/>
      <c r="F324" s="2"/>
    </row>
    <row r="325" spans="2:6" x14ac:dyDescent="0.2">
      <c r="B325" s="2"/>
      <c r="E325" s="20"/>
      <c r="F325" s="2"/>
    </row>
    <row r="326" spans="2:6" x14ac:dyDescent="0.2">
      <c r="B326" s="2"/>
      <c r="E326" s="20"/>
      <c r="F326" s="2"/>
    </row>
    <row r="327" spans="2:6" x14ac:dyDescent="0.2">
      <c r="B327" s="2"/>
      <c r="E327" s="20"/>
      <c r="F327" s="2"/>
    </row>
    <row r="328" spans="2:6" x14ac:dyDescent="0.2">
      <c r="B328" s="2"/>
      <c r="E328" s="20"/>
      <c r="F328" s="2"/>
    </row>
    <row r="329" spans="2:6" x14ac:dyDescent="0.2">
      <c r="B329" s="2"/>
      <c r="E329" s="20"/>
      <c r="F329" s="2"/>
    </row>
    <row r="330" spans="2:6" x14ac:dyDescent="0.2">
      <c r="B330" s="2"/>
      <c r="E330" s="20"/>
      <c r="F330" s="2"/>
    </row>
    <row r="331" spans="2:6" x14ac:dyDescent="0.2">
      <c r="B331" s="2"/>
      <c r="E331" s="20"/>
      <c r="F331" s="2"/>
    </row>
    <row r="332" spans="2:6" x14ac:dyDescent="0.2">
      <c r="B332" s="2"/>
      <c r="E332" s="20"/>
      <c r="F332" s="2"/>
    </row>
    <row r="333" spans="2:6" x14ac:dyDescent="0.2">
      <c r="B333" s="2"/>
      <c r="E333" s="20"/>
      <c r="F333" s="2"/>
    </row>
    <row r="334" spans="2:6" x14ac:dyDescent="0.2">
      <c r="B334" s="2"/>
      <c r="E334" s="20"/>
      <c r="F334" s="2"/>
    </row>
    <row r="335" spans="2:6" x14ac:dyDescent="0.2">
      <c r="B335" s="2"/>
      <c r="E335" s="20"/>
      <c r="F335" s="2"/>
    </row>
    <row r="336" spans="2:6" x14ac:dyDescent="0.2">
      <c r="B336" s="2"/>
      <c r="E336" s="20"/>
      <c r="F336" s="2"/>
    </row>
    <row r="337" spans="2:6" x14ac:dyDescent="0.2">
      <c r="B337" s="2"/>
      <c r="E337" s="20"/>
      <c r="F337" s="2"/>
    </row>
    <row r="338" spans="2:6" x14ac:dyDescent="0.2">
      <c r="B338" s="2"/>
      <c r="E338" s="20"/>
      <c r="F338" s="2"/>
    </row>
    <row r="339" spans="2:6" x14ac:dyDescent="0.2">
      <c r="B339" s="2"/>
      <c r="E339" s="20"/>
      <c r="F339" s="2"/>
    </row>
    <row r="340" spans="2:6" x14ac:dyDescent="0.2">
      <c r="B340" s="2"/>
      <c r="E340" s="20"/>
      <c r="F340" s="2"/>
    </row>
    <row r="341" spans="2:6" x14ac:dyDescent="0.2">
      <c r="B341" s="2"/>
      <c r="E341" s="20"/>
      <c r="F341" s="2"/>
    </row>
    <row r="342" spans="2:6" x14ac:dyDescent="0.2">
      <c r="B342" s="2"/>
      <c r="E342" s="20"/>
      <c r="F342" s="2"/>
    </row>
    <row r="343" spans="2:6" x14ac:dyDescent="0.2">
      <c r="B343" s="2"/>
      <c r="E343" s="20"/>
      <c r="F343" s="2"/>
    </row>
    <row r="344" spans="2:6" x14ac:dyDescent="0.2">
      <c r="B344" s="2"/>
      <c r="E344" s="20"/>
      <c r="F344" s="2"/>
    </row>
    <row r="345" spans="2:6" x14ac:dyDescent="0.2">
      <c r="B345" s="2"/>
      <c r="E345" s="20"/>
      <c r="F345" s="2"/>
    </row>
    <row r="346" spans="2:6" x14ac:dyDescent="0.2">
      <c r="B346" s="2"/>
      <c r="E346" s="20"/>
      <c r="F346" s="2"/>
    </row>
    <row r="347" spans="2:6" x14ac:dyDescent="0.2">
      <c r="B347" s="2"/>
      <c r="E347" s="20"/>
      <c r="F347" s="2"/>
    </row>
    <row r="348" spans="2:6" x14ac:dyDescent="0.2">
      <c r="B348" s="2"/>
      <c r="E348" s="20"/>
      <c r="F348" s="2"/>
    </row>
    <row r="349" spans="2:6" x14ac:dyDescent="0.2">
      <c r="B349" s="2"/>
      <c r="E349" s="20"/>
      <c r="F349" s="2"/>
    </row>
    <row r="350" spans="2:6" x14ac:dyDescent="0.2">
      <c r="B350" s="2"/>
      <c r="E350" s="20"/>
      <c r="F350" s="2"/>
    </row>
    <row r="351" spans="2:6" x14ac:dyDescent="0.2">
      <c r="B351" s="2"/>
      <c r="E351" s="20"/>
      <c r="F351" s="2"/>
    </row>
    <row r="352" spans="2:6" x14ac:dyDescent="0.2">
      <c r="B352" s="2"/>
      <c r="F352" s="2"/>
    </row>
    <row r="353" spans="2:6" x14ac:dyDescent="0.2">
      <c r="B353" s="2"/>
      <c r="F353" s="2"/>
    </row>
    <row r="354" spans="2:6" x14ac:dyDescent="0.2">
      <c r="B354" s="2"/>
      <c r="F354" s="2"/>
    </row>
    <row r="355" spans="2:6" x14ac:dyDescent="0.2">
      <c r="B355" s="2"/>
      <c r="F355" s="2"/>
    </row>
    <row r="356" spans="2:6" x14ac:dyDescent="0.2">
      <c r="B356" s="2"/>
      <c r="F356" s="2"/>
    </row>
    <row r="357" spans="2:6" x14ac:dyDescent="0.2">
      <c r="B357" s="2"/>
      <c r="F357" s="2"/>
    </row>
    <row r="358" spans="2:6" x14ac:dyDescent="0.2">
      <c r="B358" s="2"/>
      <c r="F358" s="2"/>
    </row>
    <row r="359" spans="2:6" x14ac:dyDescent="0.2">
      <c r="B359" s="2"/>
      <c r="F359" s="2"/>
    </row>
    <row r="360" spans="2:6" x14ac:dyDescent="0.2">
      <c r="B360" s="2"/>
      <c r="F360" s="2"/>
    </row>
    <row r="361" spans="2:6" x14ac:dyDescent="0.2">
      <c r="B361" s="2"/>
      <c r="F361" s="2"/>
    </row>
    <row r="362" spans="2:6" x14ac:dyDescent="0.2">
      <c r="B362" s="2"/>
      <c r="F362" s="2"/>
    </row>
    <row r="363" spans="2:6" x14ac:dyDescent="0.2">
      <c r="B363" s="2"/>
      <c r="F363" s="2"/>
    </row>
    <row r="364" spans="2:6" x14ac:dyDescent="0.2">
      <c r="B364" s="2"/>
      <c r="F364" s="2"/>
    </row>
    <row r="365" spans="2:6" x14ac:dyDescent="0.2">
      <c r="B365" s="2"/>
      <c r="F365" s="2"/>
    </row>
    <row r="366" spans="2:6" x14ac:dyDescent="0.2">
      <c r="B366" s="2"/>
      <c r="F366" s="2"/>
    </row>
    <row r="367" spans="2:6" x14ac:dyDescent="0.2">
      <c r="B367" s="2"/>
      <c r="F367" s="2"/>
    </row>
    <row r="368" spans="2:6" x14ac:dyDescent="0.2">
      <c r="B368" s="2"/>
      <c r="F368" s="2"/>
    </row>
    <row r="369" spans="2:6" x14ac:dyDescent="0.2">
      <c r="B369" s="2"/>
      <c r="F369" s="2"/>
    </row>
    <row r="370" spans="2:6" x14ac:dyDescent="0.2">
      <c r="B370" s="2"/>
      <c r="F370" s="2"/>
    </row>
    <row r="371" spans="2:6" x14ac:dyDescent="0.2">
      <c r="B371" s="2"/>
      <c r="F371" s="2"/>
    </row>
    <row r="372" spans="2:6" x14ac:dyDescent="0.2">
      <c r="B372" s="2"/>
      <c r="F372" s="2"/>
    </row>
    <row r="373" spans="2:6" x14ac:dyDescent="0.2">
      <c r="B373" s="2"/>
      <c r="F373" s="2"/>
    </row>
    <row r="374" spans="2:6" x14ac:dyDescent="0.2">
      <c r="B374" s="2"/>
      <c r="F374" s="2"/>
    </row>
    <row r="375" spans="2:6" x14ac:dyDescent="0.2">
      <c r="B375" s="2"/>
      <c r="F375" s="2"/>
    </row>
    <row r="376" spans="2:6" x14ac:dyDescent="0.2">
      <c r="B376" s="2"/>
      <c r="F376" s="2"/>
    </row>
    <row r="377" spans="2:6" x14ac:dyDescent="0.2">
      <c r="B377" s="2"/>
      <c r="F377" s="2"/>
    </row>
    <row r="378" spans="2:6" x14ac:dyDescent="0.2">
      <c r="B378" s="2"/>
      <c r="F378" s="2"/>
    </row>
    <row r="379" spans="2:6" x14ac:dyDescent="0.2">
      <c r="B379" s="2"/>
      <c r="F379" s="2"/>
    </row>
    <row r="380" spans="2:6" x14ac:dyDescent="0.2">
      <c r="B380" s="2"/>
      <c r="F380" s="2"/>
    </row>
    <row r="381" spans="2:6" x14ac:dyDescent="0.2">
      <c r="B381" s="2"/>
      <c r="F381" s="2"/>
    </row>
    <row r="382" spans="2:6" x14ac:dyDescent="0.2">
      <c r="B382" s="2"/>
      <c r="F382" s="2"/>
    </row>
    <row r="383" spans="2:6" x14ac:dyDescent="0.2">
      <c r="B383" s="2"/>
      <c r="F383" s="2"/>
    </row>
    <row r="384" spans="2:6" x14ac:dyDescent="0.2">
      <c r="B384" s="2"/>
      <c r="F384" s="2"/>
    </row>
    <row r="385" spans="2:6" x14ac:dyDescent="0.2">
      <c r="B385" s="2"/>
      <c r="F385" s="2"/>
    </row>
    <row r="386" spans="2:6" x14ac:dyDescent="0.2">
      <c r="B386" s="2"/>
      <c r="F386" s="2"/>
    </row>
    <row r="387" spans="2:6" x14ac:dyDescent="0.2">
      <c r="B387" s="2"/>
      <c r="F387" s="2"/>
    </row>
    <row r="388" spans="2:6" x14ac:dyDescent="0.2">
      <c r="B388" s="2"/>
      <c r="F388" s="2"/>
    </row>
    <row r="389" spans="2:6" x14ac:dyDescent="0.2">
      <c r="B389" s="2"/>
      <c r="F389" s="2"/>
    </row>
    <row r="390" spans="2:6" x14ac:dyDescent="0.2">
      <c r="B390" s="2"/>
      <c r="F390" s="2"/>
    </row>
    <row r="391" spans="2:6" x14ac:dyDescent="0.2">
      <c r="B391" s="2"/>
      <c r="F391" s="2"/>
    </row>
    <row r="392" spans="2:6" x14ac:dyDescent="0.2">
      <c r="B392" s="2"/>
      <c r="F392" s="2"/>
    </row>
    <row r="393" spans="2:6" x14ac:dyDescent="0.2">
      <c r="B393" s="2"/>
      <c r="F393" s="2"/>
    </row>
    <row r="394" spans="2:6" x14ac:dyDescent="0.2">
      <c r="B394" s="2"/>
      <c r="F394" s="2"/>
    </row>
    <row r="395" spans="2:6" x14ac:dyDescent="0.2">
      <c r="B395" s="2"/>
      <c r="F395" s="2"/>
    </row>
    <row r="396" spans="2:6" x14ac:dyDescent="0.2">
      <c r="B396" s="2"/>
      <c r="F396" s="2"/>
    </row>
    <row r="397" spans="2:6" x14ac:dyDescent="0.2">
      <c r="B397" s="2"/>
      <c r="F397" s="2"/>
    </row>
    <row r="398" spans="2:6" x14ac:dyDescent="0.2">
      <c r="B398" s="2"/>
      <c r="F398" s="2"/>
    </row>
    <row r="399" spans="2:6" x14ac:dyDescent="0.2">
      <c r="B399" s="2"/>
      <c r="F399" s="2"/>
    </row>
    <row r="400" spans="2:6" x14ac:dyDescent="0.2">
      <c r="B400" s="2"/>
      <c r="F400" s="2"/>
    </row>
    <row r="401" spans="2:6" x14ac:dyDescent="0.2">
      <c r="B401" s="2"/>
      <c r="F401" s="2"/>
    </row>
    <row r="402" spans="2:6" x14ac:dyDescent="0.2">
      <c r="B402" s="2"/>
      <c r="F402" s="2"/>
    </row>
    <row r="403" spans="2:6" x14ac:dyDescent="0.2">
      <c r="B403" s="2"/>
      <c r="F403" s="2"/>
    </row>
    <row r="404" spans="2:6" x14ac:dyDescent="0.2">
      <c r="B404" s="2"/>
      <c r="F404" s="2"/>
    </row>
    <row r="405" spans="2:6" x14ac:dyDescent="0.2">
      <c r="B405" s="2"/>
      <c r="F405" s="2"/>
    </row>
    <row r="406" spans="2:6" x14ac:dyDescent="0.2">
      <c r="B406" s="2"/>
      <c r="F406" s="2"/>
    </row>
    <row r="407" spans="2:6" x14ac:dyDescent="0.2">
      <c r="B407" s="2"/>
      <c r="F407" s="2"/>
    </row>
    <row r="408" spans="2:6" x14ac:dyDescent="0.2">
      <c r="B408" s="2"/>
      <c r="F408" s="2"/>
    </row>
    <row r="409" spans="2:6" x14ac:dyDescent="0.2">
      <c r="B409" s="2"/>
      <c r="F409" s="2"/>
    </row>
    <row r="410" spans="2:6" x14ac:dyDescent="0.2">
      <c r="B410" s="2"/>
      <c r="F410" s="2"/>
    </row>
    <row r="411" spans="2:6" x14ac:dyDescent="0.2">
      <c r="B411" s="2"/>
      <c r="F411" s="2"/>
    </row>
    <row r="412" spans="2:6" x14ac:dyDescent="0.2">
      <c r="B412" s="2"/>
      <c r="F412" s="2"/>
    </row>
    <row r="413" spans="2:6" x14ac:dyDescent="0.2">
      <c r="B413" s="2"/>
      <c r="F413" s="2"/>
    </row>
    <row r="414" spans="2:6" x14ac:dyDescent="0.2">
      <c r="B414" s="2"/>
      <c r="F414" s="2"/>
    </row>
    <row r="415" spans="2:6" x14ac:dyDescent="0.2">
      <c r="B415" s="2"/>
      <c r="F415" s="2"/>
    </row>
    <row r="416" spans="2:6" x14ac:dyDescent="0.2">
      <c r="B416" s="2"/>
      <c r="F416" s="2"/>
    </row>
    <row r="417" spans="2:6" x14ac:dyDescent="0.2">
      <c r="B417" s="2"/>
      <c r="F417" s="2"/>
    </row>
    <row r="418" spans="2:6" x14ac:dyDescent="0.2">
      <c r="B418" s="2"/>
      <c r="F418" s="2"/>
    </row>
    <row r="419" spans="2:6" x14ac:dyDescent="0.2">
      <c r="B419" s="2"/>
      <c r="F419" s="2"/>
    </row>
    <row r="420" spans="2:6" x14ac:dyDescent="0.2">
      <c r="B420" s="2"/>
      <c r="F420" s="2"/>
    </row>
    <row r="421" spans="2:6" x14ac:dyDescent="0.2">
      <c r="B421" s="2"/>
      <c r="F421" s="2"/>
    </row>
    <row r="422" spans="2:6" x14ac:dyDescent="0.2">
      <c r="B422" s="2"/>
      <c r="F422" s="2"/>
    </row>
    <row r="423" spans="2:6" x14ac:dyDescent="0.2">
      <c r="B423" s="2"/>
      <c r="F423" s="2"/>
    </row>
    <row r="424" spans="2:6" x14ac:dyDescent="0.2">
      <c r="B424" s="2"/>
      <c r="F424" s="2"/>
    </row>
    <row r="425" spans="2:6" x14ac:dyDescent="0.2">
      <c r="B425" s="2"/>
      <c r="F425" s="2"/>
    </row>
    <row r="426" spans="2:6" x14ac:dyDescent="0.2">
      <c r="B426" s="2"/>
      <c r="F426" s="2"/>
    </row>
    <row r="427" spans="2:6" x14ac:dyDescent="0.2">
      <c r="B427" s="2"/>
      <c r="F427" s="2"/>
    </row>
    <row r="428" spans="2:6" x14ac:dyDescent="0.2">
      <c r="B428" s="2"/>
      <c r="F428" s="2"/>
    </row>
    <row r="429" spans="2:6" x14ac:dyDescent="0.2">
      <c r="B429" s="2"/>
      <c r="F429" s="2"/>
    </row>
    <row r="430" spans="2:6" x14ac:dyDescent="0.2">
      <c r="B430" s="2"/>
      <c r="F430" s="2"/>
    </row>
    <row r="431" spans="2:6" x14ac:dyDescent="0.2">
      <c r="B431" s="2"/>
      <c r="F431" s="2"/>
    </row>
    <row r="432" spans="2:6" x14ac:dyDescent="0.2">
      <c r="B432" s="2"/>
      <c r="F432" s="2"/>
    </row>
    <row r="433" spans="2:6" x14ac:dyDescent="0.2">
      <c r="B433" s="2"/>
      <c r="F433" s="2"/>
    </row>
    <row r="434" spans="2:6" x14ac:dyDescent="0.2">
      <c r="B434" s="2"/>
      <c r="F434" s="2"/>
    </row>
    <row r="435" spans="2:6" x14ac:dyDescent="0.2">
      <c r="B435" s="2"/>
      <c r="F435" s="2"/>
    </row>
    <row r="436" spans="2:6" x14ac:dyDescent="0.2">
      <c r="B436" s="2"/>
      <c r="F436" s="2"/>
    </row>
    <row r="437" spans="2:6" x14ac:dyDescent="0.2">
      <c r="B437" s="2"/>
      <c r="F437" s="2"/>
    </row>
    <row r="438" spans="2:6" x14ac:dyDescent="0.2">
      <c r="B438" s="2"/>
      <c r="F438" s="2"/>
    </row>
    <row r="439" spans="2:6" x14ac:dyDescent="0.2">
      <c r="B439" s="2"/>
      <c r="F439" s="2"/>
    </row>
    <row r="440" spans="2:6" x14ac:dyDescent="0.2">
      <c r="B440" s="2"/>
      <c r="F440" s="2"/>
    </row>
    <row r="441" spans="2:6" x14ac:dyDescent="0.2">
      <c r="B441" s="2"/>
      <c r="F441" s="2"/>
    </row>
    <row r="442" spans="2:6" x14ac:dyDescent="0.2">
      <c r="B442" s="2"/>
      <c r="F442" s="2"/>
    </row>
    <row r="443" spans="2:6" x14ac:dyDescent="0.2">
      <c r="B443" s="2"/>
      <c r="F443" s="2"/>
    </row>
    <row r="444" spans="2:6" x14ac:dyDescent="0.2">
      <c r="B444" s="2"/>
      <c r="F444" s="2"/>
    </row>
    <row r="445" spans="2:6" x14ac:dyDescent="0.2">
      <c r="B445" s="2"/>
      <c r="F445" s="2"/>
    </row>
    <row r="446" spans="2:6" x14ac:dyDescent="0.2">
      <c r="B446" s="2"/>
      <c r="F446" s="2"/>
    </row>
    <row r="447" spans="2:6" x14ac:dyDescent="0.2">
      <c r="B447" s="2"/>
      <c r="F447" s="2"/>
    </row>
    <row r="448" spans="2:6" x14ac:dyDescent="0.2">
      <c r="B448" s="2"/>
      <c r="F448" s="2"/>
    </row>
    <row r="449" spans="2:6" x14ac:dyDescent="0.2">
      <c r="B449" s="2"/>
      <c r="F449" s="2"/>
    </row>
    <row r="450" spans="2:6" x14ac:dyDescent="0.2">
      <c r="B450" s="2"/>
      <c r="F450" s="2"/>
    </row>
    <row r="451" spans="2:6" x14ac:dyDescent="0.2">
      <c r="B451" s="2"/>
      <c r="F451" s="2"/>
    </row>
    <row r="452" spans="2:6" x14ac:dyDescent="0.2">
      <c r="B452" s="2"/>
      <c r="F452" s="2"/>
    </row>
    <row r="453" spans="2:6" x14ac:dyDescent="0.2">
      <c r="B453" s="2"/>
      <c r="F453" s="2"/>
    </row>
    <row r="454" spans="2:6" x14ac:dyDescent="0.2">
      <c r="B454" s="2"/>
      <c r="F454" s="2"/>
    </row>
    <row r="455" spans="2:6" x14ac:dyDescent="0.2">
      <c r="B455" s="2"/>
      <c r="F455" s="2"/>
    </row>
    <row r="456" spans="2:6" x14ac:dyDescent="0.2">
      <c r="B456" s="2"/>
      <c r="F456" s="2"/>
    </row>
    <row r="457" spans="2:6" x14ac:dyDescent="0.2">
      <c r="B457" s="2"/>
      <c r="F457" s="2"/>
    </row>
    <row r="458" spans="2:6" x14ac:dyDescent="0.2">
      <c r="B458" s="2"/>
      <c r="F458" s="2"/>
    </row>
    <row r="459" spans="2:6" x14ac:dyDescent="0.2">
      <c r="B459" s="2"/>
      <c r="F459" s="2"/>
    </row>
    <row r="460" spans="2:6" x14ac:dyDescent="0.2">
      <c r="B460" s="2"/>
      <c r="F460" s="2"/>
    </row>
    <row r="461" spans="2:6" x14ac:dyDescent="0.2">
      <c r="B461" s="2"/>
      <c r="F461" s="2"/>
    </row>
    <row r="462" spans="2:6" x14ac:dyDescent="0.2">
      <c r="B462" s="2"/>
      <c r="F462" s="2"/>
    </row>
    <row r="463" spans="2:6" x14ac:dyDescent="0.2">
      <c r="B463" s="2"/>
      <c r="F463" s="2"/>
    </row>
    <row r="464" spans="2:6" x14ac:dyDescent="0.2">
      <c r="B464" s="2"/>
      <c r="F464" s="2"/>
    </row>
    <row r="465" spans="2:6" x14ac:dyDescent="0.2">
      <c r="B465" s="2"/>
      <c r="F465" s="2"/>
    </row>
    <row r="466" spans="2:6" x14ac:dyDescent="0.2">
      <c r="B466" s="2"/>
      <c r="F466" s="2"/>
    </row>
    <row r="467" spans="2:6" x14ac:dyDescent="0.2">
      <c r="B467" s="2"/>
      <c r="F467" s="2"/>
    </row>
    <row r="468" spans="2:6" x14ac:dyDescent="0.2">
      <c r="B468" s="2"/>
      <c r="F468" s="2"/>
    </row>
    <row r="469" spans="2:6" x14ac:dyDescent="0.2">
      <c r="B469" s="2"/>
      <c r="F469" s="2"/>
    </row>
    <row r="470" spans="2:6" x14ac:dyDescent="0.2">
      <c r="B470" s="2"/>
      <c r="F470" s="2"/>
    </row>
    <row r="471" spans="2:6" x14ac:dyDescent="0.2">
      <c r="B471" s="2"/>
      <c r="F471" s="2"/>
    </row>
    <row r="472" spans="2:6" x14ac:dyDescent="0.2">
      <c r="B472" s="2"/>
      <c r="F472" s="2"/>
    </row>
    <row r="473" spans="2:6" x14ac:dyDescent="0.2">
      <c r="B473" s="2"/>
      <c r="F473" s="2"/>
    </row>
    <row r="474" spans="2:6" x14ac:dyDescent="0.2">
      <c r="B474" s="2"/>
      <c r="F474" s="2"/>
    </row>
    <row r="475" spans="2:6" x14ac:dyDescent="0.2">
      <c r="B475" s="2"/>
      <c r="F475" s="2"/>
    </row>
    <row r="476" spans="2:6" x14ac:dyDescent="0.2">
      <c r="B476" s="2"/>
      <c r="F476" s="2"/>
    </row>
    <row r="477" spans="2:6" x14ac:dyDescent="0.2">
      <c r="B477" s="2"/>
      <c r="F477" s="2"/>
    </row>
    <row r="478" spans="2:6" x14ac:dyDescent="0.2">
      <c r="B478" s="2"/>
      <c r="F478" s="2"/>
    </row>
    <row r="479" spans="2:6" x14ac:dyDescent="0.2">
      <c r="B479" s="2"/>
      <c r="F479" s="2"/>
    </row>
    <row r="480" spans="2:6" x14ac:dyDescent="0.2">
      <c r="B480" s="2"/>
      <c r="F480" s="2"/>
    </row>
    <row r="481" spans="2:6" x14ac:dyDescent="0.2">
      <c r="B481" s="2"/>
      <c r="F481" s="2"/>
    </row>
    <row r="482" spans="2:6" x14ac:dyDescent="0.2">
      <c r="B482" s="2"/>
      <c r="F482" s="2"/>
    </row>
    <row r="483" spans="2:6" x14ac:dyDescent="0.2">
      <c r="B483" s="2"/>
      <c r="F483" s="2"/>
    </row>
    <row r="484" spans="2:6" x14ac:dyDescent="0.2">
      <c r="B484" s="2"/>
      <c r="F484" s="2"/>
    </row>
    <row r="485" spans="2:6" x14ac:dyDescent="0.2">
      <c r="B485" s="2"/>
      <c r="F485" s="2"/>
    </row>
    <row r="486" spans="2:6" x14ac:dyDescent="0.2">
      <c r="B486" s="2"/>
      <c r="F486" s="2"/>
    </row>
    <row r="487" spans="2:6" x14ac:dyDescent="0.2">
      <c r="B487" s="2"/>
      <c r="F487" s="2"/>
    </row>
    <row r="488" spans="2:6" x14ac:dyDescent="0.2">
      <c r="B488" s="2"/>
      <c r="F488" s="2"/>
    </row>
    <row r="489" spans="2:6" x14ac:dyDescent="0.2">
      <c r="B489" s="2"/>
      <c r="F489" s="2"/>
    </row>
    <row r="490" spans="2:6" x14ac:dyDescent="0.2">
      <c r="B490" s="2"/>
      <c r="F490" s="2"/>
    </row>
    <row r="491" spans="2:6" x14ac:dyDescent="0.2">
      <c r="B491" s="2"/>
      <c r="F491" s="2"/>
    </row>
    <row r="492" spans="2:6" x14ac:dyDescent="0.2">
      <c r="B492" s="2"/>
      <c r="F492" s="2"/>
    </row>
    <row r="493" spans="2:6" x14ac:dyDescent="0.2">
      <c r="B493" s="2"/>
      <c r="F493" s="2"/>
    </row>
    <row r="494" spans="2:6" x14ac:dyDescent="0.2">
      <c r="B494" s="2"/>
      <c r="F494" s="2"/>
    </row>
    <row r="495" spans="2:6" x14ac:dyDescent="0.2">
      <c r="B495" s="2"/>
      <c r="F495" s="2"/>
    </row>
    <row r="496" spans="2:6" x14ac:dyDescent="0.2">
      <c r="B496" s="2"/>
      <c r="F496" s="2"/>
    </row>
    <row r="497" spans="2:6" x14ac:dyDescent="0.2">
      <c r="B497" s="2"/>
      <c r="F497" s="2"/>
    </row>
    <row r="498" spans="2:6" x14ac:dyDescent="0.2">
      <c r="B498" s="2"/>
      <c r="F498" s="2"/>
    </row>
    <row r="499" spans="2:6" x14ac:dyDescent="0.2">
      <c r="B499" s="2"/>
      <c r="F499" s="2"/>
    </row>
    <row r="500" spans="2:6" x14ac:dyDescent="0.2">
      <c r="B500" s="2"/>
      <c r="F500" s="2"/>
    </row>
    <row r="501" spans="2:6" x14ac:dyDescent="0.2">
      <c r="B501" s="2"/>
      <c r="F501" s="2"/>
    </row>
    <row r="502" spans="2:6" x14ac:dyDescent="0.2">
      <c r="B502" s="2"/>
      <c r="F502" s="2"/>
    </row>
    <row r="503" spans="2:6" x14ac:dyDescent="0.2">
      <c r="B503" s="2"/>
      <c r="F503" s="2"/>
    </row>
    <row r="504" spans="2:6" x14ac:dyDescent="0.2">
      <c r="B504" s="2"/>
      <c r="F504" s="2"/>
    </row>
    <row r="505" spans="2:6" x14ac:dyDescent="0.2">
      <c r="B505" s="2"/>
      <c r="F505" s="2"/>
    </row>
    <row r="506" spans="2:6" x14ac:dyDescent="0.2">
      <c r="B506" s="2"/>
      <c r="F506" s="2"/>
    </row>
    <row r="507" spans="2:6" x14ac:dyDescent="0.2">
      <c r="B507" s="2"/>
      <c r="F507" s="2"/>
    </row>
    <row r="508" spans="2:6" x14ac:dyDescent="0.2">
      <c r="B508" s="2"/>
      <c r="F508" s="2"/>
    </row>
    <row r="509" spans="2:6" x14ac:dyDescent="0.2">
      <c r="B509" s="2"/>
      <c r="F509" s="2"/>
    </row>
    <row r="510" spans="2:6" x14ac:dyDescent="0.2">
      <c r="B510" s="2"/>
      <c r="F510" s="2"/>
    </row>
    <row r="511" spans="2:6" x14ac:dyDescent="0.2">
      <c r="B511" s="2"/>
      <c r="F511" s="2"/>
    </row>
    <row r="512" spans="2:6" x14ac:dyDescent="0.2">
      <c r="B512" s="2"/>
      <c r="F512" s="2"/>
    </row>
    <row r="513" spans="2:6" x14ac:dyDescent="0.2">
      <c r="B513" s="2"/>
      <c r="F513" s="2"/>
    </row>
    <row r="514" spans="2:6" x14ac:dyDescent="0.2">
      <c r="B514" s="2"/>
      <c r="F514" s="2"/>
    </row>
    <row r="515" spans="2:6" x14ac:dyDescent="0.2">
      <c r="B515" s="2"/>
      <c r="F515" s="2"/>
    </row>
    <row r="516" spans="2:6" x14ac:dyDescent="0.2">
      <c r="B516" s="2"/>
      <c r="F516" s="2"/>
    </row>
    <row r="517" spans="2:6" x14ac:dyDescent="0.2">
      <c r="B517" s="2"/>
      <c r="F517" s="2"/>
    </row>
    <row r="518" spans="2:6" x14ac:dyDescent="0.2">
      <c r="B518" s="2"/>
      <c r="F518" s="2"/>
    </row>
    <row r="519" spans="2:6" x14ac:dyDescent="0.2">
      <c r="B519" s="2"/>
      <c r="F519" s="2"/>
    </row>
    <row r="520" spans="2:6" x14ac:dyDescent="0.2">
      <c r="B520" s="2"/>
      <c r="F520" s="2"/>
    </row>
    <row r="521" spans="2:6" x14ac:dyDescent="0.2">
      <c r="B521" s="2"/>
      <c r="F521" s="2"/>
    </row>
    <row r="522" spans="2:6" x14ac:dyDescent="0.2">
      <c r="B522" s="2"/>
      <c r="F522" s="2"/>
    </row>
    <row r="523" spans="2:6" x14ac:dyDescent="0.2">
      <c r="B523" s="2"/>
      <c r="F523" s="2"/>
    </row>
    <row r="524" spans="2:6" x14ac:dyDescent="0.2">
      <c r="B524" s="2"/>
      <c r="F524" s="2"/>
    </row>
    <row r="525" spans="2:6" x14ac:dyDescent="0.2">
      <c r="B525" s="2"/>
      <c r="F525" s="2"/>
    </row>
    <row r="526" spans="2:6" x14ac:dyDescent="0.2">
      <c r="B526" s="2"/>
      <c r="F526" s="2"/>
    </row>
    <row r="527" spans="2:6" x14ac:dyDescent="0.2">
      <c r="B527" s="2"/>
      <c r="F527" s="2"/>
    </row>
    <row r="528" spans="2:6" x14ac:dyDescent="0.2">
      <c r="B528" s="2"/>
      <c r="F528" s="2"/>
    </row>
    <row r="529" spans="2:6" x14ac:dyDescent="0.2">
      <c r="B529" s="2"/>
      <c r="F529" s="2"/>
    </row>
    <row r="530" spans="2:6" x14ac:dyDescent="0.2">
      <c r="B530" s="2"/>
      <c r="F530" s="2"/>
    </row>
    <row r="531" spans="2:6" x14ac:dyDescent="0.2">
      <c r="B531" s="2"/>
      <c r="F531" s="2"/>
    </row>
    <row r="532" spans="2:6" x14ac:dyDescent="0.2">
      <c r="B532" s="2"/>
      <c r="F532" s="2"/>
    </row>
    <row r="533" spans="2:6" x14ac:dyDescent="0.2">
      <c r="B533" s="2"/>
      <c r="F533" s="2"/>
    </row>
    <row r="534" spans="2:6" x14ac:dyDescent="0.2">
      <c r="B534" s="2"/>
      <c r="F534" s="2"/>
    </row>
    <row r="535" spans="2:6" x14ac:dyDescent="0.2">
      <c r="B535" s="2"/>
      <c r="F535" s="2"/>
    </row>
    <row r="536" spans="2:6" x14ac:dyDescent="0.2">
      <c r="B536" s="2"/>
      <c r="F536" s="2"/>
    </row>
    <row r="537" spans="2:6" x14ac:dyDescent="0.2">
      <c r="B537" s="2"/>
      <c r="F537" s="2"/>
    </row>
    <row r="538" spans="2:6" x14ac:dyDescent="0.2">
      <c r="B538" s="2"/>
      <c r="F538" s="2"/>
    </row>
    <row r="539" spans="2:6" x14ac:dyDescent="0.2">
      <c r="B539" s="2"/>
      <c r="F539" s="2"/>
    </row>
    <row r="540" spans="2:6" x14ac:dyDescent="0.2">
      <c r="B540" s="2"/>
      <c r="F540" s="2"/>
    </row>
    <row r="541" spans="2:6" x14ac:dyDescent="0.2">
      <c r="B541" s="2"/>
      <c r="F541" s="2"/>
    </row>
    <row r="542" spans="2:6" x14ac:dyDescent="0.2">
      <c r="B542" s="2"/>
      <c r="F542" s="2"/>
    </row>
    <row r="543" spans="2:6" x14ac:dyDescent="0.2">
      <c r="B543" s="2"/>
      <c r="F543" s="2"/>
    </row>
    <row r="544" spans="2:6" x14ac:dyDescent="0.2">
      <c r="B544" s="2"/>
      <c r="F544" s="2"/>
    </row>
    <row r="545" spans="2:6" x14ac:dyDescent="0.2">
      <c r="B545" s="2"/>
      <c r="F545" s="2"/>
    </row>
    <row r="546" spans="2:6" x14ac:dyDescent="0.2">
      <c r="B546" s="2"/>
      <c r="F546" s="2"/>
    </row>
    <row r="547" spans="2:6" x14ac:dyDescent="0.2">
      <c r="B547" s="2"/>
      <c r="F547" s="2"/>
    </row>
    <row r="548" spans="2:6" x14ac:dyDescent="0.2">
      <c r="B548" s="2"/>
      <c r="F548" s="2"/>
    </row>
    <row r="549" spans="2:6" x14ac:dyDescent="0.2">
      <c r="B549" s="2"/>
      <c r="F549" s="2"/>
    </row>
    <row r="550" spans="2:6" x14ac:dyDescent="0.2">
      <c r="B550" s="2"/>
      <c r="F550" s="2"/>
    </row>
    <row r="551" spans="2:6" x14ac:dyDescent="0.2">
      <c r="B551" s="2"/>
      <c r="F551" s="2"/>
    </row>
    <row r="552" spans="2:6" x14ac:dyDescent="0.2">
      <c r="B552" s="2"/>
      <c r="F552" s="2"/>
    </row>
    <row r="553" spans="2:6" x14ac:dyDescent="0.2">
      <c r="B553" s="2"/>
      <c r="F553" s="2"/>
    </row>
    <row r="554" spans="2:6" x14ac:dyDescent="0.2">
      <c r="B554" s="2"/>
      <c r="F554" s="2"/>
    </row>
    <row r="555" spans="2:6" x14ac:dyDescent="0.2">
      <c r="B555" s="2"/>
      <c r="F555" s="2"/>
    </row>
    <row r="556" spans="2:6" x14ac:dyDescent="0.2">
      <c r="B556" s="2"/>
      <c r="F556" s="2"/>
    </row>
    <row r="557" spans="2:6" x14ac:dyDescent="0.2">
      <c r="B557" s="2"/>
      <c r="F557" s="2"/>
    </row>
    <row r="558" spans="2:6" x14ac:dyDescent="0.2">
      <c r="B558" s="2"/>
      <c r="F558" s="2"/>
    </row>
    <row r="559" spans="2:6" x14ac:dyDescent="0.2">
      <c r="B559" s="2"/>
      <c r="F559" s="2"/>
    </row>
    <row r="560" spans="2:6" x14ac:dyDescent="0.2">
      <c r="B560" s="2"/>
      <c r="F560" s="2"/>
    </row>
    <row r="561" spans="2:6" x14ac:dyDescent="0.2">
      <c r="B561" s="2"/>
      <c r="F561" s="2"/>
    </row>
    <row r="562" spans="2:6" x14ac:dyDescent="0.2">
      <c r="B562" s="2"/>
      <c r="F562" s="2"/>
    </row>
    <row r="563" spans="2:6" x14ac:dyDescent="0.2">
      <c r="B563" s="2"/>
      <c r="F563" s="2"/>
    </row>
    <row r="564" spans="2:6" x14ac:dyDescent="0.2">
      <c r="B564" s="2"/>
      <c r="F564" s="2"/>
    </row>
    <row r="565" spans="2:6" x14ac:dyDescent="0.2">
      <c r="B565" s="2"/>
      <c r="F565" s="2"/>
    </row>
    <row r="566" spans="2:6" x14ac:dyDescent="0.2">
      <c r="B566" s="2"/>
      <c r="F566" s="2"/>
    </row>
    <row r="567" spans="2:6" x14ac:dyDescent="0.2">
      <c r="B567" s="2"/>
      <c r="F567" s="2"/>
    </row>
    <row r="568" spans="2:6" x14ac:dyDescent="0.2">
      <c r="B568" s="2"/>
      <c r="F568" s="2"/>
    </row>
    <row r="569" spans="2:6" x14ac:dyDescent="0.2">
      <c r="B569" s="2"/>
      <c r="F569" s="2"/>
    </row>
    <row r="570" spans="2:6" x14ac:dyDescent="0.2">
      <c r="B570" s="2"/>
      <c r="F570" s="2"/>
    </row>
    <row r="571" spans="2:6" x14ac:dyDescent="0.2">
      <c r="B571" s="2"/>
      <c r="F571" s="2"/>
    </row>
    <row r="572" spans="2:6" x14ac:dyDescent="0.2">
      <c r="B572" s="2"/>
      <c r="F572" s="2"/>
    </row>
    <row r="573" spans="2:6" x14ac:dyDescent="0.2">
      <c r="B573" s="2"/>
      <c r="F573" s="2"/>
    </row>
    <row r="574" spans="2:6" x14ac:dyDescent="0.2">
      <c r="B574" s="2"/>
      <c r="F574" s="2"/>
    </row>
    <row r="575" spans="2:6" x14ac:dyDescent="0.2">
      <c r="B575" s="2"/>
      <c r="F575" s="2"/>
    </row>
    <row r="576" spans="2:6" x14ac:dyDescent="0.2">
      <c r="B576" s="2"/>
      <c r="F576" s="2"/>
    </row>
    <row r="577" spans="2:6" x14ac:dyDescent="0.2">
      <c r="B577" s="2"/>
      <c r="F577" s="2"/>
    </row>
    <row r="578" spans="2:6" x14ac:dyDescent="0.2">
      <c r="B578" s="2"/>
      <c r="F578" s="2"/>
    </row>
    <row r="579" spans="2:6" x14ac:dyDescent="0.2">
      <c r="B579" s="2"/>
      <c r="F579" s="2"/>
    </row>
    <row r="580" spans="2:6" x14ac:dyDescent="0.2">
      <c r="B580" s="2"/>
      <c r="F580" s="2"/>
    </row>
    <row r="581" spans="2:6" x14ac:dyDescent="0.2">
      <c r="B581" s="2"/>
      <c r="F581" s="2"/>
    </row>
    <row r="582" spans="2:6" x14ac:dyDescent="0.2">
      <c r="B582" s="2"/>
      <c r="F582" s="2"/>
    </row>
    <row r="583" spans="2:6" x14ac:dyDescent="0.2">
      <c r="B583" s="2"/>
      <c r="F583" s="2"/>
    </row>
    <row r="584" spans="2:6" x14ac:dyDescent="0.2">
      <c r="B584" s="2"/>
      <c r="F584" s="2"/>
    </row>
    <row r="585" spans="2:6" x14ac:dyDescent="0.2">
      <c r="B585" s="2"/>
      <c r="F585" s="2"/>
    </row>
    <row r="586" spans="2:6" x14ac:dyDescent="0.2">
      <c r="B586" s="2"/>
      <c r="F586" s="2"/>
    </row>
    <row r="587" spans="2:6" x14ac:dyDescent="0.2">
      <c r="B587" s="2"/>
      <c r="F587" s="2"/>
    </row>
    <row r="588" spans="2:6" x14ac:dyDescent="0.2">
      <c r="B588" s="2"/>
      <c r="F588" s="2"/>
    </row>
    <row r="589" spans="2:6" x14ac:dyDescent="0.2">
      <c r="B589" s="2"/>
      <c r="F589" s="2"/>
    </row>
    <row r="590" spans="2:6" x14ac:dyDescent="0.2">
      <c r="B590" s="2"/>
      <c r="F590" s="2"/>
    </row>
    <row r="591" spans="2:6" x14ac:dyDescent="0.2">
      <c r="B591" s="2"/>
      <c r="F591" s="2"/>
    </row>
    <row r="592" spans="2:6" x14ac:dyDescent="0.2">
      <c r="B592" s="2"/>
      <c r="F592" s="2"/>
    </row>
    <row r="593" spans="2:6" x14ac:dyDescent="0.2">
      <c r="B593" s="2"/>
      <c r="F593" s="2"/>
    </row>
    <row r="594" spans="2:6" x14ac:dyDescent="0.2">
      <c r="B594" s="2"/>
      <c r="F594" s="2"/>
    </row>
    <row r="595" spans="2:6" x14ac:dyDescent="0.2">
      <c r="B595" s="2"/>
      <c r="F595" s="2"/>
    </row>
    <row r="596" spans="2:6" x14ac:dyDescent="0.2">
      <c r="B596" s="2"/>
      <c r="F596" s="2"/>
    </row>
    <row r="597" spans="2:6" x14ac:dyDescent="0.2">
      <c r="B597" s="2"/>
      <c r="F597" s="2"/>
    </row>
    <row r="598" spans="2:6" x14ac:dyDescent="0.2">
      <c r="B598" s="2"/>
      <c r="F598" s="2"/>
    </row>
    <row r="599" spans="2:6" x14ac:dyDescent="0.2">
      <c r="B599" s="2"/>
      <c r="F599" s="2"/>
    </row>
    <row r="600" spans="2:6" x14ac:dyDescent="0.2">
      <c r="B600" s="2"/>
      <c r="F600" s="2"/>
    </row>
    <row r="601" spans="2:6" x14ac:dyDescent="0.2">
      <c r="B601" s="2"/>
      <c r="F601" s="2"/>
    </row>
    <row r="602" spans="2:6" x14ac:dyDescent="0.2">
      <c r="B602" s="2"/>
      <c r="F602" s="2"/>
    </row>
    <row r="603" spans="2:6" x14ac:dyDescent="0.2">
      <c r="B603" s="2"/>
      <c r="F603" s="2"/>
    </row>
    <row r="604" spans="2:6" x14ac:dyDescent="0.2">
      <c r="B604" s="2"/>
      <c r="F604" s="2"/>
    </row>
    <row r="605" spans="2:6" x14ac:dyDescent="0.2">
      <c r="B605" s="2"/>
      <c r="F605" s="2"/>
    </row>
    <row r="606" spans="2:6" x14ac:dyDescent="0.2">
      <c r="B606" s="2"/>
      <c r="F606" s="2"/>
    </row>
    <row r="607" spans="2:6" x14ac:dyDescent="0.2">
      <c r="B607" s="2"/>
      <c r="F607" s="2"/>
    </row>
    <row r="608" spans="2:6" x14ac:dyDescent="0.2">
      <c r="B608" s="2"/>
      <c r="F608" s="2"/>
    </row>
    <row r="609" spans="2:6" x14ac:dyDescent="0.2">
      <c r="B609" s="2"/>
      <c r="F609" s="2"/>
    </row>
    <row r="610" spans="2:6" x14ac:dyDescent="0.2">
      <c r="B610" s="2"/>
      <c r="F610" s="2"/>
    </row>
    <row r="611" spans="2:6" x14ac:dyDescent="0.2">
      <c r="B611" s="2"/>
      <c r="F611" s="2"/>
    </row>
    <row r="612" spans="2:6" x14ac:dyDescent="0.2">
      <c r="B612" s="2"/>
      <c r="F612" s="2"/>
    </row>
    <row r="613" spans="2:6" x14ac:dyDescent="0.2">
      <c r="B613" s="2"/>
      <c r="F613" s="2"/>
    </row>
    <row r="614" spans="2:6" x14ac:dyDescent="0.2">
      <c r="B614" s="2"/>
      <c r="F614" s="2"/>
    </row>
    <row r="615" spans="2:6" x14ac:dyDescent="0.2">
      <c r="B615" s="2"/>
      <c r="F615" s="2"/>
    </row>
    <row r="616" spans="2:6" x14ac:dyDescent="0.2">
      <c r="B616" s="2"/>
      <c r="F616" s="2"/>
    </row>
    <row r="617" spans="2:6" x14ac:dyDescent="0.2">
      <c r="B617" s="2"/>
      <c r="F617" s="2"/>
    </row>
    <row r="618" spans="2:6" x14ac:dyDescent="0.2">
      <c r="B618" s="2"/>
      <c r="F618" s="2"/>
    </row>
    <row r="619" spans="2:6" x14ac:dyDescent="0.2">
      <c r="B619" s="2"/>
      <c r="F619" s="2"/>
    </row>
    <row r="620" spans="2:6" x14ac:dyDescent="0.2">
      <c r="B620" s="2"/>
      <c r="F620" s="2"/>
    </row>
    <row r="621" spans="2:6" x14ac:dyDescent="0.2">
      <c r="B621" s="2"/>
      <c r="F621" s="2"/>
    </row>
    <row r="622" spans="2:6" x14ac:dyDescent="0.2">
      <c r="B622" s="2"/>
      <c r="F622" s="2"/>
    </row>
    <row r="623" spans="2:6" x14ac:dyDescent="0.2">
      <c r="B623" s="2"/>
      <c r="F623" s="2"/>
    </row>
    <row r="624" spans="2:6" x14ac:dyDescent="0.2">
      <c r="B624" s="2"/>
      <c r="F624" s="2"/>
    </row>
    <row r="625" spans="2:6" x14ac:dyDescent="0.2">
      <c r="B625" s="2"/>
      <c r="F625" s="2"/>
    </row>
    <row r="626" spans="2:6" x14ac:dyDescent="0.2">
      <c r="B626" s="2"/>
      <c r="F626" s="2"/>
    </row>
    <row r="627" spans="2:6" x14ac:dyDescent="0.2">
      <c r="B627" s="2"/>
      <c r="F627" s="2"/>
    </row>
    <row r="628" spans="2:6" x14ac:dyDescent="0.2">
      <c r="B628" s="2"/>
      <c r="F628" s="2"/>
    </row>
    <row r="629" spans="2:6" x14ac:dyDescent="0.2">
      <c r="B629" s="2"/>
      <c r="F629" s="2"/>
    </row>
    <row r="630" spans="2:6" x14ac:dyDescent="0.2">
      <c r="B630" s="2"/>
      <c r="F630" s="2"/>
    </row>
    <row r="631" spans="2:6" x14ac:dyDescent="0.2">
      <c r="B631" s="2"/>
      <c r="F631" s="2"/>
    </row>
    <row r="632" spans="2:6" x14ac:dyDescent="0.2">
      <c r="B632" s="2"/>
      <c r="F632" s="2"/>
    </row>
    <row r="633" spans="2:6" x14ac:dyDescent="0.2">
      <c r="B633" s="2"/>
      <c r="F633" s="2"/>
    </row>
    <row r="634" spans="2:6" x14ac:dyDescent="0.2">
      <c r="B634" s="2"/>
      <c r="F634" s="2"/>
    </row>
    <row r="635" spans="2:6" x14ac:dyDescent="0.2">
      <c r="B635" s="2"/>
      <c r="F635" s="2"/>
    </row>
    <row r="636" spans="2:6" x14ac:dyDescent="0.2">
      <c r="B636" s="2"/>
      <c r="F636" s="2"/>
    </row>
    <row r="637" spans="2:6" x14ac:dyDescent="0.2">
      <c r="B637" s="2"/>
      <c r="F637" s="2"/>
    </row>
    <row r="638" spans="2:6" x14ac:dyDescent="0.2">
      <c r="B638" s="2"/>
      <c r="F638" s="2"/>
    </row>
    <row r="639" spans="2:6" x14ac:dyDescent="0.2">
      <c r="B639" s="2"/>
      <c r="F639" s="2"/>
    </row>
    <row r="640" spans="2:6" x14ac:dyDescent="0.2">
      <c r="B640" s="2"/>
      <c r="F640" s="2"/>
    </row>
    <row r="641" spans="2:6" x14ac:dyDescent="0.2">
      <c r="B641" s="2"/>
      <c r="F641" s="2"/>
    </row>
    <row r="642" spans="2:6" x14ac:dyDescent="0.2">
      <c r="B642" s="2"/>
      <c r="F642" s="2"/>
    </row>
    <row r="643" spans="2:6" x14ac:dyDescent="0.2">
      <c r="B643" s="2"/>
      <c r="F643" s="2"/>
    </row>
    <row r="644" spans="2:6" x14ac:dyDescent="0.2">
      <c r="B644" s="2"/>
      <c r="F644" s="2"/>
    </row>
    <row r="645" spans="2:6" x14ac:dyDescent="0.2">
      <c r="B645" s="2"/>
      <c r="F645" s="2"/>
    </row>
    <row r="646" spans="2:6" x14ac:dyDescent="0.2">
      <c r="B646" s="2"/>
      <c r="F646" s="2"/>
    </row>
    <row r="647" spans="2:6" x14ac:dyDescent="0.2">
      <c r="B647" s="2"/>
      <c r="F647" s="2"/>
    </row>
    <row r="648" spans="2:6" x14ac:dyDescent="0.2">
      <c r="B648" s="2"/>
      <c r="F648" s="2"/>
    </row>
    <row r="649" spans="2:6" x14ac:dyDescent="0.2">
      <c r="B649" s="2"/>
      <c r="F649" s="2"/>
    </row>
    <row r="650" spans="2:6" x14ac:dyDescent="0.2">
      <c r="B650" s="2"/>
      <c r="F650" s="2"/>
    </row>
    <row r="651" spans="2:6" x14ac:dyDescent="0.2">
      <c r="B651" s="2"/>
      <c r="F651" s="2"/>
    </row>
    <row r="652" spans="2:6" x14ac:dyDescent="0.2">
      <c r="B652" s="2"/>
      <c r="F652" s="2"/>
    </row>
    <row r="653" spans="2:6" x14ac:dyDescent="0.2">
      <c r="B653" s="2"/>
      <c r="F653" s="2"/>
    </row>
    <row r="654" spans="2:6" x14ac:dyDescent="0.2">
      <c r="B654" s="2"/>
      <c r="F654" s="2"/>
    </row>
    <row r="655" spans="2:6" x14ac:dyDescent="0.2">
      <c r="B655" s="2"/>
      <c r="F655" s="2"/>
    </row>
    <row r="656" spans="2:6" x14ac:dyDescent="0.2">
      <c r="B656" s="2"/>
      <c r="F656" s="2"/>
    </row>
    <row r="657" spans="2:6" x14ac:dyDescent="0.2">
      <c r="B657" s="2"/>
      <c r="F657" s="2"/>
    </row>
    <row r="658" spans="2:6" x14ac:dyDescent="0.2">
      <c r="B658" s="2"/>
      <c r="F658" s="2"/>
    </row>
    <row r="659" spans="2:6" x14ac:dyDescent="0.2">
      <c r="B659" s="2"/>
      <c r="F659" s="2"/>
    </row>
    <row r="660" spans="2:6" x14ac:dyDescent="0.2">
      <c r="B660" s="2"/>
      <c r="F660" s="2"/>
    </row>
    <row r="661" spans="2:6" x14ac:dyDescent="0.2">
      <c r="B661" s="2"/>
      <c r="F661" s="2"/>
    </row>
    <row r="662" spans="2:6" x14ac:dyDescent="0.2">
      <c r="B662" s="2"/>
      <c r="F662" s="2"/>
    </row>
    <row r="663" spans="2:6" x14ac:dyDescent="0.2">
      <c r="B663" s="2"/>
      <c r="F663" s="2"/>
    </row>
    <row r="664" spans="2:6" x14ac:dyDescent="0.2">
      <c r="B664" s="2"/>
      <c r="F664" s="2"/>
    </row>
    <row r="665" spans="2:6" x14ac:dyDescent="0.2">
      <c r="B665" s="2"/>
      <c r="F665" s="2"/>
    </row>
    <row r="666" spans="2:6" x14ac:dyDescent="0.2">
      <c r="B666" s="2"/>
      <c r="F666" s="2"/>
    </row>
    <row r="667" spans="2:6" x14ac:dyDescent="0.2">
      <c r="B667" s="2"/>
      <c r="F667" s="2"/>
    </row>
    <row r="668" spans="2:6" x14ac:dyDescent="0.2">
      <c r="B668" s="2"/>
      <c r="F668" s="2"/>
    </row>
    <row r="669" spans="2:6" x14ac:dyDescent="0.2">
      <c r="B669" s="2"/>
      <c r="F669" s="2"/>
    </row>
    <row r="670" spans="2:6" x14ac:dyDescent="0.2">
      <c r="B670" s="2"/>
      <c r="F670" s="2"/>
    </row>
    <row r="671" spans="2:6" x14ac:dyDescent="0.2">
      <c r="B671" s="2"/>
      <c r="F671" s="2"/>
    </row>
    <row r="672" spans="2:6" x14ac:dyDescent="0.2">
      <c r="B672" s="2"/>
      <c r="F672" s="2"/>
    </row>
    <row r="673" spans="2:6" x14ac:dyDescent="0.2">
      <c r="B673" s="2"/>
      <c r="F673" s="2"/>
    </row>
    <row r="674" spans="2:6" x14ac:dyDescent="0.2">
      <c r="B674" s="2"/>
      <c r="F674" s="2"/>
    </row>
    <row r="675" spans="2:6" x14ac:dyDescent="0.2">
      <c r="B675" s="2"/>
      <c r="F675" s="2"/>
    </row>
    <row r="676" spans="2:6" x14ac:dyDescent="0.2">
      <c r="B676" s="2"/>
      <c r="F676" s="2"/>
    </row>
    <row r="677" spans="2:6" x14ac:dyDescent="0.2">
      <c r="B677" s="2"/>
      <c r="F677" s="2"/>
    </row>
    <row r="678" spans="2:6" x14ac:dyDescent="0.2">
      <c r="B678" s="2"/>
      <c r="F678" s="2"/>
    </row>
    <row r="679" spans="2:6" x14ac:dyDescent="0.2">
      <c r="B679" s="2"/>
      <c r="F679" s="2"/>
    </row>
    <row r="680" spans="2:6" x14ac:dyDescent="0.2">
      <c r="B680" s="2"/>
      <c r="F680" s="2"/>
    </row>
    <row r="681" spans="2:6" x14ac:dyDescent="0.2">
      <c r="B681" s="2"/>
      <c r="F681" s="2"/>
    </row>
    <row r="682" spans="2:6" x14ac:dyDescent="0.2">
      <c r="B682" s="2"/>
      <c r="F682" s="2"/>
    </row>
    <row r="683" spans="2:6" x14ac:dyDescent="0.2">
      <c r="B683" s="2"/>
      <c r="F683" s="2"/>
    </row>
    <row r="684" spans="2:6" x14ac:dyDescent="0.2">
      <c r="B684" s="2"/>
      <c r="F684" s="2"/>
    </row>
    <row r="685" spans="2:6" x14ac:dyDescent="0.2">
      <c r="B685" s="2"/>
      <c r="F685" s="2"/>
    </row>
    <row r="686" spans="2:6" x14ac:dyDescent="0.2">
      <c r="B686" s="2"/>
      <c r="F686" s="2"/>
    </row>
    <row r="687" spans="2:6" x14ac:dyDescent="0.2">
      <c r="B687" s="2"/>
      <c r="F687" s="2"/>
    </row>
    <row r="688" spans="2:6" x14ac:dyDescent="0.2">
      <c r="B688" s="2"/>
      <c r="F688" s="2"/>
    </row>
    <row r="689" spans="2:6" x14ac:dyDescent="0.2">
      <c r="B689" s="2"/>
      <c r="F689" s="2"/>
    </row>
    <row r="690" spans="2:6" x14ac:dyDescent="0.2">
      <c r="B690" s="2"/>
      <c r="F690" s="2"/>
    </row>
    <row r="691" spans="2:6" x14ac:dyDescent="0.2">
      <c r="B691" s="2"/>
      <c r="F691" s="2"/>
    </row>
    <row r="692" spans="2:6" x14ac:dyDescent="0.2">
      <c r="B692" s="2"/>
      <c r="F692" s="2"/>
    </row>
    <row r="693" spans="2:6" x14ac:dyDescent="0.2">
      <c r="B693" s="2"/>
      <c r="F693" s="2"/>
    </row>
    <row r="694" spans="2:6" x14ac:dyDescent="0.2">
      <c r="B694" s="2"/>
      <c r="F694" s="2"/>
    </row>
    <row r="695" spans="2:6" x14ac:dyDescent="0.2">
      <c r="B695" s="2"/>
      <c r="F695" s="2"/>
    </row>
    <row r="696" spans="2:6" x14ac:dyDescent="0.2">
      <c r="B696" s="2"/>
      <c r="F696" s="2"/>
    </row>
    <row r="697" spans="2:6" x14ac:dyDescent="0.2">
      <c r="B697" s="2"/>
      <c r="F697" s="2"/>
    </row>
    <row r="698" spans="2:6" x14ac:dyDescent="0.2">
      <c r="B698" s="2"/>
      <c r="F698" s="2"/>
    </row>
    <row r="699" spans="2:6" x14ac:dyDescent="0.2">
      <c r="B699" s="2"/>
      <c r="F699" s="2"/>
    </row>
    <row r="700" spans="2:6" x14ac:dyDescent="0.2">
      <c r="B700" s="2"/>
      <c r="F700" s="2"/>
    </row>
    <row r="701" spans="2:6" x14ac:dyDescent="0.2">
      <c r="B701" s="2"/>
      <c r="F701" s="2"/>
    </row>
    <row r="702" spans="2:6" x14ac:dyDescent="0.2">
      <c r="B702" s="2"/>
      <c r="F702" s="2"/>
    </row>
    <row r="703" spans="2:6" x14ac:dyDescent="0.2">
      <c r="B703" s="2"/>
      <c r="F703" s="2"/>
    </row>
    <row r="704" spans="2:6" x14ac:dyDescent="0.2">
      <c r="B704" s="2"/>
      <c r="F704" s="2"/>
    </row>
    <row r="705" spans="2:6" x14ac:dyDescent="0.2">
      <c r="B705" s="2"/>
      <c r="F705" s="2"/>
    </row>
    <row r="706" spans="2:6" x14ac:dyDescent="0.2">
      <c r="B706" s="2"/>
      <c r="F706" s="2"/>
    </row>
    <row r="707" spans="2:6" x14ac:dyDescent="0.2">
      <c r="B707" s="2"/>
      <c r="F707" s="2"/>
    </row>
    <row r="708" spans="2:6" x14ac:dyDescent="0.2">
      <c r="B708" s="2"/>
      <c r="F708" s="2"/>
    </row>
    <row r="709" spans="2:6" x14ac:dyDescent="0.2">
      <c r="B709" s="2"/>
      <c r="F709" s="2"/>
    </row>
    <row r="710" spans="2:6" x14ac:dyDescent="0.2">
      <c r="B710" s="2"/>
      <c r="F710" s="2"/>
    </row>
    <row r="711" spans="2:6" x14ac:dyDescent="0.2">
      <c r="B711" s="2"/>
      <c r="F711" s="2"/>
    </row>
    <row r="712" spans="2:6" x14ac:dyDescent="0.2">
      <c r="B712" s="2"/>
      <c r="F712" s="2"/>
    </row>
    <row r="713" spans="2:6" x14ac:dyDescent="0.2">
      <c r="B713" s="2"/>
      <c r="F713" s="2"/>
    </row>
    <row r="714" spans="2:6" x14ac:dyDescent="0.2">
      <c r="B714" s="2"/>
      <c r="F714" s="2"/>
    </row>
    <row r="715" spans="2:6" x14ac:dyDescent="0.2">
      <c r="B715" s="2"/>
      <c r="F715" s="2"/>
    </row>
    <row r="716" spans="2:6" x14ac:dyDescent="0.2">
      <c r="B716" s="2"/>
      <c r="F716" s="2"/>
    </row>
    <row r="717" spans="2:6" x14ac:dyDescent="0.2">
      <c r="B717" s="2"/>
      <c r="F717" s="2"/>
    </row>
    <row r="718" spans="2:6" x14ac:dyDescent="0.2">
      <c r="B718" s="2"/>
      <c r="F718" s="2"/>
    </row>
    <row r="719" spans="2:6" x14ac:dyDescent="0.2">
      <c r="B719" s="2"/>
      <c r="F719" s="2"/>
    </row>
    <row r="720" spans="2:6" x14ac:dyDescent="0.2">
      <c r="B720" s="2"/>
      <c r="F720" s="2"/>
    </row>
    <row r="721" spans="2:6" x14ac:dyDescent="0.2">
      <c r="B721" s="2"/>
      <c r="F721" s="2"/>
    </row>
    <row r="722" spans="2:6" x14ac:dyDescent="0.2">
      <c r="B722" s="2"/>
      <c r="F722" s="2"/>
    </row>
    <row r="723" spans="2:6" x14ac:dyDescent="0.2">
      <c r="B723" s="2"/>
      <c r="F723" s="2"/>
    </row>
    <row r="724" spans="2:6" x14ac:dyDescent="0.2">
      <c r="B724" s="2"/>
      <c r="F724" s="2"/>
    </row>
    <row r="725" spans="2:6" x14ac:dyDescent="0.2">
      <c r="B725" s="2"/>
      <c r="F725" s="2"/>
    </row>
    <row r="726" spans="2:6" x14ac:dyDescent="0.2">
      <c r="B726" s="2"/>
      <c r="F726" s="2"/>
    </row>
    <row r="727" spans="2:6" x14ac:dyDescent="0.2">
      <c r="B727" s="2"/>
      <c r="F727" s="2"/>
    </row>
    <row r="728" spans="2:6" x14ac:dyDescent="0.2">
      <c r="B728" s="2"/>
      <c r="F728" s="2"/>
    </row>
    <row r="729" spans="2:6" x14ac:dyDescent="0.2">
      <c r="B729" s="2"/>
      <c r="F729" s="2"/>
    </row>
    <row r="730" spans="2:6" x14ac:dyDescent="0.2">
      <c r="B730" s="2"/>
      <c r="F730" s="2"/>
    </row>
    <row r="731" spans="2:6" x14ac:dyDescent="0.2">
      <c r="B731" s="2"/>
      <c r="F731" s="2"/>
    </row>
    <row r="732" spans="2:6" x14ac:dyDescent="0.2">
      <c r="B732" s="2"/>
      <c r="F732" s="2"/>
    </row>
    <row r="733" spans="2:6" x14ac:dyDescent="0.2">
      <c r="B733" s="2"/>
      <c r="F733" s="2"/>
    </row>
    <row r="734" spans="2:6" x14ac:dyDescent="0.2">
      <c r="B734" s="2"/>
      <c r="F734" s="2"/>
    </row>
    <row r="735" spans="2:6" x14ac:dyDescent="0.2">
      <c r="B735" s="2"/>
      <c r="F735" s="2"/>
    </row>
    <row r="736" spans="2:6" x14ac:dyDescent="0.2">
      <c r="B736" s="2"/>
      <c r="F736" s="2"/>
    </row>
    <row r="737" spans="2:6" x14ac:dyDescent="0.2">
      <c r="B737" s="2"/>
      <c r="F737" s="2"/>
    </row>
    <row r="738" spans="2:6" x14ac:dyDescent="0.2">
      <c r="B738" s="2"/>
      <c r="F738" s="2"/>
    </row>
    <row r="739" spans="2:6" x14ac:dyDescent="0.2">
      <c r="B739" s="2"/>
      <c r="F739" s="2"/>
    </row>
    <row r="740" spans="2:6" x14ac:dyDescent="0.2">
      <c r="B740" s="2"/>
      <c r="F740" s="2"/>
    </row>
    <row r="741" spans="2:6" x14ac:dyDescent="0.2">
      <c r="B741" s="2"/>
      <c r="F741" s="2"/>
    </row>
    <row r="742" spans="2:6" x14ac:dyDescent="0.2">
      <c r="B742" s="2"/>
      <c r="F742" s="2"/>
    </row>
    <row r="743" spans="2:6" x14ac:dyDescent="0.2">
      <c r="B743" s="2"/>
      <c r="F743" s="2"/>
    </row>
    <row r="744" spans="2:6" x14ac:dyDescent="0.2">
      <c r="B744" s="2"/>
      <c r="F744" s="2"/>
    </row>
    <row r="745" spans="2:6" x14ac:dyDescent="0.2">
      <c r="B745" s="2"/>
      <c r="F745" s="2"/>
    </row>
    <row r="746" spans="2:6" x14ac:dyDescent="0.2">
      <c r="B746" s="2"/>
      <c r="F746" s="2"/>
    </row>
    <row r="747" spans="2:6" x14ac:dyDescent="0.2">
      <c r="B747" s="2"/>
      <c r="F747" s="2"/>
    </row>
    <row r="748" spans="2:6" x14ac:dyDescent="0.2">
      <c r="B748" s="2"/>
      <c r="F748" s="2"/>
    </row>
    <row r="749" spans="2:6" x14ac:dyDescent="0.2">
      <c r="B749" s="2"/>
      <c r="F749" s="2"/>
    </row>
    <row r="750" spans="2:6" x14ac:dyDescent="0.2">
      <c r="B750" s="2"/>
      <c r="F750" s="2"/>
    </row>
    <row r="751" spans="2:6" x14ac:dyDescent="0.2">
      <c r="B751" s="2"/>
      <c r="F751" s="2"/>
    </row>
    <row r="752" spans="2:6" x14ac:dyDescent="0.2">
      <c r="B752" s="2"/>
      <c r="F752" s="2"/>
    </row>
    <row r="753" spans="2:6" x14ac:dyDescent="0.2">
      <c r="B753" s="2"/>
      <c r="F753" s="2"/>
    </row>
    <row r="754" spans="2:6" x14ac:dyDescent="0.2">
      <c r="B754" s="2"/>
      <c r="F754" s="2"/>
    </row>
    <row r="755" spans="2:6" x14ac:dyDescent="0.2">
      <c r="B755" s="2"/>
      <c r="F755" s="2"/>
    </row>
    <row r="756" spans="2:6" x14ac:dyDescent="0.2">
      <c r="B756" s="2"/>
      <c r="F756" s="2"/>
    </row>
    <row r="757" spans="2:6" x14ac:dyDescent="0.2">
      <c r="B757" s="2"/>
      <c r="F757" s="2"/>
    </row>
    <row r="758" spans="2:6" x14ac:dyDescent="0.2">
      <c r="B758" s="2"/>
      <c r="F758" s="2"/>
    </row>
    <row r="759" spans="2:6" x14ac:dyDescent="0.2">
      <c r="B759" s="2"/>
      <c r="F759" s="2"/>
    </row>
    <row r="760" spans="2:6" x14ac:dyDescent="0.2">
      <c r="B760" s="2"/>
      <c r="F760" s="2"/>
    </row>
    <row r="761" spans="2:6" x14ac:dyDescent="0.2">
      <c r="B761" s="2"/>
      <c r="F761" s="2"/>
    </row>
    <row r="762" spans="2:6" x14ac:dyDescent="0.2">
      <c r="B762" s="2"/>
      <c r="F762" s="2"/>
    </row>
    <row r="763" spans="2:6" x14ac:dyDescent="0.2">
      <c r="B763" s="2"/>
      <c r="F763" s="2"/>
    </row>
    <row r="764" spans="2:6" x14ac:dyDescent="0.2">
      <c r="B764" s="2"/>
      <c r="F764" s="2"/>
    </row>
    <row r="765" spans="2:6" x14ac:dyDescent="0.2">
      <c r="B765" s="2"/>
      <c r="F765" s="2"/>
    </row>
    <row r="766" spans="2:6" x14ac:dyDescent="0.2">
      <c r="B766" s="2"/>
      <c r="F766" s="2"/>
    </row>
    <row r="767" spans="2:6" x14ac:dyDescent="0.2">
      <c r="B767" s="2"/>
      <c r="F767" s="2"/>
    </row>
    <row r="768" spans="2:6" x14ac:dyDescent="0.2">
      <c r="B768" s="2"/>
      <c r="F768" s="2"/>
    </row>
    <row r="769" spans="2:6" x14ac:dyDescent="0.2">
      <c r="B769" s="2"/>
      <c r="F769" s="2"/>
    </row>
    <row r="770" spans="2:6" x14ac:dyDescent="0.2">
      <c r="B770" s="2"/>
      <c r="F770" s="2"/>
    </row>
    <row r="771" spans="2:6" x14ac:dyDescent="0.2">
      <c r="B771" s="2"/>
      <c r="F771" s="2"/>
    </row>
    <row r="772" spans="2:6" x14ac:dyDescent="0.2">
      <c r="B772" s="2"/>
      <c r="F772" s="2"/>
    </row>
    <row r="773" spans="2:6" x14ac:dyDescent="0.2">
      <c r="B773" s="2"/>
      <c r="F773" s="2"/>
    </row>
    <row r="774" spans="2:6" x14ac:dyDescent="0.2">
      <c r="B774" s="2"/>
      <c r="F774" s="2"/>
    </row>
    <row r="775" spans="2:6" x14ac:dyDescent="0.2">
      <c r="B775" s="2"/>
      <c r="F775" s="2"/>
    </row>
    <row r="776" spans="2:6" x14ac:dyDescent="0.2">
      <c r="B776" s="2"/>
      <c r="F776" s="2"/>
    </row>
    <row r="777" spans="2:6" x14ac:dyDescent="0.2">
      <c r="B777" s="2"/>
      <c r="F777" s="2"/>
    </row>
    <row r="778" spans="2:6" x14ac:dyDescent="0.2">
      <c r="B778" s="2"/>
      <c r="F778" s="2"/>
    </row>
    <row r="779" spans="2:6" x14ac:dyDescent="0.2">
      <c r="B779" s="2"/>
      <c r="F779" s="2"/>
    </row>
    <row r="780" spans="2:6" x14ac:dyDescent="0.2">
      <c r="B780" s="2"/>
      <c r="F780" s="2"/>
    </row>
    <row r="781" spans="2:6" x14ac:dyDescent="0.2">
      <c r="B781" s="2"/>
      <c r="F781" s="2"/>
    </row>
    <row r="782" spans="2:6" x14ac:dyDescent="0.2">
      <c r="B782" s="2"/>
      <c r="F782" s="2"/>
    </row>
    <row r="783" spans="2:6" x14ac:dyDescent="0.2">
      <c r="B783" s="2"/>
      <c r="F783" s="2"/>
    </row>
    <row r="784" spans="2:6" x14ac:dyDescent="0.2">
      <c r="B784" s="2"/>
      <c r="F784" s="2"/>
    </row>
    <row r="785" spans="2:6" x14ac:dyDescent="0.2">
      <c r="B785" s="2"/>
      <c r="F785" s="2"/>
    </row>
    <row r="786" spans="2:6" x14ac:dyDescent="0.2">
      <c r="B786" s="2"/>
      <c r="F786" s="2"/>
    </row>
    <row r="787" spans="2:6" x14ac:dyDescent="0.2">
      <c r="B787" s="2"/>
      <c r="F787" s="2"/>
    </row>
    <row r="788" spans="2:6" x14ac:dyDescent="0.2">
      <c r="B788" s="2"/>
      <c r="F788" s="2"/>
    </row>
    <row r="789" spans="2:6" x14ac:dyDescent="0.2">
      <c r="B789" s="2"/>
      <c r="F789" s="2"/>
    </row>
    <row r="790" spans="2:6" x14ac:dyDescent="0.2">
      <c r="B790" s="2"/>
      <c r="F790" s="2"/>
    </row>
    <row r="791" spans="2:6" x14ac:dyDescent="0.2">
      <c r="B791" s="2"/>
      <c r="F791" s="2"/>
    </row>
    <row r="792" spans="2:6" x14ac:dyDescent="0.2">
      <c r="B792" s="2"/>
      <c r="F792" s="2"/>
    </row>
    <row r="793" spans="2:6" x14ac:dyDescent="0.2">
      <c r="B793" s="2"/>
      <c r="F793" s="2"/>
    </row>
    <row r="794" spans="2:6" x14ac:dyDescent="0.2">
      <c r="B794" s="2"/>
      <c r="F794" s="2"/>
    </row>
    <row r="795" spans="2:6" x14ac:dyDescent="0.2">
      <c r="B795" s="2"/>
      <c r="F795" s="2"/>
    </row>
    <row r="796" spans="2:6" x14ac:dyDescent="0.2">
      <c r="B796" s="2"/>
      <c r="F796" s="2"/>
    </row>
    <row r="797" spans="2:6" x14ac:dyDescent="0.2">
      <c r="B797" s="2"/>
      <c r="F797" s="2"/>
    </row>
    <row r="798" spans="2:6" x14ac:dyDescent="0.2">
      <c r="B798" s="2"/>
      <c r="F798" s="2"/>
    </row>
    <row r="799" spans="2:6" x14ac:dyDescent="0.2">
      <c r="B799" s="2"/>
      <c r="F799" s="2"/>
    </row>
    <row r="800" spans="2:6" x14ac:dyDescent="0.2">
      <c r="B800" s="2"/>
      <c r="F800" s="2"/>
    </row>
    <row r="801" spans="2:6" x14ac:dyDescent="0.2">
      <c r="B801" s="2"/>
      <c r="F801" s="2"/>
    </row>
    <row r="802" spans="2:6" x14ac:dyDescent="0.2">
      <c r="B802" s="2"/>
      <c r="F802" s="2"/>
    </row>
    <row r="803" spans="2:6" x14ac:dyDescent="0.2">
      <c r="B803" s="2"/>
      <c r="F803" s="2"/>
    </row>
    <row r="804" spans="2:6" x14ac:dyDescent="0.2">
      <c r="B804" s="2"/>
      <c r="F804" s="2"/>
    </row>
    <row r="805" spans="2:6" x14ac:dyDescent="0.2">
      <c r="B805" s="2"/>
      <c r="F805" s="2"/>
    </row>
    <row r="806" spans="2:6" x14ac:dyDescent="0.2">
      <c r="B806" s="2"/>
      <c r="F806" s="2"/>
    </row>
    <row r="807" spans="2:6" x14ac:dyDescent="0.2">
      <c r="B807" s="2"/>
      <c r="F807" s="2"/>
    </row>
    <row r="808" spans="2:6" x14ac:dyDescent="0.2">
      <c r="B808" s="2"/>
      <c r="F808" s="2"/>
    </row>
    <row r="809" spans="2:6" x14ac:dyDescent="0.2">
      <c r="B809" s="2"/>
      <c r="F809" s="2"/>
    </row>
    <row r="810" spans="2:6" x14ac:dyDescent="0.2">
      <c r="B810" s="2"/>
      <c r="F810" s="2"/>
    </row>
    <row r="811" spans="2:6" x14ac:dyDescent="0.2">
      <c r="B811" s="2"/>
      <c r="F811" s="2"/>
    </row>
    <row r="812" spans="2:6" x14ac:dyDescent="0.2">
      <c r="B812" s="2"/>
      <c r="F812" s="2"/>
    </row>
    <row r="813" spans="2:6" x14ac:dyDescent="0.2">
      <c r="B813" s="2"/>
      <c r="F813" s="2"/>
    </row>
    <row r="814" spans="2:6" x14ac:dyDescent="0.2">
      <c r="B814" s="2"/>
      <c r="F814" s="2"/>
    </row>
    <row r="815" spans="2:6" x14ac:dyDescent="0.2">
      <c r="B815" s="2"/>
      <c r="F815" s="2"/>
    </row>
    <row r="816" spans="2:6" x14ac:dyDescent="0.2">
      <c r="B816" s="2"/>
      <c r="F816" s="2"/>
    </row>
    <row r="817" spans="2:6" x14ac:dyDescent="0.2">
      <c r="B817" s="2"/>
      <c r="F817" s="2"/>
    </row>
    <row r="818" spans="2:6" x14ac:dyDescent="0.2">
      <c r="B818" s="2"/>
      <c r="F818" s="2"/>
    </row>
    <row r="819" spans="2:6" x14ac:dyDescent="0.2">
      <c r="B819" s="2"/>
      <c r="F819" s="2"/>
    </row>
    <row r="820" spans="2:6" x14ac:dyDescent="0.2">
      <c r="B820" s="2"/>
      <c r="F820" s="2"/>
    </row>
    <row r="821" spans="2:6" x14ac:dyDescent="0.2">
      <c r="B821" s="2"/>
      <c r="F821" s="2"/>
    </row>
    <row r="822" spans="2:6" x14ac:dyDescent="0.2">
      <c r="B822" s="2"/>
      <c r="F822" s="2"/>
    </row>
    <row r="823" spans="2:6" x14ac:dyDescent="0.2">
      <c r="B823" s="2"/>
      <c r="F823" s="2"/>
    </row>
    <row r="824" spans="2:6" x14ac:dyDescent="0.2">
      <c r="B824" s="2"/>
      <c r="F824" s="2"/>
    </row>
    <row r="825" spans="2:6" x14ac:dyDescent="0.2">
      <c r="B825" s="2"/>
      <c r="F825" s="2"/>
    </row>
    <row r="826" spans="2:6" x14ac:dyDescent="0.2">
      <c r="B826" s="2"/>
      <c r="F826" s="2"/>
    </row>
    <row r="827" spans="2:6" x14ac:dyDescent="0.2">
      <c r="B827" s="2"/>
      <c r="F827" s="2"/>
    </row>
    <row r="828" spans="2:6" x14ac:dyDescent="0.2">
      <c r="B828" s="2"/>
      <c r="F828" s="2"/>
    </row>
    <row r="829" spans="2:6" x14ac:dyDescent="0.2">
      <c r="B829" s="2"/>
      <c r="F829" s="2"/>
    </row>
    <row r="830" spans="2:6" x14ac:dyDescent="0.2">
      <c r="B830" s="2"/>
      <c r="F830" s="2"/>
    </row>
    <row r="831" spans="2:6" x14ac:dyDescent="0.2">
      <c r="B831" s="2"/>
      <c r="F831" s="2"/>
    </row>
    <row r="832" spans="2:6" x14ac:dyDescent="0.2">
      <c r="B832" s="2"/>
      <c r="F832" s="2"/>
    </row>
    <row r="833" spans="2:6" x14ac:dyDescent="0.2">
      <c r="B833" s="2"/>
      <c r="F833" s="2"/>
    </row>
    <row r="834" spans="2:6" x14ac:dyDescent="0.2">
      <c r="B834" s="2"/>
      <c r="F834" s="2"/>
    </row>
    <row r="835" spans="2:6" x14ac:dyDescent="0.2">
      <c r="B835" s="2"/>
      <c r="F835" s="2"/>
    </row>
    <row r="836" spans="2:6" x14ac:dyDescent="0.2">
      <c r="B836" s="2"/>
      <c r="F836" s="2"/>
    </row>
    <row r="837" spans="2:6" x14ac:dyDescent="0.2">
      <c r="B837" s="2"/>
      <c r="F837" s="2"/>
    </row>
    <row r="838" spans="2:6" x14ac:dyDescent="0.2">
      <c r="B838" s="2"/>
      <c r="F838" s="2"/>
    </row>
    <row r="839" spans="2:6" x14ac:dyDescent="0.2">
      <c r="B839" s="2"/>
      <c r="F839" s="2"/>
    </row>
    <row r="840" spans="2:6" x14ac:dyDescent="0.2">
      <c r="B840" s="2"/>
      <c r="F840" s="2"/>
    </row>
    <row r="841" spans="2:6" x14ac:dyDescent="0.2">
      <c r="B841" s="2"/>
      <c r="F841" s="2"/>
    </row>
    <row r="842" spans="2:6" x14ac:dyDescent="0.2">
      <c r="B842" s="2"/>
      <c r="F842" s="2"/>
    </row>
    <row r="843" spans="2:6" x14ac:dyDescent="0.2">
      <c r="B843" s="2"/>
      <c r="F843" s="2"/>
    </row>
    <row r="844" spans="2:6" x14ac:dyDescent="0.2">
      <c r="B844" s="2"/>
      <c r="F844" s="2"/>
    </row>
    <row r="845" spans="2:6" x14ac:dyDescent="0.2">
      <c r="B845" s="2"/>
      <c r="F845" s="2"/>
    </row>
    <row r="846" spans="2:6" x14ac:dyDescent="0.2">
      <c r="B846" s="2"/>
      <c r="F846" s="2"/>
    </row>
    <row r="847" spans="2:6" x14ac:dyDescent="0.2">
      <c r="B847" s="2"/>
      <c r="F847" s="2"/>
    </row>
    <row r="848" spans="2:6" x14ac:dyDescent="0.2">
      <c r="B848" s="2"/>
      <c r="F848" s="2"/>
    </row>
    <row r="849" spans="2:6" x14ac:dyDescent="0.2">
      <c r="B849" s="2"/>
      <c r="F849" s="2"/>
    </row>
    <row r="850" spans="2:6" x14ac:dyDescent="0.2">
      <c r="B850" s="2"/>
      <c r="F850" s="2"/>
    </row>
    <row r="851" spans="2:6" x14ac:dyDescent="0.2">
      <c r="B851" s="2"/>
      <c r="F851" s="2"/>
    </row>
    <row r="852" spans="2:6" x14ac:dyDescent="0.2">
      <c r="B852" s="2"/>
      <c r="F852" s="2"/>
    </row>
    <row r="853" spans="2:6" x14ac:dyDescent="0.2">
      <c r="B853" s="2"/>
      <c r="F853" s="2"/>
    </row>
    <row r="854" spans="2:6" x14ac:dyDescent="0.2">
      <c r="B854" s="2"/>
      <c r="F854" s="2"/>
    </row>
    <row r="855" spans="2:6" x14ac:dyDescent="0.2">
      <c r="B855" s="2"/>
      <c r="F855" s="2"/>
    </row>
    <row r="856" spans="2:6" x14ac:dyDescent="0.2">
      <c r="B856" s="2"/>
      <c r="F856" s="2"/>
    </row>
    <row r="857" spans="2:6" x14ac:dyDescent="0.2">
      <c r="B857" s="2"/>
      <c r="F857" s="2"/>
    </row>
    <row r="858" spans="2:6" x14ac:dyDescent="0.2">
      <c r="B858" s="2"/>
      <c r="F858" s="2"/>
    </row>
    <row r="859" spans="2:6" x14ac:dyDescent="0.2">
      <c r="B859" s="2"/>
      <c r="F859" s="2"/>
    </row>
    <row r="860" spans="2:6" x14ac:dyDescent="0.2">
      <c r="B860" s="2"/>
      <c r="F860" s="2"/>
    </row>
    <row r="861" spans="2:6" x14ac:dyDescent="0.2">
      <c r="B861" s="2"/>
      <c r="F861" s="2"/>
    </row>
    <row r="862" spans="2:6" x14ac:dyDescent="0.2">
      <c r="B862" s="2"/>
      <c r="F862" s="2"/>
    </row>
    <row r="863" spans="2:6" x14ac:dyDescent="0.2">
      <c r="B863" s="2"/>
      <c r="F863" s="2"/>
    </row>
    <row r="864" spans="2:6" x14ac:dyDescent="0.2">
      <c r="B864" s="2"/>
      <c r="F864" s="2"/>
    </row>
    <row r="865" spans="2:6" x14ac:dyDescent="0.2">
      <c r="B865" s="2"/>
      <c r="F865" s="2"/>
    </row>
    <row r="866" spans="2:6" x14ac:dyDescent="0.2">
      <c r="B866" s="2"/>
      <c r="F866" s="2"/>
    </row>
    <row r="867" spans="2:6" x14ac:dyDescent="0.2">
      <c r="B867" s="2"/>
      <c r="F867" s="2"/>
    </row>
    <row r="868" spans="2:6" x14ac:dyDescent="0.2">
      <c r="B868" s="2"/>
      <c r="F868" s="2"/>
    </row>
    <row r="869" spans="2:6" x14ac:dyDescent="0.2">
      <c r="B869" s="2"/>
      <c r="F869" s="2"/>
    </row>
    <row r="870" spans="2:6" x14ac:dyDescent="0.2">
      <c r="B870" s="2"/>
      <c r="F870" s="2"/>
    </row>
    <row r="871" spans="2:6" x14ac:dyDescent="0.2">
      <c r="B871" s="2"/>
      <c r="F871" s="2"/>
    </row>
    <row r="872" spans="2:6" x14ac:dyDescent="0.2">
      <c r="B872" s="2"/>
      <c r="F872" s="2"/>
    </row>
    <row r="873" spans="2:6" x14ac:dyDescent="0.2">
      <c r="B873" s="2"/>
      <c r="F873" s="2"/>
    </row>
    <row r="874" spans="2:6" x14ac:dyDescent="0.2">
      <c r="B874" s="2"/>
      <c r="F874" s="2"/>
    </row>
    <row r="875" spans="2:6" x14ac:dyDescent="0.2">
      <c r="B875" s="2"/>
      <c r="F875" s="2"/>
    </row>
    <row r="876" spans="2:6" x14ac:dyDescent="0.2">
      <c r="B876" s="2"/>
      <c r="F876" s="2"/>
    </row>
    <row r="877" spans="2:6" x14ac:dyDescent="0.2">
      <c r="B877" s="2"/>
      <c r="F877" s="2"/>
    </row>
    <row r="878" spans="2:6" x14ac:dyDescent="0.2">
      <c r="B878" s="2"/>
      <c r="F878" s="2"/>
    </row>
    <row r="879" spans="2:6" x14ac:dyDescent="0.2">
      <c r="B879" s="2"/>
      <c r="F879" s="2"/>
    </row>
    <row r="880" spans="2:6" x14ac:dyDescent="0.2">
      <c r="B880" s="2"/>
      <c r="F880" s="2"/>
    </row>
    <row r="881" spans="2:6" x14ac:dyDescent="0.2">
      <c r="B881" s="2"/>
      <c r="F881" s="2"/>
    </row>
    <row r="882" spans="2:6" x14ac:dyDescent="0.2">
      <c r="B882" s="2"/>
      <c r="F882" s="2"/>
    </row>
    <row r="883" spans="2:6" x14ac:dyDescent="0.2">
      <c r="B883" s="2"/>
      <c r="F883" s="2"/>
    </row>
    <row r="884" spans="2:6" x14ac:dyDescent="0.2">
      <c r="B884" s="2"/>
      <c r="F884" s="2"/>
    </row>
    <row r="885" spans="2:6" x14ac:dyDescent="0.2">
      <c r="B885" s="2"/>
      <c r="F885" s="2"/>
    </row>
    <row r="886" spans="2:6" x14ac:dyDescent="0.2">
      <c r="B886" s="2"/>
      <c r="F886" s="2"/>
    </row>
    <row r="887" spans="2:6" x14ac:dyDescent="0.2">
      <c r="B887" s="2"/>
      <c r="F887" s="2"/>
    </row>
    <row r="888" spans="2:6" x14ac:dyDescent="0.2">
      <c r="B888" s="2"/>
      <c r="F888" s="2"/>
    </row>
    <row r="889" spans="2:6" x14ac:dyDescent="0.2">
      <c r="B889" s="2"/>
      <c r="F889" s="2"/>
    </row>
    <row r="890" spans="2:6" x14ac:dyDescent="0.2">
      <c r="B890" s="2"/>
      <c r="F890" s="2"/>
    </row>
    <row r="891" spans="2:6" x14ac:dyDescent="0.2">
      <c r="B891" s="2"/>
      <c r="F891" s="2"/>
    </row>
    <row r="892" spans="2:6" x14ac:dyDescent="0.2">
      <c r="B892" s="2"/>
      <c r="F892" s="2"/>
    </row>
    <row r="893" spans="2:6" x14ac:dyDescent="0.2">
      <c r="B893" s="2"/>
      <c r="F893" s="2"/>
    </row>
    <row r="894" spans="2:6" x14ac:dyDescent="0.2">
      <c r="B894" s="2"/>
      <c r="F894" s="2"/>
    </row>
    <row r="895" spans="2:6" x14ac:dyDescent="0.2">
      <c r="B895" s="2"/>
      <c r="F895" s="2"/>
    </row>
    <row r="896" spans="2:6" x14ac:dyDescent="0.2">
      <c r="B896" s="2"/>
      <c r="F896" s="2"/>
    </row>
    <row r="897" spans="2:6" x14ac:dyDescent="0.2">
      <c r="B897" s="2"/>
      <c r="F897" s="2"/>
    </row>
    <row r="898" spans="2:6" x14ac:dyDescent="0.2">
      <c r="B898" s="2"/>
      <c r="F898" s="2"/>
    </row>
    <row r="899" spans="2:6" x14ac:dyDescent="0.2">
      <c r="B899" s="2"/>
      <c r="F899" s="2"/>
    </row>
    <row r="900" spans="2:6" x14ac:dyDescent="0.2">
      <c r="B900" s="2"/>
      <c r="F900" s="2"/>
    </row>
    <row r="901" spans="2:6" x14ac:dyDescent="0.2">
      <c r="B901" s="2"/>
      <c r="F901" s="2"/>
    </row>
    <row r="902" spans="2:6" x14ac:dyDescent="0.2">
      <c r="B902" s="2"/>
      <c r="F902" s="2"/>
    </row>
    <row r="903" spans="2:6" x14ac:dyDescent="0.2">
      <c r="B903" s="2"/>
      <c r="F903" s="2"/>
    </row>
    <row r="904" spans="2:6" x14ac:dyDescent="0.2">
      <c r="B904" s="2"/>
      <c r="F904" s="2"/>
    </row>
    <row r="905" spans="2:6" x14ac:dyDescent="0.2">
      <c r="B905" s="2"/>
      <c r="F905" s="2"/>
    </row>
    <row r="906" spans="2:6" x14ac:dyDescent="0.2">
      <c r="B906" s="2"/>
      <c r="F906" s="2"/>
    </row>
    <row r="907" spans="2:6" x14ac:dyDescent="0.2">
      <c r="B907" s="2"/>
      <c r="F907" s="2"/>
    </row>
    <row r="908" spans="2:6" x14ac:dyDescent="0.2">
      <c r="B908" s="2"/>
      <c r="F908" s="2"/>
    </row>
    <row r="909" spans="2:6" x14ac:dyDescent="0.2">
      <c r="B909" s="2"/>
      <c r="F909" s="2"/>
    </row>
    <row r="910" spans="2:6" x14ac:dyDescent="0.2">
      <c r="B910" s="2"/>
      <c r="F910" s="2"/>
    </row>
    <row r="911" spans="2:6" x14ac:dyDescent="0.2">
      <c r="B911" s="2"/>
      <c r="F911" s="2"/>
    </row>
    <row r="912" spans="2:6" x14ac:dyDescent="0.2">
      <c r="B912" s="2"/>
      <c r="F912" s="2"/>
    </row>
    <row r="913" spans="2:6" x14ac:dyDescent="0.2">
      <c r="B913" s="2"/>
      <c r="F913" s="2"/>
    </row>
    <row r="914" spans="2:6" x14ac:dyDescent="0.2">
      <c r="B914" s="2"/>
      <c r="F914" s="2"/>
    </row>
    <row r="915" spans="2:6" x14ac:dyDescent="0.2">
      <c r="B915" s="2"/>
      <c r="F915" s="2"/>
    </row>
    <row r="916" spans="2:6" x14ac:dyDescent="0.2">
      <c r="B916" s="2"/>
      <c r="F916" s="2"/>
    </row>
    <row r="917" spans="2:6" x14ac:dyDescent="0.2">
      <c r="B917" s="2"/>
      <c r="F917" s="2"/>
    </row>
    <row r="918" spans="2:6" x14ac:dyDescent="0.2">
      <c r="B918" s="2"/>
      <c r="F918" s="2"/>
    </row>
    <row r="919" spans="2:6" x14ac:dyDescent="0.2">
      <c r="B919" s="2"/>
      <c r="F919" s="2"/>
    </row>
    <row r="920" spans="2:6" x14ac:dyDescent="0.2">
      <c r="B920" s="2"/>
      <c r="F920" s="2"/>
    </row>
    <row r="921" spans="2:6" x14ac:dyDescent="0.2">
      <c r="B921" s="2"/>
      <c r="F921" s="2"/>
    </row>
    <row r="922" spans="2:6" x14ac:dyDescent="0.2">
      <c r="B922" s="2"/>
      <c r="F922" s="2"/>
    </row>
    <row r="923" spans="2:6" x14ac:dyDescent="0.2">
      <c r="B923" s="2"/>
      <c r="F923" s="2"/>
    </row>
    <row r="924" spans="2:6" x14ac:dyDescent="0.2">
      <c r="B924" s="2"/>
      <c r="F924" s="2"/>
    </row>
    <row r="925" spans="2:6" x14ac:dyDescent="0.2">
      <c r="B925" s="2"/>
      <c r="F925" s="2"/>
    </row>
    <row r="926" spans="2:6" x14ac:dyDescent="0.2">
      <c r="B926" s="2"/>
      <c r="F926" s="2"/>
    </row>
    <row r="927" spans="2:6" x14ac:dyDescent="0.2">
      <c r="B927" s="2"/>
      <c r="F927" s="2"/>
    </row>
    <row r="928" spans="2:6" x14ac:dyDescent="0.2">
      <c r="B928" s="2"/>
      <c r="F928" s="2"/>
    </row>
    <row r="929" spans="2:6" x14ac:dyDescent="0.2">
      <c r="B929" s="2"/>
      <c r="F929" s="2"/>
    </row>
    <row r="930" spans="2:6" x14ac:dyDescent="0.2">
      <c r="B930" s="2"/>
      <c r="F930" s="2"/>
    </row>
    <row r="931" spans="2:6" x14ac:dyDescent="0.2">
      <c r="B931" s="2"/>
      <c r="F931" s="2"/>
    </row>
    <row r="932" spans="2:6" x14ac:dyDescent="0.2">
      <c r="B932" s="2"/>
      <c r="F932" s="2"/>
    </row>
    <row r="933" spans="2:6" x14ac:dyDescent="0.2">
      <c r="B933" s="2"/>
      <c r="F933" s="2"/>
    </row>
    <row r="934" spans="2:6" x14ac:dyDescent="0.2">
      <c r="B934" s="2"/>
      <c r="F934" s="2"/>
    </row>
    <row r="935" spans="2:6" x14ac:dyDescent="0.2">
      <c r="B935" s="2"/>
      <c r="F935" s="2"/>
    </row>
    <row r="936" spans="2:6" x14ac:dyDescent="0.2">
      <c r="B936" s="2"/>
      <c r="F936" s="2"/>
    </row>
    <row r="937" spans="2:6" x14ac:dyDescent="0.2">
      <c r="B937" s="2"/>
      <c r="F937" s="2"/>
    </row>
    <row r="938" spans="2:6" x14ac:dyDescent="0.2">
      <c r="B938" s="2"/>
      <c r="F938" s="2"/>
    </row>
    <row r="939" spans="2:6" x14ac:dyDescent="0.2">
      <c r="B939" s="2"/>
      <c r="F939" s="2"/>
    </row>
    <row r="940" spans="2:6" x14ac:dyDescent="0.2">
      <c r="B940" s="2"/>
      <c r="F940" s="2"/>
    </row>
    <row r="941" spans="2:6" x14ac:dyDescent="0.2">
      <c r="B941" s="2"/>
      <c r="F941" s="2"/>
    </row>
    <row r="942" spans="2:6" x14ac:dyDescent="0.2">
      <c r="B942" s="2"/>
      <c r="F942" s="2"/>
    </row>
    <row r="943" spans="2:6" x14ac:dyDescent="0.2">
      <c r="B943" s="2"/>
      <c r="F943" s="2"/>
    </row>
    <row r="944" spans="2:6" x14ac:dyDescent="0.2">
      <c r="B944" s="2"/>
      <c r="F944" s="2"/>
    </row>
    <row r="945" spans="2:6" x14ac:dyDescent="0.2">
      <c r="B945" s="2"/>
      <c r="F945" s="2"/>
    </row>
    <row r="946" spans="2:6" x14ac:dyDescent="0.2">
      <c r="B946" s="2"/>
      <c r="F946" s="2"/>
    </row>
    <row r="947" spans="2:6" x14ac:dyDescent="0.2">
      <c r="B947" s="2"/>
      <c r="F947" s="2"/>
    </row>
    <row r="948" spans="2:6" x14ac:dyDescent="0.2">
      <c r="B948" s="2"/>
      <c r="F948" s="2"/>
    </row>
    <row r="949" spans="2:6" x14ac:dyDescent="0.2">
      <c r="B949" s="2"/>
      <c r="F949" s="2"/>
    </row>
    <row r="950" spans="2:6" x14ac:dyDescent="0.2">
      <c r="B950" s="2"/>
      <c r="F950" s="2"/>
    </row>
    <row r="951" spans="2:6" x14ac:dyDescent="0.2">
      <c r="B951" s="2"/>
      <c r="F951" s="2"/>
    </row>
    <row r="952" spans="2:6" x14ac:dyDescent="0.2">
      <c r="B952" s="2"/>
      <c r="F952" s="2"/>
    </row>
    <row r="953" spans="2:6" x14ac:dyDescent="0.2">
      <c r="B953" s="2"/>
      <c r="F953" s="2"/>
    </row>
    <row r="954" spans="2:6" x14ac:dyDescent="0.2">
      <c r="B954" s="2"/>
      <c r="F954" s="2"/>
    </row>
    <row r="955" spans="2:6" x14ac:dyDescent="0.2">
      <c r="B955" s="2"/>
      <c r="F955" s="2"/>
    </row>
    <row r="956" spans="2:6" x14ac:dyDescent="0.2">
      <c r="B956" s="2"/>
      <c r="F956" s="2"/>
    </row>
    <row r="957" spans="2:6" x14ac:dyDescent="0.2">
      <c r="B957" s="2"/>
      <c r="F957" s="2"/>
    </row>
    <row r="958" spans="2:6" x14ac:dyDescent="0.2">
      <c r="B958" s="2"/>
      <c r="F958" s="2"/>
    </row>
    <row r="959" spans="2:6" x14ac:dyDescent="0.2">
      <c r="B959" s="2"/>
      <c r="F959" s="2"/>
    </row>
    <row r="960" spans="2:6" x14ac:dyDescent="0.2">
      <c r="B960" s="2"/>
      <c r="F960" s="2"/>
    </row>
    <row r="961" spans="2:6" x14ac:dyDescent="0.2">
      <c r="B961" s="2"/>
      <c r="F961" s="2"/>
    </row>
    <row r="962" spans="2:6" x14ac:dyDescent="0.2">
      <c r="B962" s="2"/>
      <c r="F962" s="2"/>
    </row>
    <row r="963" spans="2:6" x14ac:dyDescent="0.2">
      <c r="B963" s="2"/>
      <c r="F963" s="2"/>
    </row>
    <row r="964" spans="2:6" x14ac:dyDescent="0.2">
      <c r="B964" s="2"/>
      <c r="F964" s="2"/>
    </row>
    <row r="965" spans="2:6" x14ac:dyDescent="0.2">
      <c r="B965" s="2"/>
      <c r="F965" s="2"/>
    </row>
    <row r="966" spans="2:6" x14ac:dyDescent="0.2">
      <c r="B966" s="2"/>
      <c r="F966" s="2"/>
    </row>
    <row r="967" spans="2:6" x14ac:dyDescent="0.2">
      <c r="B967" s="2"/>
      <c r="F967" s="2"/>
    </row>
    <row r="968" spans="2:6" x14ac:dyDescent="0.2">
      <c r="B968" s="2"/>
      <c r="F968" s="2"/>
    </row>
    <row r="969" spans="2:6" x14ac:dyDescent="0.2">
      <c r="B969" s="2"/>
      <c r="F969" s="2"/>
    </row>
    <row r="970" spans="2:6" x14ac:dyDescent="0.2">
      <c r="B970" s="2"/>
      <c r="F970" s="2"/>
    </row>
    <row r="971" spans="2:6" x14ac:dyDescent="0.2">
      <c r="B971" s="2"/>
      <c r="F971" s="2"/>
    </row>
    <row r="972" spans="2:6" x14ac:dyDescent="0.2">
      <c r="B972" s="2"/>
      <c r="F972" s="2"/>
    </row>
    <row r="973" spans="2:6" x14ac:dyDescent="0.2">
      <c r="B973" s="2"/>
      <c r="F973" s="2"/>
    </row>
    <row r="974" spans="2:6" x14ac:dyDescent="0.2">
      <c r="B974" s="2"/>
      <c r="F974" s="2"/>
    </row>
    <row r="975" spans="2:6" x14ac:dyDescent="0.2">
      <c r="B975" s="2"/>
      <c r="F975" s="2"/>
    </row>
    <row r="976" spans="2:6" x14ac:dyDescent="0.2">
      <c r="B976" s="2"/>
      <c r="F976" s="2"/>
    </row>
    <row r="977" spans="2:6" x14ac:dyDescent="0.2">
      <c r="B977" s="2"/>
      <c r="F977" s="2"/>
    </row>
    <row r="978" spans="2:6" x14ac:dyDescent="0.2">
      <c r="B978" s="2"/>
      <c r="F978" s="2"/>
    </row>
    <row r="979" spans="2:6" x14ac:dyDescent="0.2">
      <c r="B979" s="2"/>
      <c r="F979" s="2"/>
    </row>
    <row r="980" spans="2:6" x14ac:dyDescent="0.2">
      <c r="B980" s="2"/>
      <c r="F980" s="2"/>
    </row>
    <row r="981" spans="2:6" x14ac:dyDescent="0.2">
      <c r="B981" s="2"/>
      <c r="F981" s="2"/>
    </row>
    <row r="982" spans="2:6" x14ac:dyDescent="0.2">
      <c r="B982" s="2"/>
      <c r="F982" s="2"/>
    </row>
    <row r="983" spans="2:6" x14ac:dyDescent="0.2">
      <c r="B983" s="2"/>
      <c r="F983" s="2"/>
    </row>
    <row r="984" spans="2:6" x14ac:dyDescent="0.2">
      <c r="B984" s="2"/>
      <c r="F984" s="2"/>
    </row>
    <row r="985" spans="2:6" x14ac:dyDescent="0.2">
      <c r="B985" s="2"/>
      <c r="F985" s="2"/>
    </row>
    <row r="986" spans="2:6" x14ac:dyDescent="0.2">
      <c r="B986" s="2"/>
      <c r="F986" s="2"/>
    </row>
    <row r="987" spans="2:6" x14ac:dyDescent="0.2">
      <c r="B987" s="2"/>
      <c r="F987" s="2"/>
    </row>
    <row r="988" spans="2:6" x14ac:dyDescent="0.2">
      <c r="B988" s="2"/>
      <c r="F988" s="2"/>
    </row>
    <row r="989" spans="2:6" x14ac:dyDescent="0.2">
      <c r="B989" s="2"/>
      <c r="F989" s="2"/>
    </row>
    <row r="990" spans="2:6" x14ac:dyDescent="0.2">
      <c r="B990" s="2"/>
      <c r="F990" s="2"/>
    </row>
    <row r="991" spans="2:6" x14ac:dyDescent="0.2">
      <c r="B991" s="2"/>
      <c r="F991" s="2"/>
    </row>
    <row r="992" spans="2:6" x14ac:dyDescent="0.2">
      <c r="B992" s="2"/>
      <c r="F992" s="2"/>
    </row>
    <row r="993" spans="2:6" x14ac:dyDescent="0.2">
      <c r="B993" s="2"/>
      <c r="F993" s="2"/>
    </row>
    <row r="994" spans="2:6" x14ac:dyDescent="0.2">
      <c r="B994" s="2"/>
      <c r="F994" s="2"/>
    </row>
    <row r="995" spans="2:6" x14ac:dyDescent="0.2">
      <c r="B995" s="2"/>
      <c r="F995" s="2"/>
    </row>
    <row r="996" spans="2:6" x14ac:dyDescent="0.2">
      <c r="B996" s="2"/>
      <c r="F996" s="2"/>
    </row>
    <row r="997" spans="2:6" x14ac:dyDescent="0.2">
      <c r="B997" s="2"/>
      <c r="F997" s="2"/>
    </row>
    <row r="998" spans="2:6" x14ac:dyDescent="0.2">
      <c r="B998" s="2"/>
      <c r="F998" s="2"/>
    </row>
    <row r="999" spans="2:6" x14ac:dyDescent="0.2">
      <c r="B999" s="2"/>
      <c r="F999" s="2"/>
    </row>
    <row r="1000" spans="2:6" x14ac:dyDescent="0.2">
      <c r="B1000" s="2"/>
      <c r="F1000" s="2"/>
    </row>
    <row r="1001" spans="2:6" x14ac:dyDescent="0.2">
      <c r="B1001" s="2"/>
      <c r="F1001" s="2"/>
    </row>
    <row r="1002" spans="2:6" x14ac:dyDescent="0.2">
      <c r="B1002" s="2"/>
      <c r="F1002" s="2"/>
    </row>
    <row r="1003" spans="2:6" x14ac:dyDescent="0.2">
      <c r="B1003" s="2"/>
      <c r="F1003" s="2"/>
    </row>
    <row r="1004" spans="2:6" x14ac:dyDescent="0.2">
      <c r="B1004" s="2"/>
      <c r="F1004" s="2"/>
    </row>
    <row r="1005" spans="2:6" x14ac:dyDescent="0.2">
      <c r="B1005" s="2"/>
      <c r="F1005" s="2"/>
    </row>
    <row r="1006" spans="2:6" x14ac:dyDescent="0.2">
      <c r="B1006" s="2"/>
      <c r="F1006" s="2"/>
    </row>
    <row r="1007" spans="2:6" x14ac:dyDescent="0.2">
      <c r="B1007" s="2"/>
      <c r="F1007" s="2"/>
    </row>
    <row r="1008" spans="2:6" x14ac:dyDescent="0.2">
      <c r="B1008" s="2"/>
      <c r="F1008" s="2"/>
    </row>
    <row r="1009" spans="2:6" x14ac:dyDescent="0.2">
      <c r="B1009" s="2"/>
      <c r="F1009" s="2"/>
    </row>
    <row r="1010" spans="2:6" x14ac:dyDescent="0.2">
      <c r="B1010" s="2"/>
      <c r="F1010" s="2"/>
    </row>
    <row r="1011" spans="2:6" x14ac:dyDescent="0.2">
      <c r="B1011" s="2"/>
      <c r="F1011" s="2"/>
    </row>
    <row r="1012" spans="2:6" x14ac:dyDescent="0.2">
      <c r="B1012" s="2"/>
      <c r="F1012" s="2"/>
    </row>
    <row r="1013" spans="2:6" x14ac:dyDescent="0.2">
      <c r="B1013" s="2"/>
      <c r="F1013" s="2"/>
    </row>
    <row r="1014" spans="2:6" x14ac:dyDescent="0.2">
      <c r="B1014" s="2"/>
      <c r="F1014" s="2"/>
    </row>
    <row r="1015" spans="2:6" x14ac:dyDescent="0.2">
      <c r="B1015" s="2"/>
      <c r="F1015" s="2"/>
    </row>
    <row r="1016" spans="2:6" x14ac:dyDescent="0.2">
      <c r="B1016" s="2"/>
      <c r="F1016" s="2"/>
    </row>
    <row r="1017" spans="2:6" x14ac:dyDescent="0.2">
      <c r="B1017" s="2"/>
      <c r="F1017" s="2"/>
    </row>
    <row r="1018" spans="2:6" x14ac:dyDescent="0.2">
      <c r="B1018" s="2"/>
      <c r="F1018" s="2"/>
    </row>
    <row r="1019" spans="2:6" x14ac:dyDescent="0.2">
      <c r="B1019" s="2"/>
      <c r="F1019" s="2"/>
    </row>
    <row r="1020" spans="2:6" x14ac:dyDescent="0.2">
      <c r="B1020" s="2"/>
      <c r="F1020" s="2"/>
    </row>
    <row r="1021" spans="2:6" x14ac:dyDescent="0.2">
      <c r="B1021" s="2"/>
      <c r="F1021" s="2"/>
    </row>
    <row r="1022" spans="2:6" x14ac:dyDescent="0.2">
      <c r="B1022" s="2"/>
      <c r="F1022" s="2"/>
    </row>
    <row r="1023" spans="2:6" x14ac:dyDescent="0.2">
      <c r="B1023" s="2"/>
      <c r="F1023" s="2"/>
    </row>
    <row r="1024" spans="2:6" x14ac:dyDescent="0.2">
      <c r="B1024" s="2"/>
      <c r="F1024" s="2"/>
    </row>
    <row r="1025" spans="2:6" x14ac:dyDescent="0.2">
      <c r="B1025" s="2"/>
      <c r="F1025" s="2"/>
    </row>
    <row r="1026" spans="2:6" x14ac:dyDescent="0.2">
      <c r="B1026" s="2"/>
      <c r="F1026" s="2"/>
    </row>
    <row r="1027" spans="2:6" x14ac:dyDescent="0.2">
      <c r="B1027" s="2"/>
      <c r="F1027" s="2"/>
    </row>
    <row r="1028" spans="2:6" x14ac:dyDescent="0.2">
      <c r="B1028" s="2"/>
      <c r="F1028" s="2"/>
    </row>
    <row r="1029" spans="2:6" x14ac:dyDescent="0.2">
      <c r="B1029" s="2"/>
      <c r="F1029" s="2"/>
    </row>
    <row r="1030" spans="2:6" x14ac:dyDescent="0.2">
      <c r="B1030" s="2"/>
      <c r="F1030" s="2"/>
    </row>
    <row r="1031" spans="2:6" x14ac:dyDescent="0.2">
      <c r="B1031" s="2"/>
      <c r="F1031" s="2"/>
    </row>
    <row r="1032" spans="2:6" x14ac:dyDescent="0.2">
      <c r="B1032" s="2"/>
      <c r="F1032" s="2"/>
    </row>
    <row r="1033" spans="2:6" x14ac:dyDescent="0.2">
      <c r="B1033" s="2"/>
      <c r="F1033" s="2"/>
    </row>
    <row r="1034" spans="2:6" x14ac:dyDescent="0.2">
      <c r="B1034" s="2"/>
      <c r="F1034" s="2"/>
    </row>
    <row r="1035" spans="2:6" x14ac:dyDescent="0.2">
      <c r="B1035" s="2"/>
      <c r="F1035" s="2"/>
    </row>
    <row r="1036" spans="2:6" x14ac:dyDescent="0.2">
      <c r="B1036" s="2"/>
      <c r="F1036" s="2"/>
    </row>
    <row r="1037" spans="2:6" x14ac:dyDescent="0.2">
      <c r="B1037" s="2"/>
      <c r="F1037" s="2"/>
    </row>
    <row r="1038" spans="2:6" x14ac:dyDescent="0.2">
      <c r="B1038" s="2"/>
      <c r="F1038" s="2"/>
    </row>
    <row r="1039" spans="2:6" x14ac:dyDescent="0.2">
      <c r="B1039" s="2"/>
      <c r="F1039" s="2"/>
    </row>
    <row r="1040" spans="2:6" x14ac:dyDescent="0.2">
      <c r="B1040" s="2"/>
      <c r="F1040" s="2"/>
    </row>
    <row r="1041" spans="2:6" x14ac:dyDescent="0.2">
      <c r="B1041" s="2"/>
      <c r="F1041" s="2"/>
    </row>
    <row r="1042" spans="2:6" x14ac:dyDescent="0.2">
      <c r="B1042" s="2"/>
      <c r="F1042" s="2"/>
    </row>
    <row r="1043" spans="2:6" x14ac:dyDescent="0.2">
      <c r="B1043" s="2"/>
      <c r="F1043" s="2"/>
    </row>
    <row r="1044" spans="2:6" x14ac:dyDescent="0.2">
      <c r="B1044" s="2"/>
      <c r="F1044" s="2"/>
    </row>
    <row r="1045" spans="2:6" x14ac:dyDescent="0.2">
      <c r="B1045" s="2"/>
      <c r="F1045" s="2"/>
    </row>
    <row r="1046" spans="2:6" x14ac:dyDescent="0.2">
      <c r="B1046" s="2"/>
      <c r="F1046" s="2"/>
    </row>
    <row r="1047" spans="2:6" x14ac:dyDescent="0.2">
      <c r="B1047" s="2"/>
      <c r="F1047" s="2"/>
    </row>
    <row r="1048" spans="2:6" x14ac:dyDescent="0.2">
      <c r="B1048" s="2"/>
      <c r="F1048" s="2"/>
    </row>
    <row r="1049" spans="2:6" x14ac:dyDescent="0.2">
      <c r="B1049" s="2"/>
      <c r="F1049" s="2"/>
    </row>
    <row r="1050" spans="2:6" x14ac:dyDescent="0.2">
      <c r="B1050" s="2"/>
      <c r="F1050" s="2"/>
    </row>
    <row r="1051" spans="2:6" x14ac:dyDescent="0.2">
      <c r="B1051" s="2"/>
      <c r="F1051" s="2"/>
    </row>
    <row r="1052" spans="2:6" x14ac:dyDescent="0.2">
      <c r="B1052" s="2"/>
      <c r="F1052" s="2"/>
    </row>
    <row r="1053" spans="2:6" x14ac:dyDescent="0.2">
      <c r="B1053" s="2"/>
      <c r="F1053" s="2"/>
    </row>
    <row r="1054" spans="2:6" x14ac:dyDescent="0.2">
      <c r="B1054" s="2"/>
      <c r="F1054" s="2"/>
    </row>
    <row r="1055" spans="2:6" x14ac:dyDescent="0.2">
      <c r="B1055" s="2"/>
      <c r="F1055" s="2"/>
    </row>
    <row r="1056" spans="2:6" x14ac:dyDescent="0.2">
      <c r="B1056" s="2"/>
      <c r="F1056" s="2"/>
    </row>
    <row r="1057" spans="2:6" x14ac:dyDescent="0.2">
      <c r="B1057" s="2"/>
      <c r="F1057" s="2"/>
    </row>
    <row r="1058" spans="2:6" x14ac:dyDescent="0.2">
      <c r="B1058" s="2"/>
      <c r="F1058" s="2"/>
    </row>
    <row r="1059" spans="2:6" x14ac:dyDescent="0.2">
      <c r="B1059" s="2"/>
      <c r="F1059" s="2"/>
    </row>
    <row r="1060" spans="2:6" x14ac:dyDescent="0.2">
      <c r="B1060" s="2"/>
      <c r="F1060" s="2"/>
    </row>
    <row r="1061" spans="2:6" x14ac:dyDescent="0.2">
      <c r="B1061" s="2"/>
      <c r="F1061" s="2"/>
    </row>
    <row r="1062" spans="2:6" x14ac:dyDescent="0.2">
      <c r="B1062" s="2"/>
      <c r="F1062" s="2"/>
    </row>
    <row r="1063" spans="2:6" x14ac:dyDescent="0.2">
      <c r="B1063" s="2"/>
      <c r="F1063" s="2"/>
    </row>
    <row r="1064" spans="2:6" x14ac:dyDescent="0.2">
      <c r="B1064" s="2"/>
      <c r="F1064" s="2"/>
    </row>
    <row r="1065" spans="2:6" x14ac:dyDescent="0.2">
      <c r="B1065" s="2"/>
      <c r="F1065" s="2"/>
    </row>
    <row r="1066" spans="2:6" x14ac:dyDescent="0.2">
      <c r="B1066" s="2"/>
      <c r="F1066" s="2"/>
    </row>
    <row r="1067" spans="2:6" x14ac:dyDescent="0.2">
      <c r="B1067" s="2"/>
      <c r="F1067" s="2"/>
    </row>
    <row r="1068" spans="2:6" x14ac:dyDescent="0.2">
      <c r="B1068" s="2"/>
      <c r="F1068" s="2"/>
    </row>
    <row r="1069" spans="2:6" x14ac:dyDescent="0.2">
      <c r="B1069" s="2"/>
      <c r="F1069" s="2"/>
    </row>
    <row r="1070" spans="2:6" x14ac:dyDescent="0.2">
      <c r="B1070" s="2"/>
      <c r="F1070" s="2"/>
    </row>
    <row r="1071" spans="2:6" x14ac:dyDescent="0.2">
      <c r="B1071" s="2"/>
      <c r="F1071" s="2"/>
    </row>
    <row r="1072" spans="2:6" x14ac:dyDescent="0.2">
      <c r="B1072" s="2"/>
      <c r="F1072" s="2"/>
    </row>
    <row r="1073" spans="2:6" x14ac:dyDescent="0.2">
      <c r="B1073" s="2"/>
      <c r="F1073" s="2"/>
    </row>
    <row r="1074" spans="2:6" x14ac:dyDescent="0.2">
      <c r="B1074" s="2"/>
      <c r="F1074" s="2"/>
    </row>
    <row r="1075" spans="2:6" x14ac:dyDescent="0.2">
      <c r="B1075" s="2"/>
      <c r="F1075" s="2"/>
    </row>
    <row r="1076" spans="2:6" x14ac:dyDescent="0.2">
      <c r="B1076" s="2"/>
      <c r="F1076" s="2"/>
    </row>
    <row r="1077" spans="2:6" x14ac:dyDescent="0.2">
      <c r="B1077" s="2"/>
      <c r="F1077" s="2"/>
    </row>
    <row r="1078" spans="2:6" x14ac:dyDescent="0.2">
      <c r="B1078" s="2"/>
      <c r="F1078" s="2"/>
    </row>
    <row r="1079" spans="2:6" x14ac:dyDescent="0.2">
      <c r="B1079" s="2"/>
      <c r="F1079" s="2"/>
    </row>
    <row r="1080" spans="2:6" x14ac:dyDescent="0.2">
      <c r="B1080" s="2"/>
      <c r="F1080" s="2"/>
    </row>
    <row r="1081" spans="2:6" x14ac:dyDescent="0.2">
      <c r="B1081" s="2"/>
      <c r="F1081" s="2"/>
    </row>
    <row r="1082" spans="2:6" x14ac:dyDescent="0.2">
      <c r="B1082" s="2"/>
      <c r="F1082" s="2"/>
    </row>
    <row r="1083" spans="2:6" x14ac:dyDescent="0.2">
      <c r="B1083" s="2"/>
      <c r="F1083" s="2"/>
    </row>
    <row r="1084" spans="2:6" x14ac:dyDescent="0.2">
      <c r="B1084" s="2"/>
      <c r="F1084" s="2"/>
    </row>
    <row r="1085" spans="2:6" x14ac:dyDescent="0.2">
      <c r="B1085" s="2"/>
      <c r="F1085" s="2"/>
    </row>
    <row r="1086" spans="2:6" x14ac:dyDescent="0.2">
      <c r="B1086" s="2"/>
      <c r="F1086" s="2"/>
    </row>
    <row r="1087" spans="2:6" x14ac:dyDescent="0.2">
      <c r="B1087" s="2"/>
      <c r="F1087" s="2"/>
    </row>
    <row r="1088" spans="2:6" x14ac:dyDescent="0.2">
      <c r="B1088" s="2"/>
      <c r="F1088" s="2"/>
    </row>
    <row r="1089" spans="2:6" x14ac:dyDescent="0.2">
      <c r="B1089" s="2"/>
      <c r="F1089" s="2"/>
    </row>
    <row r="1090" spans="2:6" x14ac:dyDescent="0.2">
      <c r="B1090" s="2"/>
      <c r="F1090" s="2"/>
    </row>
    <row r="1091" spans="2:6" x14ac:dyDescent="0.2">
      <c r="B1091" s="2"/>
      <c r="F1091" s="2"/>
    </row>
    <row r="1092" spans="2:6" x14ac:dyDescent="0.2">
      <c r="B1092" s="2"/>
      <c r="F1092" s="2"/>
    </row>
    <row r="1093" spans="2:6" x14ac:dyDescent="0.2">
      <c r="B1093" s="2"/>
      <c r="F1093" s="2"/>
    </row>
    <row r="1094" spans="2:6" x14ac:dyDescent="0.2">
      <c r="B1094" s="2"/>
      <c r="F1094" s="2"/>
    </row>
    <row r="1095" spans="2:6" x14ac:dyDescent="0.2">
      <c r="B1095" s="2"/>
      <c r="F1095" s="2"/>
    </row>
    <row r="1096" spans="2:6" x14ac:dyDescent="0.2">
      <c r="B1096" s="2"/>
      <c r="F1096" s="2"/>
    </row>
    <row r="1097" spans="2:6" x14ac:dyDescent="0.2">
      <c r="B1097" s="2"/>
      <c r="F1097" s="2"/>
    </row>
    <row r="1098" spans="2:6" x14ac:dyDescent="0.2">
      <c r="B1098" s="2"/>
      <c r="F1098" s="2"/>
    </row>
    <row r="1099" spans="2:6" x14ac:dyDescent="0.2">
      <c r="B1099" s="2"/>
      <c r="F1099" s="2"/>
    </row>
    <row r="1100" spans="2:6" x14ac:dyDescent="0.2">
      <c r="B1100" s="2"/>
      <c r="F1100" s="2"/>
    </row>
    <row r="1101" spans="2:6" x14ac:dyDescent="0.2">
      <c r="B1101" s="2"/>
      <c r="F1101" s="2"/>
    </row>
    <row r="1102" spans="2:6" x14ac:dyDescent="0.2">
      <c r="B1102" s="2"/>
      <c r="F1102" s="2"/>
    </row>
    <row r="1103" spans="2:6" x14ac:dyDescent="0.2">
      <c r="B1103" s="2"/>
      <c r="F1103" s="2"/>
    </row>
    <row r="1104" spans="2:6" x14ac:dyDescent="0.2">
      <c r="B1104" s="2"/>
      <c r="F1104" s="2"/>
    </row>
    <row r="1105" spans="2:6" x14ac:dyDescent="0.2">
      <c r="B1105" s="2"/>
      <c r="F1105" s="2"/>
    </row>
    <row r="1106" spans="2:6" x14ac:dyDescent="0.2">
      <c r="B1106" s="2"/>
      <c r="F1106" s="2"/>
    </row>
    <row r="1107" spans="2:6" x14ac:dyDescent="0.2">
      <c r="B1107" s="2"/>
      <c r="F1107" s="2"/>
    </row>
    <row r="1108" spans="2:6" x14ac:dyDescent="0.2">
      <c r="B1108" s="2"/>
      <c r="F1108" s="2"/>
    </row>
    <row r="1109" spans="2:6" x14ac:dyDescent="0.2">
      <c r="B1109" s="2"/>
      <c r="F1109" s="2"/>
    </row>
    <row r="1110" spans="2:6" x14ac:dyDescent="0.2">
      <c r="B1110" s="2"/>
      <c r="F1110" s="2"/>
    </row>
    <row r="1111" spans="2:6" x14ac:dyDescent="0.2">
      <c r="B1111" s="2"/>
      <c r="F1111" s="2"/>
    </row>
    <row r="1112" spans="2:6" x14ac:dyDescent="0.2">
      <c r="B1112" s="2"/>
      <c r="F1112" s="2"/>
    </row>
    <row r="1113" spans="2:6" x14ac:dyDescent="0.2">
      <c r="B1113" s="2"/>
      <c r="F1113" s="2"/>
    </row>
    <row r="1114" spans="2:6" x14ac:dyDescent="0.2">
      <c r="B1114" s="2"/>
      <c r="F1114" s="2"/>
    </row>
    <row r="1115" spans="2:6" x14ac:dyDescent="0.2">
      <c r="B1115" s="2"/>
      <c r="F1115" s="2"/>
    </row>
    <row r="1116" spans="2:6" x14ac:dyDescent="0.2">
      <c r="B1116" s="2"/>
      <c r="F1116" s="2"/>
    </row>
    <row r="1117" spans="2:6" x14ac:dyDescent="0.2">
      <c r="B1117" s="2"/>
      <c r="F1117" s="2"/>
    </row>
    <row r="1118" spans="2:6" x14ac:dyDescent="0.2">
      <c r="B1118" s="2"/>
      <c r="F1118" s="2"/>
    </row>
    <row r="1119" spans="2:6" x14ac:dyDescent="0.2">
      <c r="B1119" s="2"/>
      <c r="F1119" s="2"/>
    </row>
    <row r="1120" spans="2:6" x14ac:dyDescent="0.2">
      <c r="B1120" s="2"/>
      <c r="F1120" s="2"/>
    </row>
    <row r="1121" spans="2:6" x14ac:dyDescent="0.2">
      <c r="B1121" s="2"/>
      <c r="F1121" s="2"/>
    </row>
    <row r="1122" spans="2:6" x14ac:dyDescent="0.2">
      <c r="B1122" s="2"/>
      <c r="F1122" s="2"/>
    </row>
    <row r="1123" spans="2:6" x14ac:dyDescent="0.2">
      <c r="B1123" s="2"/>
      <c r="F1123" s="2"/>
    </row>
    <row r="1124" spans="2:6" x14ac:dyDescent="0.2">
      <c r="B1124" s="2"/>
      <c r="F1124" s="2"/>
    </row>
    <row r="1125" spans="2:6" x14ac:dyDescent="0.2">
      <c r="B1125" s="2"/>
      <c r="F1125" s="2"/>
    </row>
    <row r="1126" spans="2:6" x14ac:dyDescent="0.2">
      <c r="B1126" s="2"/>
      <c r="F1126" s="2"/>
    </row>
    <row r="1127" spans="2:6" x14ac:dyDescent="0.2">
      <c r="B1127" s="2"/>
      <c r="F1127" s="2"/>
    </row>
    <row r="1128" spans="2:6" x14ac:dyDescent="0.2">
      <c r="B1128" s="2"/>
      <c r="F1128" s="2"/>
    </row>
    <row r="1129" spans="2:6" x14ac:dyDescent="0.2">
      <c r="B1129" s="2"/>
      <c r="F1129" s="2"/>
    </row>
    <row r="1130" spans="2:6" x14ac:dyDescent="0.2">
      <c r="B1130" s="2"/>
      <c r="F1130" s="2"/>
    </row>
    <row r="1131" spans="2:6" x14ac:dyDescent="0.2">
      <c r="B1131" s="2"/>
      <c r="F1131" s="2"/>
    </row>
    <row r="1132" spans="2:6" x14ac:dyDescent="0.2">
      <c r="B1132" s="2"/>
      <c r="F1132" s="2"/>
    </row>
    <row r="1133" spans="2:6" x14ac:dyDescent="0.2">
      <c r="B1133" s="2"/>
      <c r="F1133" s="2"/>
    </row>
    <row r="1134" spans="2:6" x14ac:dyDescent="0.2">
      <c r="B1134" s="2"/>
      <c r="F1134" s="2"/>
    </row>
    <row r="1135" spans="2:6" x14ac:dyDescent="0.2">
      <c r="B1135" s="2"/>
      <c r="F1135" s="2"/>
    </row>
    <row r="1136" spans="2:6" x14ac:dyDescent="0.2">
      <c r="B1136" s="2"/>
      <c r="F1136" s="2"/>
    </row>
    <row r="1137" spans="2:6" x14ac:dyDescent="0.2">
      <c r="B1137" s="2"/>
      <c r="F1137" s="2"/>
    </row>
    <row r="1138" spans="2:6" x14ac:dyDescent="0.2">
      <c r="B1138" s="2"/>
      <c r="F1138" s="2"/>
    </row>
    <row r="1139" spans="2:6" x14ac:dyDescent="0.2">
      <c r="B1139" s="2"/>
      <c r="F1139" s="2"/>
    </row>
  </sheetData>
  <phoneticPr fontId="8" type="noConversion"/>
  <hyperlinks>
    <hyperlink ref="P163" r:id="rId1" display="http://www.bav-astro.de/sfs/BAVM_link.php?BAVMnr=18" xr:uid="{00000000-0004-0000-0100-000000000000}"/>
    <hyperlink ref="P164" r:id="rId2" display="http://www.bav-astro.de/sfs/BAVM_link.php?BAVMnr=18" xr:uid="{00000000-0004-0000-0100-000001000000}"/>
    <hyperlink ref="P169" r:id="rId3" display="http://www.bav-astro.de/sfs/BAVM_link.php?BAVMnr=23" xr:uid="{00000000-0004-0000-0100-000002000000}"/>
    <hyperlink ref="P170" r:id="rId4" display="http://www.bav-astro.de/sfs/BAVM_link.php?BAVMnr=23" xr:uid="{00000000-0004-0000-0100-000003000000}"/>
    <hyperlink ref="P171" r:id="rId5" display="http://www.bav-astro.de/sfs/BAVM_link.php?BAVMnr=23" xr:uid="{00000000-0004-0000-0100-000004000000}"/>
    <hyperlink ref="P172" r:id="rId6" display="http://www.bav-astro.de/sfs/BAVM_link.php?BAVMnr=23" xr:uid="{00000000-0004-0000-0100-000005000000}"/>
    <hyperlink ref="P175" r:id="rId7" display="http://www.konkoly.hu/cgi-bin/IBVS?322" xr:uid="{00000000-0004-0000-0100-000006000000}"/>
    <hyperlink ref="P176" r:id="rId8" display="http://www.konkoly.hu/cgi-bin/IBVS?322" xr:uid="{00000000-0004-0000-0100-000007000000}"/>
    <hyperlink ref="P12" r:id="rId9" display="http://www.konkoly.hu/cgi-bin/IBVS?456" xr:uid="{00000000-0004-0000-0100-000008000000}"/>
    <hyperlink ref="P19" r:id="rId10" display="http://www.konkoly.hu/cgi-bin/IBVS?456" xr:uid="{00000000-0004-0000-0100-000009000000}"/>
    <hyperlink ref="P20" r:id="rId11" display="http://www.konkoly.hu/cgi-bin/IBVS?419" xr:uid="{00000000-0004-0000-0100-00000A000000}"/>
    <hyperlink ref="P23" r:id="rId12" display="http://www.konkoly.hu/cgi-bin/IBVS?508" xr:uid="{00000000-0004-0000-0100-00000B000000}"/>
    <hyperlink ref="P30" r:id="rId13" display="http://www.konkoly.hu/cgi-bin/IBVS?937" xr:uid="{00000000-0004-0000-0100-00000C000000}"/>
    <hyperlink ref="P31" r:id="rId14" display="http://www.konkoly.hu/cgi-bin/IBVS?937" xr:uid="{00000000-0004-0000-0100-00000D000000}"/>
    <hyperlink ref="P32" r:id="rId15" display="http://www.konkoly.hu/cgi-bin/IBVS?937" xr:uid="{00000000-0004-0000-0100-00000E000000}"/>
    <hyperlink ref="P33" r:id="rId16" display="http://www.konkoly.hu/cgi-bin/IBVS?937" xr:uid="{00000000-0004-0000-0100-00000F000000}"/>
    <hyperlink ref="P34" r:id="rId17" display="http://www.konkoly.hu/cgi-bin/IBVS?937" xr:uid="{00000000-0004-0000-0100-000010000000}"/>
    <hyperlink ref="P40" r:id="rId18" display="http://www.konkoly.hu/cgi-bin/IBVS?1119" xr:uid="{00000000-0004-0000-0100-000011000000}"/>
    <hyperlink ref="P41" r:id="rId19" display="http://www.konkoly.hu/cgi-bin/IBVS?1449" xr:uid="{00000000-0004-0000-0100-000012000000}"/>
    <hyperlink ref="P45" r:id="rId20" display="http://www.konkoly.hu/cgi-bin/IBVS?1751" xr:uid="{00000000-0004-0000-0100-000013000000}"/>
    <hyperlink ref="P47" r:id="rId21" display="http://www.bav-astro.de/sfs/BAVM_link.php?BAVMnr=32" xr:uid="{00000000-0004-0000-0100-000014000000}"/>
    <hyperlink ref="P50" r:id="rId22" display="http://www.konkoly.hu/cgi-bin/IBVS?2159" xr:uid="{00000000-0004-0000-0100-000015000000}"/>
    <hyperlink ref="P52" r:id="rId23" display="http://www.konkoly.hu/cgi-bin/IBVS?2159" xr:uid="{00000000-0004-0000-0100-000016000000}"/>
    <hyperlink ref="P53" r:id="rId24" display="http://www.konkoly.hu/cgi-bin/IBVS?2124" xr:uid="{00000000-0004-0000-0100-000017000000}"/>
    <hyperlink ref="P56" r:id="rId25" display="http://www.konkoly.hu/cgi-bin/IBVS?2124" xr:uid="{00000000-0004-0000-0100-000018000000}"/>
    <hyperlink ref="P57" r:id="rId26" display="http://www.konkoly.hu/cgi-bin/IBVS?2124" xr:uid="{00000000-0004-0000-0100-000019000000}"/>
    <hyperlink ref="P58" r:id="rId27" display="http://www.konkoly.hu/cgi-bin/IBVS?2124" xr:uid="{00000000-0004-0000-0100-00001A000000}"/>
    <hyperlink ref="P59" r:id="rId28" display="http://www.konkoly.hu/cgi-bin/IBVS?2124" xr:uid="{00000000-0004-0000-0100-00001B000000}"/>
    <hyperlink ref="P61" r:id="rId29" display="http://www.konkoly.hu/cgi-bin/IBVS?2124" xr:uid="{00000000-0004-0000-0100-00001C000000}"/>
    <hyperlink ref="P66" r:id="rId30" display="http://www.bav-astro.de/sfs/BAVM_link.php?BAVMnr=52" xr:uid="{00000000-0004-0000-0100-00001D000000}"/>
    <hyperlink ref="P68" r:id="rId31" display="http://www.konkoly.hu/cgi-bin/IBVS?3927" xr:uid="{00000000-0004-0000-0100-00001E000000}"/>
    <hyperlink ref="P69" r:id="rId32" display="http://www.konkoly.hu/cgi-bin/IBVS?3927" xr:uid="{00000000-0004-0000-0100-00001F000000}"/>
    <hyperlink ref="P70" r:id="rId33" display="http://www.konkoly.hu/cgi-bin/IBVS?3927" xr:uid="{00000000-0004-0000-0100-000020000000}"/>
    <hyperlink ref="P71" r:id="rId34" display="http://www.konkoly.hu/cgi-bin/IBVS?3927" xr:uid="{00000000-0004-0000-0100-000021000000}"/>
    <hyperlink ref="P72" r:id="rId35" display="http://www.konkoly.hu/cgi-bin/IBVS?3927" xr:uid="{00000000-0004-0000-0100-000022000000}"/>
    <hyperlink ref="P77" r:id="rId36" display="http://www.konkoly.hu/cgi-bin/IBVS?4340" xr:uid="{00000000-0004-0000-0100-000023000000}"/>
    <hyperlink ref="P78" r:id="rId37" display="http://www.konkoly.hu/cgi-bin/IBVS?4340" xr:uid="{00000000-0004-0000-0100-000024000000}"/>
    <hyperlink ref="P79" r:id="rId38" display="http://www.konkoly.hu/cgi-bin/IBVS?4555" xr:uid="{00000000-0004-0000-0100-000025000000}"/>
    <hyperlink ref="P191" r:id="rId39" display="http://var.astro.cz/oejv/issues/oejv0074.pdf" xr:uid="{00000000-0004-0000-0100-000026000000}"/>
    <hyperlink ref="P192" r:id="rId40" display="http://var.astro.cz/oejv/issues/oejv0074.pdf" xr:uid="{00000000-0004-0000-0100-000027000000}"/>
    <hyperlink ref="P82" r:id="rId41" display="http://www.konkoly.hu/cgi-bin/IBVS?5360" xr:uid="{00000000-0004-0000-0100-000028000000}"/>
    <hyperlink ref="P83" r:id="rId42" display="http://www.konkoly.hu/cgi-bin/IBVS?5360" xr:uid="{00000000-0004-0000-0100-000029000000}"/>
    <hyperlink ref="P84" r:id="rId43" display="http://www.konkoly.hu/cgi-bin/IBVS?5360" xr:uid="{00000000-0004-0000-0100-00002A000000}"/>
    <hyperlink ref="P85" r:id="rId44" display="http://www.konkoly.hu/cgi-bin/IBVS?5360" xr:uid="{00000000-0004-0000-0100-00002B000000}"/>
    <hyperlink ref="P86" r:id="rId45" display="http://www.konkoly.hu/cgi-bin/IBVS?5360" xr:uid="{00000000-0004-0000-0100-00002C000000}"/>
    <hyperlink ref="P87" r:id="rId46" display="http://www.konkoly.hu/cgi-bin/IBVS?5360" xr:uid="{00000000-0004-0000-0100-00002D000000}"/>
    <hyperlink ref="P88" r:id="rId47" display="http://www.konkoly.hu/cgi-bin/IBVS?5378" xr:uid="{00000000-0004-0000-0100-00002E000000}"/>
    <hyperlink ref="P89" r:id="rId48" display="http://www.konkoly.hu/cgi-bin/IBVS?5364" xr:uid="{00000000-0004-0000-0100-00002F000000}"/>
    <hyperlink ref="P90" r:id="rId49" display="http://www.konkoly.hu/cgi-bin/IBVS?5583" xr:uid="{00000000-0004-0000-0100-000030000000}"/>
    <hyperlink ref="P91" r:id="rId50" display="http://var.astro.cz/oejv/issues/oejv0074.pdf" xr:uid="{00000000-0004-0000-0100-000031000000}"/>
    <hyperlink ref="P92" r:id="rId51" display="http://www.konkoly.hu/cgi-bin/IBVS?5649" xr:uid="{00000000-0004-0000-0100-000032000000}"/>
    <hyperlink ref="P93" r:id="rId52" display="http://var.astro.cz/oejv/issues/oejv0074.pdf" xr:uid="{00000000-0004-0000-0100-000033000000}"/>
    <hyperlink ref="P193" r:id="rId53" display="http://var.astro.cz/oejv/issues/oejv0074.pdf" xr:uid="{00000000-0004-0000-0100-000034000000}"/>
    <hyperlink ref="P194" r:id="rId54" display="http://var.astro.cz/oejv/issues/oejv0094.pdf" xr:uid="{00000000-0004-0000-0100-000035000000}"/>
    <hyperlink ref="P195" r:id="rId55" display="http://var.astro.cz/oejv/issues/oejv0094.pdf" xr:uid="{00000000-0004-0000-0100-000036000000}"/>
    <hyperlink ref="P196" r:id="rId56" display="http://var.astro.cz/oejv/issues/oejv0094.pdf" xr:uid="{00000000-0004-0000-0100-000037000000}"/>
    <hyperlink ref="P197" r:id="rId57" display="http://var.astro.cz/oejv/issues/oejv0074.pdf" xr:uid="{00000000-0004-0000-0100-000038000000}"/>
    <hyperlink ref="P94" r:id="rId58" display="http://var.astro.cz/oejv/issues/oejv0074.pdf" xr:uid="{00000000-0004-0000-0100-000039000000}"/>
    <hyperlink ref="P95" r:id="rId59" display="http://var.astro.cz/oejv/issues/oejv0074.pdf" xr:uid="{00000000-0004-0000-0100-00003A000000}"/>
    <hyperlink ref="P96" r:id="rId60" display="http://www.bav-astro.de/sfs/BAVM_link.php?BAVMnr=178" xr:uid="{00000000-0004-0000-0100-00003B000000}"/>
    <hyperlink ref="P97" r:id="rId61" display="http://var.astro.cz/oejv/issues/oejv0074.pdf" xr:uid="{00000000-0004-0000-0100-00003C000000}"/>
    <hyperlink ref="P98" r:id="rId62" display="http://var.astro.cz/oejv/issues/oejv0074.pdf" xr:uid="{00000000-0004-0000-0100-00003D000000}"/>
    <hyperlink ref="P99" r:id="rId63" display="http://www.bav-astro.de/sfs/BAVM_link.php?BAVMnr=183" xr:uid="{00000000-0004-0000-0100-00003E000000}"/>
    <hyperlink ref="P100" r:id="rId64" display="http://www.konkoly.hu/cgi-bin/IBVS?5801" xr:uid="{00000000-0004-0000-0100-00003F000000}"/>
    <hyperlink ref="P101" r:id="rId65" display="http://www.konkoly.hu/cgi-bin/IBVS?5917" xr:uid="{00000000-0004-0000-0100-000040000000}"/>
    <hyperlink ref="P102" r:id="rId66" display="http://www.konkoly.hu/cgi-bin/IBVS?5801" xr:uid="{00000000-0004-0000-0100-000041000000}"/>
    <hyperlink ref="P103" r:id="rId67" display="http://www.konkoly.hu/cgi-bin/IBVS?5887" xr:uid="{00000000-0004-0000-0100-000042000000}"/>
    <hyperlink ref="P104" r:id="rId68" display="http://www.konkoly.hu/cgi-bin/IBVS?5887" xr:uid="{00000000-0004-0000-0100-000043000000}"/>
    <hyperlink ref="P105" r:id="rId69" display="http://www.konkoly.hu/cgi-bin/IBVS?5887" xr:uid="{00000000-0004-0000-0100-000044000000}"/>
    <hyperlink ref="P198" r:id="rId70" display="http://var.astro.cz/oejv/issues/oejv0094.pdf" xr:uid="{00000000-0004-0000-0100-000045000000}"/>
    <hyperlink ref="P199" r:id="rId71" display="http://var.astro.cz/oejv/issues/oejv0094.pdf" xr:uid="{00000000-0004-0000-0100-000046000000}"/>
    <hyperlink ref="P200" r:id="rId72" display="http://vsolj.cetus-net.org/no46.pdf" xr:uid="{00000000-0004-0000-0100-000047000000}"/>
    <hyperlink ref="P106" r:id="rId73" display="http://www.konkoly.hu/cgi-bin/IBVS?5887" xr:uid="{00000000-0004-0000-0100-000048000000}"/>
    <hyperlink ref="P107" r:id="rId74" display="http://www.konkoly.hu/cgi-bin/IBVS?5887" xr:uid="{00000000-0004-0000-0100-000049000000}"/>
    <hyperlink ref="P201" r:id="rId75" display="http://var.astro.cz/oejv/issues/oejv0094.pdf" xr:uid="{00000000-0004-0000-0100-00004A000000}"/>
    <hyperlink ref="P108" r:id="rId76" display="http://var.astro.cz/oejv/issues/oejv0094.pdf" xr:uid="{00000000-0004-0000-0100-00004B000000}"/>
    <hyperlink ref="P109" r:id="rId77" display="http://var.astro.cz/oejv/issues/oejv0094.pdf" xr:uid="{00000000-0004-0000-0100-00004C000000}"/>
    <hyperlink ref="P110" r:id="rId78" display="http://var.astro.cz/oejv/issues/oejv0094.pdf" xr:uid="{00000000-0004-0000-0100-00004D000000}"/>
    <hyperlink ref="P111" r:id="rId79" display="http://www.konkoly.hu/cgi-bin/IBVS?5887" xr:uid="{00000000-0004-0000-0100-00004E000000}"/>
    <hyperlink ref="P112" r:id="rId80" display="http://www.konkoly.hu/cgi-bin/IBVS?5917" xr:uid="{00000000-0004-0000-0100-00004F000000}"/>
    <hyperlink ref="P113" r:id="rId81" display="http://www.konkoly.hu/cgi-bin/IBVS?5938" xr:uid="{00000000-0004-0000-0100-000050000000}"/>
    <hyperlink ref="P202" r:id="rId82" display="http://var.astro.cz/oejv/issues/oejv0137.pdf" xr:uid="{00000000-0004-0000-0100-000051000000}"/>
    <hyperlink ref="P203" r:id="rId83" display="http://var.astro.cz/oejv/issues/oejv0137.pdf" xr:uid="{00000000-0004-0000-0100-000052000000}"/>
    <hyperlink ref="P204" r:id="rId84" display="http://var.astro.cz/oejv/issues/oejv0137.pdf" xr:uid="{00000000-0004-0000-0100-000053000000}"/>
    <hyperlink ref="P116" r:id="rId85" display="http://var.astro.cz/oejv/issues/oejv0160.pdf" xr:uid="{00000000-0004-0000-0100-000054000000}"/>
    <hyperlink ref="P117" r:id="rId86" display="http://var.astro.cz/oejv/issues/oejv0160.pdf" xr:uid="{00000000-0004-0000-0100-000055000000}"/>
    <hyperlink ref="P118" r:id="rId87" display="http://www.konkoly.hu/cgi-bin/IBVS?6011" xr:uid="{00000000-0004-0000-0100-000056000000}"/>
    <hyperlink ref="P119" r:id="rId88" display="http://var.astro.cz/oejv/issues/oejv0160.pdf" xr:uid="{00000000-0004-0000-0100-000057000000}"/>
    <hyperlink ref="P120" r:id="rId89" display="http://var.astro.cz/oejv/issues/oejv0160.pdf" xr:uid="{00000000-0004-0000-0100-000058000000}"/>
    <hyperlink ref="P121" r:id="rId90" display="http://var.astro.cz/oejv/issues/oejv0160.pdf" xr:uid="{00000000-0004-0000-0100-000059000000}"/>
    <hyperlink ref="P122" r:id="rId91" display="http://var.astro.cz/oejv/issues/oejv0160.pdf" xr:uid="{00000000-0004-0000-0100-00005A000000}"/>
    <hyperlink ref="P123" r:id="rId92" display="http://www.konkoly.hu/cgi-bin/IBVS?6042" xr:uid="{00000000-0004-0000-0100-00005B000000}"/>
    <hyperlink ref="P124" r:id="rId93" display="http://www.bav-astro.de/sfs/BAVM_link.php?BAVMnr=232" xr:uid="{00000000-0004-0000-0100-00005C000000}"/>
    <hyperlink ref="P125" r:id="rId94" display="http://www.bav-astro.de/sfs/BAVM_link.php?BAVMnr=234" xr:uid="{00000000-0004-0000-0100-00005D000000}"/>
    <hyperlink ref="P126" r:id="rId95" display="http://var.astro.cz/oejv/issues/oejv0160.pdf" xr:uid="{00000000-0004-0000-0100-00005E000000}"/>
    <hyperlink ref="P127" r:id="rId96" display="http://var.astro.cz/oejv/issues/oejv0160.pdf" xr:uid="{00000000-0004-0000-0100-00005F000000}"/>
    <hyperlink ref="P128" r:id="rId97" display="http://www.bav-astro.de/sfs/BAVM_link.php?BAVMnr=238" xr:uid="{00000000-0004-0000-0100-000060000000}"/>
    <hyperlink ref="P129" r:id="rId98" display="http://www.bav-astro.de/sfs/BAVM_link.php?BAVMnr=238" xr:uid="{00000000-0004-0000-0100-000061000000}"/>
    <hyperlink ref="P54" r:id="rId99" display="http://www.bav-astro.de/sfs/BAVM_link.php?BAVMnr=241" xr:uid="{00000000-0004-0000-0100-000062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2024-09-28T02:26:39Z</dcterms:modified>
</cp:coreProperties>
</file>