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826578-4B9D-4A97-A890-353F778EEA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J26" i="1"/>
  <c r="Q26" i="1"/>
  <c r="E25" i="1"/>
  <c r="F25" i="1"/>
  <c r="G25" i="1"/>
  <c r="J25" i="1"/>
  <c r="Q25" i="1"/>
  <c r="Q24" i="1"/>
  <c r="G11" i="1"/>
  <c r="F11" i="1"/>
  <c r="Q23" i="1"/>
  <c r="Q22" i="1"/>
  <c r="C21" i="1"/>
  <c r="E21" i="1"/>
  <c r="F21" i="1"/>
  <c r="A21" i="1"/>
  <c r="C7" i="1"/>
  <c r="E24" i="1"/>
  <c r="F24" i="1"/>
  <c r="C8" i="1"/>
  <c r="E15" i="1"/>
  <c r="Q21" i="1"/>
  <c r="C17" i="1"/>
  <c r="G21" i="1"/>
  <c r="G24" i="1"/>
  <c r="I24" i="1"/>
  <c r="E22" i="1"/>
  <c r="F22" i="1"/>
  <c r="G22" i="1"/>
  <c r="H22" i="1"/>
  <c r="E23" i="1"/>
  <c r="F23" i="1"/>
  <c r="G23" i="1"/>
  <c r="I23" i="1"/>
  <c r="H21" i="1"/>
  <c r="C11" i="1"/>
  <c r="C12" i="1"/>
  <c r="C16" i="1" l="1"/>
  <c r="D18" i="1" s="1"/>
  <c r="O23" i="1"/>
  <c r="O21" i="1"/>
  <c r="C15" i="1"/>
  <c r="O26" i="1"/>
  <c r="O22" i="1"/>
  <c r="O24" i="1"/>
  <c r="O25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<sst xmlns="http://schemas.openxmlformats.org/spreadsheetml/2006/main" count="57" uniqueCount="50">
  <si>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</si>
  <si>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</si>
  <si>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</si>
  <si>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</si>
  <si>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</si>
  <si>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</si>
  <si>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</si>
  <si>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</si>
  <si>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</si>
  <si>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</si>
  <si>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</si>
  <si>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</si>
  <si>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</si>
  <si>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</si>
  <si>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</si>
  <si>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</si>
  <si>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</si>
  <si>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</si>
  <si>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</si>
  <si>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</si>
  <si>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</si>
  <si>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</si>
  <si>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</si>
  <si>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</si>
  <si>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</si>
  <si>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</si>
  <si>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</si>
  <si>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</si>
  <si>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</si>
  <si>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</si>
  <si>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</si>
  <si>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</si>
  <si>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</si>
  <si>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</si>
  <si>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</si>
  <si>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</si>
  <si>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Cyg</t>
  </si>
  <si>
    <t>EW</t>
  </si>
  <si>
    <t>IBVS 5686 Eph.</t>
  </si>
  <si>
    <t>IBVS 5686</t>
  </si>
  <si>
    <t>NSV 25285_Cyg.xls</t>
  </si>
  <si>
    <t>V2478 Cyg / NSV 25285</t>
  </si>
  <si>
    <t>IBVS 5997</t>
  </si>
  <si>
    <t>II</t>
  </si>
  <si>
    <t>OEJV 0160</t>
  </si>
  <si>
    <t>I</t>
  </si>
  <si>
    <t>OEJV</t>
  </si>
  <si>
    <t>OEJV 0165</t>
  </si>
  <si>
    <t>JAVSO 49, 106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</si>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</sst>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3" borderId="0" xfId="0" applyFont="1" applyFill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V2478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0.31864000000496162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A1-4DA4-8634-D4CDEE1C0E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0.37305000000196742</c:v>
                </c:pt>
                <c:pt idx="3">
                  <c:v>0.37501000000338536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A1-4DA4-8634-D4CDEE1C0E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0.30676900000980822</c:v>
                </c:pt>
                <c:pt idx="5">
                  <c:v>0.3086540000003879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A1-4DA4-8634-D4CDEE1C0E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A1-4DA4-8634-D4CDEE1C0E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A1-4DA4-8634-D4CDEE1C0E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A1-4DA4-8634-D4CDEE1C0E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4.0999999999999999E-4</c:v>
                  </c:pt>
                  <c:pt idx="4">
                    <c:v>1.37E-4</c:v>
                  </c:pt>
                  <c:pt idx="5">
                    <c:v>1.08E-4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A1-4DA4-8634-D4CDEE1C0E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12484</c:v>
                </c:pt>
                <c:pt idx="2">
                  <c:v>14690</c:v>
                </c:pt>
                <c:pt idx="3">
                  <c:v>14690</c:v>
                </c:pt>
                <c:pt idx="4">
                  <c:v>20152</c:v>
                </c:pt>
                <c:pt idx="5">
                  <c:v>20152.5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6.4105641383279233E-2</c:v>
                </c:pt>
                <c:pt idx="1">
                  <c:v>0.26123537564985222</c:v>
                </c:pt>
                <c:pt idx="2">
                  <c:v>0.29606941872835757</c:v>
                </c:pt>
                <c:pt idx="3">
                  <c:v>0.29606941872835757</c:v>
                </c:pt>
                <c:pt idx="4">
                  <c:v>0.3823176251176576</c:v>
                </c:pt>
                <c:pt idx="5">
                  <c:v>0.38232552041300627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A1-4DA4-8634-D4CDEE1C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392936"/>
        <c:axId val="1"/>
      </c:scatterChart>
      <c:valAx>
        <c:axId val="887392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39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677DF88-C28A-6E6D-5249-08ED64FC0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2" t="s">
        <v>36</v>
      </c>
      <c r="G1" s="30" t="s">
        <v>37</v>
      </c>
      <c r="H1" s="33" t="s">
        <v>38</v>
      </c>
      <c r="I1" s="31">
        <v>51495.657999999996</v>
      </c>
      <c r="J1" s="31">
        <v>0.33999000000000001</v>
      </c>
      <c r="K1" s="34" t="s">
        <v>39</v>
      </c>
      <c r="L1" s="35" t="s">
        <v>40</v>
      </c>
    </row>
    <row r="2" spans="1:12" x14ac:dyDescent="0.2">
      <c r="A2" t="s">
        <v>22</v>
      </c>
      <c r="B2" t="s">
        <v>37</v>
      </c>
      <c r="C2" s="9" t="s">
        <v>40</v>
      </c>
      <c r="D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51495.657999999996</v>
      </c>
      <c r="D4" s="8">
        <v>0.33999000000000001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51495.657999999996</v>
      </c>
    </row>
    <row r="8" spans="1:12" x14ac:dyDescent="0.2">
      <c r="A8" t="s">
        <v>2</v>
      </c>
      <c r="C8">
        <f>+D4</f>
        <v>0.33999000000000001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6.4105641383279233E-2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1.5790590697418536E-5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58347.518797625111</v>
      </c>
      <c r="D15" s="16" t="s">
        <v>31</v>
      </c>
      <c r="E15" s="17">
        <f ca="1">TODAY()+15018.5-B9/24</f>
        <v>60346.5</v>
      </c>
    </row>
    <row r="16" spans="1:12" x14ac:dyDescent="0.2">
      <c r="A16" s="18" t="s">
        <v>3</v>
      </c>
      <c r="B16" s="11"/>
      <c r="C16" s="19">
        <f ca="1">+C8+C12</f>
        <v>0.34000579059069741</v>
      </c>
      <c r="D16" s="16" t="s">
        <v>32</v>
      </c>
      <c r="E16" s="17">
        <f ca="1">ROUND(2*(E15-C15)/C16,0)/2+1</f>
        <v>5880.5</v>
      </c>
    </row>
    <row r="17" spans="1:17" ht="13.5" thickBot="1" x14ac:dyDescent="0.25">
      <c r="A17" s="16" t="s">
        <v>28</v>
      </c>
      <c r="B17" s="11"/>
      <c r="C17" s="11">
        <f>COUNT(C21:C2191)</f>
        <v>6</v>
      </c>
      <c r="D17" s="16" t="s">
        <v>33</v>
      </c>
      <c r="E17" s="20">
        <f ca="1">+C15+C16*E16-15018.5-C9/24</f>
        <v>45328.818682527046</v>
      </c>
    </row>
    <row r="18" spans="1:17" ht="14.25" thickTop="1" thickBot="1" x14ac:dyDescent="0.25">
      <c r="A18" s="18" t="s">
        <v>4</v>
      </c>
      <c r="B18" s="11"/>
      <c r="C18" s="21">
        <f ca="1">+C15</f>
        <v>58347.518797625111</v>
      </c>
      <c r="D18" s="22">
        <f ca="1">+C16</f>
        <v>0.34000579059069741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49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5686</v>
      </c>
      <c r="C21" s="9">
        <f>+$C$4</f>
        <v>51495.657999999996</v>
      </c>
      <c r="D21" s="9" t="s">
        <v>12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6.4105641383279233E-2</v>
      </c>
      <c r="Q21" s="2">
        <f t="shared" ref="Q21:Q26" si="3">+C21-15018.5</f>
        <v>36477.157999999996</v>
      </c>
    </row>
    <row r="22" spans="1:17" x14ac:dyDescent="0.2">
      <c r="A22" s="36" t="s">
        <v>42</v>
      </c>
      <c r="B22" s="37" t="s">
        <v>43</v>
      </c>
      <c r="C22" s="36">
        <v>55740.411800000002</v>
      </c>
      <c r="D22" s="36">
        <v>5.9999999999999995E-4</v>
      </c>
      <c r="E22">
        <f t="shared" si="0"/>
        <v>12484.93720403543</v>
      </c>
      <c r="F22" s="41">
        <f>ROUND(2*E22,0)/2-1</f>
        <v>12484</v>
      </c>
      <c r="G22">
        <f t="shared" si="1"/>
        <v>0.31864000000496162</v>
      </c>
      <c r="H22">
        <f>+G22</f>
        <v>0.31864000000496162</v>
      </c>
      <c r="O22">
        <f t="shared" ca="1" si="2"/>
        <v>0.26123537564985222</v>
      </c>
      <c r="Q22" s="2">
        <f t="shared" si="3"/>
        <v>40721.911800000002</v>
      </c>
    </row>
    <row r="23" spans="1:17" x14ac:dyDescent="0.2">
      <c r="A23" s="38" t="s">
        <v>44</v>
      </c>
      <c r="B23" s="39" t="s">
        <v>45</v>
      </c>
      <c r="C23" s="40">
        <v>56490.484149999997</v>
      </c>
      <c r="D23" s="40">
        <v>4.0000000000000002E-4</v>
      </c>
      <c r="E23">
        <f t="shared" si="0"/>
        <v>14691.097238154065</v>
      </c>
      <c r="F23" s="41">
        <f>ROUND(2*E23,0)/2-1</f>
        <v>14690</v>
      </c>
      <c r="G23">
        <f t="shared" si="1"/>
        <v>0.37305000000196742</v>
      </c>
      <c r="I23">
        <f>+G23</f>
        <v>0.37305000000196742</v>
      </c>
      <c r="O23">
        <f t="shared" ca="1" si="2"/>
        <v>0.29606941872835757</v>
      </c>
      <c r="Q23" s="2">
        <f t="shared" si="3"/>
        <v>41471.984149999997</v>
      </c>
    </row>
    <row r="24" spans="1:17" x14ac:dyDescent="0.2">
      <c r="A24" s="42" t="s">
        <v>47</v>
      </c>
      <c r="B24" s="43"/>
      <c r="C24" s="42">
        <v>56490.486109999998</v>
      </c>
      <c r="D24" s="42">
        <v>4.0999999999999999E-4</v>
      </c>
      <c r="E24">
        <f t="shared" si="0"/>
        <v>14691.103003029506</v>
      </c>
      <c r="F24" s="41">
        <f>ROUND(2*E24,0)/2-1</f>
        <v>14690</v>
      </c>
      <c r="G24">
        <f t="shared" si="1"/>
        <v>0.37501000000338536</v>
      </c>
      <c r="I24">
        <f>+G24</f>
        <v>0.37501000000338536</v>
      </c>
      <c r="O24">
        <f t="shared" ca="1" si="2"/>
        <v>0.29606941872835757</v>
      </c>
      <c r="Q24" s="2">
        <f t="shared" si="3"/>
        <v>41471.986109999998</v>
      </c>
    </row>
    <row r="25" spans="1:17" x14ac:dyDescent="0.2">
      <c r="A25" s="44" t="s">
        <v>48</v>
      </c>
      <c r="B25" s="45" t="s">
        <v>45</v>
      </c>
      <c r="C25" s="46">
        <v>58347.443249000004</v>
      </c>
      <c r="D25" s="46">
        <v>1.37E-4</v>
      </c>
      <c r="E25">
        <f t="shared" si="0"/>
        <v>20152.902288302619</v>
      </c>
      <c r="F25" s="41">
        <f>ROUND(2*E25,0)/2-1</f>
        <v>20152</v>
      </c>
      <c r="G25">
        <f t="shared" si="1"/>
        <v>0.30676900000980822</v>
      </c>
      <c r="J25">
        <f>+G25</f>
        <v>0.30676900000980822</v>
      </c>
      <c r="O25">
        <f t="shared" ca="1" si="2"/>
        <v>0.3823176251176576</v>
      </c>
      <c r="Q25" s="2">
        <f t="shared" si="3"/>
        <v>43328.943249000004</v>
      </c>
    </row>
    <row r="26" spans="1:17" x14ac:dyDescent="0.2">
      <c r="A26" s="44" t="s">
        <v>48</v>
      </c>
      <c r="B26" s="45" t="s">
        <v>43</v>
      </c>
      <c r="C26" s="46">
        <v>58347.615128999998</v>
      </c>
      <c r="D26" s="46">
        <v>1.08E-4</v>
      </c>
      <c r="E26">
        <f t="shared" si="0"/>
        <v>20153.407832583318</v>
      </c>
      <c r="F26" s="41">
        <f>ROUND(2*E26,0)/2-1</f>
        <v>20152.5</v>
      </c>
      <c r="G26">
        <f t="shared" si="1"/>
        <v>0.3086540000003879</v>
      </c>
      <c r="J26">
        <f>+G26</f>
        <v>0.3086540000003879</v>
      </c>
      <c r="O26">
        <f t="shared" ca="1" si="2"/>
        <v>0.38232552041300627</v>
      </c>
      <c r="Q26" s="2">
        <f t="shared" si="3"/>
        <v>43329.115128999998</v>
      </c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2024-02-06T03:38:41Z</dcterms:modified>
</cp:coreProperties>
</file>