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E951FB-59C0-43BB-91CB-B0FF11F1D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39" i="1"/>
  <c r="F39" i="1" s="1"/>
  <c r="G39" i="1" s="1"/>
  <c r="K39" i="1" s="1"/>
  <c r="Q39" i="1"/>
  <c r="E37" i="1"/>
  <c r="F37" i="1"/>
  <c r="G37" i="1"/>
  <c r="K37" i="1" s="1"/>
  <c r="E38" i="1"/>
  <c r="F38" i="1" s="1"/>
  <c r="G38" i="1" s="1"/>
  <c r="K38" i="1" s="1"/>
  <c r="D9" i="1"/>
  <c r="C9" i="1"/>
  <c r="C21" i="1"/>
  <c r="E21" i="1" s="1"/>
  <c r="F21" i="1" s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7" i="1"/>
  <c r="F27" i="1"/>
  <c r="G27" i="1" s="1"/>
  <c r="K27" i="1" s="1"/>
  <c r="E28" i="1"/>
  <c r="F28" i="1"/>
  <c r="G28" i="1"/>
  <c r="K28" i="1" s="1"/>
  <c r="E29" i="1"/>
  <c r="F29" i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K34" i="1" s="1"/>
  <c r="E35" i="1"/>
  <c r="F35" i="1"/>
  <c r="G35" i="1" s="1"/>
  <c r="K35" i="1" s="1"/>
  <c r="E36" i="1"/>
  <c r="F36" i="1"/>
  <c r="G36" i="1"/>
  <c r="K36" i="1" s="1"/>
  <c r="Q37" i="1"/>
  <c r="Q38" i="1"/>
  <c r="Q36" i="1"/>
  <c r="Q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A21" i="1"/>
  <c r="F16" i="1"/>
  <c r="F17" i="1" s="1"/>
  <c r="G21" i="1" l="1"/>
  <c r="C17" i="1"/>
  <c r="Q21" i="1"/>
  <c r="C12" i="1"/>
  <c r="C11" i="1"/>
  <c r="O40" i="1" l="1"/>
  <c r="O22" i="1"/>
  <c r="O26" i="1"/>
  <c r="O27" i="1"/>
  <c r="O25" i="1"/>
  <c r="O34" i="1"/>
  <c r="O30" i="1"/>
  <c r="O24" i="1"/>
  <c r="O31" i="1"/>
  <c r="O33" i="1"/>
  <c r="O36" i="1"/>
  <c r="O21" i="1"/>
  <c r="O29" i="1"/>
  <c r="O28" i="1"/>
  <c r="O39" i="1"/>
  <c r="O35" i="1"/>
  <c r="C15" i="1"/>
  <c r="O38" i="1"/>
  <c r="O23" i="1"/>
  <c r="O32" i="1"/>
  <c r="O37" i="1"/>
  <c r="C16" i="1"/>
  <c r="D18" i="1" s="1"/>
  <c r="K21" i="1"/>
  <c r="C18" i="1" l="1"/>
  <c r="F18" i="1"/>
  <c r="F19" i="1" s="1"/>
</calcChain>
</file>

<file path=xl/sharedStrings.xml><?xml version="1.0" encoding="utf-8"?>
<sst xmlns="http://schemas.openxmlformats.org/spreadsheetml/2006/main" count="98" uniqueCount="58">
  <si>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</si>
  <si>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</si>
  <si>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</si>
  <si>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</si>
  <si>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</si>
  <si>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</si>
  <si>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</si>
  <si>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</si>
  <si>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</si>
  <si>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</si>
  <si>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</si>
  <si>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</si>
  <si>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</si>
  <si>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</si>
  <si>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</si>
  <si>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</si>
  <si>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</si>
  <si>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</si>
  <si>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</si>
  <si>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</si>
  <si>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</si>
  <si>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</si>
  <si>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</si>
  <si>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</si>
  <si>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</si>
  <si>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</si>
  <si>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</si>
  <si>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</si>
  <si>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</si>
  <si>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</si>
  <si>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</si>
  <si>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</si>
  <si>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</si>
  <si>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</si>
  <si>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</si>
  <si>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</si>
  <si>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</si>
  <si>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</si>
  <si>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</si>
  <si>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</si>
  <si>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</si>
  <si>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</si>
  <si>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</si>
  <si>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V2517 Cyg</t>
  </si>
  <si>
    <t>V2517 Cyg / GSC 2682-2870</t>
  </si>
  <si>
    <t>EA</t>
  </si>
  <si>
    <t>OEJV 0074</t>
  </si>
  <si>
    <t>CCD+R</t>
  </si>
  <si>
    <t>I</t>
  </si>
  <si>
    <t>CCD+I</t>
  </si>
  <si>
    <t>IBVS 5741</t>
  </si>
  <si>
    <t>II</t>
  </si>
  <si>
    <t>CCD+V</t>
  </si>
  <si>
    <t>IBVS 6154</t>
  </si>
  <si>
    <t>IBVS 6157</t>
  </si>
  <si>
    <t>G2682-2870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</si>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</sst>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7" fillId="0" borderId="0" xfId="42" applyFont="1" applyAlignment="1">
      <alignment horizont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V2517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7A-47D8-8FDA-B88C1645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7A-47D8-8FDA-B88C16452C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7A-47D8-8FDA-B88C16452C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-8.2440000041970052E-3</c:v>
                </c:pt>
                <c:pt idx="2">
                  <c:v>-4.6480000019073486E-3</c:v>
                </c:pt>
                <c:pt idx="3">
                  <c:v>-4.2079999984707683E-3</c:v>
                </c:pt>
                <c:pt idx="4">
                  <c:v>-4.3530000039027072E-3</c:v>
                </c:pt>
                <c:pt idx="5">
                  <c:v>2.206999997724779E-3</c:v>
                </c:pt>
                <c:pt idx="6">
                  <c:v>-8.9775000014924444E-3</c:v>
                </c:pt>
                <c:pt idx="7">
                  <c:v>-6.9920000023557805E-3</c:v>
                </c:pt>
                <c:pt idx="8">
                  <c:v>-5.0144999986514449E-3</c:v>
                </c:pt>
                <c:pt idx="9">
                  <c:v>-5.7035000063478947E-3</c:v>
                </c:pt>
                <c:pt idx="10">
                  <c:v>-5.7780000061029568E-3</c:v>
                </c:pt>
                <c:pt idx="11">
                  <c:v>-6.6870000009657815E-3</c:v>
                </c:pt>
                <c:pt idx="12">
                  <c:v>-6.6105000078096054E-3</c:v>
                </c:pt>
                <c:pt idx="13">
                  <c:v>-6.7730000009760261E-3</c:v>
                </c:pt>
                <c:pt idx="14">
                  <c:v>-8.1905000042752363E-3</c:v>
                </c:pt>
                <c:pt idx="15">
                  <c:v>-6.8795000042882748E-3</c:v>
                </c:pt>
                <c:pt idx="16">
                  <c:v>-8.7255000034929253E-3</c:v>
                </c:pt>
                <c:pt idx="17">
                  <c:v>-6.5505000020493753E-3</c:v>
                </c:pt>
                <c:pt idx="18">
                  <c:v>-7.3065000033238903E-3</c:v>
                </c:pt>
                <c:pt idx="19">
                  <c:v>-7.205500005511567E-3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7A-47D8-8FDA-B88C16452C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7A-47D8-8FDA-B88C1645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7A-47D8-8FDA-B88C1645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5.4000000000000003E-3</c:v>
                  </c:pt>
                  <c:pt idx="16">
                    <c:v>2.0000000000000001E-4</c:v>
                  </c:pt>
                  <c:pt idx="17">
                    <c:v>1.8E-3</c:v>
                  </c:pt>
                  <c:pt idx="18">
                    <c:v>1.6000000000000001E-3</c:v>
                  </c:pt>
                  <c:pt idx="1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7A-47D8-8FDA-B88C1645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-4.9788644570027156E-3</c:v>
                </c:pt>
                <c:pt idx="1">
                  <c:v>-4.9928822021661186E-3</c:v>
                </c:pt>
                <c:pt idx="2">
                  <c:v>-4.9991123111276306E-3</c:v>
                </c:pt>
                <c:pt idx="3">
                  <c:v>-4.9991123111276306E-3</c:v>
                </c:pt>
                <c:pt idx="4">
                  <c:v>-5.0030061292285757E-3</c:v>
                </c:pt>
                <c:pt idx="5">
                  <c:v>-5.0107937654304668E-3</c:v>
                </c:pt>
                <c:pt idx="6">
                  <c:v>-5.0119619108607502E-3</c:v>
                </c:pt>
                <c:pt idx="7">
                  <c:v>-5.0131300562910337E-3</c:v>
                </c:pt>
                <c:pt idx="8">
                  <c:v>-5.1980864160859315E-3</c:v>
                </c:pt>
                <c:pt idx="9">
                  <c:v>-5.2159979793502797E-3</c:v>
                </c:pt>
                <c:pt idx="10">
                  <c:v>-5.2171661247805631E-3</c:v>
                </c:pt>
                <c:pt idx="11">
                  <c:v>-5.2350776880449104E-3</c:v>
                </c:pt>
                <c:pt idx="12">
                  <c:v>-5.3943348483735699E-3</c:v>
                </c:pt>
                <c:pt idx="13">
                  <c:v>-5.4313261203325497E-3</c:v>
                </c:pt>
                <c:pt idx="14">
                  <c:v>-7.1777035386064794E-3</c:v>
                </c:pt>
                <c:pt idx="15">
                  <c:v>-7.2267656466783892E-3</c:v>
                </c:pt>
                <c:pt idx="16">
                  <c:v>-7.2127479015149862E-3</c:v>
                </c:pt>
                <c:pt idx="17">
                  <c:v>-7.4269078970669727E-3</c:v>
                </c:pt>
                <c:pt idx="18">
                  <c:v>-7.623156329354612E-3</c:v>
                </c:pt>
                <c:pt idx="19">
                  <c:v>-8.2718664249720845E-3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7A-47D8-8FDA-B88C16452C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</c:v>
                </c:pt>
                <c:pt idx="2">
                  <c:v>26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42.5</c:v>
                </c:pt>
                <c:pt idx="7">
                  <c:v>44</c:v>
                </c:pt>
                <c:pt idx="8">
                  <c:v>281.5</c:v>
                </c:pt>
                <c:pt idx="9">
                  <c:v>304.5</c:v>
                </c:pt>
                <c:pt idx="10">
                  <c:v>306</c:v>
                </c:pt>
                <c:pt idx="11">
                  <c:v>329</c:v>
                </c:pt>
                <c:pt idx="12">
                  <c:v>533.5</c:v>
                </c:pt>
                <c:pt idx="13">
                  <c:v>581</c:v>
                </c:pt>
                <c:pt idx="14">
                  <c:v>2823.5</c:v>
                </c:pt>
                <c:pt idx="15">
                  <c:v>2886.5</c:v>
                </c:pt>
                <c:pt idx="16">
                  <c:v>2868.5</c:v>
                </c:pt>
                <c:pt idx="17">
                  <c:v>3143.5</c:v>
                </c:pt>
                <c:pt idx="18">
                  <c:v>3395.5</c:v>
                </c:pt>
                <c:pt idx="19">
                  <c:v>4228.5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7A-47D8-8FDA-B88C1645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312"/>
        <c:axId val="1"/>
      </c:scatterChart>
      <c:valAx>
        <c:axId val="86704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C8670F-C213-EC20-D9A9-9EC3F241A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30" t="s">
        <v>43</v>
      </c>
      <c r="F2" t="s">
        <v>55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47">
        <v>53197.409870000003</v>
      </c>
      <c r="D7" s="29" t="s">
        <v>46</v>
      </c>
    </row>
    <row r="8" spans="1:6" x14ac:dyDescent="0.2">
      <c r="A8" t="s">
        <v>8</v>
      </c>
      <c r="C8" s="47">
        <v>1.388903</v>
      </c>
      <c r="D8" s="29" t="s">
        <v>46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-4.9788644570027156E-3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-7.7876362018904327E-7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59069.68348252296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1.3889022212363797</v>
      </c>
      <c r="E16" s="14" t="s">
        <v>35</v>
      </c>
      <c r="F16" s="15">
        <f ca="1">NOW()+15018.5+$C$5/24</f>
        <v>60346.697470833329</v>
      </c>
    </row>
    <row r="17" spans="1:21" ht="13.5" thickBot="1" x14ac:dyDescent="0.25">
      <c r="A17" s="14" t="s">
        <v>32</v>
      </c>
      <c r="B17" s="10"/>
      <c r="C17" s="10">
        <f>COUNT(C21:C2191)</f>
        <v>20</v>
      </c>
      <c r="E17" s="14" t="s">
        <v>40</v>
      </c>
      <c r="F17" s="15">
        <f ca="1">ROUND(2*(F16-$C$7)/$C$8,0)/2+F15</f>
        <v>5148.5</v>
      </c>
    </row>
    <row r="18" spans="1:21" ht="14.25" thickTop="1" thickBot="1" x14ac:dyDescent="0.25">
      <c r="A18" s="16" t="s">
        <v>10</v>
      </c>
      <c r="B18" s="10"/>
      <c r="C18" s="19">
        <f ca="1">+C15</f>
        <v>59069.68348252296</v>
      </c>
      <c r="D18" s="20">
        <f ca="1">+C16</f>
        <v>1.3889022212363797</v>
      </c>
      <c r="E18" s="14" t="s">
        <v>41</v>
      </c>
      <c r="F18" s="23">
        <f ca="1">ROUND(2*(F16-$C$15)/$C$16,0)/2+F15</f>
        <v>920.5</v>
      </c>
    </row>
    <row r="19" spans="1:21" ht="13.5" thickTop="1" x14ac:dyDescent="0.2">
      <c r="E19" s="14" t="s">
        <v>36</v>
      </c>
      <c r="F19" s="18">
        <f ca="1">+$C$15+$C$16*F18-15018.5-$C$5/24</f>
        <v>45330.063810504384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56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OEJV 0074</v>
      </c>
      <c r="B21" s="3"/>
      <c r="C21" s="8">
        <f>C$7</f>
        <v>53197.409870000003</v>
      </c>
      <c r="D21" s="31" t="s">
        <v>47</v>
      </c>
      <c r="E21">
        <f>+(C21-C$7)/C$8</f>
        <v>0</v>
      </c>
      <c r="F21">
        <f>ROUND(2*E21,0)/2</f>
        <v>0</v>
      </c>
      <c r="G21">
        <f>+C21-(C$7+F21*C$8)</f>
        <v>0</v>
      </c>
      <c r="K21">
        <f t="shared" ref="K21:K38" si="0">+G21</f>
        <v>0</v>
      </c>
      <c r="O21">
        <f ca="1">+C$11+C$12*$F21</f>
        <v>-4.9788644570027156E-3</v>
      </c>
      <c r="Q21" s="2">
        <f>+C21-15018.5</f>
        <v>38178.909870000003</v>
      </c>
    </row>
    <row r="22" spans="1:21" x14ac:dyDescent="0.2">
      <c r="A22" s="33" t="s">
        <v>46</v>
      </c>
      <c r="B22" s="34" t="s">
        <v>48</v>
      </c>
      <c r="C22" s="33">
        <v>53222.401879999998</v>
      </c>
      <c r="D22" s="33" t="s">
        <v>49</v>
      </c>
      <c r="E22">
        <f t="shared" ref="E22:E34" si="1">+(C22-C$7)/C$8</f>
        <v>17.994064380301921</v>
      </c>
      <c r="F22">
        <f t="shared" ref="F22:F39" si="2">ROUND(2*E22,0)/2</f>
        <v>18</v>
      </c>
      <c r="G22">
        <f t="shared" ref="G22:G34" si="3">+C22-(C$7+F22*C$8)</f>
        <v>-8.2440000041970052E-3</v>
      </c>
      <c r="K22">
        <f t="shared" si="0"/>
        <v>-8.2440000041970052E-3</v>
      </c>
      <c r="O22">
        <f t="shared" ref="O22:O34" ca="1" si="4">+C$11+C$12*$F22</f>
        <v>-4.9928822021661186E-3</v>
      </c>
      <c r="Q22" s="2">
        <f t="shared" ref="Q22:Q34" si="5">+C22-15018.5</f>
        <v>38203.901879999998</v>
      </c>
    </row>
    <row r="23" spans="1:21" x14ac:dyDescent="0.2">
      <c r="A23" s="33" t="s">
        <v>50</v>
      </c>
      <c r="B23" s="34" t="s">
        <v>51</v>
      </c>
      <c r="C23" s="33">
        <v>53233.5167</v>
      </c>
      <c r="D23" s="33">
        <v>2.9999999999999997E-4</v>
      </c>
      <c r="E23">
        <f t="shared" si="1"/>
        <v>25.996653473998535</v>
      </c>
      <c r="F23">
        <f t="shared" si="2"/>
        <v>26</v>
      </c>
      <c r="G23">
        <f t="shared" si="3"/>
        <v>-4.6480000019073486E-3</v>
      </c>
      <c r="K23">
        <f t="shared" si="0"/>
        <v>-4.6480000019073486E-3</v>
      </c>
      <c r="O23">
        <f t="shared" ca="1" si="4"/>
        <v>-4.9991123111276306E-3</v>
      </c>
      <c r="Q23" s="2">
        <f t="shared" si="5"/>
        <v>38215.0167</v>
      </c>
    </row>
    <row r="24" spans="1:21" x14ac:dyDescent="0.2">
      <c r="A24" s="33" t="s">
        <v>46</v>
      </c>
      <c r="B24" s="34" t="s">
        <v>48</v>
      </c>
      <c r="C24" s="33">
        <v>53233.517140000004</v>
      </c>
      <c r="D24" s="33" t="s">
        <v>49</v>
      </c>
      <c r="E24">
        <f t="shared" si="1"/>
        <v>25.996970270782356</v>
      </c>
      <c r="F24">
        <f t="shared" si="2"/>
        <v>26</v>
      </c>
      <c r="G24">
        <f t="shared" si="3"/>
        <v>-4.2079999984707683E-3</v>
      </c>
      <c r="K24">
        <f t="shared" si="0"/>
        <v>-4.2079999984707683E-3</v>
      </c>
      <c r="O24">
        <f t="shared" ca="1" si="4"/>
        <v>-4.9991123111276306E-3</v>
      </c>
      <c r="Q24" s="2">
        <f t="shared" si="5"/>
        <v>38215.017140000004</v>
      </c>
    </row>
    <row r="25" spans="1:21" x14ac:dyDescent="0.2">
      <c r="A25" s="33" t="s">
        <v>46</v>
      </c>
      <c r="B25" s="34" t="s">
        <v>48</v>
      </c>
      <c r="C25" s="33">
        <v>53240.461510000001</v>
      </c>
      <c r="D25" s="33" t="s">
        <v>49</v>
      </c>
      <c r="E25">
        <f t="shared" si="1"/>
        <v>30.996865871841202</v>
      </c>
      <c r="F25">
        <f t="shared" si="2"/>
        <v>31</v>
      </c>
      <c r="G25">
        <f t="shared" si="3"/>
        <v>-4.3530000039027072E-3</v>
      </c>
      <c r="K25">
        <f t="shared" si="0"/>
        <v>-4.3530000039027072E-3</v>
      </c>
      <c r="O25">
        <f t="shared" ca="1" si="4"/>
        <v>-5.0030061292285757E-3</v>
      </c>
      <c r="Q25" s="2">
        <f t="shared" si="5"/>
        <v>38221.961510000001</v>
      </c>
    </row>
    <row r="26" spans="1:21" x14ac:dyDescent="0.2">
      <c r="A26" s="33" t="s">
        <v>46</v>
      </c>
      <c r="B26" s="34" t="s">
        <v>48</v>
      </c>
      <c r="C26" s="33">
        <v>53254.357100000001</v>
      </c>
      <c r="D26" s="33" t="s">
        <v>47</v>
      </c>
      <c r="E26">
        <f t="shared" si="1"/>
        <v>41.001589023854038</v>
      </c>
      <c r="F26">
        <f t="shared" si="2"/>
        <v>41</v>
      </c>
      <c r="G26">
        <f t="shared" si="3"/>
        <v>2.206999997724779E-3</v>
      </c>
      <c r="K26">
        <f t="shared" si="0"/>
        <v>2.206999997724779E-3</v>
      </c>
      <c r="O26">
        <f t="shared" ca="1" si="4"/>
        <v>-5.0107937654304668E-3</v>
      </c>
      <c r="Q26" s="2">
        <f t="shared" si="5"/>
        <v>38235.857100000001</v>
      </c>
    </row>
    <row r="27" spans="1:21" x14ac:dyDescent="0.2">
      <c r="A27" s="33" t="s">
        <v>46</v>
      </c>
      <c r="B27" s="34" t="s">
        <v>48</v>
      </c>
      <c r="C27" s="33">
        <v>53256.429270000001</v>
      </c>
      <c r="D27" s="33" t="s">
        <v>47</v>
      </c>
      <c r="E27">
        <f t="shared" si="1"/>
        <v>42.493536265669668</v>
      </c>
      <c r="F27">
        <f t="shared" si="2"/>
        <v>42.5</v>
      </c>
      <c r="G27">
        <f t="shared" si="3"/>
        <v>-8.9775000014924444E-3</v>
      </c>
      <c r="K27">
        <f t="shared" si="0"/>
        <v>-8.9775000014924444E-3</v>
      </c>
      <c r="O27">
        <f t="shared" ca="1" si="4"/>
        <v>-5.0119619108607502E-3</v>
      </c>
      <c r="Q27" s="2">
        <f t="shared" si="5"/>
        <v>38237.929270000001</v>
      </c>
    </row>
    <row r="28" spans="1:21" x14ac:dyDescent="0.2">
      <c r="A28" s="33" t="s">
        <v>46</v>
      </c>
      <c r="B28" s="34" t="s">
        <v>48</v>
      </c>
      <c r="C28" s="33">
        <v>53258.514609999998</v>
      </c>
      <c r="D28" s="33" t="s">
        <v>47</v>
      </c>
      <c r="E28">
        <f t="shared" si="1"/>
        <v>43.994965811143913</v>
      </c>
      <c r="F28">
        <f t="shared" si="2"/>
        <v>44</v>
      </c>
      <c r="G28">
        <f t="shared" si="3"/>
        <v>-6.9920000023557805E-3</v>
      </c>
      <c r="K28">
        <f t="shared" si="0"/>
        <v>-6.9920000023557805E-3</v>
      </c>
      <c r="O28">
        <f t="shared" ca="1" si="4"/>
        <v>-5.0131300562910337E-3</v>
      </c>
      <c r="Q28" s="2">
        <f t="shared" si="5"/>
        <v>38240.014609999998</v>
      </c>
    </row>
    <row r="29" spans="1:21" x14ac:dyDescent="0.2">
      <c r="A29" s="33" t="s">
        <v>46</v>
      </c>
      <c r="B29" s="34" t="s">
        <v>48</v>
      </c>
      <c r="C29" s="33">
        <v>53588.381050000004</v>
      </c>
      <c r="D29" s="33" t="s">
        <v>52</v>
      </c>
      <c r="E29">
        <f t="shared" si="1"/>
        <v>281.49638959668204</v>
      </c>
      <c r="F29">
        <f t="shared" si="2"/>
        <v>281.5</v>
      </c>
      <c r="G29">
        <f t="shared" si="3"/>
        <v>-5.0144999986514449E-3</v>
      </c>
      <c r="K29">
        <f t="shared" si="0"/>
        <v>-5.0144999986514449E-3</v>
      </c>
      <c r="O29">
        <f t="shared" ca="1" si="4"/>
        <v>-5.1980864160859315E-3</v>
      </c>
      <c r="Q29" s="2">
        <f t="shared" si="5"/>
        <v>38569.881050000004</v>
      </c>
    </row>
    <row r="30" spans="1:21" x14ac:dyDescent="0.2">
      <c r="A30" s="33" t="s">
        <v>46</v>
      </c>
      <c r="B30" s="34" t="s">
        <v>48</v>
      </c>
      <c r="C30" s="33">
        <v>53620.325129999997</v>
      </c>
      <c r="D30" s="33" t="s">
        <v>52</v>
      </c>
      <c r="E30">
        <f t="shared" si="1"/>
        <v>304.49589352171773</v>
      </c>
      <c r="F30">
        <f t="shared" si="2"/>
        <v>304.5</v>
      </c>
      <c r="G30">
        <f t="shared" si="3"/>
        <v>-5.7035000063478947E-3</v>
      </c>
      <c r="K30">
        <f t="shared" si="0"/>
        <v>-5.7035000063478947E-3</v>
      </c>
      <c r="O30">
        <f t="shared" ca="1" si="4"/>
        <v>-5.2159979793502797E-3</v>
      </c>
      <c r="Q30" s="2">
        <f t="shared" si="5"/>
        <v>38601.825129999997</v>
      </c>
    </row>
    <row r="31" spans="1:21" x14ac:dyDescent="0.2">
      <c r="A31" s="33" t="s">
        <v>46</v>
      </c>
      <c r="B31" s="34" t="s">
        <v>48</v>
      </c>
      <c r="C31" s="33">
        <v>53622.408409999996</v>
      </c>
      <c r="D31" s="33" t="s">
        <v>52</v>
      </c>
      <c r="E31">
        <f t="shared" si="1"/>
        <v>305.99583988226192</v>
      </c>
      <c r="F31">
        <f t="shared" si="2"/>
        <v>306</v>
      </c>
      <c r="G31">
        <f t="shared" si="3"/>
        <v>-5.7780000061029568E-3</v>
      </c>
      <c r="K31">
        <f t="shared" si="0"/>
        <v>-5.7780000061029568E-3</v>
      </c>
      <c r="O31">
        <f t="shared" ca="1" si="4"/>
        <v>-5.2171661247805631E-3</v>
      </c>
      <c r="Q31" s="2">
        <f t="shared" si="5"/>
        <v>38603.908409999996</v>
      </c>
    </row>
    <row r="32" spans="1:21" x14ac:dyDescent="0.2">
      <c r="A32" s="33" t="s">
        <v>46</v>
      </c>
      <c r="B32" s="34" t="s">
        <v>48</v>
      </c>
      <c r="C32" s="33">
        <v>53654.352270000003</v>
      </c>
      <c r="D32" s="33" t="s">
        <v>47</v>
      </c>
      <c r="E32">
        <f t="shared" si="1"/>
        <v>328.9951854089162</v>
      </c>
      <c r="F32">
        <f t="shared" si="2"/>
        <v>329</v>
      </c>
      <c r="G32">
        <f t="shared" si="3"/>
        <v>-6.6870000009657815E-3</v>
      </c>
      <c r="K32">
        <f t="shared" si="0"/>
        <v>-6.6870000009657815E-3</v>
      </c>
      <c r="O32">
        <f t="shared" ca="1" si="4"/>
        <v>-5.2350776880449104E-3</v>
      </c>
      <c r="Q32" s="2">
        <f t="shared" si="5"/>
        <v>38635.852270000003</v>
      </c>
    </row>
    <row r="33" spans="1:17" x14ac:dyDescent="0.2">
      <c r="A33" s="33" t="s">
        <v>46</v>
      </c>
      <c r="B33" s="34" t="s">
        <v>48</v>
      </c>
      <c r="C33" s="33">
        <v>53938.383009999998</v>
      </c>
      <c r="D33" s="33" t="s">
        <v>49</v>
      </c>
      <c r="E33">
        <f t="shared" si="1"/>
        <v>533.49524048835281</v>
      </c>
      <c r="F33">
        <f t="shared" si="2"/>
        <v>533.5</v>
      </c>
      <c r="G33">
        <f t="shared" si="3"/>
        <v>-6.6105000078096054E-3</v>
      </c>
      <c r="K33">
        <f t="shared" si="0"/>
        <v>-6.6105000078096054E-3</v>
      </c>
      <c r="O33">
        <f t="shared" ca="1" si="4"/>
        <v>-5.3943348483735699E-3</v>
      </c>
      <c r="Q33" s="2">
        <f t="shared" si="5"/>
        <v>38919.883009999998</v>
      </c>
    </row>
    <row r="34" spans="1:17" x14ac:dyDescent="0.2">
      <c r="A34" s="33" t="s">
        <v>46</v>
      </c>
      <c r="B34" s="34" t="s">
        <v>48</v>
      </c>
      <c r="C34" s="33">
        <v>54004.355739999999</v>
      </c>
      <c r="D34" s="33" t="s">
        <v>52</v>
      </c>
      <c r="E34">
        <f t="shared" si="1"/>
        <v>580.99512348954238</v>
      </c>
      <c r="F34">
        <f t="shared" si="2"/>
        <v>581</v>
      </c>
      <c r="G34">
        <f t="shared" si="3"/>
        <v>-6.7730000009760261E-3</v>
      </c>
      <c r="K34">
        <f t="shared" si="0"/>
        <v>-6.7730000009760261E-3</v>
      </c>
      <c r="O34">
        <f t="shared" ca="1" si="4"/>
        <v>-5.4313261203325497E-3</v>
      </c>
      <c r="Q34" s="2">
        <f t="shared" si="5"/>
        <v>38985.855739999999</v>
      </c>
    </row>
    <row r="35" spans="1:17" x14ac:dyDescent="0.2">
      <c r="A35" s="32" t="s">
        <v>53</v>
      </c>
      <c r="B35" s="3"/>
      <c r="C35" s="8">
        <v>57118.969299999997</v>
      </c>
      <c r="D35" s="8">
        <v>2.0000000000000001E-4</v>
      </c>
      <c r="E35">
        <f t="shared" ref="E35:E40" si="6">+(C35-C$7)/C$8</f>
        <v>2823.4941028999101</v>
      </c>
      <c r="F35">
        <f t="shared" si="2"/>
        <v>2823.5</v>
      </c>
      <c r="G35">
        <f t="shared" ref="G35:G40" si="7">+C35-(C$7+F35*C$8)</f>
        <v>-8.1905000042752363E-3</v>
      </c>
      <c r="K35">
        <f t="shared" si="0"/>
        <v>-8.1905000042752363E-3</v>
      </c>
      <c r="O35">
        <f t="shared" ref="O35:O40" ca="1" si="8">+C$11+C$12*$F35</f>
        <v>-7.1777035386064794E-3</v>
      </c>
      <c r="Q35" s="2">
        <f t="shared" ref="Q35:Q40" si="9">+C35-15018.5</f>
        <v>42100.469299999997</v>
      </c>
    </row>
    <row r="36" spans="1:17" x14ac:dyDescent="0.2">
      <c r="A36" s="35" t="s">
        <v>54</v>
      </c>
      <c r="B36" s="36"/>
      <c r="C36" s="35">
        <v>57206.4715</v>
      </c>
      <c r="D36" s="35">
        <v>5.4000000000000003E-3</v>
      </c>
      <c r="E36">
        <f t="shared" si="6"/>
        <v>2886.495046810322</v>
      </c>
      <c r="F36">
        <f t="shared" si="2"/>
        <v>2886.5</v>
      </c>
      <c r="G36">
        <f t="shared" si="7"/>
        <v>-6.8795000042882748E-3</v>
      </c>
      <c r="K36">
        <f t="shared" si="0"/>
        <v>-6.8795000042882748E-3</v>
      </c>
      <c r="O36">
        <f t="shared" ca="1" si="8"/>
        <v>-7.2267656466783892E-3</v>
      </c>
      <c r="Q36" s="2">
        <f t="shared" si="9"/>
        <v>42187.9715</v>
      </c>
    </row>
    <row r="37" spans="1:17" x14ac:dyDescent="0.2">
      <c r="A37" s="37" t="s">
        <v>2</v>
      </c>
      <c r="B37" s="38" t="s">
        <v>48</v>
      </c>
      <c r="C37" s="39">
        <v>57181.469400000002</v>
      </c>
      <c r="D37" s="39">
        <v>2.0000000000000001E-4</v>
      </c>
      <c r="E37">
        <f t="shared" si="6"/>
        <v>2868.4937177038273</v>
      </c>
      <c r="F37">
        <f t="shared" si="2"/>
        <v>2868.5</v>
      </c>
      <c r="G37">
        <f t="shared" si="7"/>
        <v>-8.7255000034929253E-3</v>
      </c>
      <c r="K37">
        <f t="shared" si="0"/>
        <v>-8.7255000034929253E-3</v>
      </c>
      <c r="O37">
        <f t="shared" ca="1" si="8"/>
        <v>-7.2127479015149862E-3</v>
      </c>
      <c r="Q37" s="2">
        <f t="shared" si="9"/>
        <v>42162.969400000002</v>
      </c>
    </row>
    <row r="38" spans="1:17" x14ac:dyDescent="0.2">
      <c r="A38" s="37" t="s">
        <v>2</v>
      </c>
      <c r="B38" s="38" t="s">
        <v>48</v>
      </c>
      <c r="C38" s="39">
        <v>57563.419900000001</v>
      </c>
      <c r="D38" s="39">
        <v>1.8E-3</v>
      </c>
      <c r="E38">
        <f t="shared" si="6"/>
        <v>3143.4952836879161</v>
      </c>
      <c r="F38">
        <f t="shared" si="2"/>
        <v>3143.5</v>
      </c>
      <c r="G38">
        <f t="shared" si="7"/>
        <v>-6.5505000020493753E-3</v>
      </c>
      <c r="K38">
        <f t="shared" si="0"/>
        <v>-6.5505000020493753E-3</v>
      </c>
      <c r="O38">
        <f t="shared" ca="1" si="8"/>
        <v>-7.4269078970669727E-3</v>
      </c>
      <c r="Q38" s="2">
        <f t="shared" si="9"/>
        <v>42544.919900000001</v>
      </c>
    </row>
    <row r="39" spans="1:17" x14ac:dyDescent="0.2">
      <c r="A39" s="40" t="s">
        <v>0</v>
      </c>
      <c r="B39" s="46" t="s">
        <v>48</v>
      </c>
      <c r="C39" s="41">
        <v>57913.422700000003</v>
      </c>
      <c r="D39" s="41">
        <v>1.6000000000000001E-3</v>
      </c>
      <c r="E39">
        <f t="shared" si="6"/>
        <v>3395.4947393734478</v>
      </c>
      <c r="F39">
        <f t="shared" si="2"/>
        <v>3395.5</v>
      </c>
      <c r="G39">
        <f t="shared" si="7"/>
        <v>-7.3065000033238903E-3</v>
      </c>
      <c r="K39">
        <f>+G39</f>
        <v>-7.3065000033238903E-3</v>
      </c>
      <c r="O39">
        <f t="shared" ca="1" si="8"/>
        <v>-7.623156329354612E-3</v>
      </c>
      <c r="Q39" s="2">
        <f t="shared" si="9"/>
        <v>42894.922700000003</v>
      </c>
    </row>
    <row r="40" spans="1:17" x14ac:dyDescent="0.2">
      <c r="A40" s="42" t="s">
        <v>57</v>
      </c>
      <c r="B40" s="43" t="s">
        <v>48</v>
      </c>
      <c r="C40" s="44">
        <v>59070.379000000001</v>
      </c>
      <c r="D40" s="45">
        <v>1.8E-3</v>
      </c>
      <c r="E40">
        <f t="shared" si="6"/>
        <v>4228.4948120927074</v>
      </c>
      <c r="F40">
        <f t="shared" ref="F40" si="10">ROUND(2*E40,0)/2</f>
        <v>4228.5</v>
      </c>
      <c r="G40">
        <f t="shared" si="7"/>
        <v>-7.205500005511567E-3</v>
      </c>
      <c r="K40">
        <f>+G40</f>
        <v>-7.205500005511567E-3</v>
      </c>
      <c r="O40">
        <f t="shared" ca="1" si="8"/>
        <v>-8.2718664249720845E-3</v>
      </c>
      <c r="Q40" s="2">
        <f t="shared" si="9"/>
        <v>44051.879000000001</v>
      </c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C99" s="8"/>
      <c r="D99" s="8"/>
    </row>
    <row r="100" spans="2:4" x14ac:dyDescent="0.2">
      <c r="C100" s="8"/>
      <c r="D100" s="8"/>
    </row>
    <row r="101" spans="2:4" x14ac:dyDescent="0.2">
      <c r="C101" s="8"/>
      <c r="D101" s="8"/>
    </row>
    <row r="102" spans="2:4" x14ac:dyDescent="0.2">
      <c r="C102" s="8"/>
      <c r="D102" s="8"/>
    </row>
    <row r="103" spans="2:4" x14ac:dyDescent="0.2">
      <c r="C103" s="8"/>
      <c r="D103" s="8"/>
    </row>
    <row r="104" spans="2:4" x14ac:dyDescent="0.2">
      <c r="C104" s="8"/>
      <c r="D104" s="8"/>
    </row>
    <row r="105" spans="2:4" x14ac:dyDescent="0.2">
      <c r="C105" s="8"/>
      <c r="D105" s="8"/>
    </row>
    <row r="106" spans="2:4" x14ac:dyDescent="0.2">
      <c r="C106" s="8"/>
      <c r="D106" s="8"/>
    </row>
    <row r="107" spans="2:4" x14ac:dyDescent="0.2">
      <c r="C107" s="8"/>
      <c r="D107" s="8"/>
    </row>
    <row r="108" spans="2:4" x14ac:dyDescent="0.2">
      <c r="C108" s="8"/>
      <c r="D108" s="8"/>
    </row>
    <row r="109" spans="2:4" x14ac:dyDescent="0.2">
      <c r="C109" s="8"/>
      <c r="D109" s="8"/>
    </row>
    <row r="110" spans="2:4" x14ac:dyDescent="0.2">
      <c r="C110" s="8"/>
      <c r="D110" s="8"/>
    </row>
    <row r="111" spans="2:4" x14ac:dyDescent="0.2">
      <c r="C111" s="8"/>
      <c r="D111" s="8"/>
    </row>
    <row r="112" spans="2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838" r:id="rId1" display="http://vsolj.cetus-net.org/bulletin.html" xr:uid="{00000000-0004-0000-0000-000000000000}"/>
    <hyperlink ref="H64569" r:id="rId2" display="http://vsolj.cetus-net.org/bulletin.html" xr:uid="{00000000-0004-0000-0000-000001000000}"/>
    <hyperlink ref="H64562" r:id="rId3" display="https://www.aavso.org/ejaavso" xr:uid="{00000000-0004-0000-0000-000002000000}"/>
    <hyperlink ref="AP713" r:id="rId4" display="http://cdsbib.u-strasbg.fr/cgi-bin/cdsbib?1990RMxAA..21..381G" xr:uid="{00000000-0004-0000-0000-000003000000}"/>
    <hyperlink ref="AP717" r:id="rId5" display="http://cdsbib.u-strasbg.fr/cgi-bin/cdsbib?1990RMxAA..21..381G" xr:uid="{00000000-0004-0000-0000-000004000000}"/>
    <hyperlink ref="AP716" r:id="rId6" display="http://cdsbib.u-strasbg.fr/cgi-bin/cdsbib?1990RMxAA..21..381G" xr:uid="{00000000-0004-0000-0000-000005000000}"/>
    <hyperlink ref="AP697" r:id="rId7" display="http://cdsbib.u-strasbg.fr/cgi-bin/cdsbib?1990RMxAA..21..381G" xr:uid="{00000000-0004-0000-0000-000006000000}"/>
    <hyperlink ref="I64569" r:id="rId8" display="http://vsolj.cetus-net.org/bulletin.html" xr:uid="{00000000-0004-0000-0000-000007000000}"/>
    <hyperlink ref="AQ853" r:id="rId9" display="http://cdsbib.u-strasbg.fr/cgi-bin/cdsbib?1990RMxAA..21..381G" xr:uid="{00000000-0004-0000-0000-000008000000}"/>
    <hyperlink ref="AQ55619" r:id="rId10" display="http://cdsbib.u-strasbg.fr/cgi-bin/cdsbib?1990RMxAA..21..381G" xr:uid="{00000000-0004-0000-0000-000009000000}"/>
    <hyperlink ref="AQ854" r:id="rId11" display="http://cdsbib.u-strasbg.fr/cgi-bin/cdsbib?1990RMxAA..21..381G" xr:uid="{00000000-0004-0000-0000-00000A000000}"/>
    <hyperlink ref="H64566" r:id="rId12" display="https://www.aavso.org/ejaavso" xr:uid="{00000000-0004-0000-0000-00000B000000}"/>
    <hyperlink ref="H1739" r:id="rId13" display="http://vsolj.cetus-net.org/bulletin.html" xr:uid="{00000000-0004-0000-0000-00000C000000}"/>
    <hyperlink ref="AP2983" r:id="rId14" display="http://cdsbib.u-strasbg.fr/cgi-bin/cdsbib?1990RMxAA..21..381G" xr:uid="{00000000-0004-0000-0000-00000D000000}"/>
    <hyperlink ref="AP2986" r:id="rId15" display="http://cdsbib.u-strasbg.fr/cgi-bin/cdsbib?1990RMxAA..21..381G" xr:uid="{00000000-0004-0000-0000-00000E000000}"/>
    <hyperlink ref="AP2984" r:id="rId16" display="http://cdsbib.u-strasbg.fr/cgi-bin/cdsbib?1990RMxAA..21..381G" xr:uid="{00000000-0004-0000-0000-00000F000000}"/>
    <hyperlink ref="AP2968" r:id="rId17" display="http://cdsbib.u-strasbg.fr/cgi-bin/cdsbib?1990RMxAA..21..381G" xr:uid="{00000000-0004-0000-0000-000010000000}"/>
    <hyperlink ref="I1739" r:id="rId18" display="http://vsolj.cetus-net.org/bulletin.html" xr:uid="{00000000-0004-0000-0000-000011000000}"/>
    <hyperlink ref="AQ3197" r:id="rId19" display="http://cdsbib.u-strasbg.fr/cgi-bin/cdsbib?1990RMxAA..21..381G" xr:uid="{00000000-0004-0000-0000-000012000000}"/>
    <hyperlink ref="AQ65434" r:id="rId20" display="http://cdsbib.u-strasbg.fr/cgi-bin/cdsbib?1990RMxAA..21..381G" xr:uid="{00000000-0004-0000-0000-000013000000}"/>
    <hyperlink ref="AQ320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2024-02-06T03:44:21Z</dcterms:modified>
</cp:coreProperties>
</file>