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40A8E84-B0E1-4473-A639-C82E84E732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Active 2" sheetId="2" r:id="rId2"/>
  </sheets>
  <calcPr calcId="181029"/>
</workbook>
</file>

<file path=xl/calcChain.xml><?xml version="1.0" encoding="utf-8"?>
<calcChain xmlns="http://schemas.openxmlformats.org/spreadsheetml/2006/main">
  <c r="E35" i="1" l="1"/>
  <c r="F35" i="1" s="1"/>
  <c r="G35" i="1" s="1"/>
  <c r="K35" i="1" s="1"/>
  <c r="Q35" i="1"/>
  <c r="E36" i="1"/>
  <c r="F36" i="1" s="1"/>
  <c r="G36" i="1" s="1"/>
  <c r="K36" i="1" s="1"/>
  <c r="Q36" i="1"/>
  <c r="E35" i="2"/>
  <c r="F35" i="2" s="1"/>
  <c r="G35" i="2" s="1"/>
  <c r="K35" i="2" s="1"/>
  <c r="Q35" i="2"/>
  <c r="E36" i="2"/>
  <c r="F36" i="2"/>
  <c r="G36" i="2" s="1"/>
  <c r="K36" i="2" s="1"/>
  <c r="Q36" i="2"/>
  <c r="E33" i="1"/>
  <c r="F33" i="1" s="1"/>
  <c r="G33" i="1" s="1"/>
  <c r="K33" i="1" s="1"/>
  <c r="Q33" i="1"/>
  <c r="E34" i="1"/>
  <c r="F34" i="1" s="1"/>
  <c r="G34" i="1" s="1"/>
  <c r="K34" i="1" s="1"/>
  <c r="Q34" i="1"/>
  <c r="E33" i="2"/>
  <c r="F33" i="2" s="1"/>
  <c r="G33" i="2" s="1"/>
  <c r="K33" i="2" s="1"/>
  <c r="Q33" i="2"/>
  <c r="E34" i="2"/>
  <c r="F34" i="2" s="1"/>
  <c r="G34" i="2" s="1"/>
  <c r="K34" i="2" s="1"/>
  <c r="Q34" i="2"/>
  <c r="Q32" i="2"/>
  <c r="Q32" i="1"/>
  <c r="C7" i="2"/>
  <c r="E32" i="2" s="1"/>
  <c r="F32" i="2" s="1"/>
  <c r="C8" i="2"/>
  <c r="E31" i="2" s="1"/>
  <c r="F31" i="2" s="1"/>
  <c r="G31" i="2" s="1"/>
  <c r="K31" i="2" s="1"/>
  <c r="D8" i="2"/>
  <c r="D9" i="2"/>
  <c r="E9" i="2"/>
  <c r="F16" i="2"/>
  <c r="F17" i="2" s="1"/>
  <c r="C17" i="2"/>
  <c r="Q21" i="2"/>
  <c r="Q22" i="2"/>
  <c r="Q23" i="2"/>
  <c r="E24" i="2"/>
  <c r="F24" i="2" s="1"/>
  <c r="G24" i="2" s="1"/>
  <c r="K24" i="2" s="1"/>
  <c r="Q24" i="2"/>
  <c r="Q25" i="2"/>
  <c r="E26" i="2"/>
  <c r="F26" i="2" s="1"/>
  <c r="G26" i="2" s="1"/>
  <c r="K26" i="2" s="1"/>
  <c r="Q26" i="2"/>
  <c r="E27" i="2"/>
  <c r="F27" i="2"/>
  <c r="G27" i="2" s="1"/>
  <c r="K27" i="2" s="1"/>
  <c r="Q27" i="2"/>
  <c r="Q28" i="2"/>
  <c r="Q29" i="2"/>
  <c r="Q30" i="2"/>
  <c r="Q31" i="2"/>
  <c r="Q30" i="1"/>
  <c r="Q31" i="1"/>
  <c r="Q29" i="1"/>
  <c r="E9" i="1"/>
  <c r="D9" i="1"/>
  <c r="Q24" i="1"/>
  <c r="Q25" i="1"/>
  <c r="Q26" i="1"/>
  <c r="Q27" i="1"/>
  <c r="Q28" i="1"/>
  <c r="Q22" i="1"/>
  <c r="Q23" i="1"/>
  <c r="F16" i="1"/>
  <c r="F17" i="1" s="1"/>
  <c r="C17" i="1"/>
  <c r="Q21" i="1"/>
  <c r="E27" i="1"/>
  <c r="F27" i="1" s="1"/>
  <c r="E23" i="1"/>
  <c r="F23" i="1" s="1"/>
  <c r="E29" i="1" l="1"/>
  <c r="F29" i="1" s="1"/>
  <c r="G27" i="1"/>
  <c r="K27" i="1" s="1"/>
  <c r="E26" i="1"/>
  <c r="F26" i="1" s="1"/>
  <c r="E21" i="1"/>
  <c r="F21" i="1" s="1"/>
  <c r="G21" i="1" s="1"/>
  <c r="J21" i="1" s="1"/>
  <c r="E32" i="1"/>
  <c r="F32" i="1" s="1"/>
  <c r="G32" i="1" s="1"/>
  <c r="K32" i="1" s="1"/>
  <c r="E29" i="2"/>
  <c r="F29" i="2" s="1"/>
  <c r="G29" i="2" s="1"/>
  <c r="K29" i="2" s="1"/>
  <c r="E21" i="2"/>
  <c r="F21" i="2" s="1"/>
  <c r="E30" i="2"/>
  <c r="F30" i="2" s="1"/>
  <c r="G30" i="2" s="1"/>
  <c r="K30" i="2" s="1"/>
  <c r="E22" i="2"/>
  <c r="F22" i="2" s="1"/>
  <c r="G22" i="2" s="1"/>
  <c r="E22" i="1"/>
  <c r="F22" i="1" s="1"/>
  <c r="G22" i="1" s="1"/>
  <c r="E24" i="1"/>
  <c r="F24" i="1" s="1"/>
  <c r="G24" i="1" s="1"/>
  <c r="K24" i="1" s="1"/>
  <c r="G29" i="1"/>
  <c r="K29" i="1" s="1"/>
  <c r="E25" i="1"/>
  <c r="F25" i="1" s="1"/>
  <c r="G25" i="1" s="1"/>
  <c r="K25" i="1" s="1"/>
  <c r="E25" i="2"/>
  <c r="F25" i="2" s="1"/>
  <c r="G25" i="2" s="1"/>
  <c r="K25" i="2" s="1"/>
  <c r="G32" i="2"/>
  <c r="K32" i="2" s="1"/>
  <c r="E28" i="1"/>
  <c r="F28" i="1" s="1"/>
  <c r="G28" i="1" s="1"/>
  <c r="K28" i="1" s="1"/>
  <c r="E31" i="1"/>
  <c r="F31" i="1" s="1"/>
  <c r="G31" i="1" s="1"/>
  <c r="K31" i="1" s="1"/>
  <c r="E28" i="2"/>
  <c r="F28" i="2" s="1"/>
  <c r="G28" i="2" s="1"/>
  <c r="K28" i="2" s="1"/>
  <c r="E30" i="1"/>
  <c r="F30" i="1" s="1"/>
  <c r="G30" i="1" s="1"/>
  <c r="K30" i="1" s="1"/>
  <c r="G23" i="1"/>
  <c r="K23" i="1" s="1"/>
  <c r="G26" i="1"/>
  <c r="K26" i="1" s="1"/>
  <c r="E23" i="2"/>
  <c r="F23" i="2" s="1"/>
  <c r="G23" i="2" s="1"/>
  <c r="K23" i="2" s="1"/>
  <c r="G21" i="2"/>
  <c r="J21" i="2" s="1"/>
  <c r="C11" i="2"/>
  <c r="C12" i="2"/>
  <c r="C12" i="1"/>
  <c r="C11" i="1"/>
  <c r="O36" i="1" l="1"/>
  <c r="O35" i="1"/>
  <c r="O35" i="2"/>
  <c r="O36" i="2"/>
  <c r="O34" i="1"/>
  <c r="O33" i="1"/>
  <c r="O34" i="2"/>
  <c r="O33" i="2"/>
  <c r="O21" i="1"/>
  <c r="O27" i="1"/>
  <c r="O26" i="1"/>
  <c r="O29" i="1"/>
  <c r="C15" i="1"/>
  <c r="O32" i="1"/>
  <c r="O28" i="1"/>
  <c r="O31" i="1"/>
  <c r="O24" i="1"/>
  <c r="O22" i="1"/>
  <c r="O30" i="1"/>
  <c r="O25" i="1"/>
  <c r="O23" i="1"/>
  <c r="C16" i="1"/>
  <c r="D18" i="1" s="1"/>
  <c r="O29" i="2"/>
  <c r="C15" i="2"/>
  <c r="O26" i="2"/>
  <c r="O31" i="2"/>
  <c r="O22" i="2"/>
  <c r="O23" i="2"/>
  <c r="O24" i="2"/>
  <c r="O27" i="2"/>
  <c r="O28" i="2"/>
  <c r="O21" i="2"/>
  <c r="O32" i="2"/>
  <c r="O25" i="2"/>
  <c r="O30" i="2"/>
  <c r="C16" i="2"/>
  <c r="D18" i="2" s="1"/>
  <c r="K22" i="1"/>
  <c r="K22" i="2"/>
  <c r="C18" i="2" l="1"/>
  <c r="F18" i="2"/>
  <c r="F19" i="2" s="1"/>
  <c r="C18" i="1"/>
  <c r="F18" i="1"/>
  <c r="F19" i="1" s="1"/>
</calcChain>
</file>

<file path=xl/sharedStrings.xml><?xml version="1.0" encoding="utf-8"?>
<sst xmlns="http://schemas.openxmlformats.org/spreadsheetml/2006/main" count="149" uniqueCount="57">
  <si>
    <t>IBVS 6244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</si>
  <si>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</si>
  <si>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</si>
  <si>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</si>
  <si>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</si>
  <si>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</si>
  <si>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</si>
  <si>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</si>
  <si>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</si>
  <si>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</si>
  <si>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</si>
  <si>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</si>
  <si>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</si>
  <si>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</si>
  <si>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</si>
  <si>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</si>
  <si>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</si>
  <si>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</si>
  <si>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</si>
  <si>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</si>
  <si>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</si>
  <si>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</si>
  <si>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</si>
  <si>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</si>
  <si>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</si>
  <si>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</si>
  <si>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</si>
  <si>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</si>
  <si>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</si>
  <si>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</si>
  <si>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</si>
  <si>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</si>
  <si>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</si>
  <si>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</si>
  <si>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</si>
  <si>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</si>
  <si>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</si>
  <si>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</si>
  <si>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</si>
  <si>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</si>
  <si>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</si>
  <si>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</si>
  <si>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</si>
  <si>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V2551 Cyg</t>
  </si>
  <si>
    <t>G3950-0275</t>
  </si>
  <si>
    <t xml:space="preserve"> V2551 Cyg </t>
  </si>
  <si>
    <t>EW</t>
  </si>
  <si>
    <t>V2551 Cyg / GSC 3950-0275</t>
  </si>
  <si>
    <t>IBVS 5570</t>
  </si>
  <si>
    <t>IBVS 6152</t>
  </si>
  <si>
    <t>IBVS 6157</t>
  </si>
  <si>
    <t>JAVSO..44..164</t>
  </si>
  <si>
    <t>II</t>
  </si>
  <si>
    <t>VSB 067</t>
  </si>
  <si>
    <t>V</t>
  </si>
  <si>
    <t>JBAV, 60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</si>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</sst>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/>
    <xf numFmtId="0" fontId="20" fillId="0" borderId="2" applyNumberFormat="0" applyFont="0" applyFill="0" applyAlignment="0" applyProtection="0"/>
  </cellStyleXfs>
  <cellXfs count="72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5" fillId="3" borderId="1" xfId="0" applyFont="1" applyFill="1" applyBorder="1">
      <alignment vertical="top"/>
    </xf>
    <xf numFmtId="0" fontId="18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left"/>
    </xf>
    <xf numFmtId="0" fontId="19" fillId="2" borderId="1" xfId="0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/>
    </xf>
    <xf numFmtId="0" fontId="18" fillId="0" borderId="0" xfId="7" applyFont="1" applyAlignment="1">
      <alignment horizontal="left"/>
    </xf>
    <xf numFmtId="0" fontId="18" fillId="0" borderId="0" xfId="7" applyFont="1" applyAlignment="1">
      <alignment horizontal="left" wrapText="1"/>
    </xf>
    <xf numFmtId="0" fontId="5" fillId="0" borderId="1" xfId="0" applyFont="1" applyBorder="1" applyAlignment="1">
      <alignment horizontal="left" vertical="center"/>
    </xf>
    <xf numFmtId="0" fontId="4" fillId="0" borderId="0" xfId="0" applyFont="1" applyAlignment="1"/>
    <xf numFmtId="0" fontId="8" fillId="0" borderId="0" xfId="0" applyFont="1" applyAlignment="1">
      <alignment horizontal="center" vertical="top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7" applyFont="1" applyAlignment="1">
      <alignment horizontal="left"/>
    </xf>
    <xf numFmtId="0" fontId="5" fillId="0" borderId="0" xfId="7" applyFont="1" applyAlignment="1">
      <alignment horizontal="left" wrapText="1"/>
    </xf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14" fontId="16" fillId="0" borderId="0" xfId="0" applyNumberFormat="1" applyFont="1" applyAlignment="1"/>
    <xf numFmtId="0" fontId="16" fillId="0" borderId="0" xfId="0" applyFont="1" applyAlignment="1">
      <alignment horizontal="center"/>
    </xf>
    <xf numFmtId="0" fontId="5" fillId="0" borderId="0" xfId="7" applyFont="1" applyAlignment="1">
      <alignment horizontal="center" wrapText="1"/>
    </xf>
    <xf numFmtId="165" fontId="22" fillId="0" borderId="0" xfId="0" applyNumberFormat="1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  <xf numFmtId="0" fontId="18" fillId="0" borderId="0" xfId="7" applyFont="1" applyAlignment="1">
      <alignment horizont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_1" xfId="7" xr:uid="{00000000-0005-0000-0000-000007000000}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V2551 Cyg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22646</c:v>
                </c:pt>
                <c:pt idx="2">
                  <c:v>22646.5</c:v>
                </c:pt>
                <c:pt idx="3">
                  <c:v>22407.5</c:v>
                </c:pt>
                <c:pt idx="4">
                  <c:v>22408</c:v>
                </c:pt>
                <c:pt idx="5">
                  <c:v>22432</c:v>
                </c:pt>
                <c:pt idx="6">
                  <c:v>22432.5</c:v>
                </c:pt>
                <c:pt idx="7">
                  <c:v>23583.5</c:v>
                </c:pt>
                <c:pt idx="8">
                  <c:v>25165.5</c:v>
                </c:pt>
                <c:pt idx="9">
                  <c:v>26550.5</c:v>
                </c:pt>
                <c:pt idx="10">
                  <c:v>26551</c:v>
                </c:pt>
                <c:pt idx="11">
                  <c:v>29673</c:v>
                </c:pt>
                <c:pt idx="12">
                  <c:v>31123</c:v>
                </c:pt>
                <c:pt idx="13">
                  <c:v>31123.5</c:v>
                </c:pt>
                <c:pt idx="14">
                  <c:v>34462.5</c:v>
                </c:pt>
                <c:pt idx="15">
                  <c:v>34507.5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26-4410-A8E6-639E608E8ADD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22646</c:v>
                </c:pt>
                <c:pt idx="2">
                  <c:v>22646.5</c:v>
                </c:pt>
                <c:pt idx="3">
                  <c:v>22407.5</c:v>
                </c:pt>
                <c:pt idx="4">
                  <c:v>22408</c:v>
                </c:pt>
                <c:pt idx="5">
                  <c:v>22432</c:v>
                </c:pt>
                <c:pt idx="6">
                  <c:v>22432.5</c:v>
                </c:pt>
                <c:pt idx="7">
                  <c:v>23583.5</c:v>
                </c:pt>
                <c:pt idx="8">
                  <c:v>25165.5</c:v>
                </c:pt>
                <c:pt idx="9">
                  <c:v>26550.5</c:v>
                </c:pt>
                <c:pt idx="10">
                  <c:v>26551</c:v>
                </c:pt>
                <c:pt idx="11">
                  <c:v>29673</c:v>
                </c:pt>
                <c:pt idx="12">
                  <c:v>31123</c:v>
                </c:pt>
                <c:pt idx="13">
                  <c:v>31123.5</c:v>
                </c:pt>
                <c:pt idx="14">
                  <c:v>34462.5</c:v>
                </c:pt>
                <c:pt idx="15">
                  <c:v>34507.5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026-4410-A8E6-639E608E8AD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22646</c:v>
                </c:pt>
                <c:pt idx="2">
                  <c:v>22646.5</c:v>
                </c:pt>
                <c:pt idx="3">
                  <c:v>22407.5</c:v>
                </c:pt>
                <c:pt idx="4">
                  <c:v>22408</c:v>
                </c:pt>
                <c:pt idx="5">
                  <c:v>22432</c:v>
                </c:pt>
                <c:pt idx="6">
                  <c:v>22432.5</c:v>
                </c:pt>
                <c:pt idx="7">
                  <c:v>23583.5</c:v>
                </c:pt>
                <c:pt idx="8">
                  <c:v>25165.5</c:v>
                </c:pt>
                <c:pt idx="9">
                  <c:v>26550.5</c:v>
                </c:pt>
                <c:pt idx="10">
                  <c:v>26551</c:v>
                </c:pt>
                <c:pt idx="11">
                  <c:v>29673</c:v>
                </c:pt>
                <c:pt idx="12">
                  <c:v>31123</c:v>
                </c:pt>
                <c:pt idx="13">
                  <c:v>31123.5</c:v>
                </c:pt>
                <c:pt idx="14">
                  <c:v>34462.5</c:v>
                </c:pt>
                <c:pt idx="15">
                  <c:v>34507.5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026-4410-A8E6-639E608E8AD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22646</c:v>
                </c:pt>
                <c:pt idx="2">
                  <c:v>22646.5</c:v>
                </c:pt>
                <c:pt idx="3">
                  <c:v>22407.5</c:v>
                </c:pt>
                <c:pt idx="4">
                  <c:v>22408</c:v>
                </c:pt>
                <c:pt idx="5">
                  <c:v>22432</c:v>
                </c:pt>
                <c:pt idx="6">
                  <c:v>22432.5</c:v>
                </c:pt>
                <c:pt idx="7">
                  <c:v>23583.5</c:v>
                </c:pt>
                <c:pt idx="8">
                  <c:v>25165.5</c:v>
                </c:pt>
                <c:pt idx="9">
                  <c:v>26550.5</c:v>
                </c:pt>
                <c:pt idx="10">
                  <c:v>26551</c:v>
                </c:pt>
                <c:pt idx="11">
                  <c:v>29673</c:v>
                </c:pt>
                <c:pt idx="12">
                  <c:v>31123</c:v>
                </c:pt>
                <c:pt idx="13">
                  <c:v>31123.5</c:v>
                </c:pt>
                <c:pt idx="14">
                  <c:v>34462.5</c:v>
                </c:pt>
                <c:pt idx="15">
                  <c:v>34507.5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1">
                  <c:v>-0.16253305358986836</c:v>
                </c:pt>
                <c:pt idx="2">
                  <c:v>-0.16229174130421598</c:v>
                </c:pt>
                <c:pt idx="3">
                  <c:v>-0.16343900862557348</c:v>
                </c:pt>
                <c:pt idx="4">
                  <c:v>-0.1632976963519468</c:v>
                </c:pt>
                <c:pt idx="5">
                  <c:v>-0.16351470716472249</c:v>
                </c:pt>
                <c:pt idx="6">
                  <c:v>-0.16337339489109581</c:v>
                </c:pt>
                <c:pt idx="7">
                  <c:v>-0.16147253849339904</c:v>
                </c:pt>
                <c:pt idx="8">
                  <c:v>-0.16286050128837815</c:v>
                </c:pt>
                <c:pt idx="9">
                  <c:v>-0.16442550032661529</c:v>
                </c:pt>
                <c:pt idx="10">
                  <c:v>-0.16188418805541005</c:v>
                </c:pt>
                <c:pt idx="11">
                  <c:v>-0.16043034473113948</c:v>
                </c:pt>
                <c:pt idx="12">
                  <c:v>-0.16022474805504316</c:v>
                </c:pt>
                <c:pt idx="13">
                  <c:v>-0.16348343577556079</c:v>
                </c:pt>
                <c:pt idx="14">
                  <c:v>-0.16120006523124175</c:v>
                </c:pt>
                <c:pt idx="15">
                  <c:v>-0.16168196050421102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026-4410-A8E6-639E608E8AD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22646</c:v>
                </c:pt>
                <c:pt idx="2">
                  <c:v>22646.5</c:v>
                </c:pt>
                <c:pt idx="3">
                  <c:v>22407.5</c:v>
                </c:pt>
                <c:pt idx="4">
                  <c:v>22408</c:v>
                </c:pt>
                <c:pt idx="5">
                  <c:v>22432</c:v>
                </c:pt>
                <c:pt idx="6">
                  <c:v>22432.5</c:v>
                </c:pt>
                <c:pt idx="7">
                  <c:v>23583.5</c:v>
                </c:pt>
                <c:pt idx="8">
                  <c:v>25165.5</c:v>
                </c:pt>
                <c:pt idx="9">
                  <c:v>26550.5</c:v>
                </c:pt>
                <c:pt idx="10">
                  <c:v>26551</c:v>
                </c:pt>
                <c:pt idx="11">
                  <c:v>29673</c:v>
                </c:pt>
                <c:pt idx="12">
                  <c:v>31123</c:v>
                </c:pt>
                <c:pt idx="13">
                  <c:v>31123.5</c:v>
                </c:pt>
                <c:pt idx="14">
                  <c:v>34462.5</c:v>
                </c:pt>
                <c:pt idx="15">
                  <c:v>34507.5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026-4410-A8E6-639E608E8AD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22646</c:v>
                </c:pt>
                <c:pt idx="2">
                  <c:v>22646.5</c:v>
                </c:pt>
                <c:pt idx="3">
                  <c:v>22407.5</c:v>
                </c:pt>
                <c:pt idx="4">
                  <c:v>22408</c:v>
                </c:pt>
                <c:pt idx="5">
                  <c:v>22432</c:v>
                </c:pt>
                <c:pt idx="6">
                  <c:v>22432.5</c:v>
                </c:pt>
                <c:pt idx="7">
                  <c:v>23583.5</c:v>
                </c:pt>
                <c:pt idx="8">
                  <c:v>25165.5</c:v>
                </c:pt>
                <c:pt idx="9">
                  <c:v>26550.5</c:v>
                </c:pt>
                <c:pt idx="10">
                  <c:v>26551</c:v>
                </c:pt>
                <c:pt idx="11">
                  <c:v>29673</c:v>
                </c:pt>
                <c:pt idx="12">
                  <c:v>31123</c:v>
                </c:pt>
                <c:pt idx="13">
                  <c:v>31123.5</c:v>
                </c:pt>
                <c:pt idx="14">
                  <c:v>34462.5</c:v>
                </c:pt>
                <c:pt idx="15">
                  <c:v>34507.5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026-4410-A8E6-639E608E8AD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22646</c:v>
                </c:pt>
                <c:pt idx="2">
                  <c:v>22646.5</c:v>
                </c:pt>
                <c:pt idx="3">
                  <c:v>22407.5</c:v>
                </c:pt>
                <c:pt idx="4">
                  <c:v>22408</c:v>
                </c:pt>
                <c:pt idx="5">
                  <c:v>22432</c:v>
                </c:pt>
                <c:pt idx="6">
                  <c:v>22432.5</c:v>
                </c:pt>
                <c:pt idx="7">
                  <c:v>23583.5</c:v>
                </c:pt>
                <c:pt idx="8">
                  <c:v>25165.5</c:v>
                </c:pt>
                <c:pt idx="9">
                  <c:v>26550.5</c:v>
                </c:pt>
                <c:pt idx="10">
                  <c:v>26551</c:v>
                </c:pt>
                <c:pt idx="11">
                  <c:v>29673</c:v>
                </c:pt>
                <c:pt idx="12">
                  <c:v>31123</c:v>
                </c:pt>
                <c:pt idx="13">
                  <c:v>31123.5</c:v>
                </c:pt>
                <c:pt idx="14">
                  <c:v>34462.5</c:v>
                </c:pt>
                <c:pt idx="15">
                  <c:v>34507.5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026-4410-A8E6-639E608E8AD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22646</c:v>
                </c:pt>
                <c:pt idx="2">
                  <c:v>22646.5</c:v>
                </c:pt>
                <c:pt idx="3">
                  <c:v>22407.5</c:v>
                </c:pt>
                <c:pt idx="4">
                  <c:v>22408</c:v>
                </c:pt>
                <c:pt idx="5">
                  <c:v>22432</c:v>
                </c:pt>
                <c:pt idx="6">
                  <c:v>22432.5</c:v>
                </c:pt>
                <c:pt idx="7">
                  <c:v>23583.5</c:v>
                </c:pt>
                <c:pt idx="8">
                  <c:v>25165.5</c:v>
                </c:pt>
                <c:pt idx="9">
                  <c:v>26550.5</c:v>
                </c:pt>
                <c:pt idx="10">
                  <c:v>26551</c:v>
                </c:pt>
                <c:pt idx="11">
                  <c:v>29673</c:v>
                </c:pt>
                <c:pt idx="12">
                  <c:v>31123</c:v>
                </c:pt>
                <c:pt idx="13">
                  <c:v>31123.5</c:v>
                </c:pt>
                <c:pt idx="14">
                  <c:v>34462.5</c:v>
                </c:pt>
                <c:pt idx="15">
                  <c:v>34507.5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-0.16619184856538816</c:v>
                </c:pt>
                <c:pt idx="1">
                  <c:v>-0.1629596226250003</c:v>
                </c:pt>
                <c:pt idx="2">
                  <c:v>-0.16295955126083134</c:v>
                </c:pt>
                <c:pt idx="3">
                  <c:v>-0.16299366333359264</c:v>
                </c:pt>
                <c:pt idx="4">
                  <c:v>-0.1629935919694237</c:v>
                </c:pt>
                <c:pt idx="5">
                  <c:v>-0.16299016648931378</c:v>
                </c:pt>
                <c:pt idx="6">
                  <c:v>-0.16299009512514481</c:v>
                </c:pt>
                <c:pt idx="7">
                  <c:v>-0.16282581480820643</c:v>
                </c:pt>
                <c:pt idx="8">
                  <c:v>-0.16260001857762738</c:v>
                </c:pt>
                <c:pt idx="9">
                  <c:v>-0.16240233982961724</c:v>
                </c:pt>
                <c:pt idx="10">
                  <c:v>-0.16240226846544828</c:v>
                </c:pt>
                <c:pt idx="11">
                  <c:v>-0.16195667059448252</c:v>
                </c:pt>
                <c:pt idx="12">
                  <c:v>-0.16174971450450804</c:v>
                </c:pt>
                <c:pt idx="13">
                  <c:v>-0.16174964314033907</c:v>
                </c:pt>
                <c:pt idx="14">
                  <c:v>-0.16127307322004608</c:v>
                </c:pt>
                <c:pt idx="15">
                  <c:v>-0.16126665044483998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026-4410-A8E6-639E608E8ADD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22646</c:v>
                </c:pt>
                <c:pt idx="2">
                  <c:v>22646.5</c:v>
                </c:pt>
                <c:pt idx="3">
                  <c:v>22407.5</c:v>
                </c:pt>
                <c:pt idx="4">
                  <c:v>22408</c:v>
                </c:pt>
                <c:pt idx="5">
                  <c:v>22432</c:v>
                </c:pt>
                <c:pt idx="6">
                  <c:v>22432.5</c:v>
                </c:pt>
                <c:pt idx="7">
                  <c:v>23583.5</c:v>
                </c:pt>
                <c:pt idx="8">
                  <c:v>25165.5</c:v>
                </c:pt>
                <c:pt idx="9">
                  <c:v>26550.5</c:v>
                </c:pt>
                <c:pt idx="10">
                  <c:v>26551</c:v>
                </c:pt>
                <c:pt idx="11">
                  <c:v>29673</c:v>
                </c:pt>
                <c:pt idx="12">
                  <c:v>31123</c:v>
                </c:pt>
                <c:pt idx="13">
                  <c:v>31123.5</c:v>
                </c:pt>
                <c:pt idx="14">
                  <c:v>34462.5</c:v>
                </c:pt>
                <c:pt idx="15">
                  <c:v>34507.5</c:v>
                </c:pt>
              </c:numCache>
            </c:numRef>
          </c:xVal>
          <c:yVal>
            <c:numRef>
              <c:f>'Active 1'!$R$21:$R$999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026-4410-A8E6-639E608E8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3851536"/>
        <c:axId val="1"/>
      </c:scatterChart>
      <c:valAx>
        <c:axId val="5038515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14000000000000001"/>
          <c:min val="-0.1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38515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654135338345865"/>
          <c:y val="0.92397660818713445"/>
          <c:w val="0.71428571428571441"/>
          <c:h val="5.847953216374268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V2551 Cyg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22645</c:v>
                </c:pt>
                <c:pt idx="2">
                  <c:v>22645.5</c:v>
                </c:pt>
                <c:pt idx="3">
                  <c:v>22406.5</c:v>
                </c:pt>
                <c:pt idx="4">
                  <c:v>22407</c:v>
                </c:pt>
                <c:pt idx="5">
                  <c:v>22431</c:v>
                </c:pt>
                <c:pt idx="6">
                  <c:v>22431.5</c:v>
                </c:pt>
                <c:pt idx="7">
                  <c:v>23582.5</c:v>
                </c:pt>
                <c:pt idx="8">
                  <c:v>25164.5</c:v>
                </c:pt>
                <c:pt idx="9">
                  <c:v>26549.5</c:v>
                </c:pt>
                <c:pt idx="10">
                  <c:v>26550</c:v>
                </c:pt>
                <c:pt idx="11">
                  <c:v>29672</c:v>
                </c:pt>
                <c:pt idx="12">
                  <c:v>31122</c:v>
                </c:pt>
                <c:pt idx="13">
                  <c:v>31122.5</c:v>
                </c:pt>
                <c:pt idx="14">
                  <c:v>34461.5</c:v>
                </c:pt>
                <c:pt idx="15">
                  <c:v>34506.5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11-4E77-B15B-D0471D998FF8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22645</c:v>
                </c:pt>
                <c:pt idx="2">
                  <c:v>22645.5</c:v>
                </c:pt>
                <c:pt idx="3">
                  <c:v>22406.5</c:v>
                </c:pt>
                <c:pt idx="4">
                  <c:v>22407</c:v>
                </c:pt>
                <c:pt idx="5">
                  <c:v>22431</c:v>
                </c:pt>
                <c:pt idx="6">
                  <c:v>22431.5</c:v>
                </c:pt>
                <c:pt idx="7">
                  <c:v>23582.5</c:v>
                </c:pt>
                <c:pt idx="8">
                  <c:v>25164.5</c:v>
                </c:pt>
                <c:pt idx="9">
                  <c:v>26549.5</c:v>
                </c:pt>
                <c:pt idx="10">
                  <c:v>26550</c:v>
                </c:pt>
                <c:pt idx="11">
                  <c:v>29672</c:v>
                </c:pt>
                <c:pt idx="12">
                  <c:v>31122</c:v>
                </c:pt>
                <c:pt idx="13">
                  <c:v>31122.5</c:v>
                </c:pt>
                <c:pt idx="14">
                  <c:v>34461.5</c:v>
                </c:pt>
                <c:pt idx="15">
                  <c:v>34506.5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11-4E77-B15B-D0471D998FF8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22645</c:v>
                </c:pt>
                <c:pt idx="2">
                  <c:v>22645.5</c:v>
                </c:pt>
                <c:pt idx="3">
                  <c:v>22406.5</c:v>
                </c:pt>
                <c:pt idx="4">
                  <c:v>22407</c:v>
                </c:pt>
                <c:pt idx="5">
                  <c:v>22431</c:v>
                </c:pt>
                <c:pt idx="6">
                  <c:v>22431.5</c:v>
                </c:pt>
                <c:pt idx="7">
                  <c:v>23582.5</c:v>
                </c:pt>
                <c:pt idx="8">
                  <c:v>25164.5</c:v>
                </c:pt>
                <c:pt idx="9">
                  <c:v>26549.5</c:v>
                </c:pt>
                <c:pt idx="10">
                  <c:v>26550</c:v>
                </c:pt>
                <c:pt idx="11">
                  <c:v>29672</c:v>
                </c:pt>
                <c:pt idx="12">
                  <c:v>31122</c:v>
                </c:pt>
                <c:pt idx="13">
                  <c:v>31122.5</c:v>
                </c:pt>
                <c:pt idx="14">
                  <c:v>34461.5</c:v>
                </c:pt>
                <c:pt idx="15">
                  <c:v>34506.5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411-4E77-B15B-D0471D998FF8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22645</c:v>
                </c:pt>
                <c:pt idx="2">
                  <c:v>22645.5</c:v>
                </c:pt>
                <c:pt idx="3">
                  <c:v>22406.5</c:v>
                </c:pt>
                <c:pt idx="4">
                  <c:v>22407</c:v>
                </c:pt>
                <c:pt idx="5">
                  <c:v>22431</c:v>
                </c:pt>
                <c:pt idx="6">
                  <c:v>22431.5</c:v>
                </c:pt>
                <c:pt idx="7">
                  <c:v>23582.5</c:v>
                </c:pt>
                <c:pt idx="8">
                  <c:v>25164.5</c:v>
                </c:pt>
                <c:pt idx="9">
                  <c:v>26549.5</c:v>
                </c:pt>
                <c:pt idx="10">
                  <c:v>26550</c:v>
                </c:pt>
                <c:pt idx="11">
                  <c:v>29672</c:v>
                </c:pt>
                <c:pt idx="12">
                  <c:v>31122</c:v>
                </c:pt>
                <c:pt idx="13">
                  <c:v>31122.5</c:v>
                </c:pt>
                <c:pt idx="14">
                  <c:v>34461.5</c:v>
                </c:pt>
                <c:pt idx="15">
                  <c:v>34506.5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  <c:pt idx="1">
                  <c:v>-7.0228600001428276E-2</c:v>
                </c:pt>
                <c:pt idx="2">
                  <c:v>-6.99906000008923E-2</c:v>
                </c:pt>
                <c:pt idx="3">
                  <c:v>-6.9554599998809863E-2</c:v>
                </c:pt>
                <c:pt idx="4">
                  <c:v>-6.9416600003023632E-2</c:v>
                </c:pt>
                <c:pt idx="5">
                  <c:v>-6.9792600006621797E-2</c:v>
                </c:pt>
                <c:pt idx="6">
                  <c:v>-6.9654600003559608E-2</c:v>
                </c:pt>
                <c:pt idx="7">
                  <c:v>-7.5378600005933549E-2</c:v>
                </c:pt>
                <c:pt idx="8">
                  <c:v>-8.7246600000071339E-2</c:v>
                </c:pt>
                <c:pt idx="9">
                  <c:v>-9.798659999796655E-2</c:v>
                </c:pt>
                <c:pt idx="10">
                  <c:v>-9.5448600004601758E-2</c:v>
                </c:pt>
                <c:pt idx="11">
                  <c:v>-0.11467660000198521</c:v>
                </c:pt>
                <c:pt idx="12">
                  <c:v>-0.12407660000462784</c:v>
                </c:pt>
                <c:pt idx="13">
                  <c:v>-0.12733859999570996</c:v>
                </c:pt>
                <c:pt idx="14">
                  <c:v>-0.14717460000247229</c:v>
                </c:pt>
                <c:pt idx="15">
                  <c:v>-0.14795459999731975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411-4E77-B15B-D0471D998FF8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22645</c:v>
                </c:pt>
                <c:pt idx="2">
                  <c:v>22645.5</c:v>
                </c:pt>
                <c:pt idx="3">
                  <c:v>22406.5</c:v>
                </c:pt>
                <c:pt idx="4">
                  <c:v>22407</c:v>
                </c:pt>
                <c:pt idx="5">
                  <c:v>22431</c:v>
                </c:pt>
                <c:pt idx="6">
                  <c:v>22431.5</c:v>
                </c:pt>
                <c:pt idx="7">
                  <c:v>23582.5</c:v>
                </c:pt>
                <c:pt idx="8">
                  <c:v>25164.5</c:v>
                </c:pt>
                <c:pt idx="9">
                  <c:v>26549.5</c:v>
                </c:pt>
                <c:pt idx="10">
                  <c:v>26550</c:v>
                </c:pt>
                <c:pt idx="11">
                  <c:v>29672</c:v>
                </c:pt>
                <c:pt idx="12">
                  <c:v>31122</c:v>
                </c:pt>
                <c:pt idx="13">
                  <c:v>31122.5</c:v>
                </c:pt>
                <c:pt idx="14">
                  <c:v>34461.5</c:v>
                </c:pt>
                <c:pt idx="15">
                  <c:v>34506.5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411-4E77-B15B-D0471D998FF8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22645</c:v>
                </c:pt>
                <c:pt idx="2">
                  <c:v>22645.5</c:v>
                </c:pt>
                <c:pt idx="3">
                  <c:v>22406.5</c:v>
                </c:pt>
                <c:pt idx="4">
                  <c:v>22407</c:v>
                </c:pt>
                <c:pt idx="5">
                  <c:v>22431</c:v>
                </c:pt>
                <c:pt idx="6">
                  <c:v>22431.5</c:v>
                </c:pt>
                <c:pt idx="7">
                  <c:v>23582.5</c:v>
                </c:pt>
                <c:pt idx="8">
                  <c:v>25164.5</c:v>
                </c:pt>
                <c:pt idx="9">
                  <c:v>26549.5</c:v>
                </c:pt>
                <c:pt idx="10">
                  <c:v>26550</c:v>
                </c:pt>
                <c:pt idx="11">
                  <c:v>29672</c:v>
                </c:pt>
                <c:pt idx="12">
                  <c:v>31122</c:v>
                </c:pt>
                <c:pt idx="13">
                  <c:v>31122.5</c:v>
                </c:pt>
                <c:pt idx="14">
                  <c:v>34461.5</c:v>
                </c:pt>
                <c:pt idx="15">
                  <c:v>34506.5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411-4E77-B15B-D0471D998FF8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22645</c:v>
                </c:pt>
                <c:pt idx="2">
                  <c:v>22645.5</c:v>
                </c:pt>
                <c:pt idx="3">
                  <c:v>22406.5</c:v>
                </c:pt>
                <c:pt idx="4">
                  <c:v>22407</c:v>
                </c:pt>
                <c:pt idx="5">
                  <c:v>22431</c:v>
                </c:pt>
                <c:pt idx="6">
                  <c:v>22431.5</c:v>
                </c:pt>
                <c:pt idx="7">
                  <c:v>23582.5</c:v>
                </c:pt>
                <c:pt idx="8">
                  <c:v>25164.5</c:v>
                </c:pt>
                <c:pt idx="9">
                  <c:v>26549.5</c:v>
                </c:pt>
                <c:pt idx="10">
                  <c:v>26550</c:v>
                </c:pt>
                <c:pt idx="11">
                  <c:v>29672</c:v>
                </c:pt>
                <c:pt idx="12">
                  <c:v>31122</c:v>
                </c:pt>
                <c:pt idx="13">
                  <c:v>31122.5</c:v>
                </c:pt>
                <c:pt idx="14">
                  <c:v>34461.5</c:v>
                </c:pt>
                <c:pt idx="15">
                  <c:v>34506.5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411-4E77-B15B-D0471D998FF8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22645</c:v>
                </c:pt>
                <c:pt idx="2">
                  <c:v>22645.5</c:v>
                </c:pt>
                <c:pt idx="3">
                  <c:v>22406.5</c:v>
                </c:pt>
                <c:pt idx="4">
                  <c:v>22407</c:v>
                </c:pt>
                <c:pt idx="5">
                  <c:v>22431</c:v>
                </c:pt>
                <c:pt idx="6">
                  <c:v>22431.5</c:v>
                </c:pt>
                <c:pt idx="7">
                  <c:v>23582.5</c:v>
                </c:pt>
                <c:pt idx="8">
                  <c:v>25164.5</c:v>
                </c:pt>
                <c:pt idx="9">
                  <c:v>26549.5</c:v>
                </c:pt>
                <c:pt idx="10">
                  <c:v>26550</c:v>
                </c:pt>
                <c:pt idx="11">
                  <c:v>29672</c:v>
                </c:pt>
                <c:pt idx="12">
                  <c:v>31122</c:v>
                </c:pt>
                <c:pt idx="13">
                  <c:v>31122.5</c:v>
                </c:pt>
                <c:pt idx="14">
                  <c:v>34461.5</c:v>
                </c:pt>
                <c:pt idx="15">
                  <c:v>34506.5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7.6125669615909317E-2</c:v>
                </c:pt>
                <c:pt idx="1">
                  <c:v>-7.0655169042494761E-2</c:v>
                </c:pt>
                <c:pt idx="2">
                  <c:v>-7.0658409953041415E-2</c:v>
                </c:pt>
                <c:pt idx="3">
                  <c:v>-6.9109254711736109E-2</c:v>
                </c:pt>
                <c:pt idx="4">
                  <c:v>-6.9112495622282791E-2</c:v>
                </c:pt>
                <c:pt idx="5">
                  <c:v>-6.9268059328522633E-2</c:v>
                </c:pt>
                <c:pt idx="6">
                  <c:v>-6.9271300239069314E-2</c:v>
                </c:pt>
                <c:pt idx="7">
                  <c:v>-7.6731876317489414E-2</c:v>
                </c:pt>
                <c:pt idx="8">
                  <c:v>-8.6986117287133721E-2</c:v>
                </c:pt>
                <c:pt idx="9">
                  <c:v>-9.5963439501392481E-2</c:v>
                </c:pt>
                <c:pt idx="10">
                  <c:v>-9.5966680411939134E-2</c:v>
                </c:pt>
                <c:pt idx="11">
                  <c:v>-0.11620292586530799</c:v>
                </c:pt>
                <c:pt idx="12">
                  <c:v>-0.12560156645063303</c:v>
                </c:pt>
                <c:pt idx="13">
                  <c:v>-0.12560480736117968</c:v>
                </c:pt>
                <c:pt idx="14">
                  <c:v>-0.14724760799180064</c:v>
                </c:pt>
                <c:pt idx="15">
                  <c:v>-0.14753928994100041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411-4E77-B15B-D0471D998FF8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22645</c:v>
                </c:pt>
                <c:pt idx="2">
                  <c:v>22645.5</c:v>
                </c:pt>
                <c:pt idx="3">
                  <c:v>22406.5</c:v>
                </c:pt>
                <c:pt idx="4">
                  <c:v>22407</c:v>
                </c:pt>
                <c:pt idx="5">
                  <c:v>22431</c:v>
                </c:pt>
                <c:pt idx="6">
                  <c:v>22431.5</c:v>
                </c:pt>
                <c:pt idx="7">
                  <c:v>23582.5</c:v>
                </c:pt>
                <c:pt idx="8">
                  <c:v>25164.5</c:v>
                </c:pt>
                <c:pt idx="9">
                  <c:v>26549.5</c:v>
                </c:pt>
                <c:pt idx="10">
                  <c:v>26550</c:v>
                </c:pt>
                <c:pt idx="11">
                  <c:v>29672</c:v>
                </c:pt>
                <c:pt idx="12">
                  <c:v>31122</c:v>
                </c:pt>
                <c:pt idx="13">
                  <c:v>31122.5</c:v>
                </c:pt>
                <c:pt idx="14">
                  <c:v>34461.5</c:v>
                </c:pt>
                <c:pt idx="15">
                  <c:v>34506.5</c:v>
                </c:pt>
              </c:numCache>
            </c:numRef>
          </c:xVal>
          <c:yVal>
            <c:numRef>
              <c:f>'Active 2'!$R$21:$R$999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411-4E77-B15B-D0471D998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3856128"/>
        <c:axId val="1"/>
      </c:scatterChart>
      <c:valAx>
        <c:axId val="503856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38561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203007518796993"/>
          <c:y val="0.92397660818713445"/>
          <c:w val="0.7142857142857143"/>
          <c:h val="5.847953216374268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9CC929BE-753E-A705-68B1-B019836157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51202" name="Chart 1">
          <a:extLst>
            <a:ext uri="{FF2B5EF4-FFF2-40B4-BE49-F238E27FC236}">
              <a16:creationId xmlns:a16="http://schemas.microsoft.com/office/drawing/2014/main" id="{9812F4AE-0023-9010-BD11-AA5EE0DD0F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R6940"/>
  <sheetViews>
    <sheetView tabSelected="1" workbookViewId="0">
      <pane xSplit="13" ySplit="22" topLeftCell="N98" activePane="bottomRight" state="frozen"/>
      <selection pane="topRight" activeCell="N1" sqref="N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6.5703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47</v>
      </c>
      <c r="F1" s="37" t="s">
        <v>43</v>
      </c>
      <c r="G1" s="30">
        <v>2010</v>
      </c>
      <c r="H1" s="38"/>
      <c r="I1" s="31" t="s">
        <v>44</v>
      </c>
      <c r="J1" s="39" t="s">
        <v>45</v>
      </c>
      <c r="K1" s="32">
        <v>20.353653100000002</v>
      </c>
      <c r="L1" s="33">
        <v>52.454529000000001</v>
      </c>
      <c r="M1" s="40">
        <v>51461.944348600002</v>
      </c>
      <c r="N1" s="34">
        <v>0.24232400000000001</v>
      </c>
      <c r="O1" s="31" t="s">
        <v>46</v>
      </c>
    </row>
    <row r="2" spans="1:15" x14ac:dyDescent="0.2">
      <c r="A2" t="s">
        <v>25</v>
      </c>
      <c r="B2" t="s">
        <v>46</v>
      </c>
      <c r="C2" s="29"/>
      <c r="D2" s="2"/>
    </row>
    <row r="3" spans="1:15" ht="13.5" thickBot="1" x14ac:dyDescent="0.25"/>
    <row r="4" spans="1:15" ht="14.25" thickTop="1" thickBot="1" x14ac:dyDescent="0.25">
      <c r="A4" s="4" t="s">
        <v>2</v>
      </c>
      <c r="C4" s="26">
        <v>51461.908000000003</v>
      </c>
      <c r="D4" s="27">
        <v>0.24232400000000001</v>
      </c>
    </row>
    <row r="5" spans="1:15" ht="13.5" thickTop="1" x14ac:dyDescent="0.2">
      <c r="A5" s="8" t="s">
        <v>30</v>
      </c>
      <c r="B5" s="9"/>
      <c r="C5" s="10">
        <v>-9.5</v>
      </c>
      <c r="D5" s="9" t="s">
        <v>31</v>
      </c>
      <c r="E5" s="9"/>
    </row>
    <row r="6" spans="1:15" x14ac:dyDescent="0.2">
      <c r="A6" s="4" t="s">
        <v>3</v>
      </c>
    </row>
    <row r="7" spans="1:15" x14ac:dyDescent="0.2">
      <c r="A7" t="s">
        <v>4</v>
      </c>
      <c r="C7" s="70">
        <v>51461.944348600002</v>
      </c>
      <c r="D7" s="31" t="s">
        <v>48</v>
      </c>
    </row>
    <row r="8" spans="1:15" x14ac:dyDescent="0.2">
      <c r="A8" t="s">
        <v>5</v>
      </c>
      <c r="C8" s="70">
        <v>0.24231737545056881</v>
      </c>
      <c r="D8" s="28" t="s">
        <v>48</v>
      </c>
    </row>
    <row r="9" spans="1:15" x14ac:dyDescent="0.2">
      <c r="A9" s="23" t="s">
        <v>34</v>
      </c>
      <c r="C9" s="24">
        <v>22</v>
      </c>
      <c r="D9" s="21" t="str">
        <f>"F"&amp;C9</f>
        <v>F22</v>
      </c>
      <c r="E9" s="22" t="str">
        <f>"G"&amp;C9</f>
        <v>G22</v>
      </c>
    </row>
    <row r="10" spans="1:15" ht="13.5" thickBot="1" x14ac:dyDescent="0.25">
      <c r="A10" s="9"/>
      <c r="B10" s="9"/>
      <c r="C10" s="3" t="s">
        <v>21</v>
      </c>
      <c r="D10" s="3" t="s">
        <v>22</v>
      </c>
      <c r="E10" s="9"/>
    </row>
    <row r="11" spans="1:15" x14ac:dyDescent="0.2">
      <c r="A11" s="9" t="s">
        <v>17</v>
      </c>
      <c r="B11" s="9"/>
      <c r="C11" s="20">
        <f ca="1">INTERCEPT(INDIRECT($E$9):G992,INDIRECT($D$9):F992)</f>
        <v>-0.16619184856538816</v>
      </c>
      <c r="D11" s="2"/>
      <c r="E11" s="9"/>
    </row>
    <row r="12" spans="1:15" x14ac:dyDescent="0.2">
      <c r="A12" s="9" t="s">
        <v>18</v>
      </c>
      <c r="B12" s="9"/>
      <c r="C12" s="20">
        <f ca="1">SLOPE(INDIRECT($E$9):G992,INDIRECT($D$9):F992)</f>
        <v>1.4272833791344447E-7</v>
      </c>
      <c r="D12" s="2"/>
      <c r="E12" s="9"/>
    </row>
    <row r="13" spans="1:15" x14ac:dyDescent="0.2">
      <c r="A13" s="9" t="s">
        <v>20</v>
      </c>
      <c r="B13" s="9"/>
      <c r="C13" s="2" t="s">
        <v>15</v>
      </c>
    </row>
    <row r="14" spans="1:15" x14ac:dyDescent="0.2">
      <c r="A14" s="9"/>
      <c r="B14" s="9"/>
      <c r="C14" s="9"/>
    </row>
    <row r="15" spans="1:15" x14ac:dyDescent="0.2">
      <c r="A15" s="11" t="s">
        <v>19</v>
      </c>
      <c r="B15" s="9"/>
      <c r="C15" s="12">
        <f ca="1">(C7+C11)+(C8+C12)*INT(MAX(F21:F3533))</f>
        <v>59823.428756550973</v>
      </c>
      <c r="E15" s="13" t="s">
        <v>36</v>
      </c>
      <c r="F15" s="35">
        <v>1</v>
      </c>
    </row>
    <row r="16" spans="1:15" x14ac:dyDescent="0.2">
      <c r="A16" s="15" t="s">
        <v>6</v>
      </c>
      <c r="B16" s="9"/>
      <c r="C16" s="16">
        <f ca="1">+C8+C12</f>
        <v>0.24231751817890673</v>
      </c>
      <c r="E16" s="13" t="s">
        <v>32</v>
      </c>
      <c r="F16" s="36">
        <f ca="1">NOW()+15018.5+$C$5/24</f>
        <v>60346.70428460648</v>
      </c>
    </row>
    <row r="17" spans="1:18" ht="13.5" thickBot="1" x14ac:dyDescent="0.25">
      <c r="A17" s="13" t="s">
        <v>29</v>
      </c>
      <c r="B17" s="9"/>
      <c r="C17" s="9">
        <f>COUNT(C21:C2191)</f>
        <v>16</v>
      </c>
      <c r="E17" s="13" t="s">
        <v>37</v>
      </c>
      <c r="F17" s="14">
        <f ca="1">ROUND(2*(F16-$C$7)/$C$8,0)/2+F15</f>
        <v>36667</v>
      </c>
    </row>
    <row r="18" spans="1:18" ht="14.25" thickTop="1" thickBot="1" x14ac:dyDescent="0.25">
      <c r="A18" s="15" t="s">
        <v>7</v>
      </c>
      <c r="B18" s="9"/>
      <c r="C18" s="18">
        <f ca="1">+C15</f>
        <v>59823.428756550973</v>
      </c>
      <c r="D18" s="19">
        <f ca="1">+C16</f>
        <v>0.24231751817890673</v>
      </c>
      <c r="E18" s="13" t="s">
        <v>38</v>
      </c>
      <c r="F18" s="22">
        <f ca="1">ROUND(2*(F16-$C$15)/$C$16,0)/2+F15</f>
        <v>2160.5</v>
      </c>
    </row>
    <row r="19" spans="1:18" ht="13.5" thickTop="1" x14ac:dyDescent="0.2">
      <c r="E19" s="13" t="s">
        <v>33</v>
      </c>
      <c r="F19" s="17">
        <f ca="1">+$C$15+$C$16*F18-15018.5-$C$5/24</f>
        <v>45328.851587909834</v>
      </c>
    </row>
    <row r="20" spans="1:18" ht="13.5" thickBot="1" x14ac:dyDescent="0.25">
      <c r="A20" s="3" t="s">
        <v>8</v>
      </c>
      <c r="B20" s="3" t="s">
        <v>9</v>
      </c>
      <c r="C20" s="3" t="s">
        <v>10</v>
      </c>
      <c r="D20" s="3" t="s">
        <v>14</v>
      </c>
      <c r="E20" s="3" t="s">
        <v>11</v>
      </c>
      <c r="F20" s="3" t="s">
        <v>12</v>
      </c>
      <c r="G20" s="3" t="s">
        <v>13</v>
      </c>
      <c r="H20" s="6" t="s">
        <v>39</v>
      </c>
      <c r="I20" s="6" t="s">
        <v>40</v>
      </c>
      <c r="J20" s="6" t="s">
        <v>41</v>
      </c>
      <c r="K20" s="6" t="s">
        <v>42</v>
      </c>
      <c r="L20" s="6" t="s">
        <v>26</v>
      </c>
      <c r="M20" s="6" t="s">
        <v>27</v>
      </c>
      <c r="N20" s="6" t="s">
        <v>28</v>
      </c>
      <c r="O20" s="6" t="s">
        <v>24</v>
      </c>
      <c r="P20" s="5" t="s">
        <v>23</v>
      </c>
      <c r="Q20" s="3" t="s">
        <v>16</v>
      </c>
      <c r="R20" s="25" t="s">
        <v>35</v>
      </c>
    </row>
    <row r="21" spans="1:18" s="63" customFormat="1" ht="12" customHeight="1" x14ac:dyDescent="0.2">
      <c r="A21" s="63" t="s">
        <v>48</v>
      </c>
      <c r="B21" s="66"/>
      <c r="C21" s="64">
        <v>51461.944348600002</v>
      </c>
      <c r="D21" s="64" t="s">
        <v>15</v>
      </c>
      <c r="E21" s="63">
        <f>+(C21-C$7)/C$8</f>
        <v>0</v>
      </c>
      <c r="F21" s="63">
        <f>ROUND(2*E21,0)/2</f>
        <v>0</v>
      </c>
      <c r="G21" s="63">
        <f>+C21-(C$7+F21*C$8)</f>
        <v>0</v>
      </c>
      <c r="J21" s="63">
        <f>+G21</f>
        <v>0</v>
      </c>
      <c r="O21" s="63">
        <f ca="1">+C$11+C$12*$F21</f>
        <v>-0.16619184856538816</v>
      </c>
      <c r="Q21" s="65">
        <f>+C21-15018.5</f>
        <v>36443.444348600002</v>
      </c>
    </row>
    <row r="22" spans="1:18" s="63" customFormat="1" ht="12" customHeight="1" x14ac:dyDescent="0.2">
      <c r="A22" s="49" t="s">
        <v>49</v>
      </c>
      <c r="B22" s="50"/>
      <c r="C22" s="49">
        <v>56949.301099999997</v>
      </c>
      <c r="D22" s="49">
        <v>8.0000000000000004E-4</v>
      </c>
      <c r="E22" s="63">
        <f>+(C22-C$7)/C$8</f>
        <v>22645.329255472152</v>
      </c>
      <c r="F22" s="63">
        <f>ROUND(2*E22,0)/2+0.5</f>
        <v>22646</v>
      </c>
      <c r="G22" s="63">
        <f>+C22-(C$7+F22*C$8)</f>
        <v>-0.16253305358986836</v>
      </c>
      <c r="K22" s="63">
        <f>+G22</f>
        <v>-0.16253305358986836</v>
      </c>
      <c r="O22" s="63">
        <f ca="1">+C$11+C$12*$F22</f>
        <v>-0.1629596226250003</v>
      </c>
      <c r="Q22" s="65">
        <f>+C22-15018.5</f>
        <v>41930.801099999997</v>
      </c>
    </row>
    <row r="23" spans="1:18" s="63" customFormat="1" ht="12" customHeight="1" x14ac:dyDescent="0.2">
      <c r="A23" s="49" t="s">
        <v>49</v>
      </c>
      <c r="B23" s="50"/>
      <c r="C23" s="49">
        <v>56949.422500000001</v>
      </c>
      <c r="D23" s="49">
        <v>2.2000000000000001E-3</v>
      </c>
      <c r="E23" s="63">
        <f>+(C23-C$7)/C$8</f>
        <v>22645.830251324296</v>
      </c>
      <c r="F23" s="63">
        <f>ROUND(2*E23,0)/2+0.5</f>
        <v>22646.5</v>
      </c>
      <c r="G23" s="63">
        <f>+C23-(C$7+F23*C$8)</f>
        <v>-0.16229174130421598</v>
      </c>
      <c r="K23" s="63">
        <f>+G23</f>
        <v>-0.16229174130421598</v>
      </c>
      <c r="O23" s="63">
        <f ca="1">+C$11+C$12*$F23</f>
        <v>-0.16295955126083134</v>
      </c>
      <c r="Q23" s="65">
        <f>+C23-15018.5</f>
        <v>41930.922500000001</v>
      </c>
    </row>
    <row r="24" spans="1:18" s="63" customFormat="1" ht="12" customHeight="1" x14ac:dyDescent="0.2">
      <c r="A24" s="51" t="s">
        <v>50</v>
      </c>
      <c r="B24" s="50"/>
      <c r="C24" s="51">
        <v>56891.5075</v>
      </c>
      <c r="D24" s="51">
        <v>2.0000000000000001E-4</v>
      </c>
      <c r="E24" s="63">
        <f>+(C24-C$7)/C$8</f>
        <v>22406.825516759502</v>
      </c>
      <c r="F24" s="63">
        <f>ROUND(2*E24,0)/2+0.5</f>
        <v>22407.5</v>
      </c>
      <c r="G24" s="63">
        <f>+C24-(C$7+F24*C$8)</f>
        <v>-0.16343900862557348</v>
      </c>
      <c r="K24" s="63">
        <f>+G24</f>
        <v>-0.16343900862557348</v>
      </c>
      <c r="O24" s="63">
        <f ca="1">+C$11+C$12*$F24</f>
        <v>-0.16299366333359264</v>
      </c>
      <c r="Q24" s="65">
        <f>+C24-15018.5</f>
        <v>41873.0075</v>
      </c>
    </row>
    <row r="25" spans="1:18" s="63" customFormat="1" ht="12" customHeight="1" x14ac:dyDescent="0.2">
      <c r="A25" s="51" t="s">
        <v>50</v>
      </c>
      <c r="B25" s="50"/>
      <c r="C25" s="51">
        <v>56891.628799999999</v>
      </c>
      <c r="D25" s="51">
        <v>8.9999999999999998E-4</v>
      </c>
      <c r="E25" s="63">
        <f>+(C25-C$7)/C$8</f>
        <v>22407.326099929709</v>
      </c>
      <c r="F25" s="63">
        <f>ROUND(2*E25,0)/2+0.5</f>
        <v>22408</v>
      </c>
      <c r="G25" s="63">
        <f>+C25-(C$7+F25*C$8)</f>
        <v>-0.1632976963519468</v>
      </c>
      <c r="K25" s="63">
        <f>+G25</f>
        <v>-0.1632976963519468</v>
      </c>
      <c r="O25" s="63">
        <f ca="1">+C$11+C$12*$F25</f>
        <v>-0.1629935919694237</v>
      </c>
      <c r="Q25" s="65">
        <f>+C25-15018.5</f>
        <v>41873.128799999999</v>
      </c>
    </row>
    <row r="26" spans="1:18" s="63" customFormat="1" ht="12" customHeight="1" x14ac:dyDescent="0.2">
      <c r="A26" s="51" t="s">
        <v>50</v>
      </c>
      <c r="B26" s="50"/>
      <c r="C26" s="51">
        <v>56897.444199999998</v>
      </c>
      <c r="D26" s="51">
        <v>2.9999999999999997E-4</v>
      </c>
      <c r="E26" s="63">
        <f t="shared" ref="E26:E31" si="0">+(C26-C$7)/C$8</f>
        <v>22431.325204365312</v>
      </c>
      <c r="F26" s="63">
        <f t="shared" ref="F26:F32" si="1">ROUND(2*E26,0)/2+0.5</f>
        <v>22432</v>
      </c>
      <c r="G26" s="63">
        <f t="shared" ref="G26:G31" si="2">+C26-(C$7+F26*C$8)</f>
        <v>-0.16351470716472249</v>
      </c>
      <c r="K26" s="63">
        <f t="shared" ref="K26:K31" si="3">+G26</f>
        <v>-0.16351470716472249</v>
      </c>
      <c r="O26" s="63">
        <f t="shared" ref="O26:O31" ca="1" si="4">+C$11+C$12*$F26</f>
        <v>-0.16299016648931378</v>
      </c>
      <c r="Q26" s="65">
        <f t="shared" ref="Q26:Q31" si="5">+C26-15018.5</f>
        <v>41878.944199999998</v>
      </c>
    </row>
    <row r="27" spans="1:18" s="63" customFormat="1" ht="12" customHeight="1" x14ac:dyDescent="0.2">
      <c r="A27" s="51" t="s">
        <v>50</v>
      </c>
      <c r="B27" s="50"/>
      <c r="C27" s="51">
        <v>56897.565499999997</v>
      </c>
      <c r="D27" s="51">
        <v>2.0000000000000001E-4</v>
      </c>
      <c r="E27" s="63">
        <f t="shared" si="0"/>
        <v>22431.825787535516</v>
      </c>
      <c r="F27" s="63">
        <f t="shared" si="1"/>
        <v>22432.5</v>
      </c>
      <c r="G27" s="63">
        <f t="shared" si="2"/>
        <v>-0.16337339489109581</v>
      </c>
      <c r="K27" s="63">
        <f t="shared" si="3"/>
        <v>-0.16337339489109581</v>
      </c>
      <c r="O27" s="63">
        <f t="shared" ca="1" si="4"/>
        <v>-0.16299009512514481</v>
      </c>
      <c r="Q27" s="65">
        <f t="shared" si="5"/>
        <v>41879.065499999997</v>
      </c>
    </row>
    <row r="28" spans="1:18" s="63" customFormat="1" ht="12" customHeight="1" x14ac:dyDescent="0.2">
      <c r="A28" s="51" t="s">
        <v>50</v>
      </c>
      <c r="B28" s="50"/>
      <c r="C28" s="51">
        <v>57176.474699999999</v>
      </c>
      <c r="D28" s="51">
        <v>1.6000000000000001E-3</v>
      </c>
      <c r="E28" s="63">
        <f t="shared" si="0"/>
        <v>23582.833632026213</v>
      </c>
      <c r="F28" s="63">
        <f t="shared" si="1"/>
        <v>23583.5</v>
      </c>
      <c r="G28" s="63">
        <f t="shared" si="2"/>
        <v>-0.16147253849339904</v>
      </c>
      <c r="K28" s="63">
        <f t="shared" si="3"/>
        <v>-0.16147253849339904</v>
      </c>
      <c r="O28" s="63">
        <f t="shared" ca="1" si="4"/>
        <v>-0.16282581480820643</v>
      </c>
      <c r="Q28" s="65">
        <f t="shared" si="5"/>
        <v>42157.974699999999</v>
      </c>
    </row>
    <row r="29" spans="1:18" s="63" customFormat="1" ht="12" customHeight="1" x14ac:dyDescent="0.2">
      <c r="A29" s="52" t="s">
        <v>51</v>
      </c>
      <c r="B29" s="53" t="s">
        <v>52</v>
      </c>
      <c r="C29" s="51">
        <v>57559.8194</v>
      </c>
      <c r="D29" s="51">
        <v>1E-4</v>
      </c>
      <c r="E29" s="63">
        <f t="shared" si="0"/>
        <v>25164.827904154674</v>
      </c>
      <c r="F29" s="63">
        <f t="shared" si="1"/>
        <v>25165.5</v>
      </c>
      <c r="G29" s="63">
        <f t="shared" si="2"/>
        <v>-0.16286050128837815</v>
      </c>
      <c r="K29" s="63">
        <f t="shared" si="3"/>
        <v>-0.16286050128837815</v>
      </c>
      <c r="O29" s="63">
        <f t="shared" ca="1" si="4"/>
        <v>-0.16260001857762738</v>
      </c>
      <c r="Q29" s="65">
        <f t="shared" si="5"/>
        <v>42541.3194</v>
      </c>
    </row>
    <row r="30" spans="1:18" s="63" customFormat="1" ht="12" customHeight="1" x14ac:dyDescent="0.2">
      <c r="A30" s="54" t="s">
        <v>0</v>
      </c>
      <c r="B30" s="67" t="s">
        <v>1</v>
      </c>
      <c r="C30" s="55">
        <v>57895.4274</v>
      </c>
      <c r="D30" s="55">
        <v>2.8E-3</v>
      </c>
      <c r="E30" s="63">
        <f t="shared" si="0"/>
        <v>26549.821445686579</v>
      </c>
      <c r="F30" s="63">
        <f t="shared" si="1"/>
        <v>26550.5</v>
      </c>
      <c r="G30" s="63">
        <f t="shared" si="2"/>
        <v>-0.16442550032661529</v>
      </c>
      <c r="K30" s="63">
        <f t="shared" si="3"/>
        <v>-0.16442550032661529</v>
      </c>
      <c r="O30" s="63">
        <f t="shared" ca="1" si="4"/>
        <v>-0.16240233982961724</v>
      </c>
      <c r="Q30" s="65">
        <f t="shared" si="5"/>
        <v>42876.9274</v>
      </c>
    </row>
    <row r="31" spans="1:18" s="63" customFormat="1" ht="12" customHeight="1" x14ac:dyDescent="0.2">
      <c r="A31" s="54" t="s">
        <v>0</v>
      </c>
      <c r="B31" s="67" t="s">
        <v>1</v>
      </c>
      <c r="C31" s="55">
        <v>57895.551099999997</v>
      </c>
      <c r="D31" s="55">
        <v>5.3E-3</v>
      </c>
      <c r="E31" s="63">
        <f t="shared" si="0"/>
        <v>26550.331933222882</v>
      </c>
      <c r="F31" s="63">
        <f t="shared" si="1"/>
        <v>26551</v>
      </c>
      <c r="G31" s="63">
        <f t="shared" si="2"/>
        <v>-0.16188418805541005</v>
      </c>
      <c r="K31" s="63">
        <f t="shared" si="3"/>
        <v>-0.16188418805541005</v>
      </c>
      <c r="O31" s="63">
        <f t="shared" ca="1" si="4"/>
        <v>-0.16240226846544828</v>
      </c>
      <c r="Q31" s="65">
        <f t="shared" si="5"/>
        <v>42877.051099999997</v>
      </c>
    </row>
    <row r="32" spans="1:18" s="63" customFormat="1" ht="12" customHeight="1" x14ac:dyDescent="0.2">
      <c r="A32" s="56" t="s">
        <v>53</v>
      </c>
      <c r="B32" s="57" t="s">
        <v>1</v>
      </c>
      <c r="C32" s="58">
        <v>58652.0674</v>
      </c>
      <c r="D32" s="58" t="s">
        <v>54</v>
      </c>
      <c r="E32" s="63">
        <f>+(C32-C$7)/C$8</f>
        <v>29672.337932971452</v>
      </c>
      <c r="F32" s="63">
        <f t="shared" si="1"/>
        <v>29673</v>
      </c>
      <c r="G32" s="63">
        <f>+C32-(C$7+F32*C$8)</f>
        <v>-0.16043034473113948</v>
      </c>
      <c r="K32" s="63">
        <f>+G32</f>
        <v>-0.16043034473113948</v>
      </c>
      <c r="O32" s="63">
        <f ca="1">+C$11+C$12*$F32</f>
        <v>-0.16195667059448252</v>
      </c>
      <c r="Q32" s="65">
        <f>+C32-15018.5</f>
        <v>43633.5674</v>
      </c>
    </row>
    <row r="33" spans="1:17" s="63" customFormat="1" ht="12" customHeight="1" x14ac:dyDescent="0.2">
      <c r="A33" s="59" t="s">
        <v>55</v>
      </c>
      <c r="B33" s="60" t="s">
        <v>1</v>
      </c>
      <c r="C33" s="68">
        <v>59003.427799999998</v>
      </c>
      <c r="D33" s="69">
        <v>1.4E-3</v>
      </c>
      <c r="E33" s="63">
        <f t="shared" ref="E33:E34" si="6">+(C33-C$7)/C$8</f>
        <v>31122.33878143175</v>
      </c>
      <c r="F33" s="63">
        <f t="shared" ref="F33:F34" si="7">ROUND(2*E33,0)/2+0.5</f>
        <v>31123</v>
      </c>
      <c r="G33" s="63">
        <f t="shared" ref="G33:G34" si="8">+C33-(C$7+F33*C$8)</f>
        <v>-0.16022474805504316</v>
      </c>
      <c r="K33" s="63">
        <f t="shared" ref="K33:K34" si="9">+G33</f>
        <v>-0.16022474805504316</v>
      </c>
      <c r="O33" s="63">
        <f t="shared" ref="O33:O34" ca="1" si="10">+C$11+C$12*$F33</f>
        <v>-0.16174971450450804</v>
      </c>
      <c r="Q33" s="65">
        <f t="shared" ref="Q33:Q34" si="11">+C33-15018.5</f>
        <v>43984.927799999998</v>
      </c>
    </row>
    <row r="34" spans="1:17" s="63" customFormat="1" ht="12" customHeight="1" x14ac:dyDescent="0.2">
      <c r="A34" s="59" t="s">
        <v>55</v>
      </c>
      <c r="B34" s="60" t="s">
        <v>1</v>
      </c>
      <c r="C34" s="68">
        <v>59003.545700000002</v>
      </c>
      <c r="D34" s="69">
        <v>8.0000000000000004E-4</v>
      </c>
      <c r="E34" s="63">
        <f t="shared" si="6"/>
        <v>31122.825333416666</v>
      </c>
      <c r="F34" s="63">
        <f t="shared" si="7"/>
        <v>31123.5</v>
      </c>
      <c r="G34" s="63">
        <f t="shared" si="8"/>
        <v>-0.16348343577556079</v>
      </c>
      <c r="K34" s="63">
        <f t="shared" si="9"/>
        <v>-0.16348343577556079</v>
      </c>
      <c r="O34" s="63">
        <f t="shared" ca="1" si="10"/>
        <v>-0.16174964314033907</v>
      </c>
      <c r="Q34" s="65">
        <f t="shared" si="11"/>
        <v>43985.045700000002</v>
      </c>
    </row>
    <row r="35" spans="1:17" s="63" customFormat="1" ht="12" customHeight="1" x14ac:dyDescent="0.2">
      <c r="A35" s="61" t="s">
        <v>56</v>
      </c>
      <c r="B35" s="62" t="s">
        <v>52</v>
      </c>
      <c r="C35" s="68">
        <v>59812.645700000001</v>
      </c>
      <c r="D35" s="69">
        <v>1E-4</v>
      </c>
      <c r="E35" s="63">
        <f t="shared" ref="E35:E36" si="12">+(C35-C$7)/C$8</f>
        <v>34461.834756474113</v>
      </c>
      <c r="F35" s="63">
        <f t="shared" ref="F35:F36" si="13">ROUND(2*E35,0)/2+0.5</f>
        <v>34462.5</v>
      </c>
      <c r="G35" s="63">
        <f t="shared" ref="G35:G36" si="14">+C35-(C$7+F35*C$8)</f>
        <v>-0.16120006523124175</v>
      </c>
      <c r="K35" s="63">
        <f t="shared" ref="K35:K36" si="15">+G35</f>
        <v>-0.16120006523124175</v>
      </c>
      <c r="O35" s="63">
        <f t="shared" ref="O35:O36" ca="1" si="16">+C$11+C$12*$F35</f>
        <v>-0.16127307322004608</v>
      </c>
      <c r="Q35" s="65">
        <f t="shared" ref="Q35:Q36" si="17">+C35-15018.5</f>
        <v>44794.145700000001</v>
      </c>
    </row>
    <row r="36" spans="1:17" s="63" customFormat="1" ht="12" customHeight="1" x14ac:dyDescent="0.2">
      <c r="A36" s="61" t="s">
        <v>56</v>
      </c>
      <c r="B36" s="62" t="s">
        <v>52</v>
      </c>
      <c r="C36" s="68">
        <v>59823.549500000001</v>
      </c>
      <c r="D36" s="69">
        <v>2.0000000000000001E-4</v>
      </c>
      <c r="E36" s="63">
        <f t="shared" si="12"/>
        <v>34506.83276777943</v>
      </c>
      <c r="F36" s="63">
        <f t="shared" si="13"/>
        <v>34507.5</v>
      </c>
      <c r="G36" s="63">
        <f t="shared" si="14"/>
        <v>-0.16168196050421102</v>
      </c>
      <c r="K36" s="63">
        <f t="shared" si="15"/>
        <v>-0.16168196050421102</v>
      </c>
      <c r="O36" s="63">
        <f t="shared" ca="1" si="16"/>
        <v>-0.16126665044483998</v>
      </c>
      <c r="Q36" s="65">
        <f t="shared" si="17"/>
        <v>44805.049500000001</v>
      </c>
    </row>
    <row r="37" spans="1:17" s="63" customFormat="1" ht="12" customHeight="1" x14ac:dyDescent="0.2">
      <c r="B37" s="66"/>
      <c r="C37" s="64"/>
      <c r="D37" s="64"/>
    </row>
    <row r="38" spans="1:17" s="63" customFormat="1" ht="12" customHeight="1" x14ac:dyDescent="0.2">
      <c r="B38" s="66"/>
      <c r="C38" s="64"/>
      <c r="D38" s="64"/>
    </row>
    <row r="39" spans="1:17" s="63" customFormat="1" ht="12" customHeight="1" x14ac:dyDescent="0.2">
      <c r="B39" s="66"/>
      <c r="C39" s="64"/>
      <c r="D39" s="64"/>
    </row>
    <row r="40" spans="1:17" s="63" customFormat="1" ht="12" customHeight="1" x14ac:dyDescent="0.2">
      <c r="B40" s="66"/>
      <c r="C40" s="64"/>
      <c r="D40" s="64"/>
    </row>
    <row r="41" spans="1:17" s="63" customFormat="1" ht="12" customHeight="1" x14ac:dyDescent="0.2">
      <c r="B41" s="66"/>
      <c r="C41" s="64"/>
      <c r="D41" s="64"/>
    </row>
    <row r="42" spans="1:17" s="63" customFormat="1" ht="12" customHeight="1" x14ac:dyDescent="0.2">
      <c r="B42" s="66"/>
      <c r="C42" s="64"/>
      <c r="D42" s="64"/>
    </row>
    <row r="43" spans="1:17" s="63" customFormat="1" ht="12" customHeight="1" x14ac:dyDescent="0.2">
      <c r="B43" s="66"/>
      <c r="C43" s="64"/>
      <c r="D43" s="64"/>
    </row>
    <row r="44" spans="1:17" s="63" customFormat="1" ht="12" customHeight="1" x14ac:dyDescent="0.2">
      <c r="B44" s="66"/>
      <c r="C44" s="64"/>
      <c r="D44" s="64"/>
    </row>
    <row r="45" spans="1:17" s="63" customFormat="1" ht="12" customHeight="1" x14ac:dyDescent="0.2">
      <c r="B45" s="66"/>
      <c r="C45" s="64"/>
      <c r="D45" s="64"/>
    </row>
    <row r="46" spans="1:17" s="63" customFormat="1" ht="12" customHeight="1" x14ac:dyDescent="0.2">
      <c r="B46" s="66"/>
      <c r="C46" s="64"/>
      <c r="D46" s="64"/>
    </row>
    <row r="47" spans="1:17" s="63" customFormat="1" ht="12" customHeight="1" x14ac:dyDescent="0.2">
      <c r="B47" s="66"/>
      <c r="C47" s="64"/>
      <c r="D47" s="64"/>
    </row>
    <row r="48" spans="1:17" s="63" customFormat="1" ht="12" customHeight="1" x14ac:dyDescent="0.2">
      <c r="B48" s="66"/>
      <c r="C48" s="64"/>
      <c r="D48" s="64"/>
    </row>
    <row r="49" spans="2:4" s="63" customFormat="1" ht="12" customHeight="1" x14ac:dyDescent="0.2">
      <c r="B49" s="66"/>
      <c r="C49" s="64"/>
      <c r="D49" s="64"/>
    </row>
    <row r="50" spans="2:4" s="63" customFormat="1" ht="12" customHeight="1" x14ac:dyDescent="0.2">
      <c r="B50" s="66"/>
      <c r="C50" s="64"/>
      <c r="D50" s="64"/>
    </row>
    <row r="51" spans="2:4" s="63" customFormat="1" ht="12" customHeight="1" x14ac:dyDescent="0.2">
      <c r="B51" s="66"/>
      <c r="C51" s="64"/>
      <c r="D51" s="64"/>
    </row>
    <row r="52" spans="2:4" s="63" customFormat="1" ht="12" customHeight="1" x14ac:dyDescent="0.2">
      <c r="B52" s="66"/>
      <c r="C52" s="64"/>
      <c r="D52" s="64"/>
    </row>
    <row r="53" spans="2:4" s="63" customFormat="1" ht="12" customHeight="1" x14ac:dyDescent="0.2">
      <c r="B53" s="66"/>
      <c r="C53" s="64"/>
      <c r="D53" s="64"/>
    </row>
    <row r="54" spans="2:4" s="63" customFormat="1" ht="12" customHeight="1" x14ac:dyDescent="0.2">
      <c r="B54" s="66"/>
      <c r="C54" s="64"/>
      <c r="D54" s="64"/>
    </row>
    <row r="55" spans="2:4" s="63" customFormat="1" ht="12" customHeight="1" x14ac:dyDescent="0.2">
      <c r="B55" s="66"/>
      <c r="C55" s="64"/>
      <c r="D55" s="64"/>
    </row>
    <row r="56" spans="2:4" s="63" customFormat="1" ht="12" customHeight="1" x14ac:dyDescent="0.2">
      <c r="B56" s="66"/>
      <c r="C56" s="64"/>
      <c r="D56" s="64"/>
    </row>
    <row r="57" spans="2:4" s="63" customFormat="1" ht="12" customHeight="1" x14ac:dyDescent="0.2">
      <c r="B57" s="66"/>
      <c r="C57" s="64"/>
      <c r="D57" s="64"/>
    </row>
    <row r="58" spans="2:4" s="63" customFormat="1" ht="12" customHeight="1" x14ac:dyDescent="0.2">
      <c r="B58" s="66"/>
      <c r="C58" s="64"/>
      <c r="D58" s="64"/>
    </row>
    <row r="59" spans="2:4" s="63" customFormat="1" ht="12" customHeight="1" x14ac:dyDescent="0.2">
      <c r="B59" s="66"/>
      <c r="C59" s="64"/>
      <c r="D59" s="64"/>
    </row>
    <row r="60" spans="2:4" s="63" customFormat="1" ht="12" customHeight="1" x14ac:dyDescent="0.2">
      <c r="B60" s="66"/>
      <c r="C60" s="64"/>
      <c r="D60" s="64"/>
    </row>
    <row r="61" spans="2:4" s="63" customFormat="1" ht="12" customHeight="1" x14ac:dyDescent="0.2">
      <c r="B61" s="66"/>
      <c r="C61" s="64"/>
      <c r="D61" s="64"/>
    </row>
    <row r="62" spans="2:4" s="63" customFormat="1" ht="12" customHeight="1" x14ac:dyDescent="0.2">
      <c r="B62" s="66"/>
      <c r="C62" s="64"/>
      <c r="D62" s="64"/>
    </row>
    <row r="63" spans="2:4" s="63" customFormat="1" ht="12" customHeight="1" x14ac:dyDescent="0.2">
      <c r="B63" s="66"/>
      <c r="C63" s="64"/>
      <c r="D63" s="64"/>
    </row>
    <row r="64" spans="2:4" s="63" customFormat="1" ht="12" customHeight="1" x14ac:dyDescent="0.2">
      <c r="B64" s="66"/>
      <c r="C64" s="64"/>
      <c r="D64" s="64"/>
    </row>
    <row r="65" spans="2:4" s="63" customFormat="1" ht="12" customHeight="1" x14ac:dyDescent="0.2">
      <c r="B65" s="66"/>
      <c r="C65" s="64"/>
      <c r="D65" s="64"/>
    </row>
    <row r="66" spans="2:4" s="63" customFormat="1" ht="12" customHeight="1" x14ac:dyDescent="0.2">
      <c r="B66" s="66"/>
      <c r="C66" s="64"/>
      <c r="D66" s="64"/>
    </row>
    <row r="67" spans="2:4" s="63" customFormat="1" ht="12" customHeight="1" x14ac:dyDescent="0.2">
      <c r="B67" s="66"/>
      <c r="C67" s="64"/>
      <c r="D67" s="64"/>
    </row>
    <row r="68" spans="2:4" s="63" customFormat="1" ht="12" customHeight="1" x14ac:dyDescent="0.2">
      <c r="B68" s="66"/>
      <c r="C68" s="64"/>
      <c r="D68" s="64"/>
    </row>
    <row r="69" spans="2:4" s="63" customFormat="1" ht="12" customHeight="1" x14ac:dyDescent="0.2">
      <c r="B69" s="66"/>
      <c r="C69" s="64"/>
      <c r="D69" s="64"/>
    </row>
    <row r="70" spans="2:4" s="63" customFormat="1" ht="12" customHeight="1" x14ac:dyDescent="0.2">
      <c r="B70" s="66"/>
      <c r="C70" s="64"/>
      <c r="D70" s="64"/>
    </row>
    <row r="71" spans="2:4" s="63" customFormat="1" ht="12" customHeight="1" x14ac:dyDescent="0.2">
      <c r="B71" s="66"/>
      <c r="C71" s="64"/>
      <c r="D71" s="64"/>
    </row>
    <row r="72" spans="2:4" s="63" customFormat="1" ht="12" customHeight="1" x14ac:dyDescent="0.2">
      <c r="B72" s="66"/>
      <c r="C72" s="64"/>
      <c r="D72" s="64"/>
    </row>
    <row r="73" spans="2:4" s="63" customFormat="1" ht="12" customHeight="1" x14ac:dyDescent="0.2">
      <c r="B73" s="66"/>
      <c r="C73" s="64"/>
      <c r="D73" s="64"/>
    </row>
    <row r="74" spans="2:4" s="63" customFormat="1" ht="12" customHeight="1" x14ac:dyDescent="0.2">
      <c r="B74" s="66"/>
      <c r="C74" s="64"/>
      <c r="D74" s="64"/>
    </row>
    <row r="75" spans="2:4" s="63" customFormat="1" ht="12" customHeight="1" x14ac:dyDescent="0.2">
      <c r="B75" s="66"/>
      <c r="C75" s="64"/>
      <c r="D75" s="64"/>
    </row>
    <row r="76" spans="2:4" s="63" customFormat="1" ht="12" customHeight="1" x14ac:dyDescent="0.2">
      <c r="B76" s="66"/>
      <c r="C76" s="64"/>
      <c r="D76" s="64"/>
    </row>
    <row r="77" spans="2:4" s="63" customFormat="1" ht="12" customHeight="1" x14ac:dyDescent="0.2">
      <c r="B77" s="66"/>
      <c r="C77" s="64"/>
      <c r="D77" s="64"/>
    </row>
    <row r="78" spans="2:4" s="63" customFormat="1" ht="12" customHeight="1" x14ac:dyDescent="0.2">
      <c r="B78" s="66"/>
      <c r="C78" s="64"/>
      <c r="D78" s="64"/>
    </row>
    <row r="79" spans="2:4" s="63" customFormat="1" ht="12" customHeight="1" x14ac:dyDescent="0.2">
      <c r="B79" s="66"/>
      <c r="C79" s="64"/>
      <c r="D79" s="64"/>
    </row>
    <row r="80" spans="2:4" s="63" customFormat="1" ht="12" customHeight="1" x14ac:dyDescent="0.2">
      <c r="B80" s="66"/>
      <c r="C80" s="64"/>
      <c r="D80" s="64"/>
    </row>
    <row r="81" spans="2:4" s="63" customFormat="1" ht="12" customHeight="1" x14ac:dyDescent="0.2">
      <c r="B81" s="66"/>
      <c r="C81" s="64"/>
      <c r="D81" s="64"/>
    </row>
    <row r="82" spans="2:4" s="63" customFormat="1" ht="12" customHeight="1" x14ac:dyDescent="0.2">
      <c r="B82" s="66"/>
      <c r="C82" s="64"/>
      <c r="D82" s="64"/>
    </row>
    <row r="83" spans="2:4" s="63" customFormat="1" ht="12" customHeight="1" x14ac:dyDescent="0.2">
      <c r="B83" s="66"/>
      <c r="C83" s="64"/>
      <c r="D83" s="64"/>
    </row>
    <row r="84" spans="2:4" s="63" customFormat="1" ht="12" customHeight="1" x14ac:dyDescent="0.2">
      <c r="B84" s="66"/>
      <c r="C84" s="64"/>
      <c r="D84" s="64"/>
    </row>
    <row r="85" spans="2:4" s="63" customFormat="1" ht="12" customHeight="1" x14ac:dyDescent="0.2">
      <c r="B85" s="66"/>
      <c r="C85" s="64"/>
      <c r="D85" s="64"/>
    </row>
    <row r="86" spans="2:4" s="63" customFormat="1" ht="12" customHeight="1" x14ac:dyDescent="0.2">
      <c r="B86" s="66"/>
      <c r="C86" s="64"/>
      <c r="D86" s="64"/>
    </row>
    <row r="87" spans="2:4" s="63" customFormat="1" ht="12" customHeight="1" x14ac:dyDescent="0.2">
      <c r="B87" s="66"/>
      <c r="C87" s="64"/>
      <c r="D87" s="64"/>
    </row>
    <row r="88" spans="2:4" x14ac:dyDescent="0.2">
      <c r="B88" s="2"/>
      <c r="C88" s="7"/>
      <c r="D88" s="7"/>
    </row>
    <row r="89" spans="2:4" x14ac:dyDescent="0.2">
      <c r="B89" s="2"/>
      <c r="C89" s="7"/>
      <c r="D89" s="7"/>
    </row>
    <row r="90" spans="2:4" x14ac:dyDescent="0.2">
      <c r="B90" s="2"/>
      <c r="C90" s="7"/>
      <c r="D90" s="7"/>
    </row>
    <row r="91" spans="2:4" x14ac:dyDescent="0.2">
      <c r="B91" s="2"/>
      <c r="C91" s="7"/>
      <c r="D91" s="7"/>
    </row>
    <row r="92" spans="2:4" x14ac:dyDescent="0.2">
      <c r="B92" s="2"/>
      <c r="C92" s="7"/>
      <c r="D92" s="7"/>
    </row>
    <row r="93" spans="2:4" x14ac:dyDescent="0.2">
      <c r="B93" s="2"/>
      <c r="C93" s="7"/>
      <c r="D93" s="7"/>
    </row>
    <row r="94" spans="2:4" x14ac:dyDescent="0.2">
      <c r="B94" s="2"/>
      <c r="C94" s="7"/>
      <c r="D94" s="7"/>
    </row>
    <row r="95" spans="2:4" x14ac:dyDescent="0.2">
      <c r="B95" s="2"/>
      <c r="C95" s="7"/>
      <c r="D95" s="7"/>
    </row>
    <row r="96" spans="2:4" x14ac:dyDescent="0.2">
      <c r="B96" s="2"/>
      <c r="C96" s="7"/>
      <c r="D96" s="7"/>
    </row>
    <row r="97" spans="2:4" x14ac:dyDescent="0.2">
      <c r="B97" s="2"/>
      <c r="C97" s="7"/>
      <c r="D97" s="7"/>
    </row>
    <row r="98" spans="2:4" x14ac:dyDescent="0.2">
      <c r="B98" s="2"/>
      <c r="C98" s="7"/>
      <c r="D98" s="7"/>
    </row>
    <row r="99" spans="2:4" x14ac:dyDescent="0.2">
      <c r="B99" s="2"/>
      <c r="C99" s="7"/>
      <c r="D99" s="7"/>
    </row>
    <row r="100" spans="2:4" x14ac:dyDescent="0.2">
      <c r="B100" s="2"/>
      <c r="C100" s="7"/>
      <c r="D100" s="7"/>
    </row>
    <row r="101" spans="2:4" x14ac:dyDescent="0.2">
      <c r="B101" s="2"/>
      <c r="C101" s="7"/>
      <c r="D101" s="7"/>
    </row>
    <row r="102" spans="2:4" x14ac:dyDescent="0.2">
      <c r="B102" s="2"/>
      <c r="C102" s="7"/>
      <c r="D102" s="7"/>
    </row>
    <row r="103" spans="2:4" x14ac:dyDescent="0.2">
      <c r="B103" s="2"/>
      <c r="C103" s="7"/>
      <c r="D103" s="7"/>
    </row>
    <row r="104" spans="2:4" x14ac:dyDescent="0.2">
      <c r="B104" s="2"/>
      <c r="C104" s="7"/>
      <c r="D104" s="7"/>
    </row>
    <row r="105" spans="2:4" x14ac:dyDescent="0.2">
      <c r="B105" s="2"/>
      <c r="C105" s="7"/>
      <c r="D105" s="7"/>
    </row>
    <row r="106" spans="2:4" x14ac:dyDescent="0.2">
      <c r="B106" s="2"/>
      <c r="C106" s="7"/>
      <c r="D106" s="7"/>
    </row>
    <row r="107" spans="2:4" x14ac:dyDescent="0.2">
      <c r="B107" s="2"/>
      <c r="C107" s="7"/>
      <c r="D107" s="7"/>
    </row>
    <row r="108" spans="2:4" x14ac:dyDescent="0.2">
      <c r="B108" s="2"/>
      <c r="C108" s="7"/>
      <c r="D108" s="7"/>
    </row>
    <row r="109" spans="2:4" x14ac:dyDescent="0.2">
      <c r="B109" s="2"/>
      <c r="C109" s="7"/>
      <c r="D109" s="7"/>
    </row>
    <row r="110" spans="2:4" x14ac:dyDescent="0.2">
      <c r="B110" s="2"/>
      <c r="C110" s="7"/>
      <c r="D110" s="7"/>
    </row>
    <row r="111" spans="2:4" x14ac:dyDescent="0.2">
      <c r="B111" s="2"/>
      <c r="C111" s="7"/>
      <c r="D111" s="7"/>
    </row>
    <row r="112" spans="2:4" x14ac:dyDescent="0.2">
      <c r="B112" s="2"/>
      <c r="C112" s="7"/>
      <c r="D112" s="7"/>
    </row>
    <row r="113" spans="2:4" x14ac:dyDescent="0.2">
      <c r="B113" s="2"/>
      <c r="C113" s="7"/>
      <c r="D113" s="7"/>
    </row>
    <row r="114" spans="2:4" x14ac:dyDescent="0.2">
      <c r="B114" s="2"/>
      <c r="C114" s="7"/>
      <c r="D114" s="7"/>
    </row>
    <row r="115" spans="2:4" x14ac:dyDescent="0.2">
      <c r="B115" s="2"/>
      <c r="C115" s="7"/>
      <c r="D115" s="7"/>
    </row>
    <row r="116" spans="2:4" x14ac:dyDescent="0.2">
      <c r="B116" s="2"/>
      <c r="C116" s="7"/>
      <c r="D116" s="7"/>
    </row>
    <row r="117" spans="2:4" x14ac:dyDescent="0.2">
      <c r="B117" s="2"/>
      <c r="C117" s="7"/>
      <c r="D117" s="7"/>
    </row>
    <row r="118" spans="2:4" x14ac:dyDescent="0.2">
      <c r="B118" s="2"/>
      <c r="C118" s="7"/>
      <c r="D118" s="7"/>
    </row>
    <row r="119" spans="2:4" x14ac:dyDescent="0.2">
      <c r="C119" s="7"/>
      <c r="D119" s="7"/>
    </row>
    <row r="120" spans="2:4" x14ac:dyDescent="0.2">
      <c r="C120" s="7"/>
      <c r="D120" s="7"/>
    </row>
    <row r="121" spans="2:4" x14ac:dyDescent="0.2">
      <c r="C121" s="7"/>
      <c r="D121" s="7"/>
    </row>
    <row r="122" spans="2:4" x14ac:dyDescent="0.2">
      <c r="C122" s="7"/>
      <c r="D122" s="7"/>
    </row>
    <row r="123" spans="2:4" x14ac:dyDescent="0.2">
      <c r="C123" s="7"/>
      <c r="D123" s="7"/>
    </row>
    <row r="124" spans="2:4" x14ac:dyDescent="0.2">
      <c r="C124" s="7"/>
      <c r="D124" s="7"/>
    </row>
    <row r="125" spans="2:4" x14ac:dyDescent="0.2">
      <c r="C125" s="7"/>
      <c r="D125" s="7"/>
    </row>
    <row r="126" spans="2:4" x14ac:dyDescent="0.2">
      <c r="C126" s="7"/>
      <c r="D126" s="7"/>
    </row>
    <row r="127" spans="2:4" x14ac:dyDescent="0.2">
      <c r="C127" s="7"/>
      <c r="D127" s="7"/>
    </row>
    <row r="128" spans="2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rotectedRanges>
    <protectedRange sqref="A32:D32" name="Range1"/>
  </protectedRanges>
  <phoneticPr fontId="7" type="noConversion"/>
  <hyperlinks>
    <hyperlink ref="H64545" r:id="rId1" display="http://vsolj.cetus-net.org/bulletin.html" xr:uid="{00000000-0004-0000-0000-000000000000}"/>
    <hyperlink ref="H64538" r:id="rId2" display="https://www.aavso.org/ejaavso" xr:uid="{00000000-0004-0000-0000-000001000000}"/>
    <hyperlink ref="AP689" r:id="rId3" display="http://cdsbib.u-strasbg.fr/cgi-bin/cdsbib?1990RMxAA..21..381G" xr:uid="{00000000-0004-0000-0000-000002000000}"/>
    <hyperlink ref="AP693" r:id="rId4" display="http://cdsbib.u-strasbg.fr/cgi-bin/cdsbib?1990RMxAA..21..381G" xr:uid="{00000000-0004-0000-0000-000003000000}"/>
    <hyperlink ref="AP692" r:id="rId5" display="http://cdsbib.u-strasbg.fr/cgi-bin/cdsbib?1990RMxAA..21..381G" xr:uid="{00000000-0004-0000-0000-000004000000}"/>
    <hyperlink ref="AP673" r:id="rId6" display="http://cdsbib.u-strasbg.fr/cgi-bin/cdsbib?1990RMxAA..21..381G" xr:uid="{00000000-0004-0000-0000-000005000000}"/>
    <hyperlink ref="I64545" r:id="rId7" display="http://vsolj.cetus-net.org/bulletin.html" xr:uid="{00000000-0004-0000-0000-000006000000}"/>
    <hyperlink ref="AQ829" r:id="rId8" display="http://cdsbib.u-strasbg.fr/cgi-bin/cdsbib?1990RMxAA..21..381G" xr:uid="{00000000-0004-0000-0000-000007000000}"/>
    <hyperlink ref="AQ55595" r:id="rId9" display="http://cdsbib.u-strasbg.fr/cgi-bin/cdsbib?1990RMxAA..21..381G" xr:uid="{00000000-0004-0000-0000-000008000000}"/>
    <hyperlink ref="AQ830" r:id="rId10" display="http://cdsbib.u-strasbg.fr/cgi-bin/cdsbib?1990RMxAA..21..381G" xr:uid="{00000000-0004-0000-0000-000009000000}"/>
    <hyperlink ref="H64542" r:id="rId11" display="https://www.aavso.org/ejaavso" xr:uid="{00000000-0004-0000-0000-00000A000000}"/>
    <hyperlink ref="H1715" r:id="rId12" display="http://vsolj.cetus-net.org/bulletin.html" xr:uid="{00000000-0004-0000-0000-00000B000000}"/>
    <hyperlink ref="AP2959" r:id="rId13" display="http://cdsbib.u-strasbg.fr/cgi-bin/cdsbib?1990RMxAA..21..381G" xr:uid="{00000000-0004-0000-0000-00000C000000}"/>
    <hyperlink ref="AP2962" r:id="rId14" display="http://cdsbib.u-strasbg.fr/cgi-bin/cdsbib?1990RMxAA..21..381G" xr:uid="{00000000-0004-0000-0000-00000D000000}"/>
    <hyperlink ref="AP2960" r:id="rId15" display="http://cdsbib.u-strasbg.fr/cgi-bin/cdsbib?1990RMxAA..21..381G" xr:uid="{00000000-0004-0000-0000-00000E000000}"/>
    <hyperlink ref="AP2944" r:id="rId16" display="http://cdsbib.u-strasbg.fr/cgi-bin/cdsbib?1990RMxAA..21..381G" xr:uid="{00000000-0004-0000-0000-00000F000000}"/>
    <hyperlink ref="I1715" r:id="rId17" display="http://vsolj.cetus-net.org/bulletin.html" xr:uid="{00000000-0004-0000-0000-000010000000}"/>
    <hyperlink ref="AQ3173" r:id="rId18" display="http://cdsbib.u-strasbg.fr/cgi-bin/cdsbib?1990RMxAA..21..381G" xr:uid="{00000000-0004-0000-0000-000011000000}"/>
    <hyperlink ref="AQ65410" r:id="rId19" display="http://cdsbib.u-strasbg.fr/cgi-bin/cdsbib?1990RMxAA..21..381G" xr:uid="{00000000-0004-0000-0000-000012000000}"/>
    <hyperlink ref="AQ3177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940"/>
  <sheetViews>
    <sheetView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A20" sqref="A20"/>
    </sheetView>
  </sheetViews>
  <sheetFormatPr defaultColWidth="10.28515625" defaultRowHeight="12.75" x14ac:dyDescent="0.2"/>
  <cols>
    <col min="1" max="1" width="15.285156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47</v>
      </c>
      <c r="F1" s="37" t="s">
        <v>43</v>
      </c>
      <c r="G1" s="30">
        <v>2010</v>
      </c>
      <c r="H1" s="38"/>
      <c r="I1" s="31" t="s">
        <v>44</v>
      </c>
      <c r="J1" s="39" t="s">
        <v>45</v>
      </c>
      <c r="K1" s="46">
        <v>20.353653100000002</v>
      </c>
      <c r="L1" s="33">
        <v>52.454529000000001</v>
      </c>
      <c r="M1" s="40">
        <v>51461.944348600002</v>
      </c>
      <c r="N1" s="34">
        <v>0.24232400000000001</v>
      </c>
      <c r="O1" s="31" t="s">
        <v>46</v>
      </c>
    </row>
    <row r="2" spans="1:15" x14ac:dyDescent="0.2">
      <c r="A2" t="s">
        <v>25</v>
      </c>
      <c r="B2" t="s">
        <v>46</v>
      </c>
      <c r="C2" s="29"/>
      <c r="D2" s="2"/>
    </row>
    <row r="3" spans="1:15" ht="13.5" thickBot="1" x14ac:dyDescent="0.25"/>
    <row r="4" spans="1:15" ht="14.25" thickTop="1" thickBot="1" x14ac:dyDescent="0.25">
      <c r="A4" s="47" t="s">
        <v>2</v>
      </c>
      <c r="C4" s="26">
        <v>51461.908000000003</v>
      </c>
      <c r="D4" s="27">
        <v>0.24232400000000001</v>
      </c>
    </row>
    <row r="5" spans="1:15" ht="13.5" thickTop="1" x14ac:dyDescent="0.2">
      <c r="A5" s="8" t="s">
        <v>30</v>
      </c>
      <c r="B5" s="9"/>
      <c r="C5" s="10">
        <v>-9.5</v>
      </c>
      <c r="D5" s="9" t="s">
        <v>31</v>
      </c>
      <c r="E5" s="9"/>
    </row>
    <row r="6" spans="1:15" x14ac:dyDescent="0.2">
      <c r="A6" s="47" t="s">
        <v>3</v>
      </c>
    </row>
    <row r="7" spans="1:15" x14ac:dyDescent="0.2">
      <c r="A7" t="s">
        <v>4</v>
      </c>
      <c r="C7" s="7">
        <f>M1</f>
        <v>51461.944348600002</v>
      </c>
      <c r="D7" s="31" t="s">
        <v>48</v>
      </c>
    </row>
    <row r="8" spans="1:15" x14ac:dyDescent="0.2">
      <c r="A8" t="s">
        <v>5</v>
      </c>
      <c r="C8" s="7">
        <f>N1</f>
        <v>0.24232400000000001</v>
      </c>
      <c r="D8" s="28" t="str">
        <f>D7</f>
        <v>IBVS 5570</v>
      </c>
    </row>
    <row r="9" spans="1:15" x14ac:dyDescent="0.2">
      <c r="A9" s="13" t="s">
        <v>34</v>
      </c>
      <c r="C9" s="24">
        <v>22</v>
      </c>
      <c r="D9" s="21" t="str">
        <f>"F"&amp;C9</f>
        <v>F22</v>
      </c>
      <c r="E9" s="22" t="str">
        <f>"G"&amp;C9</f>
        <v>G22</v>
      </c>
    </row>
    <row r="10" spans="1:15" ht="13.5" thickBot="1" x14ac:dyDescent="0.25">
      <c r="A10" s="9"/>
      <c r="B10" s="9"/>
      <c r="C10" s="3" t="s">
        <v>21</v>
      </c>
      <c r="D10" s="3" t="s">
        <v>22</v>
      </c>
      <c r="E10" s="9"/>
    </row>
    <row r="11" spans="1:15" x14ac:dyDescent="0.2">
      <c r="A11" s="9" t="s">
        <v>17</v>
      </c>
      <c r="B11" s="9"/>
      <c r="C11" s="20">
        <f ca="1">INTERCEPT(INDIRECT($E$9):G992,INDIRECT($D$9):F992)</f>
        <v>7.6125669615909317E-2</v>
      </c>
      <c r="D11" s="2"/>
      <c r="E11" s="9"/>
    </row>
    <row r="12" spans="1:15" x14ac:dyDescent="0.2">
      <c r="A12" s="9" t="s">
        <v>18</v>
      </c>
      <c r="B12" s="9"/>
      <c r="C12" s="20">
        <f ca="1">SLOPE(INDIRECT($E$9):G992,INDIRECT($D$9):F992)</f>
        <v>-6.4818210933276252E-6</v>
      </c>
      <c r="D12" s="2"/>
      <c r="E12" s="9"/>
    </row>
    <row r="13" spans="1:15" x14ac:dyDescent="0.2">
      <c r="A13" s="9" t="s">
        <v>20</v>
      </c>
      <c r="B13" s="9"/>
      <c r="C13" s="2" t="s">
        <v>15</v>
      </c>
    </row>
    <row r="14" spans="1:15" x14ac:dyDescent="0.2">
      <c r="A14" s="9"/>
      <c r="B14" s="9"/>
      <c r="C14" s="9"/>
    </row>
    <row r="15" spans="1:15" x14ac:dyDescent="0.2">
      <c r="A15" s="11" t="s">
        <v>19</v>
      </c>
      <c r="B15" s="9"/>
      <c r="C15" s="12">
        <f ca="1">(C7+C11)+(C8+C12)*INT(MAX(F21:F3533))</f>
        <v>59823.428756550973</v>
      </c>
      <c r="E15" s="13" t="s">
        <v>36</v>
      </c>
      <c r="F15" s="35">
        <v>1</v>
      </c>
    </row>
    <row r="16" spans="1:15" x14ac:dyDescent="0.2">
      <c r="A16" s="11" t="s">
        <v>6</v>
      </c>
      <c r="B16" s="9"/>
      <c r="C16" s="12">
        <f ca="1">+C8+C12</f>
        <v>0.24231751817890668</v>
      </c>
      <c r="E16" s="13" t="s">
        <v>32</v>
      </c>
      <c r="F16" s="48">
        <f ca="1">NOW()+15018.5+$C$5/24</f>
        <v>60346.70428460648</v>
      </c>
    </row>
    <row r="17" spans="1:18" ht="13.5" thickBot="1" x14ac:dyDescent="0.25">
      <c r="A17" s="13" t="s">
        <v>29</v>
      </c>
      <c r="B17" s="9"/>
      <c r="C17" s="9">
        <f>COUNT(C21:C2191)</f>
        <v>16</v>
      </c>
      <c r="E17" s="13" t="s">
        <v>37</v>
      </c>
      <c r="F17" s="20">
        <f ca="1">ROUND(2*(F16-$C$7)/$C$8,0)/2+F15</f>
        <v>36666</v>
      </c>
    </row>
    <row r="18" spans="1:18" ht="14.25" thickTop="1" thickBot="1" x14ac:dyDescent="0.25">
      <c r="A18" s="11" t="s">
        <v>7</v>
      </c>
      <c r="B18" s="9"/>
      <c r="C18" s="18">
        <f ca="1">+C15</f>
        <v>59823.428756550973</v>
      </c>
      <c r="D18" s="19">
        <f ca="1">+C16</f>
        <v>0.24231751817890668</v>
      </c>
      <c r="E18" s="13" t="s">
        <v>38</v>
      </c>
      <c r="F18" s="22">
        <f ca="1">ROUND(2*(F16-$C$15)/$C$16,0)/2+F15</f>
        <v>2160.5</v>
      </c>
    </row>
    <row r="19" spans="1:18" ht="13.5" thickTop="1" x14ac:dyDescent="0.2">
      <c r="E19" s="13" t="s">
        <v>33</v>
      </c>
      <c r="F19" s="17">
        <f ca="1">+$C$15+$C$16*F18-15018.5-$C$5/24</f>
        <v>45328.851587909834</v>
      </c>
    </row>
    <row r="20" spans="1:18" ht="13.5" thickBot="1" x14ac:dyDescent="0.25">
      <c r="A20" s="3" t="s">
        <v>8</v>
      </c>
      <c r="B20" s="3" t="s">
        <v>9</v>
      </c>
      <c r="C20" s="3" t="s">
        <v>10</v>
      </c>
      <c r="D20" s="3" t="s">
        <v>14</v>
      </c>
      <c r="E20" s="3" t="s">
        <v>11</v>
      </c>
      <c r="F20" s="3" t="s">
        <v>12</v>
      </c>
      <c r="G20" s="3" t="s">
        <v>13</v>
      </c>
      <c r="H20" s="6" t="s">
        <v>39</v>
      </c>
      <c r="I20" s="6" t="s">
        <v>40</v>
      </c>
      <c r="J20" s="6" t="s">
        <v>41</v>
      </c>
      <c r="K20" s="6" t="s">
        <v>42</v>
      </c>
      <c r="L20" s="6" t="s">
        <v>26</v>
      </c>
      <c r="M20" s="6" t="s">
        <v>27</v>
      </c>
      <c r="N20" s="6" t="s">
        <v>28</v>
      </c>
      <c r="O20" s="6" t="s">
        <v>24</v>
      </c>
      <c r="P20" s="6" t="s">
        <v>23</v>
      </c>
      <c r="Q20" s="3" t="s">
        <v>16</v>
      </c>
      <c r="R20" s="25" t="s">
        <v>35</v>
      </c>
    </row>
    <row r="21" spans="1:18" s="63" customFormat="1" ht="12" customHeight="1" x14ac:dyDescent="0.2">
      <c r="A21" s="63" t="s">
        <v>48</v>
      </c>
      <c r="B21" s="66"/>
      <c r="C21" s="64">
        <v>51461.944348600002</v>
      </c>
      <c r="D21" s="64" t="s">
        <v>15</v>
      </c>
      <c r="E21" s="63">
        <f t="shared" ref="E21:E31" si="0">+(C21-C$7)/C$8</f>
        <v>0</v>
      </c>
      <c r="F21" s="63">
        <f>ROUND(2*E21,0)/2</f>
        <v>0</v>
      </c>
      <c r="G21" s="63">
        <f t="shared" ref="G21:G31" si="1">+C21-(C$7+F21*C$8)</f>
        <v>0</v>
      </c>
      <c r="J21" s="63">
        <f>+G21</f>
        <v>0</v>
      </c>
      <c r="O21" s="63">
        <f t="shared" ref="O21:O31" ca="1" si="2">+C$11+C$12*$F21</f>
        <v>7.6125669615909317E-2</v>
      </c>
      <c r="Q21" s="65">
        <f t="shared" ref="Q21:Q31" si="3">+C21-15018.5</f>
        <v>36443.444348600002</v>
      </c>
    </row>
    <row r="22" spans="1:18" s="63" customFormat="1" ht="12" customHeight="1" x14ac:dyDescent="0.2">
      <c r="A22" s="49" t="s">
        <v>49</v>
      </c>
      <c r="B22" s="50"/>
      <c r="C22" s="49">
        <v>56949.301099999997</v>
      </c>
      <c r="D22" s="49">
        <v>8.0000000000000004E-4</v>
      </c>
      <c r="E22" s="63">
        <f t="shared" si="0"/>
        <v>22644.710187187382</v>
      </c>
      <c r="F22" s="63">
        <f t="shared" ref="F22:F31" si="4">ROUND(2*E22,0)/2+0.5</f>
        <v>22645</v>
      </c>
      <c r="G22" s="63">
        <f t="shared" si="1"/>
        <v>-7.0228600001428276E-2</v>
      </c>
      <c r="K22" s="63">
        <f t="shared" ref="K22:K31" si="5">+G22</f>
        <v>-7.0228600001428276E-2</v>
      </c>
      <c r="O22" s="63">
        <f t="shared" ca="1" si="2"/>
        <v>-7.0655169042494761E-2</v>
      </c>
      <c r="Q22" s="65">
        <f t="shared" si="3"/>
        <v>41930.801099999997</v>
      </c>
    </row>
    <row r="23" spans="1:18" s="63" customFormat="1" ht="12" customHeight="1" x14ac:dyDescent="0.2">
      <c r="A23" s="49" t="s">
        <v>49</v>
      </c>
      <c r="B23" s="50"/>
      <c r="C23" s="49">
        <v>56949.422500000001</v>
      </c>
      <c r="D23" s="49">
        <v>2.2000000000000001E-3</v>
      </c>
      <c r="E23" s="63">
        <f t="shared" si="0"/>
        <v>22645.211169343518</v>
      </c>
      <c r="F23" s="63">
        <f t="shared" si="4"/>
        <v>22645.5</v>
      </c>
      <c r="G23" s="63">
        <f t="shared" si="1"/>
        <v>-6.99906000008923E-2</v>
      </c>
      <c r="K23" s="63">
        <f t="shared" si="5"/>
        <v>-6.99906000008923E-2</v>
      </c>
      <c r="O23" s="63">
        <f t="shared" ca="1" si="2"/>
        <v>-7.0658409953041415E-2</v>
      </c>
      <c r="Q23" s="65">
        <f t="shared" si="3"/>
        <v>41930.922500000001</v>
      </c>
    </row>
    <row r="24" spans="1:18" s="63" customFormat="1" ht="12" customHeight="1" x14ac:dyDescent="0.2">
      <c r="A24" s="51" t="s">
        <v>50</v>
      </c>
      <c r="B24" s="50"/>
      <c r="C24" s="51">
        <v>56891.5075</v>
      </c>
      <c r="D24" s="51">
        <v>2.0000000000000001E-4</v>
      </c>
      <c r="E24" s="63">
        <f t="shared" si="0"/>
        <v>22406.212968587501</v>
      </c>
      <c r="F24" s="63">
        <f t="shared" si="4"/>
        <v>22406.5</v>
      </c>
      <c r="G24" s="63">
        <f t="shared" si="1"/>
        <v>-6.9554599998809863E-2</v>
      </c>
      <c r="K24" s="63">
        <f t="shared" si="5"/>
        <v>-6.9554599998809863E-2</v>
      </c>
      <c r="O24" s="63">
        <f t="shared" ca="1" si="2"/>
        <v>-6.9109254711736109E-2</v>
      </c>
      <c r="Q24" s="65">
        <f t="shared" si="3"/>
        <v>41873.0075</v>
      </c>
    </row>
    <row r="25" spans="1:18" s="63" customFormat="1" ht="12" customHeight="1" x14ac:dyDescent="0.2">
      <c r="A25" s="51" t="s">
        <v>50</v>
      </c>
      <c r="B25" s="50"/>
      <c r="C25" s="51">
        <v>56891.628799999999</v>
      </c>
      <c r="D25" s="51">
        <v>8.9999999999999998E-4</v>
      </c>
      <c r="E25" s="63">
        <f t="shared" si="0"/>
        <v>22406.713538072978</v>
      </c>
      <c r="F25" s="63">
        <f t="shared" si="4"/>
        <v>22407</v>
      </c>
      <c r="G25" s="63">
        <f t="shared" si="1"/>
        <v>-6.9416600003023632E-2</v>
      </c>
      <c r="K25" s="63">
        <f t="shared" si="5"/>
        <v>-6.9416600003023632E-2</v>
      </c>
      <c r="O25" s="63">
        <f t="shared" ca="1" si="2"/>
        <v>-6.9112495622282791E-2</v>
      </c>
      <c r="Q25" s="65">
        <f t="shared" si="3"/>
        <v>41873.128799999999</v>
      </c>
    </row>
    <row r="26" spans="1:18" s="63" customFormat="1" ht="12" customHeight="1" x14ac:dyDescent="0.2">
      <c r="A26" s="51" t="s">
        <v>50</v>
      </c>
      <c r="B26" s="50"/>
      <c r="C26" s="51">
        <v>56897.444199999998</v>
      </c>
      <c r="D26" s="51">
        <v>2.9999999999999997E-4</v>
      </c>
      <c r="E26" s="63">
        <f t="shared" si="0"/>
        <v>22430.711986431372</v>
      </c>
      <c r="F26" s="63">
        <f t="shared" si="4"/>
        <v>22431</v>
      </c>
      <c r="G26" s="63">
        <f t="shared" si="1"/>
        <v>-6.9792600006621797E-2</v>
      </c>
      <c r="K26" s="63">
        <f t="shared" si="5"/>
        <v>-6.9792600006621797E-2</v>
      </c>
      <c r="O26" s="63">
        <f t="shared" ca="1" si="2"/>
        <v>-6.9268059328522633E-2</v>
      </c>
      <c r="Q26" s="65">
        <f t="shared" si="3"/>
        <v>41878.944199999998</v>
      </c>
    </row>
    <row r="27" spans="1:18" s="63" customFormat="1" ht="12" customHeight="1" x14ac:dyDescent="0.2">
      <c r="A27" s="51" t="s">
        <v>50</v>
      </c>
      <c r="B27" s="50"/>
      <c r="C27" s="51">
        <v>56897.565499999997</v>
      </c>
      <c r="D27" s="51">
        <v>2.0000000000000001E-4</v>
      </c>
      <c r="E27" s="63">
        <f t="shared" si="0"/>
        <v>22431.212555916849</v>
      </c>
      <c r="F27" s="63">
        <f t="shared" si="4"/>
        <v>22431.5</v>
      </c>
      <c r="G27" s="63">
        <f t="shared" si="1"/>
        <v>-6.9654600003559608E-2</v>
      </c>
      <c r="K27" s="63">
        <f t="shared" si="5"/>
        <v>-6.9654600003559608E-2</v>
      </c>
      <c r="O27" s="63">
        <f t="shared" ca="1" si="2"/>
        <v>-6.9271300239069314E-2</v>
      </c>
      <c r="Q27" s="65">
        <f t="shared" si="3"/>
        <v>41879.065499999997</v>
      </c>
    </row>
    <row r="28" spans="1:18" s="63" customFormat="1" ht="12" customHeight="1" x14ac:dyDescent="0.2">
      <c r="A28" s="51" t="s">
        <v>50</v>
      </c>
      <c r="B28" s="50"/>
      <c r="C28" s="51">
        <v>57176.474699999999</v>
      </c>
      <c r="D28" s="51">
        <v>1.6000000000000001E-3</v>
      </c>
      <c r="E28" s="63">
        <f t="shared" si="0"/>
        <v>23582.188934649464</v>
      </c>
      <c r="F28" s="63">
        <f t="shared" si="4"/>
        <v>23582.5</v>
      </c>
      <c r="G28" s="63">
        <f t="shared" si="1"/>
        <v>-7.5378600005933549E-2</v>
      </c>
      <c r="K28" s="63">
        <f t="shared" si="5"/>
        <v>-7.5378600005933549E-2</v>
      </c>
      <c r="O28" s="63">
        <f t="shared" ca="1" si="2"/>
        <v>-7.6731876317489414E-2</v>
      </c>
      <c r="Q28" s="65">
        <f t="shared" si="3"/>
        <v>42157.974699999999</v>
      </c>
    </row>
    <row r="29" spans="1:18" s="63" customFormat="1" ht="12" customHeight="1" x14ac:dyDescent="0.2">
      <c r="A29" s="41" t="s">
        <v>51</v>
      </c>
      <c r="B29" s="42" t="s">
        <v>52</v>
      </c>
      <c r="C29" s="43">
        <v>57559.8194</v>
      </c>
      <c r="D29" s="43">
        <v>1E-4</v>
      </c>
      <c r="E29" s="63">
        <f t="shared" si="0"/>
        <v>25164.139958897998</v>
      </c>
      <c r="F29" s="63">
        <f t="shared" si="4"/>
        <v>25164.5</v>
      </c>
      <c r="G29" s="63">
        <f t="shared" si="1"/>
        <v>-8.7246600000071339E-2</v>
      </c>
      <c r="K29" s="63">
        <f t="shared" si="5"/>
        <v>-8.7246600000071339E-2</v>
      </c>
      <c r="O29" s="63">
        <f t="shared" ca="1" si="2"/>
        <v>-8.6986117287133721E-2</v>
      </c>
      <c r="Q29" s="65">
        <f t="shared" si="3"/>
        <v>42541.3194</v>
      </c>
    </row>
    <row r="30" spans="1:18" s="63" customFormat="1" ht="12" customHeight="1" x14ac:dyDescent="0.2">
      <c r="A30" s="44" t="s">
        <v>0</v>
      </c>
      <c r="B30" s="71" t="s">
        <v>1</v>
      </c>
      <c r="C30" s="45">
        <v>57895.4274</v>
      </c>
      <c r="D30" s="45">
        <v>2.8E-3</v>
      </c>
      <c r="E30" s="63">
        <f t="shared" si="0"/>
        <v>26549.095638071336</v>
      </c>
      <c r="F30" s="63">
        <f t="shared" si="4"/>
        <v>26549.5</v>
      </c>
      <c r="G30" s="63">
        <f t="shared" si="1"/>
        <v>-9.798659999796655E-2</v>
      </c>
      <c r="K30" s="63">
        <f t="shared" si="5"/>
        <v>-9.798659999796655E-2</v>
      </c>
      <c r="O30" s="63">
        <f t="shared" ca="1" si="2"/>
        <v>-9.5963439501392481E-2</v>
      </c>
      <c r="Q30" s="65">
        <f t="shared" si="3"/>
        <v>42876.9274</v>
      </c>
    </row>
    <row r="31" spans="1:18" s="63" customFormat="1" ht="12" customHeight="1" x14ac:dyDescent="0.2">
      <c r="A31" s="44" t="s">
        <v>0</v>
      </c>
      <c r="B31" s="71" t="s">
        <v>1</v>
      </c>
      <c r="C31" s="45">
        <v>57895.551099999997</v>
      </c>
      <c r="D31" s="45">
        <v>5.3E-3</v>
      </c>
      <c r="E31" s="63">
        <f t="shared" si="0"/>
        <v>26549.606111652145</v>
      </c>
      <c r="F31" s="63">
        <f t="shared" si="4"/>
        <v>26550</v>
      </c>
      <c r="G31" s="63">
        <f t="shared" si="1"/>
        <v>-9.5448600004601758E-2</v>
      </c>
      <c r="K31" s="63">
        <f t="shared" si="5"/>
        <v>-9.5448600004601758E-2</v>
      </c>
      <c r="O31" s="63">
        <f t="shared" ca="1" si="2"/>
        <v>-9.5966680411939134E-2</v>
      </c>
      <c r="Q31" s="65">
        <f t="shared" si="3"/>
        <v>42877.051099999997</v>
      </c>
    </row>
    <row r="32" spans="1:18" s="63" customFormat="1" ht="12" customHeight="1" x14ac:dyDescent="0.2">
      <c r="A32" s="56" t="s">
        <v>53</v>
      </c>
      <c r="B32" s="57" t="s">
        <v>1</v>
      </c>
      <c r="C32" s="58">
        <v>58652.0674</v>
      </c>
      <c r="D32" s="58" t="s">
        <v>54</v>
      </c>
      <c r="E32" s="63">
        <f>+(C32-C$7)/C$8</f>
        <v>29671.526763341633</v>
      </c>
      <c r="F32" s="63">
        <f>ROUND(2*E32,0)/2+0.5</f>
        <v>29672</v>
      </c>
      <c r="G32" s="63">
        <f>+C32-(C$7+F32*C$8)</f>
        <v>-0.11467660000198521</v>
      </c>
      <c r="K32" s="63">
        <f>+G32</f>
        <v>-0.11467660000198521</v>
      </c>
      <c r="O32" s="63">
        <f ca="1">+C$11+C$12*$F32</f>
        <v>-0.11620292586530799</v>
      </c>
      <c r="Q32" s="65">
        <f>+C32-15018.5</f>
        <v>43633.5674</v>
      </c>
    </row>
    <row r="33" spans="1:17" s="63" customFormat="1" ht="12" customHeight="1" x14ac:dyDescent="0.2">
      <c r="A33" s="59" t="s">
        <v>55</v>
      </c>
      <c r="B33" s="60" t="s">
        <v>1</v>
      </c>
      <c r="C33" s="68">
        <v>59003.427799999998</v>
      </c>
      <c r="D33" s="69">
        <v>1.4E-3</v>
      </c>
      <c r="E33" s="63">
        <f t="shared" ref="E33:E34" si="6">+(C33-C$7)/C$8</f>
        <v>31121.487972301529</v>
      </c>
      <c r="F33" s="63">
        <f t="shared" ref="F33:F34" si="7">ROUND(2*E33,0)/2+0.5</f>
        <v>31122</v>
      </c>
      <c r="G33" s="63">
        <f t="shared" ref="G33:G34" si="8">+C33-(C$7+F33*C$8)</f>
        <v>-0.12407660000462784</v>
      </c>
      <c r="K33" s="63">
        <f t="shared" ref="K33:K34" si="9">+G33</f>
        <v>-0.12407660000462784</v>
      </c>
      <c r="O33" s="63">
        <f t="shared" ref="O33:O34" ca="1" si="10">+C$11+C$12*$F33</f>
        <v>-0.12560156645063303</v>
      </c>
      <c r="Q33" s="65">
        <f t="shared" ref="Q33:Q34" si="11">+C33-15018.5</f>
        <v>43984.927799999998</v>
      </c>
    </row>
    <row r="34" spans="1:17" s="63" customFormat="1" ht="12" customHeight="1" x14ac:dyDescent="0.2">
      <c r="A34" s="59" t="s">
        <v>55</v>
      </c>
      <c r="B34" s="60" t="s">
        <v>1</v>
      </c>
      <c r="C34" s="68">
        <v>59003.545700000002</v>
      </c>
      <c r="D34" s="69">
        <v>8.0000000000000004E-4</v>
      </c>
      <c r="E34" s="63">
        <f t="shared" si="6"/>
        <v>31121.974510985292</v>
      </c>
      <c r="F34" s="63">
        <f t="shared" si="7"/>
        <v>31122.5</v>
      </c>
      <c r="G34" s="63">
        <f t="shared" si="8"/>
        <v>-0.12733859999570996</v>
      </c>
      <c r="K34" s="63">
        <f t="shared" si="9"/>
        <v>-0.12733859999570996</v>
      </c>
      <c r="O34" s="63">
        <f t="shared" ca="1" si="10"/>
        <v>-0.12560480736117968</v>
      </c>
      <c r="Q34" s="65">
        <f t="shared" si="11"/>
        <v>43985.045700000002</v>
      </c>
    </row>
    <row r="35" spans="1:17" s="63" customFormat="1" ht="12" customHeight="1" x14ac:dyDescent="0.2">
      <c r="A35" s="61" t="s">
        <v>56</v>
      </c>
      <c r="B35" s="62" t="s">
        <v>52</v>
      </c>
      <c r="C35" s="68">
        <v>59812.645700000001</v>
      </c>
      <c r="D35" s="69">
        <v>1E-4</v>
      </c>
      <c r="E35" s="63">
        <f t="shared" ref="E35:E36" si="12">+(C35-C$7)/C$8</f>
        <v>34460.892653637275</v>
      </c>
      <c r="F35" s="63">
        <f t="shared" ref="F35:F36" si="13">ROUND(2*E35,0)/2+0.5</f>
        <v>34461.5</v>
      </c>
      <c r="G35" s="63">
        <f t="shared" ref="G35:G36" si="14">+C35-(C$7+F35*C$8)</f>
        <v>-0.14717460000247229</v>
      </c>
      <c r="K35" s="63">
        <f t="shared" ref="K35:K36" si="15">+G35</f>
        <v>-0.14717460000247229</v>
      </c>
      <c r="O35" s="63">
        <f t="shared" ref="O35:O36" ca="1" si="16">+C$11+C$12*$F35</f>
        <v>-0.14724760799180064</v>
      </c>
      <c r="Q35" s="65">
        <f t="shared" ref="Q35:Q36" si="17">+C35-15018.5</f>
        <v>44794.145700000001</v>
      </c>
    </row>
    <row r="36" spans="1:17" s="63" customFormat="1" ht="12" customHeight="1" x14ac:dyDescent="0.2">
      <c r="A36" s="61" t="s">
        <v>56</v>
      </c>
      <c r="B36" s="62" t="s">
        <v>52</v>
      </c>
      <c r="C36" s="68">
        <v>59823.549500000001</v>
      </c>
      <c r="D36" s="69">
        <v>2.0000000000000001E-4</v>
      </c>
      <c r="E36" s="63">
        <f t="shared" si="12"/>
        <v>34505.88943480629</v>
      </c>
      <c r="F36" s="63">
        <f t="shared" si="13"/>
        <v>34506.5</v>
      </c>
      <c r="G36" s="63">
        <f t="shared" si="14"/>
        <v>-0.14795459999731975</v>
      </c>
      <c r="K36" s="63">
        <f t="shared" si="15"/>
        <v>-0.14795459999731975</v>
      </c>
      <c r="O36" s="63">
        <f t="shared" ca="1" si="16"/>
        <v>-0.14753928994100041</v>
      </c>
      <c r="Q36" s="65">
        <f t="shared" si="17"/>
        <v>44805.049500000001</v>
      </c>
    </row>
    <row r="37" spans="1:17" s="63" customFormat="1" ht="12" customHeight="1" x14ac:dyDescent="0.2">
      <c r="B37" s="66"/>
      <c r="C37" s="64"/>
      <c r="D37" s="64"/>
    </row>
    <row r="38" spans="1:17" s="63" customFormat="1" ht="12" customHeight="1" x14ac:dyDescent="0.2">
      <c r="B38" s="66"/>
      <c r="C38" s="64"/>
      <c r="D38" s="64"/>
    </row>
    <row r="39" spans="1:17" s="63" customFormat="1" ht="12" customHeight="1" x14ac:dyDescent="0.2">
      <c r="B39" s="66"/>
      <c r="C39" s="64"/>
      <c r="D39" s="64"/>
    </row>
    <row r="40" spans="1:17" s="63" customFormat="1" ht="12" customHeight="1" x14ac:dyDescent="0.2">
      <c r="B40" s="66"/>
      <c r="C40" s="64"/>
      <c r="D40" s="64"/>
    </row>
    <row r="41" spans="1:17" s="63" customFormat="1" ht="12" customHeight="1" x14ac:dyDescent="0.2">
      <c r="B41" s="66"/>
      <c r="C41" s="64"/>
      <c r="D41" s="64"/>
    </row>
    <row r="42" spans="1:17" s="63" customFormat="1" ht="12" customHeight="1" x14ac:dyDescent="0.2">
      <c r="B42" s="66"/>
      <c r="C42" s="64"/>
      <c r="D42" s="64"/>
    </row>
    <row r="43" spans="1:17" s="63" customFormat="1" ht="12" customHeight="1" x14ac:dyDescent="0.2">
      <c r="B43" s="66"/>
      <c r="C43" s="64"/>
      <c r="D43" s="64"/>
    </row>
    <row r="44" spans="1:17" s="63" customFormat="1" ht="12" customHeight="1" x14ac:dyDescent="0.2">
      <c r="B44" s="66"/>
      <c r="C44" s="64"/>
      <c r="D44" s="64"/>
    </row>
    <row r="45" spans="1:17" x14ac:dyDescent="0.2">
      <c r="B45" s="2"/>
      <c r="C45" s="7"/>
      <c r="D45" s="7"/>
    </row>
    <row r="46" spans="1:17" x14ac:dyDescent="0.2">
      <c r="B46" s="2"/>
      <c r="C46" s="7"/>
      <c r="D46" s="7"/>
    </row>
    <row r="47" spans="1:17" x14ac:dyDescent="0.2">
      <c r="B47" s="2"/>
      <c r="C47" s="7"/>
      <c r="D47" s="7"/>
    </row>
    <row r="48" spans="1:17" x14ac:dyDescent="0.2">
      <c r="B48" s="2"/>
      <c r="C48" s="7"/>
      <c r="D48" s="7"/>
    </row>
    <row r="49" spans="2:4" x14ac:dyDescent="0.2">
      <c r="B49" s="2"/>
      <c r="C49" s="7"/>
      <c r="D49" s="7"/>
    </row>
    <row r="50" spans="2:4" x14ac:dyDescent="0.2">
      <c r="B50" s="2"/>
      <c r="C50" s="7"/>
      <c r="D50" s="7"/>
    </row>
    <row r="51" spans="2:4" x14ac:dyDescent="0.2">
      <c r="B51" s="2"/>
      <c r="C51" s="7"/>
      <c r="D51" s="7"/>
    </row>
    <row r="52" spans="2:4" x14ac:dyDescent="0.2">
      <c r="B52" s="2"/>
      <c r="C52" s="7"/>
      <c r="D52" s="7"/>
    </row>
    <row r="53" spans="2:4" x14ac:dyDescent="0.2">
      <c r="B53" s="2"/>
      <c r="C53" s="7"/>
      <c r="D53" s="7"/>
    </row>
    <row r="54" spans="2:4" x14ac:dyDescent="0.2">
      <c r="B54" s="2"/>
      <c r="C54" s="7"/>
      <c r="D54" s="7"/>
    </row>
    <row r="55" spans="2:4" x14ac:dyDescent="0.2">
      <c r="B55" s="2"/>
      <c r="C55" s="7"/>
      <c r="D55" s="7"/>
    </row>
    <row r="56" spans="2:4" x14ac:dyDescent="0.2">
      <c r="B56" s="2"/>
      <c r="C56" s="7"/>
      <c r="D56" s="7"/>
    </row>
    <row r="57" spans="2:4" x14ac:dyDescent="0.2">
      <c r="B57" s="2"/>
      <c r="C57" s="7"/>
      <c r="D57" s="7"/>
    </row>
    <row r="58" spans="2:4" x14ac:dyDescent="0.2">
      <c r="B58" s="2"/>
      <c r="C58" s="7"/>
      <c r="D58" s="7"/>
    </row>
    <row r="59" spans="2:4" x14ac:dyDescent="0.2">
      <c r="B59" s="2"/>
      <c r="C59" s="7"/>
      <c r="D59" s="7"/>
    </row>
    <row r="60" spans="2:4" x14ac:dyDescent="0.2">
      <c r="B60" s="2"/>
      <c r="C60" s="7"/>
      <c r="D60" s="7"/>
    </row>
    <row r="61" spans="2:4" x14ac:dyDescent="0.2">
      <c r="B61" s="2"/>
      <c r="C61" s="7"/>
      <c r="D61" s="7"/>
    </row>
    <row r="62" spans="2:4" x14ac:dyDescent="0.2">
      <c r="B62" s="2"/>
      <c r="C62" s="7"/>
      <c r="D62" s="7"/>
    </row>
    <row r="63" spans="2:4" x14ac:dyDescent="0.2">
      <c r="B63" s="2"/>
      <c r="C63" s="7"/>
      <c r="D63" s="7"/>
    </row>
    <row r="64" spans="2:4" x14ac:dyDescent="0.2">
      <c r="B64" s="2"/>
      <c r="C64" s="7"/>
      <c r="D64" s="7"/>
    </row>
    <row r="65" spans="2:4" x14ac:dyDescent="0.2">
      <c r="B65" s="2"/>
      <c r="C65" s="7"/>
      <c r="D65" s="7"/>
    </row>
    <row r="66" spans="2:4" x14ac:dyDescent="0.2">
      <c r="B66" s="2"/>
      <c r="C66" s="7"/>
      <c r="D66" s="7"/>
    </row>
    <row r="67" spans="2:4" x14ac:dyDescent="0.2">
      <c r="B67" s="2"/>
      <c r="C67" s="7"/>
      <c r="D67" s="7"/>
    </row>
    <row r="68" spans="2:4" x14ac:dyDescent="0.2">
      <c r="B68" s="2"/>
      <c r="C68" s="7"/>
      <c r="D68" s="7"/>
    </row>
    <row r="69" spans="2:4" x14ac:dyDescent="0.2">
      <c r="B69" s="2"/>
      <c r="C69" s="7"/>
      <c r="D69" s="7"/>
    </row>
    <row r="70" spans="2:4" x14ac:dyDescent="0.2">
      <c r="B70" s="2"/>
      <c r="C70" s="7"/>
      <c r="D70" s="7"/>
    </row>
    <row r="71" spans="2:4" x14ac:dyDescent="0.2">
      <c r="B71" s="2"/>
      <c r="C71" s="7"/>
      <c r="D71" s="7"/>
    </row>
    <row r="72" spans="2:4" x14ac:dyDescent="0.2">
      <c r="B72" s="2"/>
      <c r="C72" s="7"/>
      <c r="D72" s="7"/>
    </row>
    <row r="73" spans="2:4" x14ac:dyDescent="0.2">
      <c r="B73" s="2"/>
      <c r="C73" s="7"/>
      <c r="D73" s="7"/>
    </row>
    <row r="74" spans="2:4" x14ac:dyDescent="0.2">
      <c r="B74" s="2"/>
      <c r="C74" s="7"/>
      <c r="D74" s="7"/>
    </row>
    <row r="75" spans="2:4" x14ac:dyDescent="0.2">
      <c r="B75" s="2"/>
      <c r="C75" s="7"/>
      <c r="D75" s="7"/>
    </row>
    <row r="76" spans="2:4" x14ac:dyDescent="0.2">
      <c r="B76" s="2"/>
      <c r="C76" s="7"/>
      <c r="D76" s="7"/>
    </row>
    <row r="77" spans="2:4" x14ac:dyDescent="0.2">
      <c r="B77" s="2"/>
      <c r="C77" s="7"/>
      <c r="D77" s="7"/>
    </row>
    <row r="78" spans="2:4" x14ac:dyDescent="0.2">
      <c r="B78" s="2"/>
      <c r="C78" s="7"/>
      <c r="D78" s="7"/>
    </row>
    <row r="79" spans="2:4" x14ac:dyDescent="0.2">
      <c r="B79" s="2"/>
      <c r="C79" s="7"/>
      <c r="D79" s="7"/>
    </row>
    <row r="80" spans="2:4" x14ac:dyDescent="0.2">
      <c r="B80" s="2"/>
      <c r="C80" s="7"/>
      <c r="D80" s="7"/>
    </row>
    <row r="81" spans="2:4" x14ac:dyDescent="0.2">
      <c r="B81" s="2"/>
      <c r="C81" s="7"/>
      <c r="D81" s="7"/>
    </row>
    <row r="82" spans="2:4" x14ac:dyDescent="0.2">
      <c r="B82" s="2"/>
      <c r="C82" s="7"/>
      <c r="D82" s="7"/>
    </row>
    <row r="83" spans="2:4" x14ac:dyDescent="0.2">
      <c r="B83" s="2"/>
      <c r="C83" s="7"/>
      <c r="D83" s="7"/>
    </row>
    <row r="84" spans="2:4" x14ac:dyDescent="0.2">
      <c r="B84" s="2"/>
      <c r="C84" s="7"/>
      <c r="D84" s="7"/>
    </row>
    <row r="85" spans="2:4" x14ac:dyDescent="0.2">
      <c r="B85" s="2"/>
      <c r="C85" s="7"/>
      <c r="D85" s="7"/>
    </row>
    <row r="86" spans="2:4" x14ac:dyDescent="0.2">
      <c r="B86" s="2"/>
      <c r="C86" s="7"/>
      <c r="D86" s="7"/>
    </row>
    <row r="87" spans="2:4" x14ac:dyDescent="0.2">
      <c r="B87" s="2"/>
      <c r="C87" s="7"/>
      <c r="D87" s="7"/>
    </row>
    <row r="88" spans="2:4" x14ac:dyDescent="0.2">
      <c r="B88" s="2"/>
      <c r="C88" s="7"/>
      <c r="D88" s="7"/>
    </row>
    <row r="89" spans="2:4" x14ac:dyDescent="0.2">
      <c r="B89" s="2"/>
      <c r="C89" s="7"/>
      <c r="D89" s="7"/>
    </row>
    <row r="90" spans="2:4" x14ac:dyDescent="0.2">
      <c r="B90" s="2"/>
      <c r="C90" s="7"/>
      <c r="D90" s="7"/>
    </row>
    <row r="91" spans="2:4" x14ac:dyDescent="0.2">
      <c r="B91" s="2"/>
      <c r="C91" s="7"/>
      <c r="D91" s="7"/>
    </row>
    <row r="92" spans="2:4" x14ac:dyDescent="0.2">
      <c r="B92" s="2"/>
      <c r="C92" s="7"/>
      <c r="D92" s="7"/>
    </row>
    <row r="93" spans="2:4" x14ac:dyDescent="0.2">
      <c r="B93" s="2"/>
      <c r="C93" s="7"/>
      <c r="D93" s="7"/>
    </row>
    <row r="94" spans="2:4" x14ac:dyDescent="0.2">
      <c r="B94" s="2"/>
      <c r="C94" s="7"/>
      <c r="D94" s="7"/>
    </row>
    <row r="95" spans="2:4" x14ac:dyDescent="0.2">
      <c r="B95" s="2"/>
      <c r="C95" s="7"/>
      <c r="D95" s="7"/>
    </row>
    <row r="96" spans="2:4" x14ac:dyDescent="0.2">
      <c r="B96" s="2"/>
      <c r="C96" s="7"/>
      <c r="D96" s="7"/>
    </row>
    <row r="97" spans="2:4" x14ac:dyDescent="0.2">
      <c r="B97" s="2"/>
      <c r="C97" s="7"/>
      <c r="D97" s="7"/>
    </row>
    <row r="98" spans="2:4" x14ac:dyDescent="0.2">
      <c r="B98" s="2"/>
      <c r="C98" s="7"/>
      <c r="D98" s="7"/>
    </row>
    <row r="99" spans="2:4" x14ac:dyDescent="0.2">
      <c r="B99" s="2"/>
      <c r="C99" s="7"/>
      <c r="D99" s="7"/>
    </row>
    <row r="100" spans="2:4" x14ac:dyDescent="0.2">
      <c r="B100" s="2"/>
      <c r="C100" s="7"/>
      <c r="D100" s="7"/>
    </row>
    <row r="101" spans="2:4" x14ac:dyDescent="0.2">
      <c r="B101" s="2"/>
      <c r="C101" s="7"/>
      <c r="D101" s="7"/>
    </row>
    <row r="102" spans="2:4" x14ac:dyDescent="0.2">
      <c r="B102" s="2"/>
      <c r="C102" s="7"/>
      <c r="D102" s="7"/>
    </row>
    <row r="103" spans="2:4" x14ac:dyDescent="0.2">
      <c r="B103" s="2"/>
      <c r="C103" s="7"/>
      <c r="D103" s="7"/>
    </row>
    <row r="104" spans="2:4" x14ac:dyDescent="0.2">
      <c r="B104" s="2"/>
      <c r="C104" s="7"/>
      <c r="D104" s="7"/>
    </row>
    <row r="105" spans="2:4" x14ac:dyDescent="0.2">
      <c r="B105" s="2"/>
      <c r="C105" s="7"/>
      <c r="D105" s="7"/>
    </row>
    <row r="106" spans="2:4" x14ac:dyDescent="0.2">
      <c r="B106" s="2"/>
      <c r="C106" s="7"/>
      <c r="D106" s="7"/>
    </row>
    <row r="107" spans="2:4" x14ac:dyDescent="0.2">
      <c r="B107" s="2"/>
      <c r="C107" s="7"/>
      <c r="D107" s="7"/>
    </row>
    <row r="108" spans="2:4" x14ac:dyDescent="0.2">
      <c r="B108" s="2"/>
      <c r="C108" s="7"/>
      <c r="D108" s="7"/>
    </row>
    <row r="109" spans="2:4" x14ac:dyDescent="0.2">
      <c r="B109" s="2"/>
      <c r="C109" s="7"/>
      <c r="D109" s="7"/>
    </row>
    <row r="110" spans="2:4" x14ac:dyDescent="0.2">
      <c r="B110" s="2"/>
      <c r="C110" s="7"/>
      <c r="D110" s="7"/>
    </row>
    <row r="111" spans="2:4" x14ac:dyDescent="0.2">
      <c r="B111" s="2"/>
      <c r="C111" s="7"/>
      <c r="D111" s="7"/>
    </row>
    <row r="112" spans="2:4" x14ac:dyDescent="0.2">
      <c r="B112" s="2"/>
      <c r="C112" s="7"/>
      <c r="D112" s="7"/>
    </row>
    <row r="113" spans="2:4" x14ac:dyDescent="0.2">
      <c r="B113" s="2"/>
      <c r="C113" s="7"/>
      <c r="D113" s="7"/>
    </row>
    <row r="114" spans="2:4" x14ac:dyDescent="0.2">
      <c r="B114" s="2"/>
      <c r="C114" s="7"/>
      <c r="D114" s="7"/>
    </row>
    <row r="115" spans="2:4" x14ac:dyDescent="0.2">
      <c r="B115" s="2"/>
      <c r="C115" s="7"/>
      <c r="D115" s="7"/>
    </row>
    <row r="116" spans="2:4" x14ac:dyDescent="0.2">
      <c r="B116" s="2"/>
      <c r="C116" s="7"/>
      <c r="D116" s="7"/>
    </row>
    <row r="117" spans="2:4" x14ac:dyDescent="0.2">
      <c r="B117" s="2"/>
      <c r="C117" s="7"/>
      <c r="D117" s="7"/>
    </row>
    <row r="118" spans="2:4" x14ac:dyDescent="0.2">
      <c r="B118" s="2"/>
      <c r="C118" s="7"/>
      <c r="D118" s="7"/>
    </row>
    <row r="119" spans="2:4" x14ac:dyDescent="0.2">
      <c r="B119" s="2"/>
      <c r="C119" s="7"/>
      <c r="D119" s="7"/>
    </row>
    <row r="120" spans="2:4" x14ac:dyDescent="0.2">
      <c r="B120" s="2"/>
      <c r="C120" s="7"/>
      <c r="D120" s="7"/>
    </row>
    <row r="121" spans="2:4" x14ac:dyDescent="0.2">
      <c r="B121" s="2"/>
      <c r="C121" s="7"/>
      <c r="D121" s="7"/>
    </row>
    <row r="122" spans="2:4" x14ac:dyDescent="0.2">
      <c r="B122" s="2"/>
      <c r="C122" s="7"/>
      <c r="D122" s="7"/>
    </row>
    <row r="123" spans="2:4" x14ac:dyDescent="0.2">
      <c r="B123" s="2"/>
      <c r="C123" s="7"/>
      <c r="D123" s="7"/>
    </row>
    <row r="124" spans="2:4" x14ac:dyDescent="0.2">
      <c r="B124" s="2"/>
      <c r="C124" s="7"/>
      <c r="D124" s="7"/>
    </row>
    <row r="125" spans="2:4" x14ac:dyDescent="0.2">
      <c r="B125" s="2"/>
      <c r="C125" s="7"/>
      <c r="D125" s="7"/>
    </row>
    <row r="126" spans="2:4" x14ac:dyDescent="0.2">
      <c r="B126" s="2"/>
      <c r="C126" s="7"/>
      <c r="D126" s="7"/>
    </row>
    <row r="127" spans="2:4" x14ac:dyDescent="0.2">
      <c r="B127" s="2"/>
      <c r="C127" s="7"/>
      <c r="D127" s="7"/>
    </row>
    <row r="128" spans="2:4" x14ac:dyDescent="0.2">
      <c r="B128" s="2"/>
      <c r="C128" s="7"/>
      <c r="D128" s="7"/>
    </row>
    <row r="129" spans="2:4" x14ac:dyDescent="0.2">
      <c r="B129" s="2"/>
      <c r="C129" s="7"/>
      <c r="D129" s="7"/>
    </row>
    <row r="130" spans="2:4" x14ac:dyDescent="0.2">
      <c r="B130" s="2"/>
      <c r="C130" s="7"/>
      <c r="D130" s="7"/>
    </row>
    <row r="131" spans="2:4" x14ac:dyDescent="0.2">
      <c r="B131" s="2"/>
      <c r="C131" s="7"/>
      <c r="D131" s="7"/>
    </row>
    <row r="132" spans="2:4" x14ac:dyDescent="0.2">
      <c r="B132" s="2"/>
      <c r="C132" s="7"/>
      <c r="D132" s="7"/>
    </row>
    <row r="133" spans="2:4" x14ac:dyDescent="0.2">
      <c r="B133" s="2"/>
      <c r="C133" s="7"/>
      <c r="D133" s="7"/>
    </row>
    <row r="134" spans="2:4" x14ac:dyDescent="0.2">
      <c r="B134" s="2"/>
      <c r="C134" s="7"/>
      <c r="D134" s="7"/>
    </row>
    <row r="135" spans="2:4" x14ac:dyDescent="0.2">
      <c r="B135" s="2"/>
      <c r="C135" s="7"/>
      <c r="D135" s="7"/>
    </row>
    <row r="136" spans="2:4" x14ac:dyDescent="0.2">
      <c r="B136" s="2"/>
      <c r="C136" s="7"/>
      <c r="D136" s="7"/>
    </row>
    <row r="137" spans="2:4" x14ac:dyDescent="0.2">
      <c r="B137" s="2"/>
      <c r="C137" s="7"/>
      <c r="D137" s="7"/>
    </row>
    <row r="138" spans="2:4" x14ac:dyDescent="0.2">
      <c r="B138" s="2"/>
      <c r="C138" s="7"/>
      <c r="D138" s="7"/>
    </row>
    <row r="139" spans="2:4" x14ac:dyDescent="0.2">
      <c r="B139" s="2"/>
      <c r="C139" s="7"/>
      <c r="D139" s="7"/>
    </row>
    <row r="140" spans="2:4" x14ac:dyDescent="0.2">
      <c r="B140" s="2"/>
      <c r="C140" s="7"/>
      <c r="D140" s="7"/>
    </row>
    <row r="141" spans="2:4" x14ac:dyDescent="0.2">
      <c r="B141" s="2"/>
      <c r="C141" s="7"/>
      <c r="D141" s="7"/>
    </row>
    <row r="142" spans="2:4" x14ac:dyDescent="0.2">
      <c r="B142" s="2"/>
      <c r="C142" s="7"/>
      <c r="D142" s="7"/>
    </row>
    <row r="143" spans="2:4" x14ac:dyDescent="0.2">
      <c r="B143" s="2"/>
      <c r="C143" s="7"/>
      <c r="D143" s="7"/>
    </row>
    <row r="144" spans="2:4" x14ac:dyDescent="0.2">
      <c r="B144" s="2"/>
      <c r="C144" s="7"/>
      <c r="D144" s="7"/>
    </row>
    <row r="145" spans="2:4" x14ac:dyDescent="0.2">
      <c r="B145" s="2"/>
      <c r="C145" s="7"/>
      <c r="D145" s="7"/>
    </row>
    <row r="146" spans="2:4" x14ac:dyDescent="0.2">
      <c r="B146" s="2"/>
      <c r="C146" s="7"/>
      <c r="D146" s="7"/>
    </row>
    <row r="147" spans="2:4" x14ac:dyDescent="0.2">
      <c r="B147" s="2"/>
      <c r="C147" s="7"/>
      <c r="D147" s="7"/>
    </row>
    <row r="148" spans="2:4" x14ac:dyDescent="0.2">
      <c r="B148" s="2"/>
      <c r="C148" s="7"/>
      <c r="D148" s="7"/>
    </row>
    <row r="149" spans="2:4" x14ac:dyDescent="0.2">
      <c r="B149" s="2"/>
      <c r="C149" s="7"/>
      <c r="D149" s="7"/>
    </row>
    <row r="150" spans="2:4" x14ac:dyDescent="0.2">
      <c r="B150" s="2"/>
      <c r="C150" s="7"/>
      <c r="D150" s="7"/>
    </row>
    <row r="151" spans="2:4" x14ac:dyDescent="0.2">
      <c r="B151" s="2"/>
      <c r="C151" s="7"/>
      <c r="D151" s="7"/>
    </row>
    <row r="152" spans="2:4" x14ac:dyDescent="0.2">
      <c r="B152" s="2"/>
      <c r="C152" s="7"/>
      <c r="D152" s="7"/>
    </row>
    <row r="153" spans="2:4" x14ac:dyDescent="0.2">
      <c r="B153" s="2"/>
      <c r="C153" s="7"/>
      <c r="D153" s="7"/>
    </row>
    <row r="154" spans="2:4" x14ac:dyDescent="0.2">
      <c r="B154" s="2"/>
      <c r="C154" s="7"/>
      <c r="D154" s="7"/>
    </row>
    <row r="155" spans="2:4" x14ac:dyDescent="0.2">
      <c r="B155" s="2"/>
      <c r="C155" s="7"/>
      <c r="D155" s="7"/>
    </row>
    <row r="156" spans="2:4" x14ac:dyDescent="0.2">
      <c r="B156" s="2"/>
      <c r="C156" s="7"/>
      <c r="D156" s="7"/>
    </row>
    <row r="157" spans="2:4" x14ac:dyDescent="0.2">
      <c r="B157" s="2"/>
      <c r="C157" s="7"/>
      <c r="D157" s="7"/>
    </row>
    <row r="158" spans="2:4" x14ac:dyDescent="0.2">
      <c r="B158" s="2"/>
      <c r="C158" s="7"/>
      <c r="D158" s="7"/>
    </row>
    <row r="159" spans="2:4" x14ac:dyDescent="0.2">
      <c r="B159" s="2"/>
      <c r="C159" s="7"/>
      <c r="D159" s="7"/>
    </row>
    <row r="160" spans="2:4" x14ac:dyDescent="0.2">
      <c r="B160" s="2"/>
      <c r="C160" s="7"/>
      <c r="D160" s="7"/>
    </row>
    <row r="161" spans="2:4" x14ac:dyDescent="0.2">
      <c r="B161" s="2"/>
      <c r="C161" s="7"/>
      <c r="D161" s="7"/>
    </row>
    <row r="162" spans="2:4" x14ac:dyDescent="0.2">
      <c r="B162" s="2"/>
      <c r="C162" s="7"/>
      <c r="D162" s="7"/>
    </row>
    <row r="163" spans="2:4" x14ac:dyDescent="0.2">
      <c r="B163" s="2"/>
      <c r="C163" s="7"/>
      <c r="D163" s="7"/>
    </row>
    <row r="164" spans="2:4" x14ac:dyDescent="0.2">
      <c r="B164" s="2"/>
      <c r="C164" s="7"/>
      <c r="D164" s="7"/>
    </row>
    <row r="165" spans="2:4" x14ac:dyDescent="0.2">
      <c r="B165" s="2"/>
      <c r="C165" s="7"/>
      <c r="D165" s="7"/>
    </row>
    <row r="166" spans="2:4" x14ac:dyDescent="0.2">
      <c r="B166" s="2"/>
      <c r="C166" s="7"/>
      <c r="D166" s="7"/>
    </row>
    <row r="167" spans="2:4" x14ac:dyDescent="0.2">
      <c r="B167" s="2"/>
      <c r="C167" s="7"/>
      <c r="D167" s="7"/>
    </row>
    <row r="168" spans="2:4" x14ac:dyDescent="0.2">
      <c r="B168" s="2"/>
      <c r="C168" s="7"/>
      <c r="D168" s="7"/>
    </row>
    <row r="169" spans="2:4" x14ac:dyDescent="0.2">
      <c r="B169" s="2"/>
      <c r="C169" s="7"/>
      <c r="D169" s="7"/>
    </row>
    <row r="170" spans="2:4" x14ac:dyDescent="0.2">
      <c r="B170" s="2"/>
      <c r="C170" s="7"/>
      <c r="D170" s="7"/>
    </row>
    <row r="171" spans="2:4" x14ac:dyDescent="0.2">
      <c r="B171" s="2"/>
      <c r="C171" s="7"/>
      <c r="D171" s="7"/>
    </row>
    <row r="172" spans="2:4" x14ac:dyDescent="0.2">
      <c r="B172" s="2"/>
      <c r="C172" s="7"/>
      <c r="D172" s="7"/>
    </row>
    <row r="173" spans="2:4" x14ac:dyDescent="0.2">
      <c r="B173" s="2"/>
      <c r="C173" s="7"/>
      <c r="D173" s="7"/>
    </row>
    <row r="174" spans="2:4" x14ac:dyDescent="0.2">
      <c r="B174" s="2"/>
      <c r="C174" s="7"/>
      <c r="D174" s="7"/>
    </row>
    <row r="175" spans="2:4" x14ac:dyDescent="0.2">
      <c r="B175" s="2"/>
      <c r="C175" s="7"/>
      <c r="D175" s="7"/>
    </row>
    <row r="176" spans="2:4" x14ac:dyDescent="0.2">
      <c r="B176" s="2"/>
      <c r="C176" s="7"/>
      <c r="D176" s="7"/>
    </row>
    <row r="177" spans="2:4" x14ac:dyDescent="0.2">
      <c r="B177" s="2"/>
      <c r="C177" s="7"/>
      <c r="D177" s="7"/>
    </row>
    <row r="178" spans="2:4" x14ac:dyDescent="0.2">
      <c r="B178" s="2"/>
      <c r="C178" s="7"/>
      <c r="D178" s="7"/>
    </row>
    <row r="179" spans="2:4" x14ac:dyDescent="0.2">
      <c r="B179" s="2"/>
      <c r="C179" s="7"/>
      <c r="D179" s="7"/>
    </row>
    <row r="180" spans="2:4" x14ac:dyDescent="0.2">
      <c r="B180" s="2"/>
      <c r="C180" s="7"/>
      <c r="D180" s="7"/>
    </row>
    <row r="181" spans="2:4" x14ac:dyDescent="0.2">
      <c r="B181" s="2"/>
      <c r="C181" s="7"/>
      <c r="D181" s="7"/>
    </row>
    <row r="182" spans="2:4" x14ac:dyDescent="0.2">
      <c r="B182" s="2"/>
      <c r="C182" s="7"/>
      <c r="D182" s="7"/>
    </row>
    <row r="183" spans="2:4" x14ac:dyDescent="0.2">
      <c r="B183" s="2"/>
      <c r="C183" s="7"/>
      <c r="D183" s="7"/>
    </row>
    <row r="184" spans="2:4" x14ac:dyDescent="0.2">
      <c r="B184" s="2"/>
      <c r="C184" s="7"/>
      <c r="D184" s="7"/>
    </row>
    <row r="185" spans="2:4" x14ac:dyDescent="0.2">
      <c r="B185" s="2"/>
      <c r="C185" s="7"/>
      <c r="D185" s="7"/>
    </row>
    <row r="186" spans="2:4" x14ac:dyDescent="0.2">
      <c r="B186" s="2"/>
      <c r="C186" s="7"/>
      <c r="D186" s="7"/>
    </row>
    <row r="187" spans="2:4" x14ac:dyDescent="0.2">
      <c r="B187" s="2"/>
      <c r="C187" s="7"/>
      <c r="D187" s="7"/>
    </row>
    <row r="188" spans="2:4" x14ac:dyDescent="0.2">
      <c r="B188" s="2"/>
      <c r="C188" s="7"/>
      <c r="D188" s="7"/>
    </row>
    <row r="189" spans="2:4" x14ac:dyDescent="0.2">
      <c r="B189" s="2"/>
      <c r="C189" s="7"/>
      <c r="D189" s="7"/>
    </row>
    <row r="190" spans="2:4" x14ac:dyDescent="0.2">
      <c r="B190" s="2"/>
      <c r="C190" s="7"/>
      <c r="D190" s="7"/>
    </row>
    <row r="191" spans="2:4" x14ac:dyDescent="0.2">
      <c r="B191" s="2"/>
      <c r="C191" s="7"/>
      <c r="D191" s="7"/>
    </row>
    <row r="192" spans="2:4" x14ac:dyDescent="0.2">
      <c r="B192" s="2"/>
      <c r="C192" s="7"/>
      <c r="D192" s="7"/>
    </row>
    <row r="193" spans="2:4" x14ac:dyDescent="0.2">
      <c r="B193" s="2"/>
      <c r="C193" s="7"/>
      <c r="D193" s="7"/>
    </row>
    <row r="194" spans="2:4" x14ac:dyDescent="0.2">
      <c r="B194" s="2"/>
      <c r="C194" s="7"/>
      <c r="D194" s="7"/>
    </row>
    <row r="195" spans="2:4" x14ac:dyDescent="0.2">
      <c r="B195" s="2"/>
      <c r="C195" s="7"/>
      <c r="D195" s="7"/>
    </row>
    <row r="196" spans="2:4" x14ac:dyDescent="0.2">
      <c r="B196" s="2"/>
      <c r="C196" s="7"/>
      <c r="D196" s="7"/>
    </row>
    <row r="197" spans="2:4" x14ac:dyDescent="0.2">
      <c r="B197" s="2"/>
      <c r="C197" s="7"/>
      <c r="D197" s="7"/>
    </row>
    <row r="198" spans="2:4" x14ac:dyDescent="0.2">
      <c r="B198" s="2"/>
      <c r="C198" s="7"/>
      <c r="D198" s="7"/>
    </row>
    <row r="199" spans="2:4" x14ac:dyDescent="0.2">
      <c r="B199" s="2"/>
      <c r="C199" s="7"/>
      <c r="D199" s="7"/>
    </row>
    <row r="200" spans="2:4" x14ac:dyDescent="0.2">
      <c r="B200" s="2"/>
      <c r="C200" s="7"/>
      <c r="D200" s="7"/>
    </row>
    <row r="201" spans="2:4" x14ac:dyDescent="0.2">
      <c r="B201" s="2"/>
      <c r="C201" s="7"/>
      <c r="D201" s="7"/>
    </row>
    <row r="202" spans="2:4" x14ac:dyDescent="0.2">
      <c r="B202" s="2"/>
      <c r="C202" s="7"/>
      <c r="D202" s="7"/>
    </row>
    <row r="203" spans="2:4" x14ac:dyDescent="0.2">
      <c r="B203" s="2"/>
      <c r="C203" s="7"/>
      <c r="D203" s="7"/>
    </row>
    <row r="204" spans="2:4" x14ac:dyDescent="0.2">
      <c r="B204" s="2"/>
      <c r="C204" s="7"/>
      <c r="D204" s="7"/>
    </row>
    <row r="205" spans="2:4" x14ac:dyDescent="0.2">
      <c r="B205" s="2"/>
      <c r="C205" s="7"/>
      <c r="D205" s="7"/>
    </row>
    <row r="206" spans="2:4" x14ac:dyDescent="0.2">
      <c r="B206" s="2"/>
      <c r="C206" s="7"/>
      <c r="D206" s="7"/>
    </row>
    <row r="207" spans="2:4" x14ac:dyDescent="0.2">
      <c r="B207" s="2"/>
      <c r="C207" s="7"/>
      <c r="D207" s="7"/>
    </row>
    <row r="208" spans="2:4" x14ac:dyDescent="0.2">
      <c r="B208" s="2"/>
      <c r="C208" s="7"/>
      <c r="D208" s="7"/>
    </row>
    <row r="209" spans="2:4" x14ac:dyDescent="0.2">
      <c r="B209" s="2"/>
      <c r="C209" s="7"/>
      <c r="D209" s="7"/>
    </row>
    <row r="210" spans="2:4" x14ac:dyDescent="0.2">
      <c r="B210" s="2"/>
      <c r="C210" s="7"/>
      <c r="D210" s="7"/>
    </row>
    <row r="211" spans="2:4" x14ac:dyDescent="0.2">
      <c r="B211" s="2"/>
      <c r="C211" s="7"/>
      <c r="D211" s="7"/>
    </row>
    <row r="212" spans="2:4" x14ac:dyDescent="0.2">
      <c r="B212" s="2"/>
      <c r="C212" s="7"/>
      <c r="D212" s="7"/>
    </row>
    <row r="213" spans="2:4" x14ac:dyDescent="0.2">
      <c r="B213" s="2"/>
      <c r="C213" s="7"/>
      <c r="D213" s="7"/>
    </row>
    <row r="214" spans="2:4" x14ac:dyDescent="0.2">
      <c r="B214" s="2"/>
      <c r="C214" s="7"/>
      <c r="D214" s="7"/>
    </row>
    <row r="215" spans="2:4" x14ac:dyDescent="0.2">
      <c r="B215" s="2"/>
      <c r="C215" s="7"/>
      <c r="D215" s="7"/>
    </row>
    <row r="216" spans="2:4" x14ac:dyDescent="0.2">
      <c r="B216" s="2"/>
      <c r="C216" s="7"/>
      <c r="D216" s="7"/>
    </row>
    <row r="217" spans="2:4" x14ac:dyDescent="0.2">
      <c r="B217" s="2"/>
      <c r="C217" s="7"/>
      <c r="D217" s="7"/>
    </row>
    <row r="218" spans="2:4" x14ac:dyDescent="0.2">
      <c r="B218" s="2"/>
      <c r="C218" s="7"/>
      <c r="D218" s="7"/>
    </row>
    <row r="219" spans="2:4" x14ac:dyDescent="0.2">
      <c r="B219" s="2"/>
      <c r="C219" s="7"/>
      <c r="D219" s="7"/>
    </row>
    <row r="220" spans="2:4" x14ac:dyDescent="0.2">
      <c r="B220" s="2"/>
      <c r="C220" s="7"/>
      <c r="D220" s="7"/>
    </row>
    <row r="221" spans="2:4" x14ac:dyDescent="0.2">
      <c r="B221" s="2"/>
      <c r="C221" s="7"/>
      <c r="D221" s="7"/>
    </row>
    <row r="222" spans="2:4" x14ac:dyDescent="0.2">
      <c r="B222" s="2"/>
      <c r="C222" s="7"/>
      <c r="D222" s="7"/>
    </row>
    <row r="223" spans="2:4" x14ac:dyDescent="0.2">
      <c r="B223" s="2"/>
      <c r="C223" s="7"/>
      <c r="D223" s="7"/>
    </row>
    <row r="224" spans="2:4" x14ac:dyDescent="0.2">
      <c r="B224" s="2"/>
      <c r="C224" s="7"/>
      <c r="D224" s="7"/>
    </row>
    <row r="225" spans="2:4" x14ac:dyDescent="0.2">
      <c r="B225" s="2"/>
      <c r="C225" s="7"/>
      <c r="D225" s="7"/>
    </row>
    <row r="226" spans="2:4" x14ac:dyDescent="0.2">
      <c r="B226" s="2"/>
      <c r="C226" s="7"/>
      <c r="D226" s="7"/>
    </row>
    <row r="227" spans="2:4" x14ac:dyDescent="0.2">
      <c r="B227" s="2"/>
      <c r="C227" s="7"/>
      <c r="D227" s="7"/>
    </row>
    <row r="228" spans="2:4" x14ac:dyDescent="0.2">
      <c r="B228" s="2"/>
      <c r="C228" s="7"/>
      <c r="D228" s="7"/>
    </row>
    <row r="229" spans="2:4" x14ac:dyDescent="0.2">
      <c r="B229" s="2"/>
      <c r="C229" s="7"/>
      <c r="D229" s="7"/>
    </row>
    <row r="230" spans="2:4" x14ac:dyDescent="0.2">
      <c r="B230" s="2"/>
      <c r="C230" s="7"/>
      <c r="D230" s="7"/>
    </row>
    <row r="231" spans="2:4" x14ac:dyDescent="0.2">
      <c r="B231" s="2"/>
      <c r="C231" s="7"/>
      <c r="D231" s="7"/>
    </row>
    <row r="232" spans="2:4" x14ac:dyDescent="0.2">
      <c r="B232" s="2"/>
      <c r="C232" s="7"/>
      <c r="D232" s="7"/>
    </row>
    <row r="233" spans="2:4" x14ac:dyDescent="0.2">
      <c r="B233" s="2"/>
      <c r="C233" s="7"/>
      <c r="D233" s="7"/>
    </row>
    <row r="234" spans="2:4" x14ac:dyDescent="0.2">
      <c r="B234" s="2"/>
      <c r="C234" s="7"/>
      <c r="D234" s="7"/>
    </row>
    <row r="235" spans="2:4" x14ac:dyDescent="0.2">
      <c r="B235" s="2"/>
      <c r="C235" s="7"/>
      <c r="D235" s="7"/>
    </row>
    <row r="236" spans="2:4" x14ac:dyDescent="0.2">
      <c r="B236" s="2"/>
      <c r="C236" s="7"/>
      <c r="D236" s="7"/>
    </row>
    <row r="237" spans="2:4" x14ac:dyDescent="0.2">
      <c r="B237" s="2"/>
      <c r="C237" s="7"/>
      <c r="D237" s="7"/>
    </row>
    <row r="238" spans="2:4" x14ac:dyDescent="0.2">
      <c r="B238" s="2"/>
      <c r="C238" s="7"/>
      <c r="D238" s="7"/>
    </row>
    <row r="239" spans="2:4" x14ac:dyDescent="0.2">
      <c r="B239" s="2"/>
      <c r="C239" s="7"/>
      <c r="D239" s="7"/>
    </row>
    <row r="240" spans="2:4" x14ac:dyDescent="0.2">
      <c r="B240" s="2"/>
      <c r="C240" s="7"/>
      <c r="D240" s="7"/>
    </row>
    <row r="241" spans="2:4" x14ac:dyDescent="0.2">
      <c r="B241" s="2"/>
      <c r="C241" s="7"/>
      <c r="D241" s="7"/>
    </row>
    <row r="242" spans="2:4" x14ac:dyDescent="0.2">
      <c r="B242" s="2"/>
      <c r="C242" s="7"/>
      <c r="D242" s="7"/>
    </row>
    <row r="243" spans="2:4" x14ac:dyDescent="0.2">
      <c r="B243" s="2"/>
      <c r="C243" s="7"/>
      <c r="D243" s="7"/>
    </row>
    <row r="244" spans="2:4" x14ac:dyDescent="0.2">
      <c r="B244" s="2"/>
      <c r="C244" s="7"/>
      <c r="D244" s="7"/>
    </row>
    <row r="245" spans="2:4" x14ac:dyDescent="0.2">
      <c r="B245" s="2"/>
      <c r="C245" s="7"/>
      <c r="D245" s="7"/>
    </row>
    <row r="246" spans="2:4" x14ac:dyDescent="0.2">
      <c r="B246" s="2"/>
      <c r="C246" s="7"/>
      <c r="D246" s="7"/>
    </row>
    <row r="247" spans="2:4" x14ac:dyDescent="0.2">
      <c r="B247" s="2"/>
      <c r="C247" s="7"/>
      <c r="D247" s="7"/>
    </row>
    <row r="248" spans="2:4" x14ac:dyDescent="0.2">
      <c r="B248" s="2"/>
      <c r="C248" s="7"/>
      <c r="D248" s="7"/>
    </row>
    <row r="249" spans="2:4" x14ac:dyDescent="0.2">
      <c r="B249" s="2"/>
      <c r="C249" s="7"/>
      <c r="D249" s="7"/>
    </row>
    <row r="250" spans="2:4" x14ac:dyDescent="0.2">
      <c r="B250" s="2"/>
      <c r="C250" s="7"/>
      <c r="D250" s="7"/>
    </row>
    <row r="251" spans="2:4" x14ac:dyDescent="0.2">
      <c r="B251" s="2"/>
      <c r="C251" s="7"/>
      <c r="D251" s="7"/>
    </row>
    <row r="252" spans="2:4" x14ac:dyDescent="0.2">
      <c r="B252" s="2"/>
      <c r="C252" s="7"/>
      <c r="D252" s="7"/>
    </row>
    <row r="253" spans="2:4" x14ac:dyDescent="0.2">
      <c r="B253" s="2"/>
      <c r="C253" s="7"/>
      <c r="D253" s="7"/>
    </row>
    <row r="254" spans="2:4" x14ac:dyDescent="0.2">
      <c r="B254" s="2"/>
      <c r="C254" s="7"/>
      <c r="D254" s="7"/>
    </row>
    <row r="255" spans="2:4" x14ac:dyDescent="0.2">
      <c r="B255" s="2"/>
      <c r="C255" s="7"/>
      <c r="D255" s="7"/>
    </row>
    <row r="256" spans="2:4" x14ac:dyDescent="0.2">
      <c r="B256" s="2"/>
      <c r="C256" s="7"/>
      <c r="D256" s="7"/>
    </row>
    <row r="257" spans="2:4" x14ac:dyDescent="0.2">
      <c r="B257" s="2"/>
      <c r="C257" s="7"/>
      <c r="D257" s="7"/>
    </row>
    <row r="258" spans="2:4" x14ac:dyDescent="0.2">
      <c r="B258" s="2"/>
      <c r="C258" s="7"/>
      <c r="D258" s="7"/>
    </row>
    <row r="259" spans="2:4" x14ac:dyDescent="0.2">
      <c r="B259" s="2"/>
      <c r="C259" s="7"/>
      <c r="D259" s="7"/>
    </row>
    <row r="260" spans="2:4" x14ac:dyDescent="0.2">
      <c r="B260" s="2"/>
      <c r="C260" s="7"/>
      <c r="D260" s="7"/>
    </row>
    <row r="261" spans="2:4" x14ac:dyDescent="0.2">
      <c r="B261" s="2"/>
      <c r="C261" s="7"/>
      <c r="D261" s="7"/>
    </row>
    <row r="262" spans="2:4" x14ac:dyDescent="0.2">
      <c r="B262" s="2"/>
      <c r="C262" s="7"/>
      <c r="D262" s="7"/>
    </row>
    <row r="263" spans="2:4" x14ac:dyDescent="0.2">
      <c r="B263" s="2"/>
      <c r="C263" s="7"/>
      <c r="D263" s="7"/>
    </row>
    <row r="264" spans="2:4" x14ac:dyDescent="0.2">
      <c r="B264" s="2"/>
      <c r="C264" s="7"/>
      <c r="D264" s="7"/>
    </row>
    <row r="265" spans="2:4" x14ac:dyDescent="0.2">
      <c r="B265" s="2"/>
      <c r="C265" s="7"/>
      <c r="D265" s="7"/>
    </row>
    <row r="266" spans="2:4" x14ac:dyDescent="0.2">
      <c r="B266" s="2"/>
      <c r="C266" s="7"/>
      <c r="D266" s="7"/>
    </row>
    <row r="267" spans="2:4" x14ac:dyDescent="0.2">
      <c r="B267" s="2"/>
      <c r="C267" s="7"/>
      <c r="D267" s="7"/>
    </row>
    <row r="268" spans="2:4" x14ac:dyDescent="0.2">
      <c r="B268" s="2"/>
      <c r="C268" s="7"/>
      <c r="D268" s="7"/>
    </row>
    <row r="269" spans="2:4" x14ac:dyDescent="0.2">
      <c r="B269" s="2"/>
      <c r="C269" s="7"/>
      <c r="D269" s="7"/>
    </row>
    <row r="270" spans="2:4" x14ac:dyDescent="0.2">
      <c r="B270" s="2"/>
      <c r="C270" s="7"/>
      <c r="D270" s="7"/>
    </row>
    <row r="271" spans="2:4" x14ac:dyDescent="0.2">
      <c r="B271" s="2"/>
      <c r="C271" s="7"/>
      <c r="D271" s="7"/>
    </row>
    <row r="272" spans="2:4" x14ac:dyDescent="0.2">
      <c r="B272" s="2"/>
      <c r="C272" s="7"/>
      <c r="D272" s="7"/>
    </row>
    <row r="273" spans="2:4" x14ac:dyDescent="0.2">
      <c r="B273" s="2"/>
      <c r="C273" s="7"/>
      <c r="D273" s="7"/>
    </row>
    <row r="274" spans="2:4" x14ac:dyDescent="0.2">
      <c r="B274" s="2"/>
      <c r="C274" s="7"/>
      <c r="D274" s="7"/>
    </row>
    <row r="275" spans="2:4" x14ac:dyDescent="0.2">
      <c r="B275" s="2"/>
      <c r="C275" s="7"/>
      <c r="D275" s="7"/>
    </row>
    <row r="276" spans="2:4" x14ac:dyDescent="0.2">
      <c r="B276" s="2"/>
      <c r="C276" s="7"/>
      <c r="D276" s="7"/>
    </row>
    <row r="277" spans="2:4" x14ac:dyDescent="0.2">
      <c r="B277" s="2"/>
      <c r="C277" s="7"/>
      <c r="D277" s="7"/>
    </row>
    <row r="278" spans="2:4" x14ac:dyDescent="0.2">
      <c r="B278" s="2"/>
      <c r="C278" s="7"/>
      <c r="D278" s="7"/>
    </row>
    <row r="279" spans="2:4" x14ac:dyDescent="0.2">
      <c r="B279" s="2"/>
      <c r="C279" s="7"/>
      <c r="D279" s="7"/>
    </row>
    <row r="280" spans="2:4" x14ac:dyDescent="0.2">
      <c r="B280" s="2"/>
      <c r="C280" s="7"/>
      <c r="D280" s="7"/>
    </row>
    <row r="281" spans="2:4" x14ac:dyDescent="0.2">
      <c r="B281" s="2"/>
      <c r="C281" s="7"/>
      <c r="D281" s="7"/>
    </row>
    <row r="282" spans="2:4" x14ac:dyDescent="0.2">
      <c r="B282" s="2"/>
      <c r="C282" s="7"/>
      <c r="D282" s="7"/>
    </row>
    <row r="283" spans="2:4" x14ac:dyDescent="0.2">
      <c r="B283" s="2"/>
      <c r="C283" s="7"/>
      <c r="D283" s="7"/>
    </row>
    <row r="284" spans="2:4" x14ac:dyDescent="0.2">
      <c r="B284" s="2"/>
      <c r="C284" s="7"/>
      <c r="D284" s="7"/>
    </row>
    <row r="285" spans="2:4" x14ac:dyDescent="0.2">
      <c r="B285" s="2"/>
      <c r="C285" s="7"/>
      <c r="D285" s="7"/>
    </row>
    <row r="286" spans="2:4" x14ac:dyDescent="0.2">
      <c r="B286" s="2"/>
      <c r="C286" s="7"/>
      <c r="D286" s="7"/>
    </row>
    <row r="287" spans="2:4" x14ac:dyDescent="0.2">
      <c r="C287" s="7"/>
      <c r="D287" s="7"/>
    </row>
    <row r="288" spans="2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rotectedRanges>
    <protectedRange sqref="A32:D32" name="Range1"/>
  </protectedRanges>
  <phoneticPr fontId="7" type="noConversion"/>
  <hyperlinks>
    <hyperlink ref="H64545" r:id="rId1" display="http://vsolj.cetus-net.org/bulletin.html" xr:uid="{00000000-0004-0000-0100-000000000000}"/>
    <hyperlink ref="H64538" r:id="rId2" display="https://www.aavso.org/ejaavso" xr:uid="{00000000-0004-0000-0100-000001000000}"/>
    <hyperlink ref="AP689" r:id="rId3" display="http://cdsbib.u-strasbg.fr/cgi-bin/cdsbib?1990RMxAA..21..381G" xr:uid="{00000000-0004-0000-0100-000002000000}"/>
    <hyperlink ref="AP693" r:id="rId4" display="http://cdsbib.u-strasbg.fr/cgi-bin/cdsbib?1990RMxAA..21..381G" xr:uid="{00000000-0004-0000-0100-000003000000}"/>
    <hyperlink ref="AP692" r:id="rId5" display="http://cdsbib.u-strasbg.fr/cgi-bin/cdsbib?1990RMxAA..21..381G" xr:uid="{00000000-0004-0000-0100-000004000000}"/>
    <hyperlink ref="AP673" r:id="rId6" display="http://cdsbib.u-strasbg.fr/cgi-bin/cdsbib?1990RMxAA..21..381G" xr:uid="{00000000-0004-0000-0100-000005000000}"/>
    <hyperlink ref="I64545" r:id="rId7" display="http://vsolj.cetus-net.org/bulletin.html" xr:uid="{00000000-0004-0000-0100-000006000000}"/>
    <hyperlink ref="AQ829" r:id="rId8" display="http://cdsbib.u-strasbg.fr/cgi-bin/cdsbib?1990RMxAA..21..381G" xr:uid="{00000000-0004-0000-0100-000007000000}"/>
    <hyperlink ref="AQ55595" r:id="rId9" display="http://cdsbib.u-strasbg.fr/cgi-bin/cdsbib?1990RMxAA..21..381G" xr:uid="{00000000-0004-0000-0100-000008000000}"/>
    <hyperlink ref="AQ830" r:id="rId10" display="http://cdsbib.u-strasbg.fr/cgi-bin/cdsbib?1990RMxAA..21..381G" xr:uid="{00000000-0004-0000-0100-000009000000}"/>
    <hyperlink ref="H64542" r:id="rId11" display="https://www.aavso.org/ejaavso" xr:uid="{00000000-0004-0000-0100-00000A000000}"/>
    <hyperlink ref="H1715" r:id="rId12" display="http://vsolj.cetus-net.org/bulletin.html" xr:uid="{00000000-0004-0000-0100-00000B000000}"/>
    <hyperlink ref="AP2959" r:id="rId13" display="http://cdsbib.u-strasbg.fr/cgi-bin/cdsbib?1990RMxAA..21..381G" xr:uid="{00000000-0004-0000-0100-00000C000000}"/>
    <hyperlink ref="AP2962" r:id="rId14" display="http://cdsbib.u-strasbg.fr/cgi-bin/cdsbib?1990RMxAA..21..381G" xr:uid="{00000000-0004-0000-0100-00000D000000}"/>
    <hyperlink ref="AP2960" r:id="rId15" display="http://cdsbib.u-strasbg.fr/cgi-bin/cdsbib?1990RMxAA..21..381G" xr:uid="{00000000-0004-0000-0100-00000E000000}"/>
    <hyperlink ref="AP2944" r:id="rId16" display="http://cdsbib.u-strasbg.fr/cgi-bin/cdsbib?1990RMxAA..21..381G" xr:uid="{00000000-0004-0000-0100-00000F000000}"/>
    <hyperlink ref="I1715" r:id="rId17" display="http://vsolj.cetus-net.org/bulletin.html" xr:uid="{00000000-0004-0000-0100-000010000000}"/>
    <hyperlink ref="AQ3173" r:id="rId18" display="http://cdsbib.u-strasbg.fr/cgi-bin/cdsbib?1990RMxAA..21..381G" xr:uid="{00000000-0004-0000-0100-000011000000}"/>
    <hyperlink ref="AQ65410" r:id="rId19" display="http://cdsbib.u-strasbg.fr/cgi-bin/cdsbib?1990RMxAA..21..381G" xr:uid="{00000000-0004-0000-0100-000012000000}"/>
    <hyperlink ref="AQ3177" r:id="rId20" display="http://cdsbib.u-strasbg.fr/cgi-bin/cdsbib?1990RMxAA..21..381G" xr:uid="{00000000-0004-0000-01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2024-02-06T03:54:10Z</dcterms:modified>
</cp:coreProperties>
</file>