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F8E4527-B807-472E-BAC0-4E6D4FB499A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<sst xmlns="http://schemas.openxmlformats.org/spreadsheetml/2006/main" count="52" uniqueCount="49">
  <si>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</si>
  <si>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</si>
  <si>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</si>
  <si>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</si>
  <si>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</si>
  <si>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</si>
  <si>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</si>
  <si>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</si>
  <si>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</si>
  <si>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</si>
  <si>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</si>
  <si>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</si>
  <si>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</si>
  <si>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</si>
  <si>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</si>
  <si>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</si>
  <si>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</si>
  <si>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</si>
  <si>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</si>
  <si>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</si>
  <si>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</si>
  <si>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</si>
  <si>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</si>
  <si>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</si>
  <si>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</si>
  <si>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</si>
  <si>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</si>
  <si>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</si>
  <si>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</si>
  <si>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</si>
  <si>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</si>
  <si>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</si>
  <si>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</si>
  <si>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</si>
  <si>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</si>
  <si>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</si>
  <si>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</si>
  <si>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</si>
  <si>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</si>
  <si>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</si>
  <si>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V2563 Cyg</t>
  </si>
  <si>
    <t>V2563 Cyg / GSC 3179-0125</t>
  </si>
  <si>
    <t>EW</t>
  </si>
  <si>
    <t>VSX</t>
  </si>
  <si>
    <t>IBVS 6084</t>
  </si>
  <si>
    <t>IBVS</t>
  </si>
  <si>
    <t>G3179-0125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</si>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</sst>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V2563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29-49D9-ADF8-476A579D64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-0.12938800000119954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29-49D9-ADF8-476A579D64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29-49D9-ADF8-476A579D64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29-49D9-ADF8-476A579D64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29-49D9-ADF8-476A579D64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29-49D9-ADF8-476A579D64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29-49D9-ADF8-476A579D64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-0.12938800000119954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29-49D9-ADF8-476A579D64B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29-49D9-ADF8-476A579D6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722464"/>
        <c:axId val="1"/>
      </c:scatterChart>
      <c:valAx>
        <c:axId val="56872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722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0</xdr:rowOff>
    </xdr:from>
    <xdr:to>
      <xdr:col>16</xdr:col>
      <xdr:colOff>314325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4BA751-6EE7-C9FC-06CB-62B0B7D41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46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51504.898000000001</v>
      </c>
      <c r="D7" s="30" t="s">
        <v>43</v>
      </c>
    </row>
    <row r="8" spans="1:7" x14ac:dyDescent="0.2">
      <c r="A8" t="s">
        <v>3</v>
      </c>
      <c r="C8" s="33">
        <v>0.53092200000000001</v>
      </c>
      <c r="D8" s="30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-1.4780443226090877E-5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60346.711711689815</v>
      </c>
    </row>
    <row r="15" spans="1:7" x14ac:dyDescent="0.2">
      <c r="A15" s="12" t="s">
        <v>17</v>
      </c>
      <c r="B15" s="10"/>
      <c r="C15" s="13">
        <f ca="1">(C7+C11)+(C8+C12)*INT(MAX(F21:F3533))</f>
        <v>56152.459799999997</v>
      </c>
      <c r="D15" s="14" t="s">
        <v>37</v>
      </c>
      <c r="E15" s="15">
        <f ca="1">ROUND(2*(E14-$C$7)/$C$8,0)/2+E13</f>
        <v>16654.5</v>
      </c>
    </row>
    <row r="16" spans="1:7" x14ac:dyDescent="0.2">
      <c r="A16" s="16" t="s">
        <v>4</v>
      </c>
      <c r="B16" s="10"/>
      <c r="C16" s="17">
        <f ca="1">+C8+C12</f>
        <v>0.53090721955677389</v>
      </c>
      <c r="D16" s="14" t="s">
        <v>38</v>
      </c>
      <c r="E16" s="24">
        <f ca="1">ROUND(2*(E14-$C$15)/$C$16,0)/2+E13</f>
        <v>7901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45329.053575051403</v>
      </c>
    </row>
    <row r="18" spans="1:18" ht="14.25" thickTop="1" thickBot="1" x14ac:dyDescent="0.25">
      <c r="A18" s="16" t="s">
        <v>5</v>
      </c>
      <c r="B18" s="10"/>
      <c r="C18" s="19">
        <f ca="1">+C15</f>
        <v>56152.459799999997</v>
      </c>
      <c r="D18" s="20">
        <f ca="1">+C16</f>
        <v>0.53090721955677389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45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VSX</v>
      </c>
      <c r="C21" s="8">
        <f>C$7</f>
        <v>51504.898000000001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36486.398000000001</v>
      </c>
    </row>
    <row r="22" spans="1:18" x14ac:dyDescent="0.2">
      <c r="A22" s="31" t="s">
        <v>44</v>
      </c>
      <c r="B22" s="32" t="s">
        <v>47</v>
      </c>
      <c r="C22" s="31">
        <v>56152.459799999997</v>
      </c>
      <c r="D22" s="31">
        <v>2E-3</v>
      </c>
      <c r="E22">
        <f>+(C22-C$7)/C$8</f>
        <v>8753.7562956517068</v>
      </c>
      <c r="F22">
        <f>ROUND(2*E22,0)/2</f>
        <v>8754</v>
      </c>
      <c r="G22">
        <f>+C22-(C$7+F22*C$8)</f>
        <v>-0.12938800000119954</v>
      </c>
      <c r="I22">
        <f>+G22</f>
        <v>-0.12938800000119954</v>
      </c>
      <c r="O22">
        <f ca="1">+C$11+C$12*$F22</f>
        <v>-0.12938800000119954</v>
      </c>
      <c r="Q22" s="2">
        <f>+C22-15018.5</f>
        <v>41133.959799999997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2024-02-06T04:04:51Z</dcterms:modified>
</cp:coreProperties>
</file>