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A4DBA581-FE09-4784-96D2-5AA35E3123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K23" i="1" s="1"/>
  <c r="Q23" i="1"/>
  <c r="E24" i="1"/>
  <c r="F24" i="1" s="1"/>
  <c r="G24" i="1" s="1"/>
  <c r="K24" i="1" s="1"/>
  <c r="Q24" i="1"/>
  <c r="E25" i="1"/>
  <c r="F25" i="1" s="1"/>
  <c r="G25" i="1" s="1"/>
  <c r="K25" i="1" s="1"/>
  <c r="Q25" i="1"/>
  <c r="E22" i="1"/>
  <c r="F22" i="1" s="1"/>
  <c r="G22" i="1" s="1"/>
  <c r="K22" i="1" s="1"/>
  <c r="Q22" i="1"/>
  <c r="E21" i="1"/>
  <c r="F21" i="1" s="1"/>
  <c r="G21" i="1" s="1"/>
  <c r="I21" i="1" s="1"/>
  <c r="C9" i="1"/>
  <c r="Q21" i="1"/>
  <c r="D9" i="1"/>
  <c r="F15" i="1"/>
  <c r="F16" i="1" s="1"/>
  <c r="C17" i="1"/>
  <c r="C12" i="1"/>
  <c r="C16" i="1" l="1"/>
  <c r="D18" i="1" s="1"/>
  <c r="C11" i="1"/>
  <c r="O24" i="1" l="1"/>
  <c r="O25" i="1"/>
  <c r="O23" i="1"/>
  <c r="O22" i="1"/>
  <c r="C15" i="1"/>
  <c r="F17" i="1" s="1"/>
  <c r="F18" i="1" s="1"/>
  <c r="O21" i="1"/>
  <c r="C18" i="1" l="1"/>
</calcChain>
</file>

<file path=xl/sharedStrings.xml><?xml version="1.0" encoding="utf-8"?>
<sst xmlns="http://schemas.openxmlformats.org/spreadsheetml/2006/main" count="58" uniqueCount="51">
  <si>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</si>
  <si>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</si>
  <si>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</si>
  <si>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</si>
  <si>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</si>
  <si>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</si>
  <si>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</si>
  <si>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</si>
  <si>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</si>
  <si>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</si>
  <si>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</si>
  <si>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</si>
  <si>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</si>
  <si>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</si>
  <si>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</si>
  <si>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</si>
  <si>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</si>
  <si>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</si>
  <si>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</si>
  <si>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</si>
  <si>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</si>
  <si>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</si>
  <si>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</si>
  <si>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</si>
  <si>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</si>
  <si>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</si>
  <si>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</si>
  <si>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</si>
  <si>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</si>
  <si>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</si>
  <si>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</si>
  <si>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</si>
  <si>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</si>
  <si>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</si>
  <si>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</si>
  <si>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</si>
  <si>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</si>
  <si>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</si>
  <si>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</si>
  <si>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</si>
  <si>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</si>
  <si>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</si>
  <si>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</si>
  <si>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</si>
  <si>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V2874 Cyg</t>
  </si>
  <si>
    <t>EW</t>
  </si>
  <si>
    <t>VSX</t>
  </si>
  <si>
    <t>JBAV, 60</t>
  </si>
  <si>
    <t>I</t>
  </si>
  <si>
    <t>VSB, 108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</si>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</sst>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5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right"/>
    </xf>
    <xf numFmtId="167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167" fontId="18" fillId="0" borderId="0" xfId="0" applyNumberFormat="1" applyFont="1" applyAlignment="1" applyProtection="1">
      <alignment horizontal="left"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V2874</a:t>
            </a:r>
            <a:r>
              <a:rPr lang="en-AU" baseline="0"/>
              <a:t> Cyg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1.2999999999999999E-3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3921</c:v>
                </c:pt>
                <c:pt idx="2">
                  <c:v>5185.5</c:v>
                </c:pt>
                <c:pt idx="3">
                  <c:v>5185.5</c:v>
                </c:pt>
                <c:pt idx="4">
                  <c:v>5185.5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3921</c:v>
                </c:pt>
                <c:pt idx="2">
                  <c:v>5185.5</c:v>
                </c:pt>
                <c:pt idx="3">
                  <c:v>5185.5</c:v>
                </c:pt>
                <c:pt idx="4">
                  <c:v>5185.5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3921</c:v>
                </c:pt>
                <c:pt idx="2">
                  <c:v>5185.5</c:v>
                </c:pt>
                <c:pt idx="3">
                  <c:v>5185.5</c:v>
                </c:pt>
                <c:pt idx="4">
                  <c:v>5185.5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3921</c:v>
                </c:pt>
                <c:pt idx="2">
                  <c:v>5185.5</c:v>
                </c:pt>
                <c:pt idx="3">
                  <c:v>5185.5</c:v>
                </c:pt>
                <c:pt idx="4">
                  <c:v>5185.5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2.4794900004053488E-2</c:v>
                </c:pt>
                <c:pt idx="2">
                  <c:v>3.6649949921411462E-2</c:v>
                </c:pt>
                <c:pt idx="3">
                  <c:v>3.7049950173241086E-2</c:v>
                </c:pt>
                <c:pt idx="4">
                  <c:v>3.7149950003367849E-2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3921</c:v>
                </c:pt>
                <c:pt idx="2">
                  <c:v>5185.5</c:v>
                </c:pt>
                <c:pt idx="3">
                  <c:v>5185.5</c:v>
                </c:pt>
                <c:pt idx="4">
                  <c:v>5185.5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3921</c:v>
                </c:pt>
                <c:pt idx="2">
                  <c:v>5185.5</c:v>
                </c:pt>
                <c:pt idx="3">
                  <c:v>5185.5</c:v>
                </c:pt>
                <c:pt idx="4">
                  <c:v>5185.5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3921</c:v>
                </c:pt>
                <c:pt idx="2">
                  <c:v>5185.5</c:v>
                </c:pt>
                <c:pt idx="3">
                  <c:v>5185.5</c:v>
                </c:pt>
                <c:pt idx="4">
                  <c:v>5185.5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3921</c:v>
                </c:pt>
                <c:pt idx="2">
                  <c:v>5185.5</c:v>
                </c:pt>
                <c:pt idx="3">
                  <c:v>5185.5</c:v>
                </c:pt>
                <c:pt idx="4">
                  <c:v>5185.5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-6.1344945869479597E-4</c:v>
                </c:pt>
                <c:pt idx="1">
                  <c:v>2.7310552173339251E-2</c:v>
                </c:pt>
                <c:pt idx="2">
                  <c:v>3.6315882462476468E-2</c:v>
                </c:pt>
                <c:pt idx="3">
                  <c:v>3.6315882462476468E-2</c:v>
                </c:pt>
                <c:pt idx="4">
                  <c:v>3.6315882462476468E-2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3921</c:v>
                </c:pt>
                <c:pt idx="2">
                  <c:v>5185.5</c:v>
                </c:pt>
                <c:pt idx="3">
                  <c:v>5185.5</c:v>
                </c:pt>
                <c:pt idx="4">
                  <c:v>5185.5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A36" sqref="A3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48">
        <v>58048.714999999997</v>
      </c>
      <c r="D7" s="29" t="s">
        <v>46</v>
      </c>
    </row>
    <row r="8" spans="1:15" x14ac:dyDescent="0.2">
      <c r="A8" t="s">
        <v>3</v>
      </c>
      <c r="C8" s="48">
        <v>0.33965309999999999</v>
      </c>
      <c r="D8" s="29" t="s">
        <v>46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-6.1344945869479597E-4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7.1216530558617819E-6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59809.852635821633</v>
      </c>
      <c r="E15" s="14" t="s">
        <v>30</v>
      </c>
      <c r="F15" s="33">
        <f ca="1">NOW()+15018.5+$C$5/24</f>
        <v>60346.724306481476</v>
      </c>
    </row>
    <row r="16" spans="1:15" x14ac:dyDescent="0.2">
      <c r="A16" s="16" t="s">
        <v>4</v>
      </c>
      <c r="B16" s="10"/>
      <c r="C16" s="17">
        <f ca="1">+C8+C12</f>
        <v>0.33966022165305587</v>
      </c>
      <c r="E16" s="14" t="s">
        <v>35</v>
      </c>
      <c r="F16" s="15">
        <f ca="1">ROUND(2*(F15-$C$7)/$C$8,0)/2+F14</f>
        <v>6767</v>
      </c>
    </row>
    <row r="17" spans="1:21" ht="13.5" thickBot="1" x14ac:dyDescent="0.25">
      <c r="A17" s="14" t="s">
        <v>27</v>
      </c>
      <c r="B17" s="10"/>
      <c r="C17" s="10">
        <f>COUNT(C21:C2191)</f>
        <v>5</v>
      </c>
      <c r="E17" s="14" t="s">
        <v>36</v>
      </c>
      <c r="F17" s="23">
        <f ca="1">ROUND(2*(F15-$C$15)/$C$16,0)/2+F14</f>
        <v>1581.5</v>
      </c>
    </row>
    <row r="18" spans="1:21" ht="14.25" thickTop="1" thickBot="1" x14ac:dyDescent="0.25">
      <c r="A18" s="16" t="s">
        <v>5</v>
      </c>
      <c r="B18" s="10"/>
      <c r="C18" s="19">
        <f ca="1">+C15</f>
        <v>59809.852635821633</v>
      </c>
      <c r="D18" s="20">
        <f ca="1">+C16</f>
        <v>0.33966022165305587</v>
      </c>
      <c r="E18" s="14" t="s">
        <v>31</v>
      </c>
      <c r="F18" s="18">
        <f ca="1">+$C$15+$C$16*F17-15018.5-$C$5/24</f>
        <v>45328.92110969928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46</v>
      </c>
      <c r="C21" s="8">
        <v>58048.714999999997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-6.1344945869479597E-4</v>
      </c>
      <c r="Q21" s="43">
        <f>+C21-15018.5</f>
        <v>43030.214999999997</v>
      </c>
    </row>
    <row r="22" spans="1:21" x14ac:dyDescent="0.2">
      <c r="A22" s="44" t="s">
        <v>47</v>
      </c>
      <c r="B22" s="45" t="s">
        <v>48</v>
      </c>
      <c r="C22" s="49">
        <v>59380.5196</v>
      </c>
      <c r="D22" s="50">
        <v>1.2999999999999999E-3</v>
      </c>
      <c r="E22">
        <f>+(C22-C$7)/C$8</f>
        <v>3921.0730006586227</v>
      </c>
      <c r="F22">
        <f>ROUND(2*E22,0)/2</f>
        <v>3921</v>
      </c>
      <c r="G22">
        <f>+C22-(C$7+F22*C$8)</f>
        <v>2.4794900004053488E-2</v>
      </c>
      <c r="K22">
        <f>+G22</f>
        <v>2.4794900004053488E-2</v>
      </c>
      <c r="O22">
        <f ca="1">+C$11+C$12*$F22</f>
        <v>2.7310552173339251E-2</v>
      </c>
      <c r="Q22" s="43">
        <f>+C22-15018.5</f>
        <v>44362.0196</v>
      </c>
    </row>
    <row r="23" spans="1:21" x14ac:dyDescent="0.2">
      <c r="A23" s="46" t="s">
        <v>49</v>
      </c>
      <c r="B23" s="47" t="s">
        <v>50</v>
      </c>
      <c r="C23" s="51">
        <v>59810.022799999919</v>
      </c>
      <c r="D23" s="8"/>
      <c r="E23">
        <f t="shared" ref="E23:E25" si="0">+(C23-C$7)/C$8</f>
        <v>5185.6079040642417</v>
      </c>
      <c r="F23">
        <f t="shared" ref="F23:F25" si="1">ROUND(2*E23,0)/2</f>
        <v>5185.5</v>
      </c>
      <c r="G23">
        <f t="shared" ref="G23:G25" si="2">+C23-(C$7+F23*C$8)</f>
        <v>3.6649949921411462E-2</v>
      </c>
      <c r="K23">
        <f>+G23</f>
        <v>3.6649949921411462E-2</v>
      </c>
      <c r="O23">
        <f t="shared" ref="O23:O25" ca="1" si="3">+C$11+C$12*$F23</f>
        <v>3.6315882462476468E-2</v>
      </c>
      <c r="Q23" s="43">
        <f t="shared" ref="Q23:Q25" si="4">+C23-15018.5</f>
        <v>44791.522799999919</v>
      </c>
    </row>
    <row r="24" spans="1:21" x14ac:dyDescent="0.2">
      <c r="A24" s="46" t="s">
        <v>49</v>
      </c>
      <c r="B24" s="47" t="s">
        <v>50</v>
      </c>
      <c r="C24" s="51">
        <v>59810.023200000171</v>
      </c>
      <c r="D24" s="8"/>
      <c r="E24">
        <f t="shared" si="0"/>
        <v>5185.6090817371432</v>
      </c>
      <c r="F24">
        <f t="shared" si="1"/>
        <v>5185.5</v>
      </c>
      <c r="G24">
        <f t="shared" si="2"/>
        <v>3.7049950173241086E-2</v>
      </c>
      <c r="K24">
        <f>+G24</f>
        <v>3.7049950173241086E-2</v>
      </c>
      <c r="O24">
        <f t="shared" ca="1" si="3"/>
        <v>3.6315882462476468E-2</v>
      </c>
      <c r="Q24" s="43">
        <f t="shared" si="4"/>
        <v>44791.523200000171</v>
      </c>
    </row>
    <row r="25" spans="1:21" x14ac:dyDescent="0.2">
      <c r="A25" s="46" t="s">
        <v>49</v>
      </c>
      <c r="B25" s="47" t="s">
        <v>50</v>
      </c>
      <c r="C25" s="51">
        <v>59810.023300000001</v>
      </c>
      <c r="D25" s="8"/>
      <c r="E25">
        <f t="shared" si="0"/>
        <v>5185.6093761546836</v>
      </c>
      <c r="F25">
        <f t="shared" si="1"/>
        <v>5185.5</v>
      </c>
      <c r="G25">
        <f t="shared" si="2"/>
        <v>3.7149950003367849E-2</v>
      </c>
      <c r="K25">
        <f>+G25</f>
        <v>3.7149950003367849E-2</v>
      </c>
      <c r="O25">
        <f t="shared" ca="1" si="3"/>
        <v>3.6315882462476468E-2</v>
      </c>
      <c r="Q25" s="43">
        <f t="shared" si="4"/>
        <v>44791.523300000001</v>
      </c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2024-02-06T04:23:00Z</dcterms:modified>
</cp:coreProperties>
</file>