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2CF9D8-E721-4821-8B87-303459CE50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4" i="1" l="1"/>
  <c r="O28" i="1"/>
  <c r="O23" i="1"/>
  <c r="O27" i="1"/>
  <c r="O31" i="1"/>
  <c r="O22" i="1"/>
  <c r="O26" i="1"/>
  <c r="O30" i="1"/>
  <c r="O25" i="1"/>
  <c r="O2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<sst xmlns="http://schemas.openxmlformats.org/spreadsheetml/2006/main" count="73" uniqueCount="52">
  <si>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</si>
  <si>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</si>
  <si>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</si>
  <si>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</si>
  <si>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</si>
  <si>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</si>
  <si>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</si>
  <si>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</si>
  <si>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</si>
  <si>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</si>
  <si>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</si>
  <si>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</si>
  <si>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</si>
  <si>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</si>
  <si>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</si>
  <si>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</si>
  <si>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</si>
  <si>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</si>
  <si>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</si>
  <si>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</si>
  <si>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</si>
  <si>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</si>
  <si>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</si>
  <si>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</si>
  <si>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</si>
  <si>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</si>
  <si>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</si>
  <si>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</si>
  <si>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</si>
  <si>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</si>
  <si>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</si>
  <si>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</si>
  <si>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</si>
  <si>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</si>
  <si>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</si>
  <si>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</si>
  <si>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</si>
  <si>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</si>
  <si>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</si>
  <si>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</si>
  <si>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</si>
  <si>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</si>
  <si>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</si>
  <si>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</si>
  <si>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</si>
  <si>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</si>
  <si>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V2976 Cyg</t>
  </si>
  <si>
    <t>BAV 91 Feb 2024</t>
  </si>
  <si>
    <t>I</t>
  </si>
  <si>
    <t>EB</t>
  </si>
  <si>
    <t>VSX</t>
  </si>
  <si>
    <t>12.26-12.65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</si>
</sst>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V2976 Cyg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41841549282324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2.4620000003778841E-2</c:v>
                </c:pt>
                <c:pt idx="2">
                  <c:v>2.043499999854248E-2</c:v>
                </c:pt>
                <c:pt idx="3">
                  <c:v>2.8500000000349246E-2</c:v>
                </c:pt>
                <c:pt idx="4">
                  <c:v>2.8500000000349246E-2</c:v>
                </c:pt>
                <c:pt idx="5">
                  <c:v>2.7559999994991813E-2</c:v>
                </c:pt>
                <c:pt idx="6">
                  <c:v>2.7559999994991813E-2</c:v>
                </c:pt>
                <c:pt idx="7">
                  <c:v>3.0794999998761341E-2</c:v>
                </c:pt>
                <c:pt idx="8">
                  <c:v>3.0794999998761341E-2</c:v>
                </c:pt>
                <c:pt idx="9">
                  <c:v>3.1340000001364388E-2</c:v>
                </c:pt>
                <c:pt idx="10">
                  <c:v>3.3190000001923181E-2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-9.5670598548831115E-5</c:v>
                </c:pt>
                <c:pt idx="1">
                  <c:v>2.2499847805234403E-2</c:v>
                </c:pt>
                <c:pt idx="2">
                  <c:v>2.2669843688637309E-2</c:v>
                </c:pt>
                <c:pt idx="3">
                  <c:v>2.8106925139769659E-2</c:v>
                </c:pt>
                <c:pt idx="4">
                  <c:v>2.8106925139769659E-2</c:v>
                </c:pt>
                <c:pt idx="5">
                  <c:v>2.8285281476454677E-2</c:v>
                </c:pt>
                <c:pt idx="6">
                  <c:v>2.8285281476454677E-2</c:v>
                </c:pt>
                <c:pt idx="7">
                  <c:v>3.1208653307432551E-2</c:v>
                </c:pt>
                <c:pt idx="8">
                  <c:v>3.1208653307432551E-2</c:v>
                </c:pt>
                <c:pt idx="9">
                  <c:v>3.1439959181570928E-2</c:v>
                </c:pt>
                <c:pt idx="10">
                  <c:v>3.1579300069606103E-2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4054</c:v>
                      </c:pt>
                      <c:pt idx="2">
                        <c:v>4084.5</c:v>
                      </c:pt>
                      <c:pt idx="3">
                        <c:v>5060</c:v>
                      </c:pt>
                      <c:pt idx="4">
                        <c:v>5060</c:v>
                      </c:pt>
                      <c:pt idx="5">
                        <c:v>5092</c:v>
                      </c:pt>
                      <c:pt idx="6">
                        <c:v>5092</c:v>
                      </c:pt>
                      <c:pt idx="7">
                        <c:v>5616.5</c:v>
                      </c:pt>
                      <c:pt idx="8">
                        <c:v>5616.5</c:v>
                      </c:pt>
                      <c:pt idx="9">
                        <c:v>5658</c:v>
                      </c:pt>
                      <c:pt idx="10">
                        <c:v>5683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V2976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67336681340029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2.4620000003778841E-2</c:v>
                </c:pt>
                <c:pt idx="2">
                  <c:v>2.043499999854248E-2</c:v>
                </c:pt>
                <c:pt idx="3">
                  <c:v>2.8500000000349246E-2</c:v>
                </c:pt>
                <c:pt idx="4">
                  <c:v>2.8500000000349246E-2</c:v>
                </c:pt>
                <c:pt idx="5">
                  <c:v>2.7559999994991813E-2</c:v>
                </c:pt>
                <c:pt idx="6">
                  <c:v>2.7559999994991813E-2</c:v>
                </c:pt>
                <c:pt idx="7">
                  <c:v>3.0794999998761341E-2</c:v>
                </c:pt>
                <c:pt idx="8">
                  <c:v>3.0794999998761341E-2</c:v>
                </c:pt>
                <c:pt idx="9">
                  <c:v>3.1340000001364388E-2</c:v>
                </c:pt>
                <c:pt idx="10">
                  <c:v>3.3190000001923181E-2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-9.5670598548831115E-5</c:v>
                </c:pt>
                <c:pt idx="1">
                  <c:v>2.2499847805234403E-2</c:v>
                </c:pt>
                <c:pt idx="2">
                  <c:v>2.2669843688637309E-2</c:v>
                </c:pt>
                <c:pt idx="3">
                  <c:v>2.8106925139769659E-2</c:v>
                </c:pt>
                <c:pt idx="4">
                  <c:v>2.8106925139769659E-2</c:v>
                </c:pt>
                <c:pt idx="5">
                  <c:v>2.8285281476454677E-2</c:v>
                </c:pt>
                <c:pt idx="6">
                  <c:v>2.8285281476454677E-2</c:v>
                </c:pt>
                <c:pt idx="7">
                  <c:v>3.1208653307432551E-2</c:v>
                </c:pt>
                <c:pt idx="8">
                  <c:v>3.1208653307432551E-2</c:v>
                </c:pt>
                <c:pt idx="9">
                  <c:v>3.1439959181570928E-2</c:v>
                </c:pt>
                <c:pt idx="10">
                  <c:v>3.1579300069606103E-2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4054</c:v>
                </c:pt>
                <c:pt idx="2">
                  <c:v>4084.5</c:v>
                </c:pt>
                <c:pt idx="3">
                  <c:v>5060</c:v>
                </c:pt>
                <c:pt idx="4">
                  <c:v>5060</c:v>
                </c:pt>
                <c:pt idx="5">
                  <c:v>5092</c:v>
                </c:pt>
                <c:pt idx="6">
                  <c:v>5092</c:v>
                </c:pt>
                <c:pt idx="7">
                  <c:v>5616.5</c:v>
                </c:pt>
                <c:pt idx="8">
                  <c:v>5616.5</c:v>
                </c:pt>
                <c:pt idx="9">
                  <c:v>5658</c:v>
                </c:pt>
                <c:pt idx="10">
                  <c:v>5683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56134.296000000002</v>
      </c>
      <c r="D7" s="13" t="s">
        <v>50</v>
      </c>
    </row>
    <row r="8" spans="1:15" ht="12.95" customHeight="1" x14ac:dyDescent="0.2">
      <c r="A8" s="20" t="s">
        <v>3</v>
      </c>
      <c r="C8" s="28">
        <v>0.72057000000000004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-9.5670598548831115E-5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5.5736355214068163E-6</v>
      </c>
      <c r="D12" s="21"/>
      <c r="E12" s="31" t="s">
        <v>45</v>
      </c>
      <c r="F12" s="32" t="s">
        <v>51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60544.75239710648</v>
      </c>
    </row>
    <row r="15" spans="1:15" ht="12.95" customHeight="1" x14ac:dyDescent="0.2">
      <c r="A15" s="17" t="s">
        <v>17</v>
      </c>
      <c r="C15" s="18">
        <f ca="1">(C7+C11)+(C8+C12)*INT(MAX(F21:F3533))</f>
        <v>60229.326889300071</v>
      </c>
      <c r="E15" s="33" t="s">
        <v>33</v>
      </c>
      <c r="F15" s="35">
        <f ca="1">ROUND(2*(F14-$C$7)/$C$8,0)/2+F13</f>
        <v>6122</v>
      </c>
    </row>
    <row r="16" spans="1:15" ht="12.95" customHeight="1" x14ac:dyDescent="0.2">
      <c r="A16" s="17" t="s">
        <v>4</v>
      </c>
      <c r="C16" s="18">
        <f ca="1">+C8+C12</f>
        <v>0.72057557363552149</v>
      </c>
      <c r="E16" s="33" t="s">
        <v>34</v>
      </c>
      <c r="F16" s="35">
        <f ca="1">ROUND(2*(F14-$C$15)/$C$16,0)/2+F13</f>
        <v>438.5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45527.195111672583</v>
      </c>
    </row>
    <row r="18" spans="1:21" ht="12.95" customHeight="1" thickTop="1" thickBot="1" x14ac:dyDescent="0.25">
      <c r="A18" s="17" t="s">
        <v>5</v>
      </c>
      <c r="C18" s="24">
        <f ca="1">+C15</f>
        <v>60229.326889300071</v>
      </c>
      <c r="D18" s="25">
        <f ca="1">+C16</f>
        <v>0.72057557363552149</v>
      </c>
      <c r="E18" s="38" t="s">
        <v>44</v>
      </c>
      <c r="F18" s="37">
        <f ca="1">+($C$15+$C$16*$F$16)-($C$16/2)-15018.5-$C$5/24</f>
        <v>45526.834823885765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56134.296000000002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-9.5670598548831115E-5</v>
      </c>
      <c r="Q21" s="26">
        <f>+C21-15018.5</f>
        <v>41115.796000000002</v>
      </c>
    </row>
    <row r="22" spans="1:21" ht="12.95" customHeight="1" x14ac:dyDescent="0.2">
      <c r="A22" s="39" t="s">
        <v>47</v>
      </c>
      <c r="B22" s="40" t="s">
        <v>48</v>
      </c>
      <c r="C22" s="39">
        <v>59055.511400000003</v>
      </c>
      <c r="D22" s="39">
        <v>3.5000000000000001E-3</v>
      </c>
      <c r="E22" s="20">
        <f t="shared" ref="E22:E31" si="0">+(C22-C$7)/C$8</f>
        <v>4054.0341673952576</v>
      </c>
      <c r="F22" s="20">
        <f t="shared" ref="F22:F31" si="1">ROUND(2*E22,0)/2</f>
        <v>4054</v>
      </c>
      <c r="G22" s="20">
        <f t="shared" ref="G22:G31" si="2">+C22-(C$7+F22*C$8)</f>
        <v>2.4620000003778841E-2</v>
      </c>
      <c r="K22" s="20">
        <f t="shared" ref="K22:K31" si="3">+G22</f>
        <v>2.4620000003778841E-2</v>
      </c>
      <c r="O22" s="20">
        <f t="shared" ref="O22:O31" ca="1" si="4">+C$11+C$12*$F22</f>
        <v>2.2499847805234403E-2</v>
      </c>
      <c r="Q22" s="26">
        <f t="shared" ref="Q22:Q31" si="5">+C22-15018.5</f>
        <v>44037.011400000003</v>
      </c>
    </row>
    <row r="23" spans="1:21" ht="12.95" customHeight="1" x14ac:dyDescent="0.2">
      <c r="A23" s="39" t="s">
        <v>47</v>
      </c>
      <c r="B23" s="40" t="s">
        <v>48</v>
      </c>
      <c r="C23" s="39">
        <v>59077.484600000003</v>
      </c>
      <c r="D23" s="39">
        <v>3.5000000000000001E-3</v>
      </c>
      <c r="E23" s="20">
        <f t="shared" si="0"/>
        <v>4084.5283594931807</v>
      </c>
      <c r="F23" s="20">
        <f t="shared" si="1"/>
        <v>4084.5</v>
      </c>
      <c r="G23" s="20">
        <f t="shared" si="2"/>
        <v>2.043499999854248E-2</v>
      </c>
      <c r="K23" s="20">
        <f t="shared" si="3"/>
        <v>2.043499999854248E-2</v>
      </c>
      <c r="O23" s="20">
        <f t="shared" ca="1" si="4"/>
        <v>2.2669843688637309E-2</v>
      </c>
      <c r="Q23" s="26">
        <f t="shared" si="5"/>
        <v>44058.984600000003</v>
      </c>
    </row>
    <row r="24" spans="1:21" ht="12.95" customHeight="1" x14ac:dyDescent="0.2">
      <c r="A24" s="39" t="s">
        <v>47</v>
      </c>
      <c r="B24" s="40" t="s">
        <v>48</v>
      </c>
      <c r="C24" s="39">
        <v>59780.4087</v>
      </c>
      <c r="D24" s="39">
        <v>3.5000000000000001E-3</v>
      </c>
      <c r="E24" s="20">
        <f t="shared" si="0"/>
        <v>5060.0395520213133</v>
      </c>
      <c r="F24" s="20">
        <f t="shared" si="1"/>
        <v>5060</v>
      </c>
      <c r="G24" s="20">
        <f t="shared" si="2"/>
        <v>2.8500000000349246E-2</v>
      </c>
      <c r="K24" s="20">
        <f t="shared" si="3"/>
        <v>2.8500000000349246E-2</v>
      </c>
      <c r="O24" s="20">
        <f t="shared" ca="1" si="4"/>
        <v>2.8106925139769659E-2</v>
      </c>
      <c r="Q24" s="26">
        <f t="shared" si="5"/>
        <v>44761.9087</v>
      </c>
    </row>
    <row r="25" spans="1:21" ht="12.95" customHeight="1" x14ac:dyDescent="0.2">
      <c r="A25" s="39" t="s">
        <v>47</v>
      </c>
      <c r="B25" s="40" t="s">
        <v>48</v>
      </c>
      <c r="C25" s="39">
        <v>59780.4087</v>
      </c>
      <c r="D25" s="39">
        <v>3.5000000000000001E-3</v>
      </c>
      <c r="E25" s="20">
        <f t="shared" si="0"/>
        <v>5060.0395520213133</v>
      </c>
      <c r="F25" s="20">
        <f t="shared" si="1"/>
        <v>5060</v>
      </c>
      <c r="G25" s="20">
        <f t="shared" si="2"/>
        <v>2.8500000000349246E-2</v>
      </c>
      <c r="K25" s="20">
        <f t="shared" si="3"/>
        <v>2.8500000000349246E-2</v>
      </c>
      <c r="O25" s="20">
        <f t="shared" ca="1" si="4"/>
        <v>2.8106925139769659E-2</v>
      </c>
      <c r="Q25" s="26">
        <f t="shared" si="5"/>
        <v>44761.9087</v>
      </c>
    </row>
    <row r="26" spans="1:21" ht="12.95" customHeight="1" x14ac:dyDescent="0.2">
      <c r="A26" s="39" t="s">
        <v>47</v>
      </c>
      <c r="B26" s="40" t="s">
        <v>48</v>
      </c>
      <c r="C26" s="39">
        <v>59803.466</v>
      </c>
      <c r="D26" s="39">
        <v>3.5000000000000001E-3</v>
      </c>
      <c r="E26" s="20">
        <f t="shared" si="0"/>
        <v>5092.0382474985054</v>
      </c>
      <c r="F26" s="20">
        <f t="shared" si="1"/>
        <v>5092</v>
      </c>
      <c r="G26" s="20">
        <f t="shared" si="2"/>
        <v>2.7559999994991813E-2</v>
      </c>
      <c r="K26" s="20">
        <f t="shared" si="3"/>
        <v>2.7559999994991813E-2</v>
      </c>
      <c r="O26" s="20">
        <f t="shared" ca="1" si="4"/>
        <v>2.8285281476454677E-2</v>
      </c>
      <c r="Q26" s="26">
        <f t="shared" si="5"/>
        <v>44784.966</v>
      </c>
    </row>
    <row r="27" spans="1:21" ht="12.95" customHeight="1" x14ac:dyDescent="0.2">
      <c r="A27" s="39" t="s">
        <v>47</v>
      </c>
      <c r="B27" s="40" t="s">
        <v>48</v>
      </c>
      <c r="C27" s="39">
        <v>59803.466</v>
      </c>
      <c r="D27" s="39">
        <v>3.5000000000000001E-3</v>
      </c>
      <c r="E27" s="20">
        <f t="shared" si="0"/>
        <v>5092.0382474985054</v>
      </c>
      <c r="F27" s="20">
        <f t="shared" si="1"/>
        <v>5092</v>
      </c>
      <c r="G27" s="20">
        <f t="shared" si="2"/>
        <v>2.7559999994991813E-2</v>
      </c>
      <c r="K27" s="20">
        <f t="shared" si="3"/>
        <v>2.7559999994991813E-2</v>
      </c>
      <c r="O27" s="20">
        <f t="shared" ca="1" si="4"/>
        <v>2.8285281476454677E-2</v>
      </c>
      <c r="Q27" s="26">
        <f t="shared" si="5"/>
        <v>44784.966</v>
      </c>
    </row>
    <row r="28" spans="1:21" ht="12.95" customHeight="1" x14ac:dyDescent="0.2">
      <c r="A28" s="39" t="s">
        <v>47</v>
      </c>
      <c r="B28" s="40" t="s">
        <v>48</v>
      </c>
      <c r="C28" s="39">
        <v>60181.408199999998</v>
      </c>
      <c r="D28" s="39">
        <v>3.5000000000000001E-3</v>
      </c>
      <c r="E28" s="20">
        <f t="shared" si="0"/>
        <v>5616.5427369998688</v>
      </c>
      <c r="F28" s="20">
        <f t="shared" si="1"/>
        <v>5616.5</v>
      </c>
      <c r="G28" s="20">
        <f t="shared" si="2"/>
        <v>3.0794999998761341E-2</v>
      </c>
      <c r="K28" s="20">
        <f t="shared" si="3"/>
        <v>3.0794999998761341E-2</v>
      </c>
      <c r="O28" s="20">
        <f t="shared" ca="1" si="4"/>
        <v>3.1208653307432551E-2</v>
      </c>
      <c r="Q28" s="26">
        <f t="shared" si="5"/>
        <v>45162.908199999998</v>
      </c>
    </row>
    <row r="29" spans="1:21" ht="12.95" customHeight="1" x14ac:dyDescent="0.2">
      <c r="A29" s="39" t="s">
        <v>47</v>
      </c>
      <c r="B29" s="40" t="s">
        <v>48</v>
      </c>
      <c r="C29" s="39">
        <v>60181.408199999998</v>
      </c>
      <c r="D29" s="39">
        <v>3.5000000000000001E-3</v>
      </c>
      <c r="E29" s="20">
        <f t="shared" si="0"/>
        <v>5616.5427369998688</v>
      </c>
      <c r="F29" s="20">
        <f t="shared" si="1"/>
        <v>5616.5</v>
      </c>
      <c r="G29" s="20">
        <f t="shared" si="2"/>
        <v>3.0794999998761341E-2</v>
      </c>
      <c r="K29" s="20">
        <f t="shared" si="3"/>
        <v>3.0794999998761341E-2</v>
      </c>
      <c r="O29" s="20">
        <f t="shared" ca="1" si="4"/>
        <v>3.1208653307432551E-2</v>
      </c>
      <c r="Q29" s="26">
        <f t="shared" si="5"/>
        <v>45162.908199999998</v>
      </c>
    </row>
    <row r="30" spans="1:21" ht="12.95" customHeight="1" x14ac:dyDescent="0.2">
      <c r="A30" s="39" t="s">
        <v>47</v>
      </c>
      <c r="B30" s="40" t="s">
        <v>48</v>
      </c>
      <c r="C30" s="39">
        <v>60211.312400000003</v>
      </c>
      <c r="D30" s="39">
        <v>3.5000000000000001E-3</v>
      </c>
      <c r="E30" s="20">
        <f t="shared" si="0"/>
        <v>5658.0434933455463</v>
      </c>
      <c r="F30" s="20">
        <f t="shared" si="1"/>
        <v>5658</v>
      </c>
      <c r="G30" s="20">
        <f t="shared" si="2"/>
        <v>3.1340000001364388E-2</v>
      </c>
      <c r="K30" s="20">
        <f t="shared" si="3"/>
        <v>3.1340000001364388E-2</v>
      </c>
      <c r="O30" s="20">
        <f t="shared" ca="1" si="4"/>
        <v>3.1439959181570928E-2</v>
      </c>
      <c r="Q30" s="26">
        <f t="shared" si="5"/>
        <v>45192.812400000003</v>
      </c>
    </row>
    <row r="31" spans="1:21" ht="12.95" customHeight="1" x14ac:dyDescent="0.2">
      <c r="A31" s="39" t="s">
        <v>47</v>
      </c>
      <c r="B31" s="40" t="s">
        <v>48</v>
      </c>
      <c r="C31" s="39">
        <v>60229.328500000003</v>
      </c>
      <c r="D31" s="39">
        <v>3.5000000000000001E-3</v>
      </c>
      <c r="E31" s="20">
        <f t="shared" si="0"/>
        <v>5683.0460607574569</v>
      </c>
      <c r="F31" s="20">
        <f t="shared" si="1"/>
        <v>5683</v>
      </c>
      <c r="G31" s="20">
        <f t="shared" si="2"/>
        <v>3.3190000001923181E-2</v>
      </c>
      <c r="K31" s="20">
        <f t="shared" si="3"/>
        <v>3.3190000001923181E-2</v>
      </c>
      <c r="O31" s="20">
        <f t="shared" ca="1" si="4"/>
        <v>3.1579300069606103E-2</v>
      </c>
      <c r="Q31" s="26">
        <f t="shared" si="5"/>
        <v>45210.828500000003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2024-08-22T06:03:27Z</dcterms:modified>
</cp:coreProperties>
</file>