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6C5B14-6D79-4403-8F2D-A99CB0BBB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/>
  <c r="K29" i="1"/>
  <c r="Q29" i="1"/>
  <c r="E30" i="1"/>
  <c r="F30" i="1" s="1"/>
  <c r="G30" i="1" s="1"/>
  <c r="K30" i="1" s="1"/>
  <c r="Q30" i="1"/>
  <c r="E31" i="1"/>
  <c r="F31" i="1"/>
  <c r="G31" i="1" s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6" i="1"/>
  <c r="O30" i="1"/>
  <c r="O23" i="1"/>
  <c r="O27" i="1"/>
  <c r="O31" i="1"/>
  <c r="O25" i="1"/>
  <c r="O22" i="1"/>
  <c r="O29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<sst xmlns="http://schemas.openxmlformats.org/spreadsheetml/2006/main" count="73" uniqueCount="52">
  <si>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</si>
  <si>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</si>
  <si>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</si>
  <si>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</si>
  <si>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</si>
  <si>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</si>
  <si>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</si>
  <si>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</si>
  <si>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</si>
  <si>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</si>
  <si>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</si>
  <si>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</si>
  <si>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</si>
  <si>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</si>
  <si>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</si>
  <si>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</si>
  <si>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</si>
  <si>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</si>
  <si>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</si>
  <si>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</si>
  <si>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</si>
  <si>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</si>
  <si>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</si>
  <si>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</si>
  <si>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</si>
  <si>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</si>
  <si>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</si>
  <si>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</si>
  <si>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</si>
  <si>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</si>
  <si>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</si>
  <si>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</si>
  <si>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</si>
  <si>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</si>
  <si>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</si>
  <si>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</si>
  <si>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</si>
  <si>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</si>
  <si>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</si>
  <si>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</si>
  <si>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</si>
  <si>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</si>
  <si>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</si>
  <si>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</si>
  <si>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</si>
  <si>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V3023 Cyg</t>
  </si>
  <si>
    <t>BAV 91 Feb 2024</t>
  </si>
  <si>
    <t>I</t>
  </si>
  <si>
    <t>EB</t>
  </si>
  <si>
    <t>VSX</t>
  </si>
  <si>
    <t>13.44-13.73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</si>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</sst>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V3023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-3.3500000005005859E-2</c:v>
                </c:pt>
                <c:pt idx="2">
                  <c:v>-3.2270000003336463E-2</c:v>
                </c:pt>
                <c:pt idx="3">
                  <c:v>-3.4200000001874287E-2</c:v>
                </c:pt>
                <c:pt idx="4">
                  <c:v>-4.0910000003350433E-2</c:v>
                </c:pt>
                <c:pt idx="5">
                  <c:v>-4.1140000001178123E-2</c:v>
                </c:pt>
                <c:pt idx="6">
                  <c:v>-4.2760000003909227E-2</c:v>
                </c:pt>
                <c:pt idx="7">
                  <c:v>-4.7480000001087319E-2</c:v>
                </c:pt>
                <c:pt idx="8">
                  <c:v>-4.882999999972526E-2</c:v>
                </c:pt>
                <c:pt idx="9">
                  <c:v>-5.0559999996039551E-2</c:v>
                </c:pt>
                <c:pt idx="10">
                  <c:v>-4.8289999998814892E-2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9.7439337591032071E-4</c:v>
                </c:pt>
                <c:pt idx="1">
                  <c:v>-3.3914409138784268E-2</c:v>
                </c:pt>
                <c:pt idx="2">
                  <c:v>-3.4174891148509363E-2</c:v>
                </c:pt>
                <c:pt idx="3">
                  <c:v>-3.4177522279920727E-2</c:v>
                </c:pt>
                <c:pt idx="4">
                  <c:v>-4.2562938087939713E-2</c:v>
                </c:pt>
                <c:pt idx="5">
                  <c:v>-4.2565569219351077E-2</c:v>
                </c:pt>
                <c:pt idx="6">
                  <c:v>-4.2839206886132991E-2</c:v>
                </c:pt>
                <c:pt idx="7">
                  <c:v>-4.7348966125211917E-2</c:v>
                </c:pt>
                <c:pt idx="8">
                  <c:v>-4.770416886574614E-2</c:v>
                </c:pt>
                <c:pt idx="9">
                  <c:v>-4.7706799997157504E-2</c:v>
                </c:pt>
                <c:pt idx="10">
                  <c:v>-4.7919921641478035E-2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6630</c:v>
                      </c:pt>
                      <c:pt idx="2">
                        <c:v>6679.5</c:v>
                      </c:pt>
                      <c:pt idx="3">
                        <c:v>6680</c:v>
                      </c:pt>
                      <c:pt idx="4">
                        <c:v>8273.5</c:v>
                      </c:pt>
                      <c:pt idx="5">
                        <c:v>8274</c:v>
                      </c:pt>
                      <c:pt idx="6">
                        <c:v>8326</c:v>
                      </c:pt>
                      <c:pt idx="7">
                        <c:v>9183</c:v>
                      </c:pt>
                      <c:pt idx="8">
                        <c:v>9250.5</c:v>
                      </c:pt>
                      <c:pt idx="9">
                        <c:v>9251</c:v>
                      </c:pt>
                      <c:pt idx="10">
                        <c:v>9291.5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-3.3500000005005859E-2</c:v>
                </c:pt>
                <c:pt idx="2">
                  <c:v>-3.2270000003336463E-2</c:v>
                </c:pt>
                <c:pt idx="3">
                  <c:v>-3.4200000001874287E-2</c:v>
                </c:pt>
                <c:pt idx="4">
                  <c:v>-4.0910000003350433E-2</c:v>
                </c:pt>
                <c:pt idx="5">
                  <c:v>-4.1140000001178123E-2</c:v>
                </c:pt>
                <c:pt idx="6">
                  <c:v>-4.2760000003909227E-2</c:v>
                </c:pt>
                <c:pt idx="7">
                  <c:v>-4.7480000001087319E-2</c:v>
                </c:pt>
                <c:pt idx="8">
                  <c:v>-4.882999999972526E-2</c:v>
                </c:pt>
                <c:pt idx="9">
                  <c:v>-5.0559999996039551E-2</c:v>
                </c:pt>
                <c:pt idx="10">
                  <c:v>-4.8289999998814892E-2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9.7439337591032071E-4</c:v>
                </c:pt>
                <c:pt idx="1">
                  <c:v>-3.3914409138784268E-2</c:v>
                </c:pt>
                <c:pt idx="2">
                  <c:v>-3.4174891148509363E-2</c:v>
                </c:pt>
                <c:pt idx="3">
                  <c:v>-3.4177522279920727E-2</c:v>
                </c:pt>
                <c:pt idx="4">
                  <c:v>-4.2562938087939713E-2</c:v>
                </c:pt>
                <c:pt idx="5">
                  <c:v>-4.2565569219351077E-2</c:v>
                </c:pt>
                <c:pt idx="6">
                  <c:v>-4.2839206886132991E-2</c:v>
                </c:pt>
                <c:pt idx="7">
                  <c:v>-4.7348966125211917E-2</c:v>
                </c:pt>
                <c:pt idx="8">
                  <c:v>-4.770416886574614E-2</c:v>
                </c:pt>
                <c:pt idx="9">
                  <c:v>-4.7706799997157504E-2</c:v>
                </c:pt>
                <c:pt idx="10">
                  <c:v>-4.7919921641478035E-2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6630</c:v>
                </c:pt>
                <c:pt idx="2">
                  <c:v>6679.5</c:v>
                </c:pt>
                <c:pt idx="3">
                  <c:v>6680</c:v>
                </c:pt>
                <c:pt idx="4">
                  <c:v>8273.5</c:v>
                </c:pt>
                <c:pt idx="5">
                  <c:v>8274</c:v>
                </c:pt>
                <c:pt idx="6">
                  <c:v>8326</c:v>
                </c:pt>
                <c:pt idx="7">
                  <c:v>9183</c:v>
                </c:pt>
                <c:pt idx="8">
                  <c:v>9250.5</c:v>
                </c:pt>
                <c:pt idx="9">
                  <c:v>9251</c:v>
                </c:pt>
                <c:pt idx="10">
                  <c:v>9291.5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56131.33</v>
      </c>
      <c r="D7" s="13" t="s">
        <v>49</v>
      </c>
    </row>
    <row r="8" spans="1:15" ht="12.95" customHeight="1" x14ac:dyDescent="0.2">
      <c r="A8" s="20" t="s">
        <v>3</v>
      </c>
      <c r="C8" s="28">
        <v>0.44106000000000001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9.7439337591032071E-4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-5.2622628227291993E-6</v>
      </c>
      <c r="D12" s="21"/>
      <c r="E12" s="31" t="s">
        <v>51</v>
      </c>
      <c r="F12" s="32" t="s">
        <v>50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60544.762906944445</v>
      </c>
    </row>
    <row r="15" spans="1:15" ht="12.95" customHeight="1" x14ac:dyDescent="0.2">
      <c r="A15" s="17" t="s">
        <v>17</v>
      </c>
      <c r="C15" s="18">
        <f ca="1">(C7+C11)+(C8+C12)*INT(MAX(F21:F3533))</f>
        <v>60229.170542709493</v>
      </c>
      <c r="E15" s="33" t="s">
        <v>33</v>
      </c>
      <c r="F15" s="35">
        <f ca="1">ROUND(2*(F14-$C$7)/$C$8,0)/2+F13</f>
        <v>10007.5</v>
      </c>
    </row>
    <row r="16" spans="1:15" ht="12.95" customHeight="1" x14ac:dyDescent="0.2">
      <c r="A16" s="17" t="s">
        <v>4</v>
      </c>
      <c r="C16" s="18">
        <f ca="1">+C8+C12</f>
        <v>0.44105473773717729</v>
      </c>
      <c r="E16" s="33" t="s">
        <v>34</v>
      </c>
      <c r="F16" s="35">
        <f ca="1">ROUND(2*(F14-$C$15)/$C$16,0)/2+F13</f>
        <v>716.5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45527.082095631515</v>
      </c>
    </row>
    <row r="18" spans="1:21" ht="12.95" customHeight="1" thickTop="1" thickBot="1" x14ac:dyDescent="0.25">
      <c r="A18" s="17" t="s">
        <v>5</v>
      </c>
      <c r="C18" s="24">
        <f ca="1">+C15</f>
        <v>60229.170542709493</v>
      </c>
      <c r="D18" s="25">
        <f ca="1">+C16</f>
        <v>0.44105473773717729</v>
      </c>
      <c r="E18" s="38" t="s">
        <v>44</v>
      </c>
      <c r="F18" s="37">
        <f ca="1">+($C$15+$C$16*$F$16)-($C$16/2)-15018.5-$C$5/24</f>
        <v>45526.861568262648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56131.33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9.7439337591032071E-4</v>
      </c>
      <c r="Q21" s="26">
        <f>+C21-15018.5</f>
        <v>41112.83</v>
      </c>
    </row>
    <row r="22" spans="1:21" ht="12.95" customHeight="1" x14ac:dyDescent="0.2">
      <c r="A22" s="39" t="s">
        <v>46</v>
      </c>
      <c r="B22" s="40" t="s">
        <v>47</v>
      </c>
      <c r="C22" s="39">
        <v>59055.524299999997</v>
      </c>
      <c r="D22" s="39">
        <v>3.5000000000000001E-3</v>
      </c>
      <c r="E22" s="20">
        <f t="shared" ref="E22:E31" si="0">+(C22-C$7)/C$8</f>
        <v>6629.9240466149631</v>
      </c>
      <c r="F22" s="20">
        <f t="shared" ref="F22:F31" si="1">ROUND(2*E22,0)/2</f>
        <v>6630</v>
      </c>
      <c r="G22" s="20">
        <f t="shared" ref="G22:G31" si="2">+C22-(C$7+F22*C$8)</f>
        <v>-3.3500000005005859E-2</v>
      </c>
      <c r="K22" s="20">
        <f t="shared" ref="K22:K31" si="3">+G22</f>
        <v>-3.3500000005005859E-2</v>
      </c>
      <c r="O22" s="20">
        <f t="shared" ref="O22:O31" ca="1" si="4">+C$11+C$12*$F22</f>
        <v>-3.3914409138784268E-2</v>
      </c>
      <c r="Q22" s="26">
        <f t="shared" ref="Q22:Q31" si="5">+C22-15018.5</f>
        <v>44037.024299999997</v>
      </c>
    </row>
    <row r="23" spans="1:21" ht="12.95" customHeight="1" x14ac:dyDescent="0.2">
      <c r="A23" s="39" t="s">
        <v>46</v>
      </c>
      <c r="B23" s="40" t="s">
        <v>47</v>
      </c>
      <c r="C23" s="39">
        <v>59077.358</v>
      </c>
      <c r="D23" s="39">
        <v>3.5000000000000001E-3</v>
      </c>
      <c r="E23" s="20">
        <f t="shared" si="0"/>
        <v>6679.4268353511961</v>
      </c>
      <c r="F23" s="20">
        <f t="shared" si="1"/>
        <v>6679.5</v>
      </c>
      <c r="G23" s="20">
        <f t="shared" si="2"/>
        <v>-3.2270000003336463E-2</v>
      </c>
      <c r="K23" s="20">
        <f t="shared" si="3"/>
        <v>-3.2270000003336463E-2</v>
      </c>
      <c r="O23" s="20">
        <f t="shared" ca="1" si="4"/>
        <v>-3.4174891148509363E-2</v>
      </c>
      <c r="Q23" s="26">
        <f t="shared" si="5"/>
        <v>44058.858</v>
      </c>
    </row>
    <row r="24" spans="1:21" ht="12.95" customHeight="1" x14ac:dyDescent="0.2">
      <c r="A24" s="39" t="s">
        <v>46</v>
      </c>
      <c r="B24" s="40" t="s">
        <v>47</v>
      </c>
      <c r="C24" s="39">
        <v>59077.5766</v>
      </c>
      <c r="D24" s="39">
        <v>3.5000000000000001E-3</v>
      </c>
      <c r="E24" s="20">
        <f t="shared" si="0"/>
        <v>6679.9224595293126</v>
      </c>
      <c r="F24" s="20">
        <f t="shared" si="1"/>
        <v>6680</v>
      </c>
      <c r="G24" s="20">
        <f t="shared" si="2"/>
        <v>-3.4200000001874287E-2</v>
      </c>
      <c r="K24" s="20">
        <f t="shared" si="3"/>
        <v>-3.4200000001874287E-2</v>
      </c>
      <c r="O24" s="20">
        <f t="shared" ca="1" si="4"/>
        <v>-3.4177522279920727E-2</v>
      </c>
      <c r="Q24" s="26">
        <f t="shared" si="5"/>
        <v>44059.0766</v>
      </c>
    </row>
    <row r="25" spans="1:21" ht="12.95" customHeight="1" x14ac:dyDescent="0.2">
      <c r="A25" s="39" t="s">
        <v>46</v>
      </c>
      <c r="B25" s="40" t="s">
        <v>47</v>
      </c>
      <c r="C25" s="39">
        <v>59780.398999999998</v>
      </c>
      <c r="D25" s="39">
        <v>3.5000000000000001E-3</v>
      </c>
      <c r="E25" s="20">
        <f t="shared" si="0"/>
        <v>8273.4072461796477</v>
      </c>
      <c r="F25" s="20">
        <f t="shared" si="1"/>
        <v>8273.5</v>
      </c>
      <c r="G25" s="20">
        <f t="shared" si="2"/>
        <v>-4.0910000003350433E-2</v>
      </c>
      <c r="K25" s="20">
        <f t="shared" si="3"/>
        <v>-4.0910000003350433E-2</v>
      </c>
      <c r="O25" s="20">
        <f t="shared" ca="1" si="4"/>
        <v>-4.2562938087939713E-2</v>
      </c>
      <c r="Q25" s="26">
        <f t="shared" si="5"/>
        <v>44761.898999999998</v>
      </c>
    </row>
    <row r="26" spans="1:21" ht="12.95" customHeight="1" x14ac:dyDescent="0.2">
      <c r="A26" s="39" t="s">
        <v>46</v>
      </c>
      <c r="B26" s="40" t="s">
        <v>47</v>
      </c>
      <c r="C26" s="39">
        <v>59780.619299999998</v>
      </c>
      <c r="D26" s="39">
        <v>3.5000000000000001E-3</v>
      </c>
      <c r="E26" s="20">
        <f t="shared" si="0"/>
        <v>8273.9067247086496</v>
      </c>
      <c r="F26" s="20">
        <f t="shared" si="1"/>
        <v>8274</v>
      </c>
      <c r="G26" s="20">
        <f t="shared" si="2"/>
        <v>-4.1140000001178123E-2</v>
      </c>
      <c r="K26" s="20">
        <f t="shared" si="3"/>
        <v>-4.1140000001178123E-2</v>
      </c>
      <c r="O26" s="20">
        <f t="shared" ca="1" si="4"/>
        <v>-4.2565569219351077E-2</v>
      </c>
      <c r="Q26" s="26">
        <f t="shared" si="5"/>
        <v>44762.119299999998</v>
      </c>
    </row>
    <row r="27" spans="1:21" ht="12.95" customHeight="1" x14ac:dyDescent="0.2">
      <c r="A27" s="39" t="s">
        <v>46</v>
      </c>
      <c r="B27" s="40" t="s">
        <v>47</v>
      </c>
      <c r="C27" s="39">
        <v>59803.552799999998</v>
      </c>
      <c r="D27" s="39">
        <v>3.5000000000000001E-3</v>
      </c>
      <c r="E27" s="20">
        <f t="shared" si="0"/>
        <v>8325.9030517389838</v>
      </c>
      <c r="F27" s="20">
        <f t="shared" si="1"/>
        <v>8326</v>
      </c>
      <c r="G27" s="20">
        <f t="shared" si="2"/>
        <v>-4.2760000003909227E-2</v>
      </c>
      <c r="K27" s="20">
        <f t="shared" si="3"/>
        <v>-4.2760000003909227E-2</v>
      </c>
      <c r="O27" s="20">
        <f t="shared" ca="1" si="4"/>
        <v>-4.2839206886132991E-2</v>
      </c>
      <c r="Q27" s="26">
        <f t="shared" si="5"/>
        <v>44785.052799999998</v>
      </c>
    </row>
    <row r="28" spans="1:21" ht="12.95" customHeight="1" x14ac:dyDescent="0.2">
      <c r="A28" s="39" t="s">
        <v>46</v>
      </c>
      <c r="B28" s="40" t="s">
        <v>47</v>
      </c>
      <c r="C28" s="39">
        <v>60181.536500000002</v>
      </c>
      <c r="D28" s="39">
        <v>3.5000000000000001E-3</v>
      </c>
      <c r="E28" s="20">
        <f t="shared" si="0"/>
        <v>9182.8923502471316</v>
      </c>
      <c r="F28" s="20">
        <f t="shared" si="1"/>
        <v>9183</v>
      </c>
      <c r="G28" s="20">
        <f t="shared" si="2"/>
        <v>-4.7480000001087319E-2</v>
      </c>
      <c r="K28" s="20">
        <f t="shared" si="3"/>
        <v>-4.7480000001087319E-2</v>
      </c>
      <c r="O28" s="20">
        <f t="shared" ca="1" si="4"/>
        <v>-4.7348966125211917E-2</v>
      </c>
      <c r="Q28" s="26">
        <f t="shared" si="5"/>
        <v>45163.036500000002</v>
      </c>
    </row>
    <row r="29" spans="1:21" ht="12.95" customHeight="1" x14ac:dyDescent="0.2">
      <c r="A29" s="39" t="s">
        <v>46</v>
      </c>
      <c r="B29" s="40" t="s">
        <v>47</v>
      </c>
      <c r="C29" s="39">
        <v>60211.306700000001</v>
      </c>
      <c r="D29" s="39">
        <v>3.5000000000000001E-3</v>
      </c>
      <c r="E29" s="20">
        <f t="shared" si="0"/>
        <v>9250.3892894390774</v>
      </c>
      <c r="F29" s="20">
        <f t="shared" si="1"/>
        <v>9250.5</v>
      </c>
      <c r="G29" s="20">
        <f t="shared" si="2"/>
        <v>-4.882999999972526E-2</v>
      </c>
      <c r="K29" s="20">
        <f t="shared" si="3"/>
        <v>-4.882999999972526E-2</v>
      </c>
      <c r="O29" s="20">
        <f t="shared" ca="1" si="4"/>
        <v>-4.770416886574614E-2</v>
      </c>
      <c r="Q29" s="26">
        <f t="shared" si="5"/>
        <v>45192.806700000001</v>
      </c>
    </row>
    <row r="30" spans="1:21" ht="12.95" customHeight="1" x14ac:dyDescent="0.2">
      <c r="A30" s="39" t="s">
        <v>46</v>
      </c>
      <c r="B30" s="40" t="s">
        <v>47</v>
      </c>
      <c r="C30" s="39">
        <v>60211.525500000003</v>
      </c>
      <c r="D30" s="39">
        <v>3.5000000000000001E-3</v>
      </c>
      <c r="E30" s="20">
        <f t="shared" si="0"/>
        <v>9250.8853670702429</v>
      </c>
      <c r="F30" s="20">
        <f t="shared" si="1"/>
        <v>9251</v>
      </c>
      <c r="G30" s="20">
        <f t="shared" si="2"/>
        <v>-5.0559999996039551E-2</v>
      </c>
      <c r="K30" s="20">
        <f t="shared" si="3"/>
        <v>-5.0559999996039551E-2</v>
      </c>
      <c r="O30" s="20">
        <f t="shared" ca="1" si="4"/>
        <v>-4.7706799997157504E-2</v>
      </c>
      <c r="Q30" s="26">
        <f t="shared" si="5"/>
        <v>45193.025500000003</v>
      </c>
    </row>
    <row r="31" spans="1:21" ht="12.95" customHeight="1" x14ac:dyDescent="0.2">
      <c r="A31" s="39" t="s">
        <v>46</v>
      </c>
      <c r="B31" s="40" t="s">
        <v>47</v>
      </c>
      <c r="C31" s="39">
        <v>60229.390700000004</v>
      </c>
      <c r="D31" s="39">
        <v>3.5000000000000001E-3</v>
      </c>
      <c r="E31" s="20">
        <f t="shared" si="0"/>
        <v>9291.3905137623042</v>
      </c>
      <c r="F31" s="20">
        <f t="shared" si="1"/>
        <v>9291.5</v>
      </c>
      <c r="G31" s="20">
        <f t="shared" si="2"/>
        <v>-4.8289999998814892E-2</v>
      </c>
      <c r="K31" s="20">
        <f t="shared" si="3"/>
        <v>-4.8289999998814892E-2</v>
      </c>
      <c r="O31" s="20">
        <f t="shared" ca="1" si="4"/>
        <v>-4.7919921641478035E-2</v>
      </c>
      <c r="Q31" s="26">
        <f t="shared" si="5"/>
        <v>45210.890700000004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2024-08-22T06:18:35Z</dcterms:modified>
</cp:coreProperties>
</file>