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A01047A-B52F-491C-97AA-3BD434EF5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E22" i="1"/>
  <c r="F22" i="1"/>
  <c r="G22" i="1"/>
  <c r="H22" i="1"/>
  <c r="Q21" i="1"/>
  <c r="Q22" i="1"/>
  <c r="E14" i="1"/>
  <c r="C17" i="1"/>
  <c r="C11" i="1"/>
  <c r="E15" i="1" l="1"/>
  <c r="C12" i="1"/>
  <c r="C16" i="1" l="1"/>
  <c r="D18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<sst xmlns="http://schemas.openxmlformats.org/spreadsheetml/2006/main" count="56" uniqueCount="53">
  <si>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</si>
  <si>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</si>
  <si>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</si>
  <si>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</si>
  <si>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</si>
  <si>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</si>
  <si>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</si>
  <si>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</si>
  <si>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</si>
  <si>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</si>
  <si>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</si>
  <si>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</si>
  <si>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</si>
  <si>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</si>
  <si>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</si>
  <si>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</si>
  <si>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</si>
  <si>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</si>
  <si>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</si>
  <si>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</si>
  <si>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</si>
  <si>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</si>
  <si>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</si>
  <si>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</si>
  <si>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</si>
  <si>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</si>
  <si>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</si>
  <si>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</si>
  <si>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</si>
  <si>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</si>
  <si>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</si>
  <si>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</si>
  <si>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</si>
  <si>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</si>
  <si>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</si>
  <si>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</si>
  <si>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</si>
  <si>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</si>
  <si>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</si>
  <si>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</si>
  <si>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</si>
  <si>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</si>
  <si>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</si>
  <si>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G3583-0309</t>
  </si>
  <si>
    <t>G3583-0309_Cyg.xls</t>
  </si>
  <si>
    <t>EW</t>
  </si>
  <si>
    <t>Cyg</t>
  </si>
  <si>
    <t>VSX</t>
  </si>
  <si>
    <t>IBVS 6070</t>
  </si>
  <si>
    <t>I</t>
  </si>
  <si>
    <t>IBVS 6084</t>
  </si>
  <si>
    <t>V3086 Cyg / GSC 3583-0309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</si>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</sst>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V3086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4.3385000026319176E-4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7B-4BB9-9717-ABF4014802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7B-4BB9-9717-ABF4014802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7B-4BB9-9717-ABF4014802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7B-4BB9-9717-ABF4014802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7B-4BB9-9717-ABF4014802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7B-4BB9-9717-ABF4014802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7B-4BB9-9717-ABF4014802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4.3385000026319176E-4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7B-4BB9-9717-ABF4014802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7B-4BB9-9717-ABF401480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263104"/>
        <c:axId val="1"/>
      </c:scatterChart>
      <c:valAx>
        <c:axId val="60426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26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266700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91756D-02D1-4F98-6314-5EC219677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35" sqref="D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55851.404900000001</v>
      </c>
      <c r="D7" s="30" t="s">
        <v>47</v>
      </c>
    </row>
    <row r="8" spans="1:7" x14ac:dyDescent="0.2">
      <c r="A8" t="s">
        <v>3</v>
      </c>
      <c r="C8" s="36">
        <v>0.3633131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2.629393940989041E-5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60346.736472337958</v>
      </c>
    </row>
    <row r="15" spans="1:7" x14ac:dyDescent="0.2">
      <c r="A15" s="12" t="s">
        <v>17</v>
      </c>
      <c r="B15" s="10"/>
      <c r="C15" s="13">
        <f ca="1">(C7+C11)+(C8+C12)*INT(MAX(F21:F3532))</f>
        <v>55857.218330303032</v>
      </c>
      <c r="D15" s="14" t="s">
        <v>39</v>
      </c>
      <c r="E15" s="15">
        <f ca="1">ROUND(2*(E14-$C$7)/$C$8,0)/2+E13</f>
        <v>12374</v>
      </c>
    </row>
    <row r="16" spans="1:7" x14ac:dyDescent="0.2">
      <c r="A16" s="16" t="s">
        <v>4</v>
      </c>
      <c r="B16" s="10"/>
      <c r="C16" s="17">
        <f ca="1">+C8+C12</f>
        <v>0.36333939393940989</v>
      </c>
      <c r="D16" s="14" t="s">
        <v>40</v>
      </c>
      <c r="E16" s="24">
        <f ca="1">ROUND(2*(E14-$C$15)/$C$16,0)/2+E13</f>
        <v>12357.5</v>
      </c>
    </row>
    <row r="17" spans="1:19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45329.080724242624</v>
      </c>
    </row>
    <row r="18" spans="1:19" ht="14.25" thickTop="1" thickBot="1" x14ac:dyDescent="0.25">
      <c r="A18" s="16" t="s">
        <v>5</v>
      </c>
      <c r="B18" s="10"/>
      <c r="C18" s="19">
        <f ca="1">+C15</f>
        <v>55857.218330303032</v>
      </c>
      <c r="D18" s="20">
        <f ca="1">+C16</f>
        <v>0.36333939393940989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55851.404900000001</v>
      </c>
      <c r="D21" s="35">
        <v>2.3999999999999998E-3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40832.904900000001</v>
      </c>
      <c r="S21">
        <f ca="1">+(O21-G21)^2</f>
        <v>0</v>
      </c>
    </row>
    <row r="22" spans="1:19" x14ac:dyDescent="0.2">
      <c r="A22" s="35" t="s">
        <v>50</v>
      </c>
      <c r="B22" s="34" t="s">
        <v>49</v>
      </c>
      <c r="C22" s="35">
        <v>55857.4</v>
      </c>
      <c r="D22" s="35">
        <v>2.5999999999999999E-3</v>
      </c>
      <c r="E22">
        <f>+(C22-C$7)/C$8</f>
        <v>16.501194149068926</v>
      </c>
      <c r="F22">
        <f>ROUND(2*E22,0)/2</f>
        <v>16.5</v>
      </c>
      <c r="G22">
        <f>+C22-(C$7+F22*C$8)</f>
        <v>4.3385000026319176E-4</v>
      </c>
      <c r="H22">
        <f>+G22</f>
        <v>4.3385000026319176E-4</v>
      </c>
      <c r="O22">
        <f ca="1">+C$11+C$12*$F22</f>
        <v>4.3385000026319176E-4</v>
      </c>
      <c r="Q22" s="2">
        <f>+C22-15018.5</f>
        <v>40838.9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2024-02-06T04:40:31Z</dcterms:modified>
</cp:coreProperties>
</file>