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5E27016-01BB-420C-BE8E-4F9B27FB8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/>
  <c r="K29" i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/>
  <c r="G32" i="1"/>
  <c r="K32" i="1"/>
  <c r="Q3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22" i="1"/>
  <c r="O26" i="1"/>
  <c r="O30" i="1"/>
  <c r="O23" i="1"/>
  <c r="O27" i="1"/>
  <c r="O31" i="1"/>
  <c r="O25" i="1"/>
  <c r="O29" i="1"/>
  <c r="C16" i="1"/>
  <c r="D18" i="1" s="1"/>
  <c r="C15" i="1"/>
  <c r="O21" i="1"/>
  <c r="I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<sst xmlns="http://schemas.openxmlformats.org/spreadsheetml/2006/main" count="75" uniqueCount="51">
  <si>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</si>
  <si>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</si>
  <si>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</si>
  <si>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</si>
  <si>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</si>
  <si>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</si>
  <si>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</si>
  <si>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</si>
  <si>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</si>
  <si>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</si>
  <si>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</si>
  <si>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</si>
  <si>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</si>
  <si>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</si>
  <si>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</si>
  <si>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</si>
  <si>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</si>
  <si>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</si>
  <si>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</si>
  <si>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</si>
  <si>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</si>
  <si>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</si>
  <si>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</si>
  <si>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</si>
  <si>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</si>
  <si>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</si>
  <si>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</si>
  <si>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</si>
  <si>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</si>
  <si>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</si>
  <si>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</si>
  <si>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</si>
  <si>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</si>
  <si>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</si>
  <si>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</si>
  <si>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</si>
  <si>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</si>
  <si>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</si>
  <si>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</si>
  <si>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</si>
  <si>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Add Star</t>
  </si>
  <si>
    <t>BAD?</t>
  </si>
  <si>
    <t>Next ToM-P</t>
  </si>
  <si>
    <t>Next ToM-S</t>
  </si>
  <si>
    <t>BAV 91 Feb 2024</t>
  </si>
  <si>
    <t>I</t>
  </si>
  <si>
    <t>EW</t>
  </si>
  <si>
    <t>VSX</t>
  </si>
  <si>
    <t>15.358 (0.280)</t>
  </si>
  <si>
    <t xml:space="preserve">Mag r </t>
  </si>
  <si>
    <t>ZTF J195629.11+341410.7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</si>
</sst>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color rgb="FF00B050"/>
      <name val="Arial"/>
      <family val="2"/>
    </font>
    <font>
      <b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J195629.11+341410.7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-2.4655499946675263E-3</c:v>
                </c:pt>
                <c:pt idx="2">
                  <c:v>-4.2343500026618131E-3</c:v>
                </c:pt>
                <c:pt idx="3">
                  <c:v>-3.9612000036868267E-3</c:v>
                </c:pt>
                <c:pt idx="4">
                  <c:v>-3.0809000018052757E-3</c:v>
                </c:pt>
                <c:pt idx="5">
                  <c:v>-2.9004500029259361E-3</c:v>
                </c:pt>
                <c:pt idx="6">
                  <c:v>-7.5813499934156425E-3</c:v>
                </c:pt>
                <c:pt idx="7">
                  <c:v>-5.6174999990616925E-3</c:v>
                </c:pt>
                <c:pt idx="8">
                  <c:v>-5.6370500024058856E-3</c:v>
                </c:pt>
                <c:pt idx="9">
                  <c:v>-8.8646500007598661E-3</c:v>
                </c:pt>
                <c:pt idx="10">
                  <c:v>-7.8842000002623536E-3</c:v>
                </c:pt>
                <c:pt idx="11">
                  <c:v>-8.6407499984488823E-3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-1.704841335758869E-3</c:v>
                </c:pt>
                <c:pt idx="1">
                  <c:v>-1.8153430946797583E-3</c:v>
                </c:pt>
                <c:pt idx="2">
                  <c:v>-2.1221909541625584E-3</c:v>
                </c:pt>
                <c:pt idx="3">
                  <c:v>-3.7724114365596398E-3</c:v>
                </c:pt>
                <c:pt idx="4">
                  <c:v>-3.8947852852819469E-3</c:v>
                </c:pt>
                <c:pt idx="5">
                  <c:v>-3.895698522958979E-3</c:v>
                </c:pt>
                <c:pt idx="6">
                  <c:v>-6.0856424724820566E-3</c:v>
                </c:pt>
                <c:pt idx="7">
                  <c:v>-6.1340440693647604E-3</c:v>
                </c:pt>
                <c:pt idx="8">
                  <c:v>-6.1349573070417921E-3</c:v>
                </c:pt>
                <c:pt idx="9">
                  <c:v>-8.3924808446652482E-3</c:v>
                </c:pt>
                <c:pt idx="10">
                  <c:v>-8.3933940823422808E-3</c:v>
                </c:pt>
                <c:pt idx="11">
                  <c:v>-8.522160594803813E-3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60.5</c:v>
                      </c:pt>
                      <c:pt idx="2">
                        <c:v>228.5</c:v>
                      </c:pt>
                      <c:pt idx="3">
                        <c:v>1132</c:v>
                      </c:pt>
                      <c:pt idx="4">
                        <c:v>1199</c:v>
                      </c:pt>
                      <c:pt idx="5">
                        <c:v>1199.5</c:v>
                      </c:pt>
                      <c:pt idx="6">
                        <c:v>2398.5</c:v>
                      </c:pt>
                      <c:pt idx="7">
                        <c:v>2425</c:v>
                      </c:pt>
                      <c:pt idx="8">
                        <c:v>2425.5</c:v>
                      </c:pt>
                      <c:pt idx="9">
                        <c:v>3661.5</c:v>
                      </c:pt>
                      <c:pt idx="10">
                        <c:v>3662</c:v>
                      </c:pt>
                      <c:pt idx="11">
                        <c:v>3732.5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J195629.11+341410.7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-2.4655499946675263E-3</c:v>
                </c:pt>
                <c:pt idx="2">
                  <c:v>-4.2343500026618131E-3</c:v>
                </c:pt>
                <c:pt idx="3">
                  <c:v>-3.9612000036868267E-3</c:v>
                </c:pt>
                <c:pt idx="4">
                  <c:v>-3.0809000018052757E-3</c:v>
                </c:pt>
                <c:pt idx="5">
                  <c:v>-2.9004500029259361E-3</c:v>
                </c:pt>
                <c:pt idx="6">
                  <c:v>-7.5813499934156425E-3</c:v>
                </c:pt>
                <c:pt idx="7">
                  <c:v>-5.6174999990616925E-3</c:v>
                </c:pt>
                <c:pt idx="8">
                  <c:v>-5.6370500024058856E-3</c:v>
                </c:pt>
                <c:pt idx="9">
                  <c:v>-8.8646500007598661E-3</c:v>
                </c:pt>
                <c:pt idx="10">
                  <c:v>-7.8842000002623536E-3</c:v>
                </c:pt>
                <c:pt idx="11">
                  <c:v>-8.6407499984488823E-3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-1.704841335758869E-3</c:v>
                </c:pt>
                <c:pt idx="1">
                  <c:v>-1.8153430946797583E-3</c:v>
                </c:pt>
                <c:pt idx="2">
                  <c:v>-2.1221909541625584E-3</c:v>
                </c:pt>
                <c:pt idx="3">
                  <c:v>-3.7724114365596398E-3</c:v>
                </c:pt>
                <c:pt idx="4">
                  <c:v>-3.8947852852819469E-3</c:v>
                </c:pt>
                <c:pt idx="5">
                  <c:v>-3.895698522958979E-3</c:v>
                </c:pt>
                <c:pt idx="6">
                  <c:v>-6.0856424724820566E-3</c:v>
                </c:pt>
                <c:pt idx="7">
                  <c:v>-6.1340440693647604E-3</c:v>
                </c:pt>
                <c:pt idx="8">
                  <c:v>-6.1349573070417921E-3</c:v>
                </c:pt>
                <c:pt idx="9">
                  <c:v>-8.3924808446652482E-3</c:v>
                </c:pt>
                <c:pt idx="10">
                  <c:v>-8.3933940823422808E-3</c:v>
                </c:pt>
                <c:pt idx="11">
                  <c:v>-8.522160594803813E-3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60.5</c:v>
                </c:pt>
                <c:pt idx="2">
                  <c:v>228.5</c:v>
                </c:pt>
                <c:pt idx="3">
                  <c:v>1132</c:v>
                </c:pt>
                <c:pt idx="4">
                  <c:v>1199</c:v>
                </c:pt>
                <c:pt idx="5">
                  <c:v>1199.5</c:v>
                </c:pt>
                <c:pt idx="6">
                  <c:v>2398.5</c:v>
                </c:pt>
                <c:pt idx="7">
                  <c:v>2425</c:v>
                </c:pt>
                <c:pt idx="8">
                  <c:v>2425.5</c:v>
                </c:pt>
                <c:pt idx="9">
                  <c:v>3661.5</c:v>
                </c:pt>
                <c:pt idx="10">
                  <c:v>3662</c:v>
                </c:pt>
                <c:pt idx="11">
                  <c:v>3732.5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I22" sqref="I22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6.5" x14ac:dyDescent="0.25">
      <c r="A1" s="40" t="s">
        <v>50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59066.540099999998</v>
      </c>
      <c r="D7" s="13" t="s">
        <v>47</v>
      </c>
    </row>
    <row r="8" spans="1:15" ht="12.95" customHeight="1" x14ac:dyDescent="0.2">
      <c r="A8" s="20" t="s">
        <v>3</v>
      </c>
      <c r="C8" s="28">
        <v>0.29683910000000002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-1.704841335758869E-3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-1.8264753540642851E-6</v>
      </c>
      <c r="D12" s="21"/>
      <c r="E12" s="30" t="s">
        <v>49</v>
      </c>
      <c r="F12" s="31" t="s">
        <v>48</v>
      </c>
    </row>
    <row r="13" spans="1:15" ht="12.95" customHeight="1" x14ac:dyDescent="0.2">
      <c r="A13" s="20" t="s">
        <v>18</v>
      </c>
      <c r="C13" s="21" t="s">
        <v>13</v>
      </c>
      <c r="E13" s="32" t="s">
        <v>32</v>
      </c>
      <c r="F13" s="33">
        <v>1</v>
      </c>
    </row>
    <row r="14" spans="1:15" ht="12.95" customHeight="1" x14ac:dyDescent="0.2">
      <c r="E14" s="32" t="s">
        <v>30</v>
      </c>
      <c r="F14" s="34">
        <f ca="1">NOW()+15018.5+$C$5/24</f>
        <v>60543.642661458332</v>
      </c>
    </row>
    <row r="15" spans="1:15" ht="12.95" customHeight="1" x14ac:dyDescent="0.2">
      <c r="A15" s="17" t="s">
        <v>17</v>
      </c>
      <c r="C15" s="18">
        <f ca="1">(C7+C11)+(C8+C12)*INT(MAX(F21:F3533))</f>
        <v>60174.335099952645</v>
      </c>
      <c r="E15" s="32" t="s">
        <v>33</v>
      </c>
      <c r="F15" s="34">
        <f ca="1">ROUND(2*(F14-$C$7)/$C$8,0)/2+F13</f>
        <v>4977</v>
      </c>
    </row>
    <row r="16" spans="1:15" ht="12.95" customHeight="1" x14ac:dyDescent="0.2">
      <c r="A16" s="17" t="s">
        <v>4</v>
      </c>
      <c r="C16" s="18">
        <f ca="1">+C8+C12</f>
        <v>0.29683727352464595</v>
      </c>
      <c r="E16" s="32" t="s">
        <v>34</v>
      </c>
      <c r="F16" s="34">
        <f ca="1">ROUND(2*(F14-$C$15)/$C$16,0)/2+F13</f>
        <v>1245</v>
      </c>
    </row>
    <row r="17" spans="1:21" ht="12.95" customHeight="1" thickBot="1" x14ac:dyDescent="0.25">
      <c r="A17" s="16" t="s">
        <v>27</v>
      </c>
      <c r="C17" s="20">
        <f>COUNT(C21:C2191)</f>
        <v>12</v>
      </c>
      <c r="E17" s="32" t="s">
        <v>42</v>
      </c>
      <c r="F17" s="35">
        <f ca="1">+$C$15+$C$16*$F$16-15018.5-$C$5/24</f>
        <v>45525.793338824165</v>
      </c>
    </row>
    <row r="18" spans="1:21" ht="12.95" customHeight="1" thickTop="1" thickBot="1" x14ac:dyDescent="0.25">
      <c r="A18" s="17" t="s">
        <v>5</v>
      </c>
      <c r="C18" s="24">
        <f ca="1">+C15</f>
        <v>60174.335099952645</v>
      </c>
      <c r="D18" s="25">
        <f ca="1">+C16</f>
        <v>0.29683727352464595</v>
      </c>
      <c r="E18" s="37" t="s">
        <v>43</v>
      </c>
      <c r="F18" s="36">
        <f ca="1">+($C$15+$C$16*$F$16)-($C$16/2)-15018.5-$C$5/24</f>
        <v>45525.644920187406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47</v>
      </c>
      <c r="J20" s="19" t="s">
        <v>37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59066.540099999998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O21" s="20">
        <f ca="1">+C$11+C$12*$F21</f>
        <v>-1.704841335758869E-3</v>
      </c>
      <c r="Q21" s="26">
        <f>+C21-15018.5</f>
        <v>44048.040099999998</v>
      </c>
    </row>
    <row r="22" spans="1:21" ht="12.95" customHeight="1" x14ac:dyDescent="0.2">
      <c r="A22" s="38" t="s">
        <v>44</v>
      </c>
      <c r="B22" s="39" t="s">
        <v>45</v>
      </c>
      <c r="C22" s="38">
        <v>59084.496400000004</v>
      </c>
      <c r="D22" s="38">
        <v>4.1999999999999997E-3</v>
      </c>
      <c r="E22" s="20">
        <f t="shared" ref="E22:E32" si="0">+(C22-C$7)/C$8</f>
        <v>60.491693985075699</v>
      </c>
      <c r="F22" s="20">
        <f t="shared" ref="F22:F32" si="1">ROUND(2*E22,0)/2</f>
        <v>60.5</v>
      </c>
      <c r="G22" s="20">
        <f t="shared" ref="G22:G32" si="2">+C22-(C$7+F22*C$8)</f>
        <v>-2.4655499946675263E-3</v>
      </c>
      <c r="I22" s="20">
        <f>+G21</f>
        <v>0</v>
      </c>
      <c r="K22" s="20">
        <f t="shared" ref="K22:K32" si="3">+G22</f>
        <v>-2.4655499946675263E-3</v>
      </c>
      <c r="O22" s="20">
        <f t="shared" ref="O22:O32" ca="1" si="4">+C$11+C$12*$F22</f>
        <v>-1.8153430946797583E-3</v>
      </c>
      <c r="Q22" s="26">
        <f t="shared" ref="Q22:Q32" si="5">+C22-15018.5</f>
        <v>44065.996400000004</v>
      </c>
    </row>
    <row r="23" spans="1:21" ht="12.95" customHeight="1" x14ac:dyDescent="0.2">
      <c r="A23" s="38" t="s">
        <v>44</v>
      </c>
      <c r="B23" s="39" t="s">
        <v>45</v>
      </c>
      <c r="C23" s="38">
        <v>59134.363599999997</v>
      </c>
      <c r="D23" s="38">
        <v>4.1999999999999997E-3</v>
      </c>
      <c r="E23" s="20">
        <f t="shared" si="0"/>
        <v>228.48573520132152</v>
      </c>
      <c r="F23" s="20">
        <f t="shared" si="1"/>
        <v>228.5</v>
      </c>
      <c r="G23" s="20">
        <f t="shared" si="2"/>
        <v>-4.2343500026618131E-3</v>
      </c>
      <c r="K23" s="20">
        <f t="shared" si="3"/>
        <v>-4.2343500026618131E-3</v>
      </c>
      <c r="O23" s="20">
        <f t="shared" ca="1" si="4"/>
        <v>-2.1221909541625584E-3</v>
      </c>
      <c r="Q23" s="26">
        <f t="shared" si="5"/>
        <v>44115.863599999997</v>
      </c>
    </row>
    <row r="24" spans="1:21" ht="12.95" customHeight="1" x14ac:dyDescent="0.2">
      <c r="A24" s="38" t="s">
        <v>44</v>
      </c>
      <c r="B24" s="39" t="s">
        <v>45</v>
      </c>
      <c r="C24" s="38">
        <v>59402.557999999997</v>
      </c>
      <c r="D24" s="38">
        <v>4.1999999999999997E-3</v>
      </c>
      <c r="E24" s="20">
        <f t="shared" si="0"/>
        <v>1131.9866553968088</v>
      </c>
      <c r="F24" s="20">
        <f t="shared" si="1"/>
        <v>1132</v>
      </c>
      <c r="G24" s="20">
        <f t="shared" si="2"/>
        <v>-3.9612000036868267E-3</v>
      </c>
      <c r="K24" s="20">
        <f t="shared" si="3"/>
        <v>-3.9612000036868267E-3</v>
      </c>
      <c r="O24" s="20">
        <f t="shared" ca="1" si="4"/>
        <v>-3.7724114365596398E-3</v>
      </c>
      <c r="Q24" s="26">
        <f t="shared" si="5"/>
        <v>44384.057999999997</v>
      </c>
    </row>
    <row r="25" spans="1:21" ht="12.95" customHeight="1" x14ac:dyDescent="0.2">
      <c r="A25" s="38" t="s">
        <v>44</v>
      </c>
      <c r="B25" s="39" t="s">
        <v>45</v>
      </c>
      <c r="C25" s="38">
        <v>59422.447099999998</v>
      </c>
      <c r="D25" s="38">
        <v>4.1999999999999997E-3</v>
      </c>
      <c r="E25" s="20">
        <f t="shared" si="0"/>
        <v>1198.9896209764793</v>
      </c>
      <c r="F25" s="20">
        <f t="shared" si="1"/>
        <v>1199</v>
      </c>
      <c r="G25" s="20">
        <f t="shared" si="2"/>
        <v>-3.0809000018052757E-3</v>
      </c>
      <c r="K25" s="20">
        <f t="shared" si="3"/>
        <v>-3.0809000018052757E-3</v>
      </c>
      <c r="O25" s="20">
        <f t="shared" ca="1" si="4"/>
        <v>-3.8947852852819469E-3</v>
      </c>
      <c r="Q25" s="26">
        <f t="shared" si="5"/>
        <v>44403.947099999998</v>
      </c>
    </row>
    <row r="26" spans="1:21" ht="12.95" customHeight="1" x14ac:dyDescent="0.2">
      <c r="A26" s="38" t="s">
        <v>44</v>
      </c>
      <c r="B26" s="39" t="s">
        <v>45</v>
      </c>
      <c r="C26" s="38">
        <v>59422.595699999998</v>
      </c>
      <c r="D26" s="38">
        <v>4.1999999999999997E-3</v>
      </c>
      <c r="E26" s="20">
        <f t="shared" si="0"/>
        <v>1199.4902288815713</v>
      </c>
      <c r="F26" s="20">
        <f t="shared" si="1"/>
        <v>1199.5</v>
      </c>
      <c r="G26" s="20">
        <f t="shared" si="2"/>
        <v>-2.9004500029259361E-3</v>
      </c>
      <c r="K26" s="20">
        <f t="shared" si="3"/>
        <v>-2.9004500029259361E-3</v>
      </c>
      <c r="O26" s="20">
        <f t="shared" ca="1" si="4"/>
        <v>-3.895698522958979E-3</v>
      </c>
      <c r="Q26" s="26">
        <f t="shared" si="5"/>
        <v>44404.095699999998</v>
      </c>
    </row>
    <row r="27" spans="1:21" ht="12.95" customHeight="1" x14ac:dyDescent="0.2">
      <c r="A27" s="38" t="s">
        <v>44</v>
      </c>
      <c r="B27" s="39" t="s">
        <v>45</v>
      </c>
      <c r="C27" s="38">
        <v>59778.501100000001</v>
      </c>
      <c r="D27" s="38">
        <v>4.1999999999999997E-3</v>
      </c>
      <c r="E27" s="20">
        <f t="shared" si="0"/>
        <v>2398.4744597325721</v>
      </c>
      <c r="F27" s="20">
        <f t="shared" si="1"/>
        <v>2398.5</v>
      </c>
      <c r="G27" s="20">
        <f t="shared" si="2"/>
        <v>-7.5813499934156425E-3</v>
      </c>
      <c r="K27" s="20">
        <f t="shared" si="3"/>
        <v>-7.5813499934156425E-3</v>
      </c>
      <c r="O27" s="20">
        <f t="shared" ca="1" si="4"/>
        <v>-6.0856424724820566E-3</v>
      </c>
      <c r="Q27" s="26">
        <f t="shared" si="5"/>
        <v>44760.001100000001</v>
      </c>
    </row>
    <row r="28" spans="1:21" ht="12.95" customHeight="1" x14ac:dyDescent="0.2">
      <c r="A28" s="38" t="s">
        <v>44</v>
      </c>
      <c r="B28" s="39" t="s">
        <v>45</v>
      </c>
      <c r="C28" s="38">
        <v>59786.369299999998</v>
      </c>
      <c r="D28" s="38">
        <v>4.1999999999999997E-3</v>
      </c>
      <c r="E28" s="20">
        <f t="shared" si="0"/>
        <v>2424.9810756062798</v>
      </c>
      <c r="F28" s="20">
        <f t="shared" si="1"/>
        <v>2425</v>
      </c>
      <c r="G28" s="20">
        <f t="shared" si="2"/>
        <v>-5.6174999990616925E-3</v>
      </c>
      <c r="K28" s="20">
        <f t="shared" si="3"/>
        <v>-5.6174999990616925E-3</v>
      </c>
      <c r="O28" s="20">
        <f t="shared" ca="1" si="4"/>
        <v>-6.1340440693647604E-3</v>
      </c>
      <c r="Q28" s="26">
        <f t="shared" si="5"/>
        <v>44767.869299999998</v>
      </c>
    </row>
    <row r="29" spans="1:21" ht="12.95" customHeight="1" x14ac:dyDescent="0.2">
      <c r="A29" s="38" t="s">
        <v>44</v>
      </c>
      <c r="B29" s="39" t="s">
        <v>45</v>
      </c>
      <c r="C29" s="38">
        <v>59786.517699999997</v>
      </c>
      <c r="D29" s="38">
        <v>4.1999999999999997E-3</v>
      </c>
      <c r="E29" s="20">
        <f t="shared" si="0"/>
        <v>2425.481009745678</v>
      </c>
      <c r="F29" s="20">
        <f t="shared" si="1"/>
        <v>2425.5</v>
      </c>
      <c r="G29" s="20">
        <f t="shared" si="2"/>
        <v>-5.6370500024058856E-3</v>
      </c>
      <c r="K29" s="20">
        <f t="shared" si="3"/>
        <v>-5.6370500024058856E-3</v>
      </c>
      <c r="O29" s="20">
        <f t="shared" ca="1" si="4"/>
        <v>-6.1349573070417921E-3</v>
      </c>
      <c r="Q29" s="26">
        <f t="shared" si="5"/>
        <v>44768.017699999997</v>
      </c>
    </row>
    <row r="30" spans="1:21" ht="12.95" customHeight="1" x14ac:dyDescent="0.2">
      <c r="A30" s="38" t="s">
        <v>44</v>
      </c>
      <c r="B30" s="39" t="s">
        <v>45</v>
      </c>
      <c r="C30" s="38">
        <v>60153.407599999999</v>
      </c>
      <c r="D30" s="38">
        <v>4.1999999999999997E-3</v>
      </c>
      <c r="E30" s="20">
        <f t="shared" si="0"/>
        <v>3661.4701365150354</v>
      </c>
      <c r="F30" s="20">
        <f t="shared" si="1"/>
        <v>3661.5</v>
      </c>
      <c r="G30" s="20">
        <f t="shared" si="2"/>
        <v>-8.8646500007598661E-3</v>
      </c>
      <c r="K30" s="20">
        <f t="shared" si="3"/>
        <v>-8.8646500007598661E-3</v>
      </c>
      <c r="O30" s="20">
        <f t="shared" ca="1" si="4"/>
        <v>-8.3924808446652482E-3</v>
      </c>
      <c r="Q30" s="26">
        <f t="shared" si="5"/>
        <v>45134.907599999999</v>
      </c>
    </row>
    <row r="31" spans="1:21" ht="12.95" customHeight="1" x14ac:dyDescent="0.2">
      <c r="A31" s="38" t="s">
        <v>44</v>
      </c>
      <c r="B31" s="39" t="s">
        <v>45</v>
      </c>
      <c r="C31" s="38">
        <v>60153.557000000001</v>
      </c>
      <c r="D31" s="38">
        <v>4.1999999999999997E-3</v>
      </c>
      <c r="E31" s="20">
        <f t="shared" si="0"/>
        <v>3661.9734394828788</v>
      </c>
      <c r="F31" s="20">
        <f t="shared" si="1"/>
        <v>3662</v>
      </c>
      <c r="G31" s="20">
        <f t="shared" si="2"/>
        <v>-7.8842000002623536E-3</v>
      </c>
      <c r="K31" s="20">
        <f t="shared" si="3"/>
        <v>-7.8842000002623536E-3</v>
      </c>
      <c r="O31" s="20">
        <f t="shared" ca="1" si="4"/>
        <v>-8.3933940823422808E-3</v>
      </c>
      <c r="Q31" s="26">
        <f t="shared" si="5"/>
        <v>45135.057000000001</v>
      </c>
    </row>
    <row r="32" spans="1:21" ht="12.95" customHeight="1" x14ac:dyDescent="0.2">
      <c r="A32" s="38" t="s">
        <v>44</v>
      </c>
      <c r="B32" s="39" t="s">
        <v>45</v>
      </c>
      <c r="C32" s="38">
        <v>60174.483399999997</v>
      </c>
      <c r="D32" s="38">
        <v>4.1999999999999997E-3</v>
      </c>
      <c r="E32" s="20">
        <f t="shared" si="0"/>
        <v>3732.470890795717</v>
      </c>
      <c r="F32" s="20">
        <f t="shared" si="1"/>
        <v>3732.5</v>
      </c>
      <c r="G32" s="20">
        <f t="shared" si="2"/>
        <v>-8.6407499984488823E-3</v>
      </c>
      <c r="K32" s="20">
        <f t="shared" si="3"/>
        <v>-8.6407499984488823E-3</v>
      </c>
      <c r="O32" s="20">
        <f t="shared" ca="1" si="4"/>
        <v>-8.522160594803813E-3</v>
      </c>
      <c r="Q32" s="26">
        <f t="shared" si="5"/>
        <v>45155.983399999997</v>
      </c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2024-08-21T03:25:26Z</dcterms:modified>
</cp:coreProperties>
</file>