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5206161-5CD5-4925-891D-4A45E1F803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C40" i="1"/>
  <c r="A40" i="1"/>
  <c r="D9" i="1"/>
  <c r="C9" i="1"/>
  <c r="F14" i="1"/>
  <c r="F15" i="1" s="1"/>
  <c r="E40" i="1" l="1"/>
  <c r="F40" i="1" s="1"/>
  <c r="G40" i="1" s="1"/>
  <c r="C17" i="1"/>
  <c r="Q40" i="1"/>
  <c r="C12" i="1"/>
  <c r="C11" i="1"/>
  <c r="O23" i="1" l="1"/>
  <c r="O27" i="1"/>
  <c r="O31" i="1"/>
  <c r="O35" i="1"/>
  <c r="O39" i="1"/>
  <c r="O22" i="1"/>
  <c r="O26" i="1"/>
  <c r="O30" i="1"/>
  <c r="O34" i="1"/>
  <c r="O38" i="1"/>
  <c r="O43" i="1"/>
  <c r="O47" i="1"/>
  <c r="O51" i="1"/>
  <c r="O48" i="1"/>
  <c r="O52" i="1"/>
  <c r="O44" i="1"/>
  <c r="O21" i="1"/>
  <c r="O25" i="1"/>
  <c r="O29" i="1"/>
  <c r="O33" i="1"/>
  <c r="O37" i="1"/>
  <c r="O42" i="1"/>
  <c r="O46" i="1"/>
  <c r="O50" i="1"/>
  <c r="O24" i="1"/>
  <c r="O28" i="1"/>
  <c r="O32" i="1"/>
  <c r="O36" i="1"/>
  <c r="O41" i="1"/>
  <c r="O45" i="1"/>
  <c r="O49" i="1"/>
  <c r="C16" i="1"/>
  <c r="D18" i="1" s="1"/>
  <c r="C15" i="1"/>
  <c r="O40" i="1"/>
  <c r="I40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<sst xmlns="http://schemas.openxmlformats.org/spreadsheetml/2006/main" count="115" uniqueCount="51">
  <si>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</si>
  <si>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</si>
  <si>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</si>
  <si>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</si>
  <si>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</si>
  <si>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</si>
  <si>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</si>
  <si>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</si>
  <si>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</si>
  <si>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</si>
  <si>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</si>
  <si>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</si>
  <si>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</si>
  <si>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</si>
  <si>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</si>
  <si>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</si>
  <si>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</si>
  <si>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</si>
  <si>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</si>
  <si>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</si>
  <si>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</si>
  <si>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</si>
  <si>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</si>
  <si>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</si>
  <si>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</si>
  <si>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</si>
  <si>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</si>
  <si>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</si>
  <si>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</si>
  <si>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</si>
  <si>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</si>
  <si>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</si>
  <si>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</si>
  <si>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</si>
  <si>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</si>
  <si>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</si>
  <si>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</si>
  <si>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</si>
  <si>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</si>
  <si>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</si>
  <si>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</si>
  <si>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</si>
  <si>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</si>
  <si>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</si>
  <si>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>ZTF J195810.96+340110.1 Cyg</t>
  </si>
  <si>
    <t>BAV 91 Feb 2024</t>
  </si>
  <si>
    <t>I</t>
  </si>
  <si>
    <t>EW</t>
  </si>
  <si>
    <t>VSX</t>
  </si>
  <si>
    <t>14.705 (0.229)</t>
  </si>
  <si>
    <t xml:space="preserve">Mag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</si>
</sst>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J195810.96+340110.1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1.1525899994012434E-2</c:v>
                </c:pt>
                <c:pt idx="1">
                  <c:v>1.3704599994525779E-2</c:v>
                </c:pt>
                <c:pt idx="2">
                  <c:v>9.2509999958565459E-3</c:v>
                </c:pt>
                <c:pt idx="3">
                  <c:v>1.1087699989730027E-2</c:v>
                </c:pt>
                <c:pt idx="4">
                  <c:v>6.1454999959096313E-3</c:v>
                </c:pt>
                <c:pt idx="5">
                  <c:v>9.1656999939004891E-3</c:v>
                </c:pt>
                <c:pt idx="6">
                  <c:v>8.6730999973951839E-3</c:v>
                </c:pt>
                <c:pt idx="7">
                  <c:v>1.0444799998367671E-2</c:v>
                </c:pt>
                <c:pt idx="8">
                  <c:v>1.003599999967264E-2</c:v>
                </c:pt>
                <c:pt idx="9">
                  <c:v>9.0561999968485907E-3</c:v>
                </c:pt>
                <c:pt idx="10">
                  <c:v>1.1259899998549372E-2</c:v>
                </c:pt>
                <c:pt idx="11">
                  <c:v>9.8800999985542148E-3</c:v>
                </c:pt>
                <c:pt idx="12">
                  <c:v>7.9463000001851469E-3</c:v>
                </c:pt>
                <c:pt idx="13">
                  <c:v>3.7940999973216094E-3</c:v>
                </c:pt>
                <c:pt idx="14">
                  <c:v>9.630799999285955E-3</c:v>
                </c:pt>
                <c:pt idx="15">
                  <c:v>8.1054999973275699E-3</c:v>
                </c:pt>
                <c:pt idx="16">
                  <c:v>6.1124999992898665E-3</c:v>
                </c:pt>
                <c:pt idx="17">
                  <c:v>8.4522999968612567E-3</c:v>
                </c:pt>
                <c:pt idx="18">
                  <c:v>3.7622999952873215E-3</c:v>
                </c:pt>
                <c:pt idx="20">
                  <c:v>9.5940000028349459E-4</c:v>
                </c:pt>
                <c:pt idx="21">
                  <c:v>3.4303999927942641E-3</c:v>
                </c:pt>
                <c:pt idx="22">
                  <c:v>1.3670999978785403E-3</c:v>
                </c:pt>
                <c:pt idx="23">
                  <c:v>7.7379999129334465E-4</c:v>
                </c:pt>
                <c:pt idx="24">
                  <c:v>-1.4460000020335428E-3</c:v>
                </c:pt>
                <c:pt idx="25">
                  <c:v>-1.9988999993074685E-3</c:v>
                </c:pt>
                <c:pt idx="26">
                  <c:v>3.7799996789544821E-5</c:v>
                </c:pt>
                <c:pt idx="27">
                  <c:v>-4.5282000064617023E-3</c:v>
                </c:pt>
                <c:pt idx="28">
                  <c:v>-3.0767000062041916E-3</c:v>
                </c:pt>
                <c:pt idx="29">
                  <c:v>-1.640000002225861E-3</c:v>
                </c:pt>
                <c:pt idx="30">
                  <c:v>-6.2938999981270172E-3</c:v>
                </c:pt>
                <c:pt idx="31">
                  <c:v>-3.4266000002389774E-3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1.0748742963286928E-2</c:v>
                </c:pt>
                <c:pt idx="1">
                  <c:v>1.0407819880175952E-2</c:v>
                </c:pt>
                <c:pt idx="2">
                  <c:v>1.0157025888002361E-2</c:v>
                </c:pt>
                <c:pt idx="3">
                  <c:v>1.0155719669293123E-2</c:v>
                </c:pt>
                <c:pt idx="4">
                  <c:v>9.7194426204078137E-3</c:v>
                </c:pt>
                <c:pt idx="5">
                  <c:v>9.7116053081523889E-3</c:v>
                </c:pt>
                <c:pt idx="6">
                  <c:v>9.6828684965491654E-3</c:v>
                </c:pt>
                <c:pt idx="7">
                  <c:v>9.6162513423780557E-3</c:v>
                </c:pt>
                <c:pt idx="8">
                  <c:v>9.4386055979217617E-3</c:v>
                </c:pt>
                <c:pt idx="9">
                  <c:v>9.4307682856663369E-3</c:v>
                </c:pt>
                <c:pt idx="10">
                  <c:v>9.4163998798647251E-3</c:v>
                </c:pt>
                <c:pt idx="11">
                  <c:v>9.4085625676093004E-3</c:v>
                </c:pt>
                <c:pt idx="12">
                  <c:v>7.5981434366061869E-3</c:v>
                </c:pt>
                <c:pt idx="13">
                  <c:v>7.5537320004921138E-3</c:v>
                </c:pt>
                <c:pt idx="14">
                  <c:v>7.552425781782876E-3</c:v>
                </c:pt>
                <c:pt idx="15">
                  <c:v>7.368248943780395E-3</c:v>
                </c:pt>
                <c:pt idx="16">
                  <c:v>7.09394301484053E-3</c:v>
                </c:pt>
                <c:pt idx="17">
                  <c:v>4.750586650468536E-3</c:v>
                </c:pt>
                <c:pt idx="18">
                  <c:v>4.3587210376972996E-3</c:v>
                </c:pt>
                <c:pt idx="19">
                  <c:v>3.0120095484734836E-3</c:v>
                </c:pt>
                <c:pt idx="20">
                  <c:v>2.251790259697285E-3</c:v>
                </c:pt>
                <c:pt idx="21">
                  <c:v>2.0819818274964157E-3</c:v>
                </c:pt>
                <c:pt idx="22">
                  <c:v>2.0806756087871784E-3</c:v>
                </c:pt>
                <c:pt idx="23">
                  <c:v>1.9487475191541954E-3</c:v>
                </c:pt>
                <c:pt idx="24">
                  <c:v>-4.1028346972864791E-4</c:v>
                </c:pt>
                <c:pt idx="25">
                  <c:v>-5.5788618387248023E-4</c:v>
                </c:pt>
                <c:pt idx="26">
                  <c:v>-5.5919240258171755E-4</c:v>
                </c:pt>
                <c:pt idx="27">
                  <c:v>-3.1977541952413762E-3</c:v>
                </c:pt>
                <c:pt idx="28">
                  <c:v>-3.2565340371570619E-3</c:v>
                </c:pt>
                <c:pt idx="29">
                  <c:v>-3.2578402558662996E-3</c:v>
                </c:pt>
                <c:pt idx="30">
                  <c:v>-5.9786938272079187E-3</c:v>
                </c:pt>
                <c:pt idx="31">
                  <c:v>-6.1341338536071745E-3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-2961.5</c:v>
                      </c:pt>
                      <c:pt idx="1">
                        <c:v>-2831</c:v>
                      </c:pt>
                      <c:pt idx="2">
                        <c:v>-2735</c:v>
                      </c:pt>
                      <c:pt idx="3">
                        <c:v>-2734.5</c:v>
                      </c:pt>
                      <c:pt idx="4">
                        <c:v>-2567.5</c:v>
                      </c:pt>
                      <c:pt idx="5">
                        <c:v>-2564.5</c:v>
                      </c:pt>
                      <c:pt idx="6">
                        <c:v>-2553.5</c:v>
                      </c:pt>
                      <c:pt idx="7">
                        <c:v>-2528</c:v>
                      </c:pt>
                      <c:pt idx="8">
                        <c:v>-2460</c:v>
                      </c:pt>
                      <c:pt idx="9">
                        <c:v>-2457</c:v>
                      </c:pt>
                      <c:pt idx="10">
                        <c:v>-2451.5</c:v>
                      </c:pt>
                      <c:pt idx="11">
                        <c:v>-2448.5</c:v>
                      </c:pt>
                      <c:pt idx="12">
                        <c:v>-1755.5</c:v>
                      </c:pt>
                      <c:pt idx="13">
                        <c:v>-1738.5</c:v>
                      </c:pt>
                      <c:pt idx="14">
                        <c:v>-1738</c:v>
                      </c:pt>
                      <c:pt idx="15">
                        <c:v>-1667.5</c:v>
                      </c:pt>
                      <c:pt idx="16">
                        <c:v>-1562.5</c:v>
                      </c:pt>
                      <c:pt idx="17">
                        <c:v>-665.5</c:v>
                      </c:pt>
                      <c:pt idx="18">
                        <c:v>-515.5</c:v>
                      </c:pt>
                      <c:pt idx="19">
                        <c:v>0</c:v>
                      </c:pt>
                      <c:pt idx="20">
                        <c:v>291</c:v>
                      </c:pt>
                      <c:pt idx="21">
                        <c:v>356</c:v>
                      </c:pt>
                      <c:pt idx="22">
                        <c:v>356.5</c:v>
                      </c:pt>
                      <c:pt idx="23">
                        <c:v>407</c:v>
                      </c:pt>
                      <c:pt idx="24">
                        <c:v>1310</c:v>
                      </c:pt>
                      <c:pt idx="25">
                        <c:v>1366.5</c:v>
                      </c:pt>
                      <c:pt idx="26">
                        <c:v>1367</c:v>
                      </c:pt>
                      <c:pt idx="27">
                        <c:v>2377</c:v>
                      </c:pt>
                      <c:pt idx="28">
                        <c:v>2399.5</c:v>
                      </c:pt>
                      <c:pt idx="29">
                        <c:v>2400</c:v>
                      </c:pt>
                      <c:pt idx="30">
                        <c:v>3441.5</c:v>
                      </c:pt>
                      <c:pt idx="31">
                        <c:v>3501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1.1525899994012434E-2</c:v>
                </c:pt>
                <c:pt idx="1">
                  <c:v>1.3704599994525779E-2</c:v>
                </c:pt>
                <c:pt idx="2">
                  <c:v>9.2509999958565459E-3</c:v>
                </c:pt>
                <c:pt idx="3">
                  <c:v>1.1087699989730027E-2</c:v>
                </c:pt>
                <c:pt idx="4">
                  <c:v>6.1454999959096313E-3</c:v>
                </c:pt>
                <c:pt idx="5">
                  <c:v>9.1656999939004891E-3</c:v>
                </c:pt>
                <c:pt idx="6">
                  <c:v>8.6730999973951839E-3</c:v>
                </c:pt>
                <c:pt idx="7">
                  <c:v>1.0444799998367671E-2</c:v>
                </c:pt>
                <c:pt idx="8">
                  <c:v>1.003599999967264E-2</c:v>
                </c:pt>
                <c:pt idx="9">
                  <c:v>9.0561999968485907E-3</c:v>
                </c:pt>
                <c:pt idx="10">
                  <c:v>1.1259899998549372E-2</c:v>
                </c:pt>
                <c:pt idx="11">
                  <c:v>9.8800999985542148E-3</c:v>
                </c:pt>
                <c:pt idx="12">
                  <c:v>7.9463000001851469E-3</c:v>
                </c:pt>
                <c:pt idx="13">
                  <c:v>3.7940999973216094E-3</c:v>
                </c:pt>
                <c:pt idx="14">
                  <c:v>9.630799999285955E-3</c:v>
                </c:pt>
                <c:pt idx="15">
                  <c:v>8.1054999973275699E-3</c:v>
                </c:pt>
                <c:pt idx="16">
                  <c:v>6.1124999992898665E-3</c:v>
                </c:pt>
                <c:pt idx="17">
                  <c:v>8.4522999968612567E-3</c:v>
                </c:pt>
                <c:pt idx="18">
                  <c:v>3.7622999952873215E-3</c:v>
                </c:pt>
                <c:pt idx="20">
                  <c:v>9.5940000028349459E-4</c:v>
                </c:pt>
                <c:pt idx="21">
                  <c:v>3.4303999927942641E-3</c:v>
                </c:pt>
                <c:pt idx="22">
                  <c:v>1.3670999978785403E-3</c:v>
                </c:pt>
                <c:pt idx="23">
                  <c:v>7.7379999129334465E-4</c:v>
                </c:pt>
                <c:pt idx="24">
                  <c:v>-1.4460000020335428E-3</c:v>
                </c:pt>
                <c:pt idx="25">
                  <c:v>-1.9988999993074685E-3</c:v>
                </c:pt>
                <c:pt idx="26">
                  <c:v>3.7799996789544821E-5</c:v>
                </c:pt>
                <c:pt idx="27">
                  <c:v>-4.5282000064617023E-3</c:v>
                </c:pt>
                <c:pt idx="28">
                  <c:v>-3.0767000062041916E-3</c:v>
                </c:pt>
                <c:pt idx="29">
                  <c:v>-1.640000002225861E-3</c:v>
                </c:pt>
                <c:pt idx="30">
                  <c:v>-6.2938999981270172E-3</c:v>
                </c:pt>
                <c:pt idx="31">
                  <c:v>-3.4266000002389774E-3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0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1.0748742963286928E-2</c:v>
                </c:pt>
                <c:pt idx="1">
                  <c:v>1.0407819880175952E-2</c:v>
                </c:pt>
                <c:pt idx="2">
                  <c:v>1.0157025888002361E-2</c:v>
                </c:pt>
                <c:pt idx="3">
                  <c:v>1.0155719669293123E-2</c:v>
                </c:pt>
                <c:pt idx="4">
                  <c:v>9.7194426204078137E-3</c:v>
                </c:pt>
                <c:pt idx="5">
                  <c:v>9.7116053081523889E-3</c:v>
                </c:pt>
                <c:pt idx="6">
                  <c:v>9.6828684965491654E-3</c:v>
                </c:pt>
                <c:pt idx="7">
                  <c:v>9.6162513423780557E-3</c:v>
                </c:pt>
                <c:pt idx="8">
                  <c:v>9.4386055979217617E-3</c:v>
                </c:pt>
                <c:pt idx="9">
                  <c:v>9.4307682856663369E-3</c:v>
                </c:pt>
                <c:pt idx="10">
                  <c:v>9.4163998798647251E-3</c:v>
                </c:pt>
                <c:pt idx="11">
                  <c:v>9.4085625676093004E-3</c:v>
                </c:pt>
                <c:pt idx="12">
                  <c:v>7.5981434366061869E-3</c:v>
                </c:pt>
                <c:pt idx="13">
                  <c:v>7.5537320004921138E-3</c:v>
                </c:pt>
                <c:pt idx="14">
                  <c:v>7.552425781782876E-3</c:v>
                </c:pt>
                <c:pt idx="15">
                  <c:v>7.368248943780395E-3</c:v>
                </c:pt>
                <c:pt idx="16">
                  <c:v>7.09394301484053E-3</c:v>
                </c:pt>
                <c:pt idx="17">
                  <c:v>4.750586650468536E-3</c:v>
                </c:pt>
                <c:pt idx="18">
                  <c:v>4.3587210376972996E-3</c:v>
                </c:pt>
                <c:pt idx="19">
                  <c:v>3.0120095484734836E-3</c:v>
                </c:pt>
                <c:pt idx="20">
                  <c:v>2.251790259697285E-3</c:v>
                </c:pt>
                <c:pt idx="21">
                  <c:v>2.0819818274964157E-3</c:v>
                </c:pt>
                <c:pt idx="22">
                  <c:v>2.0806756087871784E-3</c:v>
                </c:pt>
                <c:pt idx="23">
                  <c:v>1.9487475191541954E-3</c:v>
                </c:pt>
                <c:pt idx="24">
                  <c:v>-4.1028346972864791E-4</c:v>
                </c:pt>
                <c:pt idx="25">
                  <c:v>-5.5788618387248023E-4</c:v>
                </c:pt>
                <c:pt idx="26">
                  <c:v>-5.5919240258171755E-4</c:v>
                </c:pt>
                <c:pt idx="27">
                  <c:v>-3.1977541952413762E-3</c:v>
                </c:pt>
                <c:pt idx="28">
                  <c:v>-3.2565340371570619E-3</c:v>
                </c:pt>
                <c:pt idx="29">
                  <c:v>-3.2578402558662996E-3</c:v>
                </c:pt>
                <c:pt idx="30">
                  <c:v>-5.9786938272079187E-3</c:v>
                </c:pt>
                <c:pt idx="31">
                  <c:v>-6.1341338536071745E-3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-2961.5</c:v>
                </c:pt>
                <c:pt idx="1">
                  <c:v>-2831</c:v>
                </c:pt>
                <c:pt idx="2">
                  <c:v>-2735</c:v>
                </c:pt>
                <c:pt idx="3">
                  <c:v>-2734.5</c:v>
                </c:pt>
                <c:pt idx="4">
                  <c:v>-2567.5</c:v>
                </c:pt>
                <c:pt idx="5">
                  <c:v>-2564.5</c:v>
                </c:pt>
                <c:pt idx="6">
                  <c:v>-2553.5</c:v>
                </c:pt>
                <c:pt idx="7">
                  <c:v>-2528</c:v>
                </c:pt>
                <c:pt idx="8">
                  <c:v>-2460</c:v>
                </c:pt>
                <c:pt idx="9">
                  <c:v>-2457</c:v>
                </c:pt>
                <c:pt idx="10">
                  <c:v>-2451.5</c:v>
                </c:pt>
                <c:pt idx="11">
                  <c:v>-2448.5</c:v>
                </c:pt>
                <c:pt idx="12">
                  <c:v>-1755.5</c:v>
                </c:pt>
                <c:pt idx="13">
                  <c:v>-1738.5</c:v>
                </c:pt>
                <c:pt idx="14">
                  <c:v>-1738</c:v>
                </c:pt>
                <c:pt idx="15">
                  <c:v>-1667.5</c:v>
                </c:pt>
                <c:pt idx="16">
                  <c:v>-1562.5</c:v>
                </c:pt>
                <c:pt idx="17">
                  <c:v>-665.5</c:v>
                </c:pt>
                <c:pt idx="18">
                  <c:v>-515.5</c:v>
                </c:pt>
                <c:pt idx="19">
                  <c:v>0</c:v>
                </c:pt>
                <c:pt idx="20">
                  <c:v>291</c:v>
                </c:pt>
                <c:pt idx="21">
                  <c:v>356</c:v>
                </c:pt>
                <c:pt idx="22">
                  <c:v>356.5</c:v>
                </c:pt>
                <c:pt idx="23">
                  <c:v>407</c:v>
                </c:pt>
                <c:pt idx="24">
                  <c:v>1310</c:v>
                </c:pt>
                <c:pt idx="25">
                  <c:v>1366.5</c:v>
                </c:pt>
                <c:pt idx="26">
                  <c:v>1367</c:v>
                </c:pt>
                <c:pt idx="27">
                  <c:v>2377</c:v>
                </c:pt>
                <c:pt idx="28">
                  <c:v>2399.5</c:v>
                </c:pt>
                <c:pt idx="29">
                  <c:v>2400</c:v>
                </c:pt>
                <c:pt idx="30">
                  <c:v>3441.5</c:v>
                </c:pt>
                <c:pt idx="31">
                  <c:v>3501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44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58940.979700000004</v>
      </c>
      <c r="D7" s="13" t="s">
        <v>48</v>
      </c>
    </row>
    <row r="8" spans="1:15" ht="12.95" customHeight="1" x14ac:dyDescent="0.2">
      <c r="A8" s="20" t="s">
        <v>3</v>
      </c>
      <c r="C8" s="28">
        <v>0.35232659999999999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3.0120095484734836E-3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-2.6124374184749095E-6</v>
      </c>
      <c r="D12" s="21"/>
      <c r="E12" s="31" t="s">
        <v>50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60541.819309259256</v>
      </c>
    </row>
    <row r="15" spans="1:15" ht="12.95" customHeight="1" x14ac:dyDescent="0.2">
      <c r="A15" s="17" t="s">
        <v>17</v>
      </c>
      <c r="C15" s="18">
        <f ca="1">(C7+C11)+(C8+C12)*INT(MAX(F21:F3533))</f>
        <v>60174.468992466151</v>
      </c>
      <c r="E15" s="33" t="s">
        <v>33</v>
      </c>
      <c r="F15" s="35">
        <f ca="1">ROUND(2*(F14-$C$7)/$C$8,0)/2+F13</f>
        <v>4544.5</v>
      </c>
    </row>
    <row r="16" spans="1:15" ht="12.95" customHeight="1" x14ac:dyDescent="0.2">
      <c r="A16" s="17" t="s">
        <v>4</v>
      </c>
      <c r="C16" s="18">
        <f ca="1">+C8+C12</f>
        <v>0.35232398756258154</v>
      </c>
      <c r="E16" s="33" t="s">
        <v>34</v>
      </c>
      <c r="F16" s="35">
        <f ca="1">ROUND(2*(F14-$C$15)/$C$16,0)/2+F13</f>
        <v>1043.5</v>
      </c>
    </row>
    <row r="17" spans="1:21" ht="12.95" customHeight="1" thickBot="1" x14ac:dyDescent="0.25">
      <c r="A17" s="16" t="s">
        <v>27</v>
      </c>
      <c r="C17" s="20">
        <f>COUNT(C21:C2191)</f>
        <v>32</v>
      </c>
      <c r="E17" s="33" t="s">
        <v>42</v>
      </c>
      <c r="F17" s="36">
        <f ca="1">+$C$15+$C$16*$F$16-15018.5-$C$5/24</f>
        <v>45524.014906821038</v>
      </c>
    </row>
    <row r="18" spans="1:21" ht="12.95" customHeight="1" thickTop="1" thickBot="1" x14ac:dyDescent="0.25">
      <c r="A18" s="17" t="s">
        <v>5</v>
      </c>
      <c r="C18" s="24">
        <f ca="1">+C15</f>
        <v>60174.468992466151</v>
      </c>
      <c r="D18" s="25">
        <f ca="1">+C16</f>
        <v>0.35232398756258154</v>
      </c>
      <c r="E18" s="38" t="s">
        <v>43</v>
      </c>
      <c r="F18" s="37">
        <f ca="1">+($C$15+$C$16*$F$16)-($C$16/2)-15018.5-$C$5/24</f>
        <v>45523.838744827255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48</v>
      </c>
      <c r="J20" s="19" t="s">
        <v>37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39" t="s">
        <v>45</v>
      </c>
      <c r="B21" s="40" t="s">
        <v>46</v>
      </c>
      <c r="C21" s="39">
        <v>57897.576000000001</v>
      </c>
      <c r="D21" s="39">
        <v>3.5000000000000001E-3</v>
      </c>
      <c r="E21" s="20">
        <f>+(C21-C$7)/C$8</f>
        <v>-2961.4672863190081</v>
      </c>
      <c r="F21" s="20">
        <f>ROUND(2*E21,0)/2</f>
        <v>-2961.5</v>
      </c>
      <c r="G21" s="20">
        <f>+C21-(C$7+F21*C$8)</f>
        <v>1.1525899994012434E-2</v>
      </c>
      <c r="K21" s="20">
        <f>+G21</f>
        <v>1.1525899994012434E-2</v>
      </c>
      <c r="O21" s="20">
        <f ca="1">+C$11+C$12*$F21</f>
        <v>1.0748742963286928E-2</v>
      </c>
      <c r="Q21" s="26">
        <f>+C21-15018.5</f>
        <v>42879.076000000001</v>
      </c>
    </row>
    <row r="22" spans="1:21" ht="12.95" customHeight="1" x14ac:dyDescent="0.2">
      <c r="A22" s="39" t="s">
        <v>45</v>
      </c>
      <c r="B22" s="40" t="s">
        <v>46</v>
      </c>
      <c r="C22" s="39">
        <v>57943.556799999998</v>
      </c>
      <c r="D22" s="39">
        <v>3.5000000000000001E-3</v>
      </c>
      <c r="E22" s="20">
        <f>+(C22-C$7)/C$8</f>
        <v>-2830.961102567916</v>
      </c>
      <c r="F22" s="20">
        <f>ROUND(2*E22,0)/2</f>
        <v>-2831</v>
      </c>
      <c r="G22" s="20">
        <f>+C22-(C$7+F22*C$8)</f>
        <v>1.3704599994525779E-2</v>
      </c>
      <c r="K22" s="20">
        <f>+G22</f>
        <v>1.3704599994525779E-2</v>
      </c>
      <c r="O22" s="20">
        <f ca="1">+C$11+C$12*$F22</f>
        <v>1.0407819880175952E-2</v>
      </c>
      <c r="Q22" s="26">
        <f>+C22-15018.5</f>
        <v>42925.056799999998</v>
      </c>
    </row>
    <row r="23" spans="1:21" ht="12.95" customHeight="1" x14ac:dyDescent="0.2">
      <c r="A23" s="39" t="s">
        <v>45</v>
      </c>
      <c r="B23" s="40" t="s">
        <v>46</v>
      </c>
      <c r="C23" s="39">
        <v>57977.375699999997</v>
      </c>
      <c r="D23" s="39">
        <v>3.5000000000000001E-3</v>
      </c>
      <c r="E23" s="20">
        <f>+(C23-C$7)/C$8</f>
        <v>-2734.9737431122335</v>
      </c>
      <c r="F23" s="20">
        <f>ROUND(2*E23,0)/2</f>
        <v>-2735</v>
      </c>
      <c r="G23" s="20">
        <f>+C23-(C$7+F23*C$8)</f>
        <v>9.2509999958565459E-3</v>
      </c>
      <c r="K23" s="20">
        <f>+G23</f>
        <v>9.2509999958565459E-3</v>
      </c>
      <c r="O23" s="20">
        <f ca="1">+C$11+C$12*$F23</f>
        <v>1.0157025888002361E-2</v>
      </c>
      <c r="Q23" s="26">
        <f>+C23-15018.5</f>
        <v>42958.875699999997</v>
      </c>
    </row>
    <row r="24" spans="1:21" ht="12.95" customHeight="1" x14ac:dyDescent="0.2">
      <c r="A24" s="39" t="s">
        <v>45</v>
      </c>
      <c r="B24" s="40" t="s">
        <v>46</v>
      </c>
      <c r="C24" s="39">
        <v>57977.553699999997</v>
      </c>
      <c r="D24" s="39">
        <v>3.5000000000000001E-3</v>
      </c>
      <c r="E24" s="20">
        <f>+(C24-C$7)/C$8</f>
        <v>-2734.4685300513979</v>
      </c>
      <c r="F24" s="20">
        <f>ROUND(2*E24,0)/2</f>
        <v>-2734.5</v>
      </c>
      <c r="G24" s="20">
        <f>+C24-(C$7+F24*C$8)</f>
        <v>1.1087699989730027E-2</v>
      </c>
      <c r="K24" s="20">
        <f>+G24</f>
        <v>1.1087699989730027E-2</v>
      </c>
      <c r="O24" s="20">
        <f ca="1">+C$11+C$12*$F24</f>
        <v>1.0155719669293123E-2</v>
      </c>
      <c r="Q24" s="26">
        <f>+C24-15018.5</f>
        <v>42959.053699999997</v>
      </c>
    </row>
    <row r="25" spans="1:21" ht="12.95" customHeight="1" x14ac:dyDescent="0.2">
      <c r="A25" s="39" t="s">
        <v>45</v>
      </c>
      <c r="B25" s="40" t="s">
        <v>46</v>
      </c>
      <c r="C25" s="39">
        <v>58036.387300000002</v>
      </c>
      <c r="D25" s="39">
        <v>3.5000000000000001E-3</v>
      </c>
      <c r="E25" s="20">
        <f>+(C25-C$7)/C$8</f>
        <v>-2567.482557377165</v>
      </c>
      <c r="F25" s="20">
        <f>ROUND(2*E25,0)/2</f>
        <v>-2567.5</v>
      </c>
      <c r="G25" s="20">
        <f>+C25-(C$7+F25*C$8)</f>
        <v>6.1454999959096313E-3</v>
      </c>
      <c r="K25" s="20">
        <f>+G25</f>
        <v>6.1454999959096313E-3</v>
      </c>
      <c r="O25" s="20">
        <f ca="1">+C$11+C$12*$F25</f>
        <v>9.7194426204078137E-3</v>
      </c>
      <c r="Q25" s="26">
        <f>+C25-15018.5</f>
        <v>43017.887300000002</v>
      </c>
    </row>
    <row r="26" spans="1:21" ht="12.95" customHeight="1" x14ac:dyDescent="0.2">
      <c r="A26" s="39" t="s">
        <v>45</v>
      </c>
      <c r="B26" s="40" t="s">
        <v>46</v>
      </c>
      <c r="C26" s="39">
        <v>58037.4473</v>
      </c>
      <c r="D26" s="39">
        <v>3.5000000000000001E-3</v>
      </c>
      <c r="E26" s="20">
        <f>+(C26-C$7)/C$8</f>
        <v>-2564.4739852171356</v>
      </c>
      <c r="F26" s="20">
        <f>ROUND(2*E26,0)/2</f>
        <v>-2564.5</v>
      </c>
      <c r="G26" s="20">
        <f>+C26-(C$7+F26*C$8)</f>
        <v>9.1656999939004891E-3</v>
      </c>
      <c r="K26" s="20">
        <f>+G26</f>
        <v>9.1656999939004891E-3</v>
      </c>
      <c r="O26" s="20">
        <f ca="1">+C$11+C$12*$F26</f>
        <v>9.7116053081523889E-3</v>
      </c>
      <c r="Q26" s="26">
        <f>+C26-15018.5</f>
        <v>43018.9473</v>
      </c>
    </row>
    <row r="27" spans="1:21" ht="12.95" customHeight="1" x14ac:dyDescent="0.2">
      <c r="A27" s="39" t="s">
        <v>45</v>
      </c>
      <c r="B27" s="40" t="s">
        <v>46</v>
      </c>
      <c r="C27" s="39">
        <v>58041.322399999997</v>
      </c>
      <c r="D27" s="39">
        <v>3.5000000000000001E-3</v>
      </c>
      <c r="E27" s="20">
        <f>+(C27-C$7)/C$8</f>
        <v>-2553.4753833517148</v>
      </c>
      <c r="F27" s="20">
        <f>ROUND(2*E27,0)/2</f>
        <v>-2553.5</v>
      </c>
      <c r="G27" s="20">
        <f>+C27-(C$7+F27*C$8)</f>
        <v>8.6730999973951839E-3</v>
      </c>
      <c r="K27" s="20">
        <f>+G27</f>
        <v>8.6730999973951839E-3</v>
      </c>
      <c r="O27" s="20">
        <f ca="1">+C$11+C$12*$F27</f>
        <v>9.6828684965491654E-3</v>
      </c>
      <c r="Q27" s="26">
        <f>+C27-15018.5</f>
        <v>43022.822399999997</v>
      </c>
    </row>
    <row r="28" spans="1:21" ht="12.95" customHeight="1" x14ac:dyDescent="0.2">
      <c r="A28" s="39" t="s">
        <v>45</v>
      </c>
      <c r="B28" s="40" t="s">
        <v>46</v>
      </c>
      <c r="C28" s="39">
        <v>58050.308499999999</v>
      </c>
      <c r="D28" s="39">
        <v>3.5000000000000001E-3</v>
      </c>
      <c r="E28" s="20">
        <f>+(C28-C$7)/C$8</f>
        <v>-2527.9703547787885</v>
      </c>
      <c r="F28" s="20">
        <f>ROUND(2*E28,0)/2</f>
        <v>-2528</v>
      </c>
      <c r="G28" s="20">
        <f>+C28-(C$7+F28*C$8)</f>
        <v>1.0444799998367671E-2</v>
      </c>
      <c r="K28" s="20">
        <f>+G28</f>
        <v>1.0444799998367671E-2</v>
      </c>
      <c r="O28" s="20">
        <f ca="1">+C$11+C$12*$F28</f>
        <v>9.6162513423780557E-3</v>
      </c>
      <c r="Q28" s="26">
        <f>+C28-15018.5</f>
        <v>43031.808499999999</v>
      </c>
    </row>
    <row r="29" spans="1:21" ht="12.95" customHeight="1" x14ac:dyDescent="0.2">
      <c r="A29" s="39" t="s">
        <v>45</v>
      </c>
      <c r="B29" s="40" t="s">
        <v>46</v>
      </c>
      <c r="C29" s="39">
        <v>58074.266300000003</v>
      </c>
      <c r="D29" s="39">
        <v>3.5000000000000001E-3</v>
      </c>
      <c r="E29" s="20">
        <f>+(C29-C$7)/C$8</f>
        <v>-2459.9715150658526</v>
      </c>
      <c r="F29" s="20">
        <f>ROUND(2*E29,0)/2</f>
        <v>-2460</v>
      </c>
      <c r="G29" s="20">
        <f>+C29-(C$7+F29*C$8)</f>
        <v>1.003599999967264E-2</v>
      </c>
      <c r="K29" s="20">
        <f>+G29</f>
        <v>1.003599999967264E-2</v>
      </c>
      <c r="O29" s="20">
        <f ca="1">+C$11+C$12*$F29</f>
        <v>9.4386055979217617E-3</v>
      </c>
      <c r="Q29" s="26">
        <f>+C29-15018.5</f>
        <v>43055.766300000003</v>
      </c>
    </row>
    <row r="30" spans="1:21" ht="12.95" customHeight="1" x14ac:dyDescent="0.2">
      <c r="A30" s="39" t="s">
        <v>45</v>
      </c>
      <c r="B30" s="40" t="s">
        <v>46</v>
      </c>
      <c r="C30" s="39">
        <v>58075.3223</v>
      </c>
      <c r="D30" s="39">
        <v>3.5000000000000001E-3</v>
      </c>
      <c r="E30" s="20">
        <f>+(C30-C$7)/C$8</f>
        <v>-2456.9742960083163</v>
      </c>
      <c r="F30" s="20">
        <f>ROUND(2*E30,0)/2</f>
        <v>-2457</v>
      </c>
      <c r="G30" s="20">
        <f>+C30-(C$7+F30*C$8)</f>
        <v>9.0561999968485907E-3</v>
      </c>
      <c r="K30" s="20">
        <f>+G30</f>
        <v>9.0561999968485907E-3</v>
      </c>
      <c r="O30" s="20">
        <f ca="1">+C$11+C$12*$F30</f>
        <v>9.4307682856663369E-3</v>
      </c>
      <c r="Q30" s="26">
        <f>+C30-15018.5</f>
        <v>43056.8223</v>
      </c>
    </row>
    <row r="31" spans="1:21" ht="12.95" customHeight="1" x14ac:dyDescent="0.2">
      <c r="A31" s="39" t="s">
        <v>45</v>
      </c>
      <c r="B31" s="40" t="s">
        <v>46</v>
      </c>
      <c r="C31" s="39">
        <v>58077.262300000002</v>
      </c>
      <c r="D31" s="39">
        <v>3.5000000000000001E-3</v>
      </c>
      <c r="E31" s="20">
        <f>+(C31-C$7)/C$8</f>
        <v>-2451.4680413003202</v>
      </c>
      <c r="F31" s="20">
        <f>ROUND(2*E31,0)/2</f>
        <v>-2451.5</v>
      </c>
      <c r="G31" s="20">
        <f>+C31-(C$7+F31*C$8)</f>
        <v>1.1259899998549372E-2</v>
      </c>
      <c r="K31" s="20">
        <f>+G31</f>
        <v>1.1259899998549372E-2</v>
      </c>
      <c r="O31" s="20">
        <f ca="1">+C$11+C$12*$F31</f>
        <v>9.4163998798647251E-3</v>
      </c>
      <c r="Q31" s="26">
        <f>+C31-15018.5</f>
        <v>43058.762300000002</v>
      </c>
    </row>
    <row r="32" spans="1:21" ht="12.95" customHeight="1" x14ac:dyDescent="0.2">
      <c r="A32" s="39" t="s">
        <v>45</v>
      </c>
      <c r="B32" s="40" t="s">
        <v>46</v>
      </c>
      <c r="C32" s="39">
        <v>58078.317900000002</v>
      </c>
      <c r="D32" s="39">
        <v>3.5000000000000001E-3</v>
      </c>
      <c r="E32" s="20">
        <f>+(C32-C$7)/C$8</f>
        <v>-2448.4719575530253</v>
      </c>
      <c r="F32" s="20">
        <f>ROUND(2*E32,0)/2</f>
        <v>-2448.5</v>
      </c>
      <c r="G32" s="20">
        <f>+C32-(C$7+F32*C$8)</f>
        <v>9.8800999985542148E-3</v>
      </c>
      <c r="K32" s="20">
        <f>+G32</f>
        <v>9.8800999985542148E-3</v>
      </c>
      <c r="O32" s="20">
        <f ca="1">+C$11+C$12*$F32</f>
        <v>9.4085625676093004E-3</v>
      </c>
      <c r="Q32" s="26">
        <f>+C32-15018.5</f>
        <v>43059.817900000002</v>
      </c>
    </row>
    <row r="33" spans="1:17" ht="12.95" customHeight="1" x14ac:dyDescent="0.2">
      <c r="A33" s="39" t="s">
        <v>45</v>
      </c>
      <c r="B33" s="40" t="s">
        <v>46</v>
      </c>
      <c r="C33" s="39">
        <v>58322.478300000002</v>
      </c>
      <c r="D33" s="39">
        <v>3.5000000000000001E-3</v>
      </c>
      <c r="E33" s="20">
        <f>+(C33-C$7)/C$8</f>
        <v>-1755.4774462104224</v>
      </c>
      <c r="F33" s="20">
        <f>ROUND(2*E33,0)/2</f>
        <v>-1755.5</v>
      </c>
      <c r="G33" s="20">
        <f>+C33-(C$7+F33*C$8)</f>
        <v>7.9463000001851469E-3</v>
      </c>
      <c r="K33" s="20">
        <f>+G33</f>
        <v>7.9463000001851469E-3</v>
      </c>
      <c r="O33" s="20">
        <f ca="1">+C$11+C$12*$F33</f>
        <v>7.5981434366061869E-3</v>
      </c>
      <c r="Q33" s="26">
        <f>+C33-15018.5</f>
        <v>43303.978300000002</v>
      </c>
    </row>
    <row r="34" spans="1:17" ht="12.95" customHeight="1" x14ac:dyDescent="0.2">
      <c r="A34" s="39" t="s">
        <v>45</v>
      </c>
      <c r="B34" s="40" t="s">
        <v>46</v>
      </c>
      <c r="C34" s="39">
        <v>58328.4637</v>
      </c>
      <c r="D34" s="39">
        <v>3.5000000000000001E-3</v>
      </c>
      <c r="E34" s="20">
        <f>+(C34-C$7)/C$8</f>
        <v>-1738.4892312984693</v>
      </c>
      <c r="F34" s="20">
        <f>ROUND(2*E34,0)/2</f>
        <v>-1738.5</v>
      </c>
      <c r="G34" s="20">
        <f>+C34-(C$7+F34*C$8)</f>
        <v>3.7940999973216094E-3</v>
      </c>
      <c r="K34" s="20">
        <f>+G34</f>
        <v>3.7940999973216094E-3</v>
      </c>
      <c r="O34" s="20">
        <f ca="1">+C$11+C$12*$F34</f>
        <v>7.5537320004921138E-3</v>
      </c>
      <c r="Q34" s="26">
        <f>+C34-15018.5</f>
        <v>43309.9637</v>
      </c>
    </row>
    <row r="35" spans="1:17" ht="12.95" customHeight="1" x14ac:dyDescent="0.2">
      <c r="A35" s="39" t="s">
        <v>45</v>
      </c>
      <c r="B35" s="40" t="s">
        <v>46</v>
      </c>
      <c r="C35" s="39">
        <v>58328.645700000001</v>
      </c>
      <c r="D35" s="39">
        <v>3.5000000000000001E-3</v>
      </c>
      <c r="E35" s="20">
        <f>+(C35-C$7)/C$8</f>
        <v>-1737.9726651351405</v>
      </c>
      <c r="F35" s="20">
        <f>ROUND(2*E35,0)/2</f>
        <v>-1738</v>
      </c>
      <c r="G35" s="20">
        <f>+C35-(C$7+F35*C$8)</f>
        <v>9.630799999285955E-3</v>
      </c>
      <c r="K35" s="20">
        <f>+G35</f>
        <v>9.630799999285955E-3</v>
      </c>
      <c r="O35" s="20">
        <f ca="1">+C$11+C$12*$F35</f>
        <v>7.552425781782876E-3</v>
      </c>
      <c r="Q35" s="26">
        <f>+C35-15018.5</f>
        <v>43310.145700000001</v>
      </c>
    </row>
    <row r="36" spans="1:17" ht="12.95" customHeight="1" x14ac:dyDescent="0.2">
      <c r="A36" s="39" t="s">
        <v>45</v>
      </c>
      <c r="B36" s="40" t="s">
        <v>46</v>
      </c>
      <c r="C36" s="39">
        <v>58353.483200000002</v>
      </c>
      <c r="D36" s="39">
        <v>3.5000000000000001E-3</v>
      </c>
      <c r="E36" s="20">
        <f>+(C36-C$7)/C$8</f>
        <v>-1667.4769943569436</v>
      </c>
      <c r="F36" s="20">
        <f>ROUND(2*E36,0)/2</f>
        <v>-1667.5</v>
      </c>
      <c r="G36" s="20">
        <f>+C36-(C$7+F36*C$8)</f>
        <v>8.1054999973275699E-3</v>
      </c>
      <c r="K36" s="20">
        <f>+G36</f>
        <v>8.1054999973275699E-3</v>
      </c>
      <c r="O36" s="20">
        <f ca="1">+C$11+C$12*$F36</f>
        <v>7.368248943780395E-3</v>
      </c>
      <c r="Q36" s="26">
        <f>+C36-15018.5</f>
        <v>43334.983200000002</v>
      </c>
    </row>
    <row r="37" spans="1:17" ht="12.95" customHeight="1" x14ac:dyDescent="0.2">
      <c r="A37" s="39" t="s">
        <v>45</v>
      </c>
      <c r="B37" s="40" t="s">
        <v>46</v>
      </c>
      <c r="C37" s="39">
        <v>58390.4755</v>
      </c>
      <c r="D37" s="39">
        <v>3.5000000000000001E-3</v>
      </c>
      <c r="E37" s="20">
        <f>+(C37-C$7)/C$8</f>
        <v>-1562.482651040265</v>
      </c>
      <c r="F37" s="20">
        <f>ROUND(2*E37,0)/2</f>
        <v>-1562.5</v>
      </c>
      <c r="G37" s="20">
        <f>+C37-(C$7+F37*C$8)</f>
        <v>6.1124999992898665E-3</v>
      </c>
      <c r="K37" s="20">
        <f>+G37</f>
        <v>6.1124999992898665E-3</v>
      </c>
      <c r="O37" s="20">
        <f ca="1">+C$11+C$12*$F37</f>
        <v>7.09394301484053E-3</v>
      </c>
      <c r="Q37" s="26">
        <f>+C37-15018.5</f>
        <v>43371.9755</v>
      </c>
    </row>
    <row r="38" spans="1:17" ht="12.95" customHeight="1" x14ac:dyDescent="0.2">
      <c r="A38" s="39" t="s">
        <v>45</v>
      </c>
      <c r="B38" s="40" t="s">
        <v>46</v>
      </c>
      <c r="C38" s="39">
        <v>58706.514799999997</v>
      </c>
      <c r="D38" s="39">
        <v>3.5000000000000001E-3</v>
      </c>
      <c r="E38" s="20">
        <f>+(C38-C$7)/C$8</f>
        <v>-665.47601004297235</v>
      </c>
      <c r="F38" s="20">
        <f>ROUND(2*E38,0)/2</f>
        <v>-665.5</v>
      </c>
      <c r="G38" s="20">
        <f>+C38-(C$7+F38*C$8)</f>
        <v>8.4522999968612567E-3</v>
      </c>
      <c r="K38" s="20">
        <f>+G38</f>
        <v>8.4522999968612567E-3</v>
      </c>
      <c r="O38" s="20">
        <f ca="1">+C$11+C$12*$F38</f>
        <v>4.750586650468536E-3</v>
      </c>
      <c r="Q38" s="26">
        <f>+C38-15018.5</f>
        <v>43688.014799999997</v>
      </c>
    </row>
    <row r="39" spans="1:17" ht="12.95" customHeight="1" x14ac:dyDescent="0.2">
      <c r="A39" s="39" t="s">
        <v>45</v>
      </c>
      <c r="B39" s="40" t="s">
        <v>46</v>
      </c>
      <c r="C39" s="39">
        <v>58759.359100000001</v>
      </c>
      <c r="D39" s="39">
        <v>3.5000000000000001E-3</v>
      </c>
      <c r="E39" s="20">
        <f>+(C39-C$7)/C$8</f>
        <v>-515.48932155563057</v>
      </c>
      <c r="F39" s="20">
        <f>ROUND(2*E39,0)/2</f>
        <v>-515.5</v>
      </c>
      <c r="G39" s="20">
        <f>+C39-(C$7+F39*C$8)</f>
        <v>3.7622999952873215E-3</v>
      </c>
      <c r="K39" s="20">
        <f>+G39</f>
        <v>3.7622999952873215E-3</v>
      </c>
      <c r="O39" s="20">
        <f ca="1">+C$11+C$12*$F39</f>
        <v>4.3587210376972996E-3</v>
      </c>
      <c r="Q39" s="26">
        <f>+C39-15018.5</f>
        <v>43740.859100000001</v>
      </c>
    </row>
    <row r="40" spans="1:17" ht="12.95" customHeight="1" x14ac:dyDescent="0.2">
      <c r="A40" s="22" t="str">
        <f>$D$7</f>
        <v>VSX</v>
      </c>
      <c r="B40" s="21"/>
      <c r="C40" s="22">
        <f>$C$7</f>
        <v>58940.979700000004</v>
      </c>
      <c r="D40" s="22" t="s">
        <v>13</v>
      </c>
      <c r="E40" s="20">
        <f>+(C40-C$7)/C$8</f>
        <v>0</v>
      </c>
      <c r="F40" s="20">
        <f>ROUND(2*E40,0)/2</f>
        <v>0</v>
      </c>
      <c r="G40" s="20">
        <f>+C40-(C$7+F40*C$8)</f>
        <v>0</v>
      </c>
      <c r="I40" s="20">
        <f>+G40</f>
        <v>0</v>
      </c>
      <c r="O40" s="20">
        <f ca="1">+C$11+C$12*$F40</f>
        <v>3.0120095484734836E-3</v>
      </c>
      <c r="Q40" s="26">
        <f>+C40-15018.5</f>
        <v>43922.479700000004</v>
      </c>
    </row>
    <row r="41" spans="1:17" ht="12.95" customHeight="1" x14ac:dyDescent="0.2">
      <c r="A41" s="39" t="s">
        <v>45</v>
      </c>
      <c r="B41" s="40" t="s">
        <v>46</v>
      </c>
      <c r="C41" s="39">
        <v>59043.507700000002</v>
      </c>
      <c r="D41" s="39">
        <v>3.5000000000000001E-3</v>
      </c>
      <c r="E41" s="20">
        <f>+(C41-C$7)/C$8</f>
        <v>291.00272304162792</v>
      </c>
      <c r="F41" s="20">
        <f>ROUND(2*E41,0)/2</f>
        <v>291</v>
      </c>
      <c r="G41" s="20">
        <f>+C41-(C$7+F41*C$8)</f>
        <v>9.5940000028349459E-4</v>
      </c>
      <c r="K41" s="20">
        <f>+G41</f>
        <v>9.5940000028349459E-4</v>
      </c>
      <c r="O41" s="20">
        <f ca="1">+C$11+C$12*$F41</f>
        <v>2.251790259697285E-3</v>
      </c>
      <c r="Q41" s="26">
        <f>+C41-15018.5</f>
        <v>44025.007700000002</v>
      </c>
    </row>
    <row r="42" spans="1:17" ht="12.95" customHeight="1" x14ac:dyDescent="0.2">
      <c r="A42" s="39" t="s">
        <v>45</v>
      </c>
      <c r="B42" s="40" t="s">
        <v>46</v>
      </c>
      <c r="C42" s="39">
        <v>59066.411399999997</v>
      </c>
      <c r="D42" s="39">
        <v>3.5000000000000001E-3</v>
      </c>
      <c r="E42" s="20">
        <f>+(C42-C$7)/C$8</f>
        <v>356.00973642067822</v>
      </c>
      <c r="F42" s="20">
        <f>ROUND(2*E42,0)/2</f>
        <v>356</v>
      </c>
      <c r="G42" s="20">
        <f>+C42-(C$7+F42*C$8)</f>
        <v>3.4303999927942641E-3</v>
      </c>
      <c r="K42" s="20">
        <f>+G42</f>
        <v>3.4303999927942641E-3</v>
      </c>
      <c r="O42" s="20">
        <f ca="1">+C$11+C$12*$F42</f>
        <v>2.0819818274964157E-3</v>
      </c>
      <c r="Q42" s="26">
        <f>+C42-15018.5</f>
        <v>44047.911399999997</v>
      </c>
    </row>
    <row r="43" spans="1:17" ht="12.95" customHeight="1" x14ac:dyDescent="0.2">
      <c r="A43" s="39" t="s">
        <v>45</v>
      </c>
      <c r="B43" s="40" t="s">
        <v>46</v>
      </c>
      <c r="C43" s="39">
        <v>59066.585500000001</v>
      </c>
      <c r="D43" s="39">
        <v>3.5000000000000001E-3</v>
      </c>
      <c r="E43" s="20">
        <f>+(C43-C$7)/C$8</f>
        <v>356.50388020659682</v>
      </c>
      <c r="F43" s="20">
        <f>ROUND(2*E43,0)/2</f>
        <v>356.5</v>
      </c>
      <c r="G43" s="20">
        <f>+C43-(C$7+F43*C$8)</f>
        <v>1.3670999978785403E-3</v>
      </c>
      <c r="K43" s="20">
        <f>+G43</f>
        <v>1.3670999978785403E-3</v>
      </c>
      <c r="O43" s="20">
        <f ca="1">+C$11+C$12*$F43</f>
        <v>2.0806756087871784E-3</v>
      </c>
      <c r="Q43" s="26">
        <f>+C43-15018.5</f>
        <v>44048.085500000001</v>
      </c>
    </row>
    <row r="44" spans="1:17" ht="12.95" customHeight="1" x14ac:dyDescent="0.2">
      <c r="A44" s="39" t="s">
        <v>45</v>
      </c>
      <c r="B44" s="40" t="s">
        <v>46</v>
      </c>
      <c r="C44" s="39">
        <v>59084.377399999998</v>
      </c>
      <c r="D44" s="39">
        <v>3.5000000000000001E-3</v>
      </c>
      <c r="E44" s="20">
        <f>+(C44-C$7)/C$8</f>
        <v>407.00219625766005</v>
      </c>
      <c r="F44" s="20">
        <f>ROUND(2*E44,0)/2</f>
        <v>407</v>
      </c>
      <c r="G44" s="20">
        <f>+C44-(C$7+F44*C$8)</f>
        <v>7.7379999129334465E-4</v>
      </c>
      <c r="K44" s="20">
        <f>+G44</f>
        <v>7.7379999129334465E-4</v>
      </c>
      <c r="O44" s="20">
        <f ca="1">+C$11+C$12*$F44</f>
        <v>1.9487475191541954E-3</v>
      </c>
      <c r="Q44" s="26">
        <f>+C44-15018.5</f>
        <v>44065.877399999998</v>
      </c>
    </row>
    <row r="45" spans="1:17" ht="12.95" customHeight="1" x14ac:dyDescent="0.2">
      <c r="A45" s="39" t="s">
        <v>45</v>
      </c>
      <c r="B45" s="40" t="s">
        <v>46</v>
      </c>
      <c r="C45" s="39">
        <v>59402.526100000003</v>
      </c>
      <c r="D45" s="39">
        <v>3.5000000000000001E-3</v>
      </c>
      <c r="E45" s="20">
        <f>+(C45-C$7)/C$8</f>
        <v>1309.9958958534476</v>
      </c>
      <c r="F45" s="20">
        <f>ROUND(2*E45,0)/2</f>
        <v>1310</v>
      </c>
      <c r="G45" s="20">
        <f>+C45-(C$7+F45*C$8)</f>
        <v>-1.4460000020335428E-3</v>
      </c>
      <c r="K45" s="20">
        <f>+G45</f>
        <v>-1.4460000020335428E-3</v>
      </c>
      <c r="O45" s="20">
        <f ca="1">+C$11+C$12*$F45</f>
        <v>-4.1028346972864791E-4</v>
      </c>
      <c r="Q45" s="26">
        <f>+C45-15018.5</f>
        <v>44384.026100000003</v>
      </c>
    </row>
    <row r="46" spans="1:17" ht="12.95" customHeight="1" x14ac:dyDescent="0.2">
      <c r="A46" s="39" t="s">
        <v>45</v>
      </c>
      <c r="B46" s="40" t="s">
        <v>46</v>
      </c>
      <c r="C46" s="39">
        <v>59422.432000000001</v>
      </c>
      <c r="D46" s="39">
        <v>3.5000000000000001E-3</v>
      </c>
      <c r="E46" s="20">
        <f>+(C46-C$7)/C$8</f>
        <v>1366.4943265708498</v>
      </c>
      <c r="F46" s="20">
        <f>ROUND(2*E46,0)/2</f>
        <v>1366.5</v>
      </c>
      <c r="G46" s="20">
        <f>+C46-(C$7+F46*C$8)</f>
        <v>-1.9988999993074685E-3</v>
      </c>
      <c r="K46" s="20">
        <f>+G46</f>
        <v>-1.9988999993074685E-3</v>
      </c>
      <c r="O46" s="20">
        <f ca="1">+C$11+C$12*$F46</f>
        <v>-5.5788618387248023E-4</v>
      </c>
      <c r="Q46" s="26">
        <f>+C46-15018.5</f>
        <v>44403.932000000001</v>
      </c>
    </row>
    <row r="47" spans="1:17" ht="12.95" customHeight="1" x14ac:dyDescent="0.2">
      <c r="A47" s="39" t="s">
        <v>45</v>
      </c>
      <c r="B47" s="40" t="s">
        <v>46</v>
      </c>
      <c r="C47" s="39">
        <v>59422.610200000003</v>
      </c>
      <c r="D47" s="39">
        <v>3.5000000000000001E-3</v>
      </c>
      <c r="E47" s="20">
        <f>+(C47-C$7)/C$8</f>
        <v>1367.0001072868165</v>
      </c>
      <c r="F47" s="20">
        <f>ROUND(2*E47,0)/2</f>
        <v>1367</v>
      </c>
      <c r="G47" s="20">
        <f>+C47-(C$7+F47*C$8)</f>
        <v>3.7799996789544821E-5</v>
      </c>
      <c r="K47" s="20">
        <f>+G47</f>
        <v>3.7799996789544821E-5</v>
      </c>
      <c r="O47" s="20">
        <f ca="1">+C$11+C$12*$F47</f>
        <v>-5.5919240258171755E-4</v>
      </c>
      <c r="Q47" s="26">
        <f>+C47-15018.5</f>
        <v>44404.110200000003</v>
      </c>
    </row>
    <row r="48" spans="1:17" ht="12.95" customHeight="1" x14ac:dyDescent="0.2">
      <c r="A48" s="39" t="s">
        <v>45</v>
      </c>
      <c r="B48" s="40" t="s">
        <v>46</v>
      </c>
      <c r="C48" s="39">
        <v>59778.455499999996</v>
      </c>
      <c r="D48" s="39">
        <v>3.5000000000000001E-3</v>
      </c>
      <c r="E48" s="20">
        <f>+(C48-C$7)/C$8</f>
        <v>2376.9871477203051</v>
      </c>
      <c r="F48" s="20">
        <f>ROUND(2*E48,0)/2</f>
        <v>2377</v>
      </c>
      <c r="G48" s="20">
        <f>+C48-(C$7+F48*C$8)</f>
        <v>-4.5282000064617023E-3</v>
      </c>
      <c r="K48" s="20">
        <f>+G48</f>
        <v>-4.5282000064617023E-3</v>
      </c>
      <c r="O48" s="20">
        <f ca="1">+C$11+C$12*$F48</f>
        <v>-3.1977541952413762E-3</v>
      </c>
      <c r="Q48" s="26">
        <f>+C48-15018.5</f>
        <v>44759.955499999996</v>
      </c>
    </row>
    <row r="49" spans="1:17" ht="12.95" customHeight="1" x14ac:dyDescent="0.2">
      <c r="A49" s="39" t="s">
        <v>45</v>
      </c>
      <c r="B49" s="40" t="s">
        <v>46</v>
      </c>
      <c r="C49" s="39">
        <v>59786.384299999998</v>
      </c>
      <c r="D49" s="39">
        <v>3.5000000000000001E-3</v>
      </c>
      <c r="E49" s="20">
        <f>+(C49-C$7)/C$8</f>
        <v>2399.4912674773759</v>
      </c>
      <c r="F49" s="20">
        <f>ROUND(2*E49,0)/2</f>
        <v>2399.5</v>
      </c>
      <c r="G49" s="20">
        <f>+C49-(C$7+F49*C$8)</f>
        <v>-3.0767000062041916E-3</v>
      </c>
      <c r="K49" s="20">
        <f>+G49</f>
        <v>-3.0767000062041916E-3</v>
      </c>
      <c r="O49" s="20">
        <f ca="1">+C$11+C$12*$F49</f>
        <v>-3.2565340371570619E-3</v>
      </c>
      <c r="Q49" s="26">
        <f>+C49-15018.5</f>
        <v>44767.884299999998</v>
      </c>
    </row>
    <row r="50" spans="1:17" ht="12.95" customHeight="1" x14ac:dyDescent="0.2">
      <c r="A50" s="39" t="s">
        <v>45</v>
      </c>
      <c r="B50" s="40" t="s">
        <v>46</v>
      </c>
      <c r="C50" s="39">
        <v>59786.561900000001</v>
      </c>
      <c r="D50" s="39">
        <v>3.5000000000000001E-3</v>
      </c>
      <c r="E50" s="20">
        <f>+(C50-C$7)/C$8</f>
        <v>2399.9953452279706</v>
      </c>
      <c r="F50" s="20">
        <f>ROUND(2*E50,0)/2</f>
        <v>2400</v>
      </c>
      <c r="G50" s="20">
        <f>+C50-(C$7+F50*C$8)</f>
        <v>-1.640000002225861E-3</v>
      </c>
      <c r="K50" s="20">
        <f>+G50</f>
        <v>-1.640000002225861E-3</v>
      </c>
      <c r="O50" s="20">
        <f ca="1">+C$11+C$12*$F50</f>
        <v>-3.2578402558662996E-3</v>
      </c>
      <c r="Q50" s="26">
        <f>+C50-15018.5</f>
        <v>44768.061900000001</v>
      </c>
    </row>
    <row r="51" spans="1:17" ht="12.95" customHeight="1" x14ac:dyDescent="0.2">
      <c r="A51" s="39" t="s">
        <v>45</v>
      </c>
      <c r="B51" s="40" t="s">
        <v>46</v>
      </c>
      <c r="C51" s="39">
        <v>60153.505400000002</v>
      </c>
      <c r="D51" s="39">
        <v>3.5000000000000001E-3</v>
      </c>
      <c r="E51" s="20">
        <f>+(C51-C$7)/C$8</f>
        <v>3441.4821361770537</v>
      </c>
      <c r="F51" s="20">
        <f>ROUND(2*E51,0)/2</f>
        <v>3441.5</v>
      </c>
      <c r="G51" s="20">
        <f>+C51-(C$7+F51*C$8)</f>
        <v>-6.2938999981270172E-3</v>
      </c>
      <c r="K51" s="20">
        <f>+G51</f>
        <v>-6.2938999981270172E-3</v>
      </c>
      <c r="O51" s="20">
        <f ca="1">+C$11+C$12*$F51</f>
        <v>-5.9786938272079187E-3</v>
      </c>
      <c r="Q51" s="26">
        <f>+C51-15018.5</f>
        <v>45135.005400000002</v>
      </c>
    </row>
    <row r="52" spans="1:17" ht="12.95" customHeight="1" x14ac:dyDescent="0.2">
      <c r="A52" s="39" t="s">
        <v>45</v>
      </c>
      <c r="B52" s="40" t="s">
        <v>46</v>
      </c>
      <c r="C52" s="39">
        <v>60174.471700000002</v>
      </c>
      <c r="D52" s="39">
        <v>3.5000000000000001E-3</v>
      </c>
      <c r="E52" s="20">
        <f>+(C52-C$7)/C$8</f>
        <v>3500.9902743647467</v>
      </c>
      <c r="F52" s="20">
        <f>ROUND(2*E52,0)/2</f>
        <v>3501</v>
      </c>
      <c r="G52" s="20">
        <f>+C52-(C$7+F52*C$8)</f>
        <v>-3.4266000002389774E-3</v>
      </c>
      <c r="K52" s="20">
        <f>+G52</f>
        <v>-3.4266000002389774E-3</v>
      </c>
      <c r="O52" s="20">
        <f ca="1">+C$11+C$12*$F52</f>
        <v>-6.1341338536071745E-3</v>
      </c>
      <c r="Q52" s="26">
        <f>+C52-15018.5</f>
        <v>45155.971700000002</v>
      </c>
    </row>
    <row r="53" spans="1:17" ht="12.95" customHeight="1" x14ac:dyDescent="0.2">
      <c r="A53" s="22"/>
      <c r="B53" s="21"/>
      <c r="C53" s="22"/>
      <c r="D53" s="22"/>
    </row>
    <row r="54" spans="1:17" ht="12.95" customHeight="1" x14ac:dyDescent="0.2">
      <c r="A54" s="22"/>
      <c r="B54" s="21"/>
      <c r="C54" s="22"/>
      <c r="D54" s="22"/>
    </row>
    <row r="55" spans="1:17" ht="12.95" customHeight="1" x14ac:dyDescent="0.2">
      <c r="A55" s="22"/>
      <c r="B55" s="21"/>
      <c r="C55" s="22"/>
      <c r="D55" s="22"/>
    </row>
    <row r="56" spans="1:17" ht="12.95" customHeight="1" x14ac:dyDescent="0.2">
      <c r="A56" s="22"/>
      <c r="B56" s="21"/>
      <c r="C56" s="22"/>
      <c r="D56" s="22"/>
    </row>
    <row r="57" spans="1:17" ht="12.95" customHeight="1" x14ac:dyDescent="0.2">
      <c r="A57" s="22"/>
      <c r="B57" s="21"/>
      <c r="C57" s="22"/>
      <c r="D57" s="22"/>
    </row>
    <row r="58" spans="1:17" ht="12.95" customHeight="1" x14ac:dyDescent="0.2">
      <c r="A58" s="22"/>
      <c r="B58" s="21"/>
      <c r="C58" s="22"/>
      <c r="D58" s="22"/>
    </row>
    <row r="59" spans="1:17" ht="12.95" customHeight="1" x14ac:dyDescent="0.2">
      <c r="A59" s="22"/>
      <c r="B59" s="21"/>
      <c r="C59" s="22"/>
      <c r="D59" s="22"/>
    </row>
    <row r="60" spans="1:17" ht="12.95" customHeight="1" x14ac:dyDescent="0.2">
      <c r="A60" s="22"/>
      <c r="B60" s="21"/>
      <c r="C60" s="22"/>
      <c r="D60" s="22"/>
    </row>
    <row r="61" spans="1:17" ht="12.95" customHeight="1" x14ac:dyDescent="0.2">
      <c r="A61" s="22"/>
      <c r="B61" s="21"/>
      <c r="C61" s="22"/>
      <c r="D61" s="22"/>
    </row>
    <row r="62" spans="1:17" ht="12.95" customHeight="1" x14ac:dyDescent="0.2">
      <c r="A62" s="22"/>
      <c r="B62" s="21"/>
      <c r="C62" s="22"/>
      <c r="D62" s="22"/>
    </row>
    <row r="63" spans="1:17" ht="12.95" customHeight="1" x14ac:dyDescent="0.2">
      <c r="A63" s="22"/>
      <c r="B63" s="21"/>
      <c r="C63" s="22"/>
      <c r="D63" s="22"/>
    </row>
    <row r="64" spans="1:17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Y57">
    <sortCondition ref="C21:C57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2024-08-19T07:39:48Z</dcterms:modified>
</cp:coreProperties>
</file>