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93BEB3F-384F-403A-9A9B-720E6C8F8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/>
  <c r="K28" i="1"/>
  <c r="Q28" i="1"/>
  <c r="E29" i="1"/>
  <c r="F29" i="1"/>
  <c r="G29" i="1" s="1"/>
  <c r="K29" i="1" s="1"/>
  <c r="Q29" i="1"/>
  <c r="E30" i="1"/>
  <c r="F30" i="1" s="1"/>
  <c r="G30" i="1" s="1"/>
  <c r="K30" i="1" s="1"/>
  <c r="Q30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23" i="1"/>
  <c r="O27" i="1"/>
  <c r="O29" i="1"/>
  <c r="O22" i="1"/>
  <c r="O26" i="1"/>
  <c r="O30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<sst xmlns="http://schemas.openxmlformats.org/spreadsheetml/2006/main" count="69" uniqueCount="51">
  <si>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</si>
  <si>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</si>
  <si>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</si>
  <si>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</si>
  <si>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</si>
  <si>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</si>
  <si>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</si>
  <si>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</si>
  <si>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</si>
  <si>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</si>
  <si>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</si>
  <si>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</si>
  <si>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</si>
  <si>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</si>
  <si>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</si>
  <si>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</si>
  <si>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</si>
  <si>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</si>
  <si>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</si>
  <si>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</si>
  <si>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</si>
  <si>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</si>
  <si>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</si>
  <si>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</si>
  <si>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</si>
  <si>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</si>
  <si>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</si>
  <si>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</si>
  <si>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</si>
  <si>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</si>
  <si>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</si>
  <si>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</si>
  <si>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</si>
  <si>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</si>
  <si>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</si>
  <si>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</si>
  <si>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</si>
  <si>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</si>
  <si>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</si>
  <si>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</si>
  <si>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</si>
  <si>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</si>
  <si>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</si>
  <si>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</si>
  <si>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</si>
  <si>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ASASSN VJ205214.61+341019.6 Cyg</t>
  </si>
  <si>
    <t>JBAV, 76</t>
  </si>
  <si>
    <t>I</t>
  </si>
  <si>
    <t>Lennestadt</t>
  </si>
  <si>
    <t>Artificial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</si>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</sst>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5" fontId="15" fillId="0" borderId="0" xfId="8" applyNumberFormat="1" applyFont="1" applyFill="1" applyBorder="1" applyAlignment="1">
      <alignment horizontal="left" vertical="center" wrapText="1"/>
    </xf>
    <xf numFmtId="165" fontId="5" fillId="0" borderId="0" xfId="0" applyNumberFormat="1" applyFont="1" applyAlignment="1">
      <alignment horizontal="left" vertical="center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vertical="center"/>
    </xf>
    <xf numFmtId="22" fontId="14" fillId="0" borderId="10" xfId="0" applyNumberFormat="1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 VJ205214.61+341019.6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3025979493149135"/>
          <c:y val="3.5928099896603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-4.3899999996938277E-2</c:v>
                </c:pt>
                <c:pt idx="3">
                  <c:v>-0.16159999999945285</c:v>
                </c:pt>
                <c:pt idx="4">
                  <c:v>6.100000005972106E-3</c:v>
                </c:pt>
                <c:pt idx="5">
                  <c:v>-2.4799999999231659E-2</c:v>
                </c:pt>
                <c:pt idx="6">
                  <c:v>0.15179999999963911</c:v>
                </c:pt>
                <c:pt idx="7">
                  <c:v>0.10670000000391155</c:v>
                </c:pt>
                <c:pt idx="8">
                  <c:v>7.6900000000023283E-2</c:v>
                </c:pt>
                <c:pt idx="9">
                  <c:v>5.280000000493601E-2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-5.8038054062868501E-2</c:v>
                </c:pt>
                <c:pt idx="1">
                  <c:v>-5.8038054062868501E-2</c:v>
                </c:pt>
                <c:pt idx="2">
                  <c:v>-5.3667913902511098E-2</c:v>
                </c:pt>
                <c:pt idx="3">
                  <c:v>-3.8060270472663235E-2</c:v>
                </c:pt>
                <c:pt idx="4">
                  <c:v>1.646243057560532E-2</c:v>
                </c:pt>
                <c:pt idx="5">
                  <c:v>1.8751551611983004E-2</c:v>
                </c:pt>
                <c:pt idx="6">
                  <c:v>7.9517310032190702E-2</c:v>
                </c:pt>
                <c:pt idx="7">
                  <c:v>7.9933513856986632E-2</c:v>
                </c:pt>
                <c:pt idx="8">
                  <c:v>8.4303654017344049E-2</c:v>
                </c:pt>
                <c:pt idx="9">
                  <c:v>9.2835832425660875E-2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21</c:v>
                      </c:pt>
                      <c:pt idx="3">
                        <c:v>96</c:v>
                      </c:pt>
                      <c:pt idx="4">
                        <c:v>358</c:v>
                      </c:pt>
                      <c:pt idx="5">
                        <c:v>369</c:v>
                      </c:pt>
                      <c:pt idx="6">
                        <c:v>661</c:v>
                      </c:pt>
                      <c:pt idx="7">
                        <c:v>663</c:v>
                      </c:pt>
                      <c:pt idx="8">
                        <c:v>684</c:v>
                      </c:pt>
                      <c:pt idx="9">
                        <c:v>725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 VJ205214.61+341019.6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178154293213348"/>
          <c:y val="2.7847291815795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-4.3899999996938277E-2</c:v>
                </c:pt>
                <c:pt idx="3">
                  <c:v>-0.16159999999945285</c:v>
                </c:pt>
                <c:pt idx="4">
                  <c:v>6.100000005972106E-3</c:v>
                </c:pt>
                <c:pt idx="5">
                  <c:v>-2.4799999999231659E-2</c:v>
                </c:pt>
                <c:pt idx="6">
                  <c:v>0.15179999999963911</c:v>
                </c:pt>
                <c:pt idx="7">
                  <c:v>0.10670000000391155</c:v>
                </c:pt>
                <c:pt idx="8">
                  <c:v>7.6900000000023283E-2</c:v>
                </c:pt>
                <c:pt idx="9">
                  <c:v>5.280000000493601E-2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-5.8038054062868501E-2</c:v>
                </c:pt>
                <c:pt idx="1">
                  <c:v>-5.8038054062868501E-2</c:v>
                </c:pt>
                <c:pt idx="2">
                  <c:v>-5.3667913902511098E-2</c:v>
                </c:pt>
                <c:pt idx="3">
                  <c:v>-3.8060270472663235E-2</c:v>
                </c:pt>
                <c:pt idx="4">
                  <c:v>1.646243057560532E-2</c:v>
                </c:pt>
                <c:pt idx="5">
                  <c:v>1.8751551611983004E-2</c:v>
                </c:pt>
                <c:pt idx="6">
                  <c:v>7.9517310032190702E-2</c:v>
                </c:pt>
                <c:pt idx="7">
                  <c:v>7.9933513856986632E-2</c:v>
                </c:pt>
                <c:pt idx="8">
                  <c:v>8.4303654017344049E-2</c:v>
                </c:pt>
                <c:pt idx="9">
                  <c:v>9.2835832425660875E-2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96</c:v>
                </c:pt>
                <c:pt idx="4">
                  <c:v>358</c:v>
                </c:pt>
                <c:pt idx="5">
                  <c:v>369</c:v>
                </c:pt>
                <c:pt idx="6">
                  <c:v>661</c:v>
                </c:pt>
                <c:pt idx="7">
                  <c:v>663</c:v>
                </c:pt>
                <c:pt idx="8">
                  <c:v>684</c:v>
                </c:pt>
                <c:pt idx="9">
                  <c:v>725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0</xdr:row>
      <xdr:rowOff>1</xdr:rowOff>
    </xdr:from>
    <xdr:to>
      <xdr:col>17</xdr:col>
      <xdr:colOff>400049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2.285156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3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59075.437599999997</v>
      </c>
      <c r="D7" s="13" t="s">
        <v>48</v>
      </c>
    </row>
    <row r="8" spans="1:15" ht="12.95" customHeight="1" x14ac:dyDescent="0.2">
      <c r="A8" s="21" t="s">
        <v>3</v>
      </c>
      <c r="C8" s="29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-5.8038054062868501E-2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2.0810191239797155E-4</v>
      </c>
      <c r="D12" s="22"/>
      <c r="E12" s="37" t="s">
        <v>50</v>
      </c>
      <c r="F12" s="38"/>
    </row>
    <row r="13" spans="1:15" ht="12.95" customHeight="1" x14ac:dyDescent="0.2">
      <c r="A13" s="21" t="s">
        <v>18</v>
      </c>
      <c r="C13" s="22" t="s">
        <v>13</v>
      </c>
      <c r="E13" s="39" t="s">
        <v>32</v>
      </c>
      <c r="F13" s="40">
        <v>1</v>
      </c>
    </row>
    <row r="14" spans="1:15" ht="12.95" customHeight="1" x14ac:dyDescent="0.2">
      <c r="E14" s="39" t="s">
        <v>30</v>
      </c>
      <c r="F14" s="41">
        <f ca="1">NOW()+15018.5+$C$5/24</f>
        <v>60518.79031423611</v>
      </c>
    </row>
    <row r="15" spans="1:15" ht="12.95" customHeight="1" x14ac:dyDescent="0.2">
      <c r="A15" s="18" t="s">
        <v>17</v>
      </c>
      <c r="C15" s="19">
        <f ca="1">(C7+C11)+(C8+C12)*INT(MAX(F21:F3533))</f>
        <v>59800.530435832421</v>
      </c>
      <c r="E15" s="39" t="s">
        <v>33</v>
      </c>
      <c r="F15" s="41">
        <f ca="1">ROUND(2*(F14-$C$7)/$C$8,0)/2+F13</f>
        <v>1444.5</v>
      </c>
    </row>
    <row r="16" spans="1:15" ht="12.95" customHeight="1" x14ac:dyDescent="0.2">
      <c r="A16" s="18" t="s">
        <v>4</v>
      </c>
      <c r="C16" s="19">
        <f ca="1">+C8+C12</f>
        <v>1.0002081019123981</v>
      </c>
      <c r="E16" s="39" t="s">
        <v>34</v>
      </c>
      <c r="F16" s="41">
        <f ca="1">ROUND(2*(F14-$C$15)/$C$16,0)/2+F13</f>
        <v>719</v>
      </c>
    </row>
    <row r="17" spans="1:21" ht="12.95" customHeight="1" thickBot="1" x14ac:dyDescent="0.25">
      <c r="A17" s="17" t="s">
        <v>27</v>
      </c>
      <c r="C17" s="21">
        <f>COUNT(C21:C2191)</f>
        <v>10</v>
      </c>
      <c r="E17" s="39" t="s">
        <v>43</v>
      </c>
      <c r="F17" s="42">
        <f ca="1">+$C$15+$C$16*F16-15018.5-$C$5/24</f>
        <v>45501.575894440772</v>
      </c>
    </row>
    <row r="18" spans="1:21" ht="12.95" customHeight="1" thickTop="1" thickBot="1" x14ac:dyDescent="0.25">
      <c r="A18" s="18" t="s">
        <v>5</v>
      </c>
      <c r="C18" s="25">
        <f ca="1">+C15</f>
        <v>59800.530435832421</v>
      </c>
      <c r="D18" s="26">
        <f ca="1">+C16</f>
        <v>1.0002081019123981</v>
      </c>
      <c r="E18" s="44" t="s">
        <v>44</v>
      </c>
      <c r="F18" s="43">
        <f ca="1">+($C$15+$C$16*$F$16)-($C$16/2)-15018.5-$C$5/24</f>
        <v>45501.075790389812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59075.437599999997</v>
      </c>
      <c r="D21" s="23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-5.8038054062868501E-2</v>
      </c>
      <c r="Q21" s="27">
        <f>+C21-15018.5</f>
        <v>44056.937599999997</v>
      </c>
    </row>
    <row r="22" spans="1:21" ht="12.95" customHeight="1" x14ac:dyDescent="0.2">
      <c r="A22" s="36" t="s">
        <v>46</v>
      </c>
      <c r="B22" s="31" t="s">
        <v>47</v>
      </c>
      <c r="C22" s="32">
        <v>59075.437599999997</v>
      </c>
      <c r="D22" s="34">
        <v>4.1999999999999997E-3</v>
      </c>
      <c r="E22" s="21">
        <f t="shared" ref="E22:E30" si="0">+(C22-C$7)/C$8</f>
        <v>0</v>
      </c>
      <c r="F22" s="21">
        <f t="shared" ref="F22:F30" si="1">ROUND(2*E22,0)/2</f>
        <v>0</v>
      </c>
      <c r="G22" s="21">
        <f t="shared" ref="G22:G30" si="2">+C22-(C$7+F22*C$8)</f>
        <v>0</v>
      </c>
      <c r="K22" s="21">
        <f t="shared" ref="K22:K30" si="3">+G22</f>
        <v>0</v>
      </c>
      <c r="O22" s="21">
        <f t="shared" ref="O22:O30" ca="1" si="4">+C$11+C$12*$F22</f>
        <v>-5.8038054062868501E-2</v>
      </c>
      <c r="Q22" s="27">
        <f t="shared" ref="Q22:Q30" si="5">+C22-15018.5</f>
        <v>44056.937599999997</v>
      </c>
    </row>
    <row r="23" spans="1:21" ht="12.95" customHeight="1" x14ac:dyDescent="0.2">
      <c r="A23" s="36" t="s">
        <v>46</v>
      </c>
      <c r="B23" s="31" t="s">
        <v>47</v>
      </c>
      <c r="C23" s="32">
        <v>59096.393700000001</v>
      </c>
      <c r="D23" s="34">
        <v>4.1999999999999997E-3</v>
      </c>
      <c r="E23" s="21">
        <f t="shared" si="0"/>
        <v>20.956100000003062</v>
      </c>
      <c r="F23" s="21">
        <f t="shared" si="1"/>
        <v>21</v>
      </c>
      <c r="G23" s="21">
        <f t="shared" si="2"/>
        <v>-4.3899999996938277E-2</v>
      </c>
      <c r="K23" s="21">
        <f t="shared" si="3"/>
        <v>-4.3899999996938277E-2</v>
      </c>
      <c r="O23" s="21">
        <f t="shared" ca="1" si="4"/>
        <v>-5.3667913902511098E-2</v>
      </c>
      <c r="Q23" s="27">
        <f t="shared" si="5"/>
        <v>44077.893700000001</v>
      </c>
    </row>
    <row r="24" spans="1:21" ht="12.95" customHeight="1" x14ac:dyDescent="0.2">
      <c r="A24" s="36" t="s">
        <v>46</v>
      </c>
      <c r="B24" s="31" t="s">
        <v>47</v>
      </c>
      <c r="C24" s="32">
        <v>59171.275999999998</v>
      </c>
      <c r="D24" s="34">
        <v>4.1999999999999997E-3</v>
      </c>
      <c r="E24" s="21">
        <f t="shared" si="0"/>
        <v>95.838400000000547</v>
      </c>
      <c r="F24" s="21">
        <f t="shared" si="1"/>
        <v>96</v>
      </c>
      <c r="G24" s="21">
        <f t="shared" si="2"/>
        <v>-0.16159999999945285</v>
      </c>
      <c r="K24" s="21">
        <f t="shared" si="3"/>
        <v>-0.16159999999945285</v>
      </c>
      <c r="O24" s="21">
        <f t="shared" ca="1" si="4"/>
        <v>-3.8060270472663235E-2</v>
      </c>
      <c r="Q24" s="27">
        <f t="shared" si="5"/>
        <v>44152.775999999998</v>
      </c>
    </row>
    <row r="25" spans="1:21" ht="12.95" customHeight="1" x14ac:dyDescent="0.2">
      <c r="A25" s="36" t="s">
        <v>46</v>
      </c>
      <c r="B25" s="31" t="s">
        <v>47</v>
      </c>
      <c r="C25" s="32">
        <v>59433.443700000003</v>
      </c>
      <c r="D25" s="34">
        <v>4.1999999999999997E-3</v>
      </c>
      <c r="E25" s="21">
        <f t="shared" si="0"/>
        <v>358.00610000000597</v>
      </c>
      <c r="F25" s="21">
        <f t="shared" si="1"/>
        <v>358</v>
      </c>
      <c r="G25" s="21">
        <f t="shared" si="2"/>
        <v>6.100000005972106E-3</v>
      </c>
      <c r="K25" s="21">
        <f t="shared" si="3"/>
        <v>6.100000005972106E-3</v>
      </c>
      <c r="O25" s="21">
        <f t="shared" ca="1" si="4"/>
        <v>1.646243057560532E-2</v>
      </c>
      <c r="Q25" s="27">
        <f t="shared" si="5"/>
        <v>44414.943700000003</v>
      </c>
    </row>
    <row r="26" spans="1:21" ht="12.95" customHeight="1" x14ac:dyDescent="0.2">
      <c r="A26" s="36" t="s">
        <v>46</v>
      </c>
      <c r="B26" s="31" t="s">
        <v>47</v>
      </c>
      <c r="C26" s="32">
        <v>59444.412799999998</v>
      </c>
      <c r="D26" s="34">
        <v>4.1999999999999997E-3</v>
      </c>
      <c r="E26" s="21">
        <f t="shared" si="0"/>
        <v>368.97520000000077</v>
      </c>
      <c r="F26" s="21">
        <f t="shared" si="1"/>
        <v>369</v>
      </c>
      <c r="G26" s="21">
        <f t="shared" si="2"/>
        <v>-2.4799999999231659E-2</v>
      </c>
      <c r="K26" s="21">
        <f t="shared" si="3"/>
        <v>-2.4799999999231659E-2</v>
      </c>
      <c r="O26" s="21">
        <f t="shared" ca="1" si="4"/>
        <v>1.8751551611983004E-2</v>
      </c>
      <c r="Q26" s="27">
        <f t="shared" si="5"/>
        <v>44425.912799999998</v>
      </c>
    </row>
    <row r="27" spans="1:21" ht="12.95" customHeight="1" x14ac:dyDescent="0.2">
      <c r="A27" s="36" t="s">
        <v>46</v>
      </c>
      <c r="B27" s="31" t="s">
        <v>47</v>
      </c>
      <c r="C27" s="32">
        <v>59736.589399999997</v>
      </c>
      <c r="D27" s="34">
        <v>4.1999999999999997E-3</v>
      </c>
      <c r="E27" s="21">
        <f t="shared" si="0"/>
        <v>661.15179999999964</v>
      </c>
      <c r="F27" s="21">
        <f t="shared" si="1"/>
        <v>661</v>
      </c>
      <c r="G27" s="21">
        <f t="shared" si="2"/>
        <v>0.15179999999963911</v>
      </c>
      <c r="K27" s="21">
        <f t="shared" si="3"/>
        <v>0.15179999999963911</v>
      </c>
      <c r="O27" s="21">
        <f t="shared" ca="1" si="4"/>
        <v>7.9517310032190702E-2</v>
      </c>
      <c r="Q27" s="27">
        <f t="shared" si="5"/>
        <v>44718.089399999997</v>
      </c>
    </row>
    <row r="28" spans="1:21" ht="12.95" customHeight="1" x14ac:dyDescent="0.2">
      <c r="A28" s="36" t="s">
        <v>46</v>
      </c>
      <c r="B28" s="31" t="s">
        <v>47</v>
      </c>
      <c r="C28" s="32">
        <v>59738.544300000001</v>
      </c>
      <c r="D28" s="34">
        <v>4.1999999999999997E-3</v>
      </c>
      <c r="E28" s="21">
        <f t="shared" si="0"/>
        <v>663.10670000000391</v>
      </c>
      <c r="F28" s="21">
        <f t="shared" si="1"/>
        <v>663</v>
      </c>
      <c r="G28" s="21">
        <f t="shared" si="2"/>
        <v>0.10670000000391155</v>
      </c>
      <c r="K28" s="21">
        <f t="shared" si="3"/>
        <v>0.10670000000391155</v>
      </c>
      <c r="O28" s="21">
        <f t="shared" ca="1" si="4"/>
        <v>7.9933513856986632E-2</v>
      </c>
      <c r="Q28" s="27">
        <f t="shared" si="5"/>
        <v>44720.044300000001</v>
      </c>
    </row>
    <row r="29" spans="1:21" ht="12.95" customHeight="1" x14ac:dyDescent="0.2">
      <c r="A29" s="36" t="s">
        <v>46</v>
      </c>
      <c r="B29" s="31" t="s">
        <v>47</v>
      </c>
      <c r="C29" s="32">
        <v>59759.514499999997</v>
      </c>
      <c r="D29" s="34">
        <v>4.1999999999999997E-3</v>
      </c>
      <c r="E29" s="21">
        <f t="shared" si="0"/>
        <v>684.07690000000002</v>
      </c>
      <c r="F29" s="21">
        <f t="shared" si="1"/>
        <v>684</v>
      </c>
      <c r="G29" s="21">
        <f t="shared" si="2"/>
        <v>7.6900000000023283E-2</v>
      </c>
      <c r="K29" s="21">
        <f t="shared" si="3"/>
        <v>7.6900000000023283E-2</v>
      </c>
      <c r="O29" s="21">
        <f t="shared" ca="1" si="4"/>
        <v>8.4303654017344049E-2</v>
      </c>
      <c r="Q29" s="27">
        <f t="shared" si="5"/>
        <v>44741.014499999997</v>
      </c>
    </row>
    <row r="30" spans="1:21" ht="12.95" customHeight="1" x14ac:dyDescent="0.2">
      <c r="A30" s="36" t="s">
        <v>46</v>
      </c>
      <c r="B30" s="31" t="s">
        <v>47</v>
      </c>
      <c r="C30" s="32">
        <v>59800.490400000002</v>
      </c>
      <c r="D30" s="34">
        <v>4.1999999999999997E-3</v>
      </c>
      <c r="E30" s="21">
        <f t="shared" si="0"/>
        <v>725.05280000000494</v>
      </c>
      <c r="F30" s="21">
        <f t="shared" si="1"/>
        <v>725</v>
      </c>
      <c r="G30" s="21">
        <f t="shared" si="2"/>
        <v>5.280000000493601E-2</v>
      </c>
      <c r="K30" s="21">
        <f t="shared" si="3"/>
        <v>5.280000000493601E-2</v>
      </c>
      <c r="O30" s="21">
        <f t="shared" ca="1" si="4"/>
        <v>9.2835832425660875E-2</v>
      </c>
      <c r="Q30" s="27">
        <f t="shared" si="5"/>
        <v>44781.990400000002</v>
      </c>
    </row>
    <row r="31" spans="1:21" ht="12.95" customHeight="1" x14ac:dyDescent="0.2">
      <c r="A31" s="23"/>
      <c r="B31" s="22"/>
      <c r="C31" s="23"/>
      <c r="D31" s="35"/>
      <c r="Q31" s="27"/>
    </row>
    <row r="32" spans="1:21" ht="12.95" customHeight="1" x14ac:dyDescent="0.2">
      <c r="A32" s="23"/>
      <c r="B32" s="22"/>
      <c r="C32" s="23"/>
      <c r="D32" s="35"/>
      <c r="Q32" s="27"/>
    </row>
    <row r="33" spans="1:17" ht="12.95" customHeight="1" x14ac:dyDescent="0.2">
      <c r="A33" s="23"/>
      <c r="B33" s="22"/>
      <c r="C33" s="23"/>
      <c r="D33" s="35"/>
      <c r="Q33" s="27"/>
    </row>
    <row r="34" spans="1:17" ht="12.95" customHeight="1" x14ac:dyDescent="0.2">
      <c r="A34" s="23"/>
      <c r="B34" s="22"/>
      <c r="C34" s="23"/>
      <c r="D34" s="35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2024-07-27T06:58:03Z</dcterms:modified>
</cp:coreProperties>
</file>