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12CDD01-FB41-4316-AAF1-B74FF11B0C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Sheet2" sheetId="4" r:id="rId2"/>
    <sheet name="B" sheetId="2" r:id="rId3"/>
    <sheet name="Q_fit" sheetId="3" r:id="rId4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V21" i="1" l="1"/>
  <c r="W21" i="1" s="1"/>
  <c r="V20" i="1"/>
  <c r="E652" i="1"/>
  <c r="F652" i="1" s="1"/>
  <c r="R652" i="1"/>
  <c r="E653" i="1"/>
  <c r="F653" i="1" s="1"/>
  <c r="R653" i="1"/>
  <c r="E654" i="1"/>
  <c r="F654" i="1" s="1"/>
  <c r="R654" i="1"/>
  <c r="F4" i="1"/>
  <c r="E648" i="1"/>
  <c r="F648" i="1" s="1"/>
  <c r="R648" i="1"/>
  <c r="E650" i="1"/>
  <c r="F650" i="1" s="1"/>
  <c r="R650" i="1"/>
  <c r="E651" i="1"/>
  <c r="F651" i="1" s="1"/>
  <c r="R651" i="1"/>
  <c r="R637" i="1"/>
  <c r="R643" i="1"/>
  <c r="R645" i="1"/>
  <c r="R646" i="1"/>
  <c r="R647" i="1"/>
  <c r="E649" i="1"/>
  <c r="F649" i="1" s="1"/>
  <c r="R649" i="1"/>
  <c r="R636" i="1"/>
  <c r="R638" i="1"/>
  <c r="R642" i="1"/>
  <c r="R644" i="1"/>
  <c r="R632" i="1"/>
  <c r="R634" i="1"/>
  <c r="R635" i="1"/>
  <c r="R639" i="1"/>
  <c r="D11" i="1"/>
  <c r="D12" i="1"/>
  <c r="R640" i="1"/>
  <c r="R641" i="1"/>
  <c r="R609" i="1"/>
  <c r="R612" i="1"/>
  <c r="R613" i="1"/>
  <c r="R622" i="1"/>
  <c r="R623" i="1"/>
  <c r="R633" i="1"/>
  <c r="D9" i="1"/>
  <c r="C9" i="1"/>
  <c r="R627" i="1"/>
  <c r="R628" i="1"/>
  <c r="R616" i="1"/>
  <c r="R618" i="1"/>
  <c r="R624" i="1"/>
  <c r="R625" i="1"/>
  <c r="R626" i="1"/>
  <c r="R629" i="1"/>
  <c r="R631" i="1"/>
  <c r="R630" i="1"/>
  <c r="R620" i="1"/>
  <c r="R621" i="1"/>
  <c r="R619" i="1"/>
  <c r="C7" i="1"/>
  <c r="E57" i="1" s="1"/>
  <c r="F57" i="1" s="1"/>
  <c r="C8" i="1"/>
  <c r="E646" i="1" s="1"/>
  <c r="F646" i="1" s="1"/>
  <c r="D13" i="1"/>
  <c r="C70" i="1"/>
  <c r="R615" i="1"/>
  <c r="R614" i="1"/>
  <c r="R611" i="1"/>
  <c r="R610" i="1"/>
  <c r="R607" i="1"/>
  <c r="R605" i="1"/>
  <c r="R599" i="1"/>
  <c r="R595" i="1"/>
  <c r="R592" i="1"/>
  <c r="R591" i="1"/>
  <c r="R584" i="1"/>
  <c r="R573" i="1"/>
  <c r="R572" i="1"/>
  <c r="R569" i="1"/>
  <c r="R568" i="1"/>
  <c r="R566" i="1"/>
  <c r="R564" i="1"/>
  <c r="R563" i="1"/>
  <c r="R562" i="1"/>
  <c r="R561" i="1"/>
  <c r="R560" i="1"/>
  <c r="R558" i="1"/>
  <c r="R557" i="1"/>
  <c r="R556" i="1"/>
  <c r="R555" i="1"/>
  <c r="R554" i="1"/>
  <c r="R553" i="1"/>
  <c r="R552" i="1"/>
  <c r="R551" i="1"/>
  <c r="R548" i="1"/>
  <c r="R547" i="1"/>
  <c r="R546" i="1"/>
  <c r="R544" i="1"/>
  <c r="R543" i="1"/>
  <c r="R542" i="1"/>
  <c r="R541" i="1"/>
  <c r="R539" i="1"/>
  <c r="R537" i="1"/>
  <c r="R536" i="1"/>
  <c r="R535" i="1"/>
  <c r="R529" i="1"/>
  <c r="R528" i="1"/>
  <c r="R527" i="1"/>
  <c r="R525" i="1"/>
  <c r="R524" i="1"/>
  <c r="R523" i="1"/>
  <c r="R522" i="1"/>
  <c r="R521" i="1"/>
  <c r="R520" i="1"/>
  <c r="R519" i="1"/>
  <c r="R512" i="1"/>
  <c r="R511" i="1"/>
  <c r="R510" i="1"/>
  <c r="R509" i="1"/>
  <c r="R508" i="1"/>
  <c r="R507" i="1"/>
  <c r="R506" i="1"/>
  <c r="R505" i="1"/>
  <c r="R504" i="1"/>
  <c r="R502" i="1"/>
  <c r="R499" i="1"/>
  <c r="R490" i="1"/>
  <c r="R489" i="1"/>
  <c r="R488" i="1"/>
  <c r="R487" i="1"/>
  <c r="R486" i="1"/>
  <c r="R481" i="1"/>
  <c r="R479" i="1"/>
  <c r="R477" i="1"/>
  <c r="R475" i="1"/>
  <c r="R472" i="1"/>
  <c r="R471" i="1"/>
  <c r="R468" i="1"/>
  <c r="R467" i="1"/>
  <c r="R466" i="1"/>
  <c r="R464" i="1"/>
  <c r="R463" i="1"/>
  <c r="R462" i="1"/>
  <c r="R461" i="1"/>
  <c r="R460" i="1"/>
  <c r="R459" i="1"/>
  <c r="R457" i="1"/>
  <c r="R455" i="1"/>
  <c r="R454" i="1"/>
  <c r="R453" i="1"/>
  <c r="R451" i="1"/>
  <c r="R447" i="1"/>
  <c r="R446" i="1"/>
  <c r="R445" i="1"/>
  <c r="R444" i="1"/>
  <c r="R443" i="1"/>
  <c r="R441" i="1"/>
  <c r="R439" i="1"/>
  <c r="R435" i="1"/>
  <c r="R434" i="1"/>
  <c r="R433" i="1"/>
  <c r="R432" i="1"/>
  <c r="R431" i="1"/>
  <c r="R430" i="1"/>
  <c r="R429" i="1"/>
  <c r="R426" i="1"/>
  <c r="R425" i="1"/>
  <c r="R424" i="1"/>
  <c r="R423" i="1"/>
  <c r="R422" i="1"/>
  <c r="R421" i="1"/>
  <c r="R420" i="1"/>
  <c r="R419" i="1"/>
  <c r="R418" i="1"/>
  <c r="R417" i="1"/>
  <c r="R414" i="1"/>
  <c r="R413" i="1"/>
  <c r="R412" i="1"/>
  <c r="R410" i="1"/>
  <c r="R409" i="1"/>
  <c r="R407" i="1"/>
  <c r="R404" i="1"/>
  <c r="R403" i="1"/>
  <c r="R402" i="1"/>
  <c r="R401" i="1"/>
  <c r="R400" i="1"/>
  <c r="R399" i="1"/>
  <c r="R398" i="1"/>
  <c r="R397" i="1"/>
  <c r="R396" i="1"/>
  <c r="R395" i="1"/>
  <c r="R393" i="1"/>
  <c r="R392" i="1"/>
  <c r="R391" i="1"/>
  <c r="R390" i="1"/>
  <c r="R389" i="1"/>
  <c r="R388" i="1"/>
  <c r="R387" i="1"/>
  <c r="R386" i="1"/>
  <c r="R385" i="1"/>
  <c r="R384" i="1"/>
  <c r="R383" i="1"/>
  <c r="R382" i="1"/>
  <c r="R381" i="1"/>
  <c r="R378" i="1"/>
  <c r="R377" i="1"/>
  <c r="R376" i="1"/>
  <c r="R375" i="1"/>
  <c r="R374" i="1"/>
  <c r="R373" i="1"/>
  <c r="R372" i="1"/>
  <c r="R371" i="1"/>
  <c r="R369" i="1"/>
  <c r="R368" i="1"/>
  <c r="R367" i="1"/>
  <c r="R366" i="1"/>
  <c r="R365" i="1"/>
  <c r="R364" i="1"/>
  <c r="R361" i="1"/>
  <c r="R360" i="1"/>
  <c r="R359" i="1"/>
  <c r="R358" i="1"/>
  <c r="R357" i="1"/>
  <c r="R356" i="1"/>
  <c r="R355" i="1"/>
  <c r="R354" i="1"/>
  <c r="R353" i="1"/>
  <c r="R352" i="1"/>
  <c r="R351" i="1"/>
  <c r="R350" i="1"/>
  <c r="R348" i="1"/>
  <c r="R345" i="1"/>
  <c r="R344" i="1"/>
  <c r="R343" i="1"/>
  <c r="R342" i="1"/>
  <c r="R339" i="1"/>
  <c r="R338" i="1"/>
  <c r="R337" i="1"/>
  <c r="R336" i="1"/>
  <c r="R335" i="1"/>
  <c r="R334" i="1"/>
  <c r="R333" i="1"/>
  <c r="R332" i="1"/>
  <c r="R331" i="1"/>
  <c r="R329" i="1"/>
  <c r="R328" i="1"/>
  <c r="R327" i="1"/>
  <c r="R326" i="1"/>
  <c r="R324" i="1"/>
  <c r="R323" i="1"/>
  <c r="R322" i="1"/>
  <c r="R321" i="1"/>
  <c r="R320" i="1"/>
  <c r="R319" i="1"/>
  <c r="R318" i="1"/>
  <c r="R317" i="1"/>
  <c r="R316" i="1"/>
  <c r="R315" i="1"/>
  <c r="R314" i="1"/>
  <c r="R313" i="1"/>
  <c r="R310" i="1"/>
  <c r="R308" i="1"/>
  <c r="R306" i="1"/>
  <c r="R305" i="1"/>
  <c r="R304" i="1"/>
  <c r="R303" i="1"/>
  <c r="R302" i="1"/>
  <c r="R301" i="1"/>
  <c r="R300" i="1"/>
  <c r="R299" i="1"/>
  <c r="R298" i="1"/>
  <c r="R296" i="1"/>
  <c r="R293" i="1"/>
  <c r="R292" i="1"/>
  <c r="R291" i="1"/>
  <c r="R290" i="1"/>
  <c r="R289" i="1"/>
  <c r="R287" i="1"/>
  <c r="R286" i="1"/>
  <c r="R284" i="1"/>
  <c r="R283" i="1"/>
  <c r="R282" i="1"/>
  <c r="R281" i="1"/>
  <c r="R280" i="1"/>
  <c r="R279" i="1"/>
  <c r="R278" i="1"/>
  <c r="R276" i="1"/>
  <c r="R275" i="1"/>
  <c r="R274" i="1"/>
  <c r="R273" i="1"/>
  <c r="R271" i="1"/>
  <c r="R269" i="1"/>
  <c r="R266" i="1"/>
  <c r="R265" i="1"/>
  <c r="R263" i="1"/>
  <c r="R261" i="1"/>
  <c r="R260" i="1"/>
  <c r="R259" i="1"/>
  <c r="R258" i="1"/>
  <c r="R257" i="1"/>
  <c r="R256" i="1"/>
  <c r="R255" i="1"/>
  <c r="R254" i="1"/>
  <c r="R253" i="1"/>
  <c r="R252" i="1"/>
  <c r="R250" i="1"/>
  <c r="R249" i="1"/>
  <c r="R248" i="1"/>
  <c r="R246" i="1"/>
  <c r="R245" i="1"/>
  <c r="R244" i="1"/>
  <c r="R243" i="1"/>
  <c r="R242" i="1"/>
  <c r="E241" i="1"/>
  <c r="F241" i="1" s="1"/>
  <c r="R241" i="1"/>
  <c r="R240" i="1"/>
  <c r="R239" i="1"/>
  <c r="R238" i="1"/>
  <c r="R236" i="1"/>
  <c r="R235" i="1"/>
  <c r="R234" i="1"/>
  <c r="R233" i="1"/>
  <c r="R232" i="1"/>
  <c r="R231" i="1"/>
  <c r="R230" i="1"/>
  <c r="R229" i="1"/>
  <c r="R228" i="1"/>
  <c r="R227" i="1"/>
  <c r="R225" i="1"/>
  <c r="R223" i="1"/>
  <c r="R222" i="1"/>
  <c r="R221" i="1"/>
  <c r="R219" i="1"/>
  <c r="R217" i="1"/>
  <c r="R216" i="1"/>
  <c r="R215" i="1"/>
  <c r="R213" i="1"/>
  <c r="R212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3" i="1"/>
  <c r="R182" i="1"/>
  <c r="R181" i="1"/>
  <c r="R180" i="1"/>
  <c r="R178" i="1"/>
  <c r="R176" i="1"/>
  <c r="R175" i="1"/>
  <c r="R174" i="1"/>
  <c r="R173" i="1"/>
  <c r="R172" i="1"/>
  <c r="R171" i="1"/>
  <c r="R170" i="1"/>
  <c r="R169" i="1"/>
  <c r="R167" i="1"/>
  <c r="R164" i="1"/>
  <c r="R163" i="1"/>
  <c r="R161" i="1"/>
  <c r="R160" i="1"/>
  <c r="R159" i="1"/>
  <c r="R157" i="1"/>
  <c r="R155" i="1"/>
  <c r="R154" i="1"/>
  <c r="R153" i="1"/>
  <c r="R152" i="1"/>
  <c r="R150" i="1"/>
  <c r="R147" i="1"/>
  <c r="R86" i="1"/>
  <c r="R82" i="1"/>
  <c r="R81" i="1"/>
  <c r="R77" i="1"/>
  <c r="R76" i="1"/>
  <c r="R69" i="1"/>
  <c r="R68" i="1"/>
  <c r="R67" i="1"/>
  <c r="R63" i="1"/>
  <c r="R62" i="1"/>
  <c r="R59" i="1"/>
  <c r="R58" i="1"/>
  <c r="R55" i="1"/>
  <c r="R54" i="1"/>
  <c r="R5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G213" i="4"/>
  <c r="C213" i="4" s="1"/>
  <c r="G586" i="4"/>
  <c r="C586" i="4" s="1"/>
  <c r="G585" i="4"/>
  <c r="C585" i="4"/>
  <c r="G584" i="4"/>
  <c r="C584" i="4" s="1"/>
  <c r="G583" i="4"/>
  <c r="C583" i="4" s="1"/>
  <c r="G212" i="4"/>
  <c r="C212" i="4" s="1"/>
  <c r="G582" i="4"/>
  <c r="C582" i="4"/>
  <c r="G211" i="4"/>
  <c r="C211" i="4" s="1"/>
  <c r="G581" i="4"/>
  <c r="C581" i="4" s="1"/>
  <c r="G210" i="4"/>
  <c r="C210" i="4" s="1"/>
  <c r="G209" i="4"/>
  <c r="C209" i="4"/>
  <c r="G208" i="4"/>
  <c r="C208" i="4" s="1"/>
  <c r="G207" i="4"/>
  <c r="C207" i="4" s="1"/>
  <c r="G580" i="4"/>
  <c r="C580" i="4" s="1"/>
  <c r="G206" i="4"/>
  <c r="C206" i="4"/>
  <c r="G205" i="4"/>
  <c r="C205" i="4" s="1"/>
  <c r="G579" i="4"/>
  <c r="C579" i="4" s="1"/>
  <c r="G204" i="4"/>
  <c r="C204" i="4" s="1"/>
  <c r="G578" i="4"/>
  <c r="C578" i="4"/>
  <c r="G577" i="4"/>
  <c r="C577" i="4" s="1"/>
  <c r="G203" i="4"/>
  <c r="C203" i="4" s="1"/>
  <c r="G202" i="4"/>
  <c r="C202" i="4" s="1"/>
  <c r="G576" i="4"/>
  <c r="C576" i="4"/>
  <c r="G575" i="4"/>
  <c r="C575" i="4"/>
  <c r="G201" i="4"/>
  <c r="C201" i="4" s="1"/>
  <c r="G574" i="4"/>
  <c r="C574" i="4"/>
  <c r="G200" i="4"/>
  <c r="C200" i="4" s="1"/>
  <c r="G573" i="4"/>
  <c r="C573" i="4" s="1"/>
  <c r="G572" i="4"/>
  <c r="C572" i="4"/>
  <c r="G571" i="4"/>
  <c r="C571" i="4" s="1"/>
  <c r="E571" i="4" s="1"/>
  <c r="G570" i="4"/>
  <c r="C570" i="4"/>
  <c r="G569" i="4"/>
  <c r="C569" i="4"/>
  <c r="G568" i="4"/>
  <c r="C568" i="4"/>
  <c r="G567" i="4"/>
  <c r="C567" i="4" s="1"/>
  <c r="G199" i="4"/>
  <c r="C199" i="4" s="1"/>
  <c r="G198" i="4"/>
  <c r="C198" i="4"/>
  <c r="G566" i="4"/>
  <c r="C566" i="4"/>
  <c r="G565" i="4"/>
  <c r="C565" i="4"/>
  <c r="G197" i="4"/>
  <c r="C197" i="4"/>
  <c r="G196" i="4"/>
  <c r="C196" i="4"/>
  <c r="G564" i="4"/>
  <c r="C564" i="4"/>
  <c r="G563" i="4"/>
  <c r="C563" i="4" s="1"/>
  <c r="G195" i="4"/>
  <c r="C195" i="4" s="1"/>
  <c r="G562" i="4"/>
  <c r="C562" i="4" s="1"/>
  <c r="G194" i="4"/>
  <c r="C194" i="4"/>
  <c r="G561" i="4"/>
  <c r="C561" i="4" s="1"/>
  <c r="G560" i="4"/>
  <c r="C560" i="4" s="1"/>
  <c r="G559" i="4"/>
  <c r="C559" i="4" s="1"/>
  <c r="G558" i="4"/>
  <c r="C558" i="4"/>
  <c r="G557" i="4"/>
  <c r="C557" i="4" s="1"/>
  <c r="G193" i="4"/>
  <c r="C193" i="4" s="1"/>
  <c r="G556" i="4"/>
  <c r="C556" i="4" s="1"/>
  <c r="G555" i="4"/>
  <c r="C555" i="4" s="1"/>
  <c r="G554" i="4"/>
  <c r="C554" i="4" s="1"/>
  <c r="G553" i="4"/>
  <c r="C553" i="4"/>
  <c r="G552" i="4"/>
  <c r="C552" i="4" s="1"/>
  <c r="G551" i="4"/>
  <c r="C551" i="4"/>
  <c r="G550" i="4"/>
  <c r="C550" i="4"/>
  <c r="G549" i="4"/>
  <c r="C549" i="4"/>
  <c r="G192" i="4"/>
  <c r="C192" i="4" s="1"/>
  <c r="G548" i="4"/>
  <c r="C548" i="4"/>
  <c r="G547" i="4"/>
  <c r="C547" i="4"/>
  <c r="G546" i="4"/>
  <c r="C546" i="4"/>
  <c r="G191" i="4"/>
  <c r="C191" i="4" s="1"/>
  <c r="G545" i="4"/>
  <c r="C545" i="4" s="1"/>
  <c r="G544" i="4"/>
  <c r="C544" i="4" s="1"/>
  <c r="G543" i="4"/>
  <c r="C543" i="4" s="1"/>
  <c r="G542" i="4"/>
  <c r="C542" i="4" s="1"/>
  <c r="G190" i="4"/>
  <c r="C190" i="4" s="1"/>
  <c r="G541" i="4"/>
  <c r="C541" i="4"/>
  <c r="G189" i="4"/>
  <c r="C189" i="4" s="1"/>
  <c r="G540" i="4"/>
  <c r="C540" i="4" s="1"/>
  <c r="G539" i="4"/>
  <c r="C539" i="4"/>
  <c r="G538" i="4"/>
  <c r="C538" i="4" s="1"/>
  <c r="G188" i="4"/>
  <c r="C188" i="4"/>
  <c r="G537" i="4"/>
  <c r="C537" i="4"/>
  <c r="G187" i="4"/>
  <c r="C187" i="4" s="1"/>
  <c r="G186" i="4"/>
  <c r="C186" i="4" s="1"/>
  <c r="G185" i="4"/>
  <c r="C185" i="4"/>
  <c r="G536" i="4"/>
  <c r="C536" i="4" s="1"/>
  <c r="G535" i="4"/>
  <c r="C535" i="4" s="1"/>
  <c r="G534" i="4"/>
  <c r="C534" i="4" s="1"/>
  <c r="G184" i="4"/>
  <c r="C184" i="4" s="1"/>
  <c r="G533" i="4"/>
  <c r="C533" i="4"/>
  <c r="G532" i="4"/>
  <c r="C532" i="4"/>
  <c r="G531" i="4"/>
  <c r="C531" i="4"/>
  <c r="G530" i="4"/>
  <c r="C530" i="4" s="1"/>
  <c r="G529" i="4"/>
  <c r="C529" i="4"/>
  <c r="G528" i="4"/>
  <c r="C528" i="4"/>
  <c r="G527" i="4"/>
  <c r="C527" i="4"/>
  <c r="G526" i="4"/>
  <c r="C526" i="4" s="1"/>
  <c r="G525" i="4"/>
  <c r="C525" i="4" s="1"/>
  <c r="G524" i="4"/>
  <c r="C524" i="4"/>
  <c r="G523" i="4"/>
  <c r="C523" i="4" s="1"/>
  <c r="G183" i="4"/>
  <c r="C183" i="4"/>
  <c r="G522" i="4"/>
  <c r="C522" i="4"/>
  <c r="G521" i="4"/>
  <c r="C521" i="4" s="1"/>
  <c r="G520" i="4"/>
  <c r="C520" i="4" s="1"/>
  <c r="G519" i="4"/>
  <c r="C519" i="4" s="1"/>
  <c r="G518" i="4"/>
  <c r="C518" i="4"/>
  <c r="G517" i="4"/>
  <c r="C517" i="4"/>
  <c r="G516" i="4"/>
  <c r="C516" i="4" s="1"/>
  <c r="G515" i="4"/>
  <c r="C515" i="4"/>
  <c r="G514" i="4"/>
  <c r="C514" i="4" s="1"/>
  <c r="G513" i="4"/>
  <c r="C513" i="4"/>
  <c r="G182" i="4"/>
  <c r="C182" i="4"/>
  <c r="G512" i="4"/>
  <c r="C512" i="4" s="1"/>
  <c r="G181" i="4"/>
  <c r="C181" i="4" s="1"/>
  <c r="G180" i="4"/>
  <c r="C180" i="4" s="1"/>
  <c r="G511" i="4"/>
  <c r="C511" i="4" s="1"/>
  <c r="G179" i="4"/>
  <c r="C179" i="4" s="1"/>
  <c r="G178" i="4"/>
  <c r="C178" i="4"/>
  <c r="G177" i="4"/>
  <c r="C177" i="4" s="1"/>
  <c r="G176" i="4"/>
  <c r="C176" i="4" s="1"/>
  <c r="G175" i="4"/>
  <c r="C175" i="4" s="1"/>
  <c r="G174" i="4"/>
  <c r="C174" i="4" s="1"/>
  <c r="G173" i="4"/>
  <c r="C173" i="4"/>
  <c r="G172" i="4"/>
  <c r="C172" i="4" s="1"/>
  <c r="G510" i="4"/>
  <c r="C510" i="4" s="1"/>
  <c r="G509" i="4"/>
  <c r="C509" i="4"/>
  <c r="G508" i="4"/>
  <c r="C508" i="4"/>
  <c r="G507" i="4"/>
  <c r="C507" i="4"/>
  <c r="G506" i="4"/>
  <c r="C506" i="4" s="1"/>
  <c r="G171" i="4"/>
  <c r="C171" i="4"/>
  <c r="G170" i="4"/>
  <c r="C170" i="4" s="1"/>
  <c r="G169" i="4"/>
  <c r="C169" i="4" s="1"/>
  <c r="G168" i="4"/>
  <c r="C168" i="4" s="1"/>
  <c r="G505" i="4"/>
  <c r="C505" i="4"/>
  <c r="G167" i="4"/>
  <c r="C167" i="4" s="1"/>
  <c r="G504" i="4"/>
  <c r="C504" i="4" s="1"/>
  <c r="G166" i="4"/>
  <c r="C166" i="4" s="1"/>
  <c r="G503" i="4"/>
  <c r="C503" i="4" s="1"/>
  <c r="G165" i="4"/>
  <c r="C165" i="4"/>
  <c r="G502" i="4"/>
  <c r="C502" i="4"/>
  <c r="G164" i="4"/>
  <c r="C164" i="4"/>
  <c r="G163" i="4"/>
  <c r="C163" i="4" s="1"/>
  <c r="G501" i="4"/>
  <c r="C501" i="4"/>
  <c r="G500" i="4"/>
  <c r="C500" i="4"/>
  <c r="G162" i="4"/>
  <c r="C162" i="4" s="1"/>
  <c r="G161" i="4"/>
  <c r="C161" i="4" s="1"/>
  <c r="G499" i="4"/>
  <c r="C499" i="4" s="1"/>
  <c r="G498" i="4"/>
  <c r="C498" i="4" s="1"/>
  <c r="G497" i="4"/>
  <c r="C497" i="4" s="1"/>
  <c r="G160" i="4"/>
  <c r="C160" i="4" s="1"/>
  <c r="G496" i="4"/>
  <c r="C496" i="4"/>
  <c r="G495" i="4"/>
  <c r="C495" i="4" s="1"/>
  <c r="G494" i="4"/>
  <c r="C494" i="4" s="1"/>
  <c r="G493" i="4"/>
  <c r="C493" i="4" s="1"/>
  <c r="G492" i="4"/>
  <c r="C492" i="4"/>
  <c r="G491" i="4"/>
  <c r="C491" i="4" s="1"/>
  <c r="G159" i="4"/>
  <c r="C159" i="4" s="1"/>
  <c r="G490" i="4"/>
  <c r="C490" i="4"/>
  <c r="G158" i="4"/>
  <c r="C158" i="4" s="1"/>
  <c r="G489" i="4"/>
  <c r="C489" i="4" s="1"/>
  <c r="G488" i="4"/>
  <c r="C488" i="4" s="1"/>
  <c r="G487" i="4"/>
  <c r="C487" i="4"/>
  <c r="G157" i="4"/>
  <c r="C157" i="4" s="1"/>
  <c r="G486" i="4"/>
  <c r="C486" i="4"/>
  <c r="G156" i="4"/>
  <c r="C156" i="4"/>
  <c r="G155" i="4"/>
  <c r="C155" i="4" s="1"/>
  <c r="G154" i="4"/>
  <c r="C154" i="4"/>
  <c r="G485" i="4"/>
  <c r="C485" i="4"/>
  <c r="G484" i="4"/>
  <c r="C484" i="4" s="1"/>
  <c r="G483" i="4"/>
  <c r="C483" i="4" s="1"/>
  <c r="G482" i="4"/>
  <c r="C482" i="4" s="1"/>
  <c r="G481" i="4"/>
  <c r="C481" i="4"/>
  <c r="G153" i="4"/>
  <c r="C153" i="4"/>
  <c r="G480" i="4"/>
  <c r="C480" i="4"/>
  <c r="G152" i="4"/>
  <c r="C152" i="4"/>
  <c r="G479" i="4"/>
  <c r="C479" i="4" s="1"/>
  <c r="G151" i="4"/>
  <c r="C151" i="4" s="1"/>
  <c r="G150" i="4"/>
  <c r="C150" i="4" s="1"/>
  <c r="G149" i="4"/>
  <c r="C149" i="4" s="1"/>
  <c r="G478" i="4"/>
  <c r="C478" i="4"/>
  <c r="G477" i="4"/>
  <c r="C477" i="4"/>
  <c r="G476" i="4"/>
  <c r="C476" i="4" s="1"/>
  <c r="G475" i="4"/>
  <c r="C475" i="4" s="1"/>
  <c r="G474" i="4"/>
  <c r="C474" i="4" s="1"/>
  <c r="G473" i="4"/>
  <c r="C473" i="4"/>
  <c r="G472" i="4"/>
  <c r="C472" i="4" s="1"/>
  <c r="G148" i="4"/>
  <c r="C148" i="4" s="1"/>
  <c r="G147" i="4"/>
  <c r="C147" i="4"/>
  <c r="G471" i="4"/>
  <c r="C471" i="4" s="1"/>
  <c r="G470" i="4"/>
  <c r="C470" i="4"/>
  <c r="G469" i="4"/>
  <c r="C469" i="4"/>
  <c r="G468" i="4"/>
  <c r="C468" i="4" s="1"/>
  <c r="G467" i="4"/>
  <c r="C467" i="4" s="1"/>
  <c r="G466" i="4"/>
  <c r="C466" i="4" s="1"/>
  <c r="G465" i="4"/>
  <c r="C465" i="4" s="1"/>
  <c r="G464" i="4"/>
  <c r="C464" i="4" s="1"/>
  <c r="G463" i="4"/>
  <c r="C463" i="4"/>
  <c r="G462" i="4"/>
  <c r="C462" i="4"/>
  <c r="G146" i="4"/>
  <c r="C146" i="4"/>
  <c r="G145" i="4"/>
  <c r="C145" i="4" s="1"/>
  <c r="G461" i="4"/>
  <c r="C461" i="4"/>
  <c r="G460" i="4"/>
  <c r="C460" i="4" s="1"/>
  <c r="G459" i="4"/>
  <c r="C459" i="4" s="1"/>
  <c r="G144" i="4"/>
  <c r="C144" i="4" s="1"/>
  <c r="G458" i="4"/>
  <c r="C458" i="4" s="1"/>
  <c r="G457" i="4"/>
  <c r="C457" i="4" s="1"/>
  <c r="G143" i="4"/>
  <c r="C143" i="4"/>
  <c r="G456" i="4"/>
  <c r="C456" i="4"/>
  <c r="G142" i="4"/>
  <c r="C142" i="4" s="1"/>
  <c r="G141" i="4"/>
  <c r="C141" i="4"/>
  <c r="G455" i="4"/>
  <c r="C455" i="4"/>
  <c r="G454" i="4"/>
  <c r="C454" i="4" s="1"/>
  <c r="G453" i="4"/>
  <c r="C453" i="4"/>
  <c r="G452" i="4"/>
  <c r="C452" i="4"/>
  <c r="G451" i="4"/>
  <c r="C451" i="4" s="1"/>
  <c r="G450" i="4"/>
  <c r="C450" i="4"/>
  <c r="G449" i="4"/>
  <c r="C449" i="4"/>
  <c r="G448" i="4"/>
  <c r="C448" i="4"/>
  <c r="G447" i="4"/>
  <c r="C447" i="4" s="1"/>
  <c r="G446" i="4"/>
  <c r="C446" i="4"/>
  <c r="G140" i="4"/>
  <c r="C140" i="4"/>
  <c r="G445" i="4"/>
  <c r="C445" i="4" s="1"/>
  <c r="G444" i="4"/>
  <c r="C444" i="4"/>
  <c r="G443" i="4"/>
  <c r="C443" i="4" s="1"/>
  <c r="G442" i="4"/>
  <c r="C442" i="4" s="1"/>
  <c r="G441" i="4"/>
  <c r="C441" i="4" s="1"/>
  <c r="G440" i="4"/>
  <c r="C440" i="4"/>
  <c r="G439" i="4"/>
  <c r="C439" i="4" s="1"/>
  <c r="G438" i="4"/>
  <c r="C438" i="4" s="1"/>
  <c r="G437" i="4"/>
  <c r="C437" i="4" s="1"/>
  <c r="G436" i="4"/>
  <c r="C436" i="4"/>
  <c r="G435" i="4"/>
  <c r="C435" i="4" s="1"/>
  <c r="G434" i="4"/>
  <c r="C434" i="4" s="1"/>
  <c r="G433" i="4"/>
  <c r="C433" i="4" s="1"/>
  <c r="G139" i="4"/>
  <c r="C139" i="4"/>
  <c r="G138" i="4"/>
  <c r="C138" i="4"/>
  <c r="G432" i="4"/>
  <c r="C432" i="4" s="1"/>
  <c r="G431" i="4"/>
  <c r="C431" i="4"/>
  <c r="G430" i="4"/>
  <c r="C430" i="4" s="1"/>
  <c r="G429" i="4"/>
  <c r="C429" i="4" s="1"/>
  <c r="G428" i="4"/>
  <c r="C428" i="4" s="1"/>
  <c r="G427" i="4"/>
  <c r="C427" i="4"/>
  <c r="G426" i="4"/>
  <c r="C426" i="4" s="1"/>
  <c r="G425" i="4"/>
  <c r="C425" i="4" s="1"/>
  <c r="G137" i="4"/>
  <c r="C137" i="4" s="1"/>
  <c r="E370" i="1"/>
  <c r="F370" i="1" s="1"/>
  <c r="G424" i="4"/>
  <c r="C424" i="4" s="1"/>
  <c r="G423" i="4"/>
  <c r="C423" i="4" s="1"/>
  <c r="G422" i="4"/>
  <c r="C422" i="4" s="1"/>
  <c r="G421" i="4"/>
  <c r="C421" i="4"/>
  <c r="G420" i="4"/>
  <c r="C420" i="4"/>
  <c r="G419" i="4"/>
  <c r="C419" i="4" s="1"/>
  <c r="G136" i="4"/>
  <c r="C136" i="4"/>
  <c r="G135" i="4"/>
  <c r="C135" i="4"/>
  <c r="G418" i="4"/>
  <c r="C418" i="4" s="1"/>
  <c r="G417" i="4"/>
  <c r="C417" i="4"/>
  <c r="G416" i="4"/>
  <c r="C416" i="4" s="1"/>
  <c r="G415" i="4"/>
  <c r="C415" i="4" s="1"/>
  <c r="G414" i="4"/>
  <c r="C414" i="4" s="1"/>
  <c r="G413" i="4"/>
  <c r="C413" i="4"/>
  <c r="G412" i="4"/>
  <c r="C412" i="4" s="1"/>
  <c r="G411" i="4"/>
  <c r="C411" i="4" s="1"/>
  <c r="G410" i="4"/>
  <c r="C410" i="4" s="1"/>
  <c r="G409" i="4"/>
  <c r="C409" i="4"/>
  <c r="G408" i="4"/>
  <c r="C408" i="4" s="1"/>
  <c r="G407" i="4"/>
  <c r="C407" i="4" s="1"/>
  <c r="G134" i="4"/>
  <c r="C134" i="4" s="1"/>
  <c r="G406" i="4"/>
  <c r="C406" i="4"/>
  <c r="G133" i="4"/>
  <c r="C133" i="4"/>
  <c r="G132" i="4"/>
  <c r="C132" i="4"/>
  <c r="G405" i="4"/>
  <c r="C405" i="4"/>
  <c r="G404" i="4"/>
  <c r="C404" i="4" s="1"/>
  <c r="G403" i="4"/>
  <c r="C403" i="4" s="1"/>
  <c r="G402" i="4"/>
  <c r="C402" i="4" s="1"/>
  <c r="G131" i="4"/>
  <c r="C131" i="4"/>
  <c r="G130" i="4"/>
  <c r="C130" i="4"/>
  <c r="G401" i="4"/>
  <c r="C401" i="4" s="1"/>
  <c r="G400" i="4"/>
  <c r="C400" i="4"/>
  <c r="G399" i="4"/>
  <c r="C399" i="4" s="1"/>
  <c r="G398" i="4"/>
  <c r="C398" i="4" s="1"/>
  <c r="G397" i="4"/>
  <c r="C397" i="4" s="1"/>
  <c r="G396" i="4"/>
  <c r="C396" i="4"/>
  <c r="G395" i="4"/>
  <c r="C395" i="4" s="1"/>
  <c r="G394" i="4"/>
  <c r="C394" i="4" s="1"/>
  <c r="G393" i="4"/>
  <c r="C393" i="4" s="1"/>
  <c r="G129" i="4"/>
  <c r="C129" i="4"/>
  <c r="G392" i="4"/>
  <c r="C392" i="4"/>
  <c r="G391" i="4"/>
  <c r="C391" i="4"/>
  <c r="G390" i="4"/>
  <c r="C390" i="4" s="1"/>
  <c r="G389" i="4"/>
  <c r="C389" i="4"/>
  <c r="G128" i="4"/>
  <c r="C128" i="4"/>
  <c r="G388" i="4"/>
  <c r="C388" i="4" s="1"/>
  <c r="G387" i="4"/>
  <c r="C387" i="4"/>
  <c r="G386" i="4"/>
  <c r="C386" i="4"/>
  <c r="G385" i="4"/>
  <c r="C385" i="4"/>
  <c r="G384" i="4"/>
  <c r="C384" i="4"/>
  <c r="G383" i="4"/>
  <c r="C383" i="4" s="1"/>
  <c r="G382" i="4"/>
  <c r="C382" i="4" s="1"/>
  <c r="G381" i="4"/>
  <c r="C381" i="4" s="1"/>
  <c r="G380" i="4"/>
  <c r="C380" i="4"/>
  <c r="G379" i="4"/>
  <c r="C379" i="4" s="1"/>
  <c r="G378" i="4"/>
  <c r="C378" i="4" s="1"/>
  <c r="G377" i="4"/>
  <c r="C377" i="4" s="1"/>
  <c r="G127" i="4"/>
  <c r="C127" i="4"/>
  <c r="G126" i="4"/>
  <c r="C126" i="4"/>
  <c r="G376" i="4"/>
  <c r="C376" i="4"/>
  <c r="G125" i="4"/>
  <c r="C125" i="4" s="1"/>
  <c r="G375" i="4"/>
  <c r="C375" i="4" s="1"/>
  <c r="G124" i="4"/>
  <c r="C124" i="4" s="1"/>
  <c r="G374" i="4"/>
  <c r="C374" i="4" s="1"/>
  <c r="G373" i="4"/>
  <c r="C373" i="4"/>
  <c r="G372" i="4"/>
  <c r="C372" i="4" s="1"/>
  <c r="G371" i="4"/>
  <c r="C371" i="4" s="1"/>
  <c r="G370" i="4"/>
  <c r="C370" i="4" s="1"/>
  <c r="G369" i="4"/>
  <c r="C369" i="4"/>
  <c r="G368" i="4"/>
  <c r="C368" i="4"/>
  <c r="G367" i="4"/>
  <c r="C367" i="4"/>
  <c r="G366" i="4"/>
  <c r="C366" i="4" s="1"/>
  <c r="G123" i="4"/>
  <c r="C123" i="4"/>
  <c r="G365" i="4"/>
  <c r="C365" i="4" s="1"/>
  <c r="G122" i="4"/>
  <c r="C122" i="4" s="1"/>
  <c r="G121" i="4"/>
  <c r="C121" i="4"/>
  <c r="G364" i="4"/>
  <c r="C364" i="4"/>
  <c r="G363" i="4"/>
  <c r="C363" i="4"/>
  <c r="G362" i="4"/>
  <c r="C362" i="4" s="1"/>
  <c r="G361" i="4"/>
  <c r="C361" i="4"/>
  <c r="G360" i="4"/>
  <c r="C360" i="4"/>
  <c r="G120" i="4"/>
  <c r="C120" i="4"/>
  <c r="G359" i="4"/>
  <c r="C359" i="4" s="1"/>
  <c r="G358" i="4"/>
  <c r="C358" i="4"/>
  <c r="G119" i="4"/>
  <c r="C119" i="4"/>
  <c r="G357" i="4"/>
  <c r="C357" i="4" s="1"/>
  <c r="G356" i="4"/>
  <c r="C356" i="4"/>
  <c r="G355" i="4"/>
  <c r="C355" i="4" s="1"/>
  <c r="G354" i="4"/>
  <c r="C354" i="4" s="1"/>
  <c r="G353" i="4"/>
  <c r="C353" i="4" s="1"/>
  <c r="G352" i="4"/>
  <c r="C352" i="4"/>
  <c r="G351" i="4"/>
  <c r="C351" i="4"/>
  <c r="G118" i="4"/>
  <c r="C118" i="4"/>
  <c r="G350" i="4"/>
  <c r="C350" i="4" s="1"/>
  <c r="G349" i="4"/>
  <c r="C349" i="4"/>
  <c r="G348" i="4"/>
  <c r="C348" i="4"/>
  <c r="G347" i="4"/>
  <c r="C347" i="4"/>
  <c r="G117" i="4"/>
  <c r="C117" i="4" s="1"/>
  <c r="G346" i="4"/>
  <c r="C346" i="4" s="1"/>
  <c r="G116" i="4"/>
  <c r="C116" i="4" s="1"/>
  <c r="G345" i="4"/>
  <c r="C345" i="4" s="1"/>
  <c r="G115" i="4"/>
  <c r="C115" i="4"/>
  <c r="G114" i="4"/>
  <c r="C114" i="4"/>
  <c r="G344" i="4"/>
  <c r="C344" i="4"/>
  <c r="G343" i="4"/>
  <c r="C343" i="4" s="1"/>
  <c r="G113" i="4"/>
  <c r="C113" i="4"/>
  <c r="G342" i="4"/>
  <c r="C342" i="4" s="1"/>
  <c r="G112" i="4"/>
  <c r="C112" i="4" s="1"/>
  <c r="G341" i="4"/>
  <c r="C341" i="4"/>
  <c r="G340" i="4"/>
  <c r="C340" i="4" s="1"/>
  <c r="G339" i="4"/>
  <c r="C339" i="4" s="1"/>
  <c r="G338" i="4"/>
  <c r="C338" i="4" s="1"/>
  <c r="G337" i="4"/>
  <c r="C337" i="4"/>
  <c r="G336" i="4"/>
  <c r="C336" i="4" s="1"/>
  <c r="G335" i="4"/>
  <c r="C335" i="4"/>
  <c r="G334" i="4"/>
  <c r="C334" i="4" s="1"/>
  <c r="G333" i="4"/>
  <c r="C333" i="4"/>
  <c r="G332" i="4"/>
  <c r="C332" i="4"/>
  <c r="G111" i="4"/>
  <c r="C111" i="4"/>
  <c r="G331" i="4"/>
  <c r="C331" i="4"/>
  <c r="G330" i="4"/>
  <c r="C330" i="4" s="1"/>
  <c r="G329" i="4"/>
  <c r="C329" i="4" s="1"/>
  <c r="G110" i="4"/>
  <c r="C110" i="4" s="1"/>
  <c r="G328" i="4"/>
  <c r="C328" i="4"/>
  <c r="G327" i="4"/>
  <c r="C327" i="4" s="1"/>
  <c r="G326" i="4"/>
  <c r="C326" i="4"/>
  <c r="G325" i="4"/>
  <c r="C325" i="4" s="1"/>
  <c r="G324" i="4"/>
  <c r="C324" i="4" s="1"/>
  <c r="G323" i="4"/>
  <c r="C323" i="4"/>
  <c r="G322" i="4"/>
  <c r="C322" i="4" s="1"/>
  <c r="G321" i="4"/>
  <c r="C321" i="4"/>
  <c r="G320" i="4"/>
  <c r="C320" i="4" s="1"/>
  <c r="G109" i="4"/>
  <c r="C109" i="4"/>
  <c r="G319" i="4"/>
  <c r="C319" i="4"/>
  <c r="G318" i="4"/>
  <c r="C318" i="4" s="1"/>
  <c r="G317" i="4"/>
  <c r="C317" i="4" s="1"/>
  <c r="G316" i="4"/>
  <c r="C316" i="4" s="1"/>
  <c r="G315" i="4"/>
  <c r="C315" i="4"/>
  <c r="G314" i="4"/>
  <c r="C314" i="4" s="1"/>
  <c r="G313" i="4"/>
  <c r="C313" i="4" s="1"/>
  <c r="G312" i="4"/>
  <c r="C312" i="4" s="1"/>
  <c r="G311" i="4"/>
  <c r="C311" i="4"/>
  <c r="G310" i="4"/>
  <c r="C310" i="4" s="1"/>
  <c r="G108" i="4"/>
  <c r="C108" i="4" s="1"/>
  <c r="G309" i="4"/>
  <c r="C309" i="4" s="1"/>
  <c r="G107" i="4"/>
  <c r="C107" i="4"/>
  <c r="G308" i="4"/>
  <c r="C308" i="4"/>
  <c r="G307" i="4"/>
  <c r="C307" i="4"/>
  <c r="G306" i="4"/>
  <c r="C306" i="4" s="1"/>
  <c r="G106" i="4"/>
  <c r="C106" i="4"/>
  <c r="G305" i="4"/>
  <c r="C305" i="4"/>
  <c r="G105" i="4"/>
  <c r="C105" i="4"/>
  <c r="G304" i="4"/>
  <c r="C304" i="4"/>
  <c r="G303" i="4"/>
  <c r="C303" i="4" s="1"/>
  <c r="G302" i="4"/>
  <c r="C302" i="4" s="1"/>
  <c r="G104" i="4"/>
  <c r="C104" i="4" s="1"/>
  <c r="G301" i="4"/>
  <c r="C301" i="4"/>
  <c r="G300" i="4"/>
  <c r="C300" i="4" s="1"/>
  <c r="G103" i="4"/>
  <c r="C103" i="4" s="1"/>
  <c r="G102" i="4"/>
  <c r="C102" i="4" s="1"/>
  <c r="G299" i="4"/>
  <c r="C299" i="4"/>
  <c r="G298" i="4"/>
  <c r="C298" i="4"/>
  <c r="G297" i="4"/>
  <c r="C297" i="4"/>
  <c r="G296" i="4"/>
  <c r="C296" i="4" s="1"/>
  <c r="G295" i="4"/>
  <c r="C295" i="4" s="1"/>
  <c r="G294" i="4"/>
  <c r="C294" i="4"/>
  <c r="G293" i="4"/>
  <c r="C293" i="4" s="1"/>
  <c r="G292" i="4"/>
  <c r="C292" i="4" s="1"/>
  <c r="G291" i="4"/>
  <c r="C291" i="4"/>
  <c r="G290" i="4"/>
  <c r="C290" i="4"/>
  <c r="G289" i="4"/>
  <c r="C289" i="4" s="1"/>
  <c r="G288" i="4"/>
  <c r="C288" i="4"/>
  <c r="G287" i="4"/>
  <c r="C287" i="4"/>
  <c r="G286" i="4"/>
  <c r="C286" i="4"/>
  <c r="G285" i="4"/>
  <c r="C285" i="4" s="1"/>
  <c r="G284" i="4"/>
  <c r="C284" i="4" s="1"/>
  <c r="G283" i="4"/>
  <c r="C283" i="4"/>
  <c r="G282" i="4"/>
  <c r="C282" i="4"/>
  <c r="G281" i="4"/>
  <c r="C281" i="4" s="1"/>
  <c r="G280" i="4"/>
  <c r="C280" i="4"/>
  <c r="G279" i="4"/>
  <c r="C279" i="4"/>
  <c r="G278" i="4"/>
  <c r="C278" i="4"/>
  <c r="G277" i="4"/>
  <c r="C277" i="4" s="1"/>
  <c r="G276" i="4"/>
  <c r="C276" i="4" s="1"/>
  <c r="G101" i="4"/>
  <c r="C101" i="4" s="1"/>
  <c r="G100" i="4"/>
  <c r="C100" i="4" s="1"/>
  <c r="G275" i="4"/>
  <c r="C275" i="4" s="1"/>
  <c r="G274" i="4"/>
  <c r="C274" i="4"/>
  <c r="G273" i="4"/>
  <c r="C273" i="4"/>
  <c r="G272" i="4"/>
  <c r="C272" i="4" s="1"/>
  <c r="G99" i="4"/>
  <c r="C99" i="4" s="1"/>
  <c r="G271" i="4"/>
  <c r="C271" i="4"/>
  <c r="G98" i="4"/>
  <c r="C98" i="4" s="1"/>
  <c r="G270" i="4"/>
  <c r="C270" i="4" s="1"/>
  <c r="G269" i="4"/>
  <c r="C269" i="4"/>
  <c r="G268" i="4"/>
  <c r="C268" i="4"/>
  <c r="G267" i="4"/>
  <c r="C267" i="4" s="1"/>
  <c r="G266" i="4"/>
  <c r="C266" i="4"/>
  <c r="G265" i="4"/>
  <c r="C265" i="4"/>
  <c r="G264" i="4"/>
  <c r="C264" i="4"/>
  <c r="G263" i="4"/>
  <c r="C263" i="4" s="1"/>
  <c r="G97" i="4"/>
  <c r="C97" i="4" s="1"/>
  <c r="G262" i="4"/>
  <c r="C262" i="4" s="1"/>
  <c r="G96" i="4"/>
  <c r="C96" i="4" s="1"/>
  <c r="G95" i="4"/>
  <c r="C95" i="4"/>
  <c r="G261" i="4"/>
  <c r="C261" i="4" s="1"/>
  <c r="G260" i="4"/>
  <c r="C260" i="4" s="1"/>
  <c r="G94" i="4"/>
  <c r="C94" i="4" s="1"/>
  <c r="G259" i="4"/>
  <c r="C259" i="4"/>
  <c r="G258" i="4"/>
  <c r="C258" i="4" s="1"/>
  <c r="G257" i="4"/>
  <c r="C257" i="4" s="1"/>
  <c r="G93" i="4"/>
  <c r="C93" i="4" s="1"/>
  <c r="G256" i="4"/>
  <c r="C256" i="4" s="1"/>
  <c r="G92" i="4"/>
  <c r="C92" i="4" s="1"/>
  <c r="G255" i="4"/>
  <c r="C255" i="4" s="1"/>
  <c r="G254" i="4"/>
  <c r="C254" i="4"/>
  <c r="G253" i="4"/>
  <c r="C253" i="4" s="1"/>
  <c r="G252" i="4"/>
  <c r="C252" i="4"/>
  <c r="G91" i="4"/>
  <c r="C91" i="4" s="1"/>
  <c r="G251" i="4"/>
  <c r="C251" i="4" s="1"/>
  <c r="G90" i="4"/>
  <c r="C90" i="4"/>
  <c r="G250" i="4"/>
  <c r="C250" i="4" s="1"/>
  <c r="G89" i="4"/>
  <c r="C89" i="4"/>
  <c r="G88" i="4"/>
  <c r="C88" i="4" s="1"/>
  <c r="G87" i="4"/>
  <c r="C87" i="4"/>
  <c r="G86" i="4"/>
  <c r="C86" i="4" s="1"/>
  <c r="G85" i="4"/>
  <c r="C85" i="4" s="1"/>
  <c r="G84" i="4"/>
  <c r="C84" i="4"/>
  <c r="G83" i="4"/>
  <c r="C83" i="4" s="1"/>
  <c r="G82" i="4"/>
  <c r="C82" i="4"/>
  <c r="G81" i="4"/>
  <c r="C81" i="4"/>
  <c r="G80" i="4"/>
  <c r="C80" i="4" s="1"/>
  <c r="G79" i="4"/>
  <c r="C79" i="4"/>
  <c r="G78" i="4"/>
  <c r="C78" i="4" s="1"/>
  <c r="G77" i="4"/>
  <c r="C77" i="4" s="1"/>
  <c r="G76" i="4"/>
  <c r="C76" i="4" s="1"/>
  <c r="G75" i="4"/>
  <c r="C75" i="4" s="1"/>
  <c r="G74" i="4"/>
  <c r="C74" i="4" s="1"/>
  <c r="G73" i="4"/>
  <c r="C73" i="4" s="1"/>
  <c r="G72" i="4"/>
  <c r="C72" i="4"/>
  <c r="G71" i="4"/>
  <c r="C71" i="4" s="1"/>
  <c r="G70" i="4"/>
  <c r="C70" i="4" s="1"/>
  <c r="G69" i="4"/>
  <c r="C69" i="4" s="1"/>
  <c r="G68" i="4"/>
  <c r="C68" i="4"/>
  <c r="G67" i="4"/>
  <c r="C67" i="4"/>
  <c r="G66" i="4"/>
  <c r="C66" i="4"/>
  <c r="G65" i="4"/>
  <c r="C65" i="4" s="1"/>
  <c r="G64" i="4"/>
  <c r="C64" i="4"/>
  <c r="G63" i="4"/>
  <c r="C63" i="4"/>
  <c r="G62" i="4"/>
  <c r="C62" i="4" s="1"/>
  <c r="E117" i="1"/>
  <c r="F117" i="1" s="1"/>
  <c r="G61" i="4"/>
  <c r="C61" i="4" s="1"/>
  <c r="G60" i="4"/>
  <c r="C60" i="4"/>
  <c r="G59" i="4"/>
  <c r="C59" i="4" s="1"/>
  <c r="G58" i="4"/>
  <c r="C58" i="4"/>
  <c r="G57" i="4"/>
  <c r="C57" i="4"/>
  <c r="G56" i="4"/>
  <c r="C56" i="4" s="1"/>
  <c r="E111" i="1"/>
  <c r="F111" i="1" s="1"/>
  <c r="G55" i="4"/>
  <c r="C55" i="4" s="1"/>
  <c r="G54" i="4"/>
  <c r="C54" i="4"/>
  <c r="G53" i="4"/>
  <c r="C53" i="4" s="1"/>
  <c r="G52" i="4"/>
  <c r="C52" i="4"/>
  <c r="G51" i="4"/>
  <c r="C51" i="4"/>
  <c r="G50" i="4"/>
  <c r="C50" i="4" s="1"/>
  <c r="G49" i="4"/>
  <c r="C49" i="4" s="1"/>
  <c r="G48" i="4"/>
  <c r="C48" i="4" s="1"/>
  <c r="G47" i="4"/>
  <c r="C47" i="4"/>
  <c r="G46" i="4"/>
  <c r="C46" i="4"/>
  <c r="G45" i="4"/>
  <c r="C45" i="4" s="1"/>
  <c r="G44" i="4"/>
  <c r="C44" i="4" s="1"/>
  <c r="G43" i="4"/>
  <c r="C43" i="4"/>
  <c r="G42" i="4"/>
  <c r="C42" i="4" s="1"/>
  <c r="G41" i="4"/>
  <c r="C41" i="4"/>
  <c r="G40" i="4"/>
  <c r="C40" i="4"/>
  <c r="G39" i="4"/>
  <c r="C39" i="4"/>
  <c r="G38" i="4"/>
  <c r="C38" i="4" s="1"/>
  <c r="G37" i="4"/>
  <c r="C37" i="4" s="1"/>
  <c r="G36" i="4"/>
  <c r="C36" i="4" s="1"/>
  <c r="E89" i="1"/>
  <c r="G35" i="4"/>
  <c r="C35" i="4"/>
  <c r="G34" i="4"/>
  <c r="C34" i="4" s="1"/>
  <c r="G249" i="4"/>
  <c r="C249" i="4" s="1"/>
  <c r="G33" i="4"/>
  <c r="C33" i="4" s="1"/>
  <c r="G32" i="4"/>
  <c r="C32" i="4"/>
  <c r="G31" i="4"/>
  <c r="C31" i="4" s="1"/>
  <c r="G248" i="4"/>
  <c r="C248" i="4"/>
  <c r="G247" i="4"/>
  <c r="C247" i="4" s="1"/>
  <c r="G30" i="4"/>
  <c r="C30" i="4"/>
  <c r="G29" i="4"/>
  <c r="C29" i="4" s="1"/>
  <c r="G246" i="4"/>
  <c r="C246" i="4"/>
  <c r="G245" i="4"/>
  <c r="C245" i="4" s="1"/>
  <c r="G28" i="4"/>
  <c r="C28" i="4"/>
  <c r="G27" i="4"/>
  <c r="C27" i="4" s="1"/>
  <c r="G26" i="4"/>
  <c r="C26" i="4" s="1"/>
  <c r="G25" i="4"/>
  <c r="C25" i="4" s="1"/>
  <c r="G244" i="4"/>
  <c r="C244" i="4"/>
  <c r="G243" i="4"/>
  <c r="C243" i="4" s="1"/>
  <c r="G242" i="4"/>
  <c r="C242" i="4" s="1"/>
  <c r="G24" i="4"/>
  <c r="C24" i="4" s="1"/>
  <c r="G23" i="4"/>
  <c r="C23" i="4"/>
  <c r="E65" i="1"/>
  <c r="F65" i="1" s="1"/>
  <c r="G22" i="4"/>
  <c r="C22" i="4" s="1"/>
  <c r="G241" i="4"/>
  <c r="C241" i="4" s="1"/>
  <c r="G240" i="4"/>
  <c r="C240" i="4" s="1"/>
  <c r="G21" i="4"/>
  <c r="C21" i="4"/>
  <c r="G239" i="4"/>
  <c r="C239" i="4"/>
  <c r="G238" i="4"/>
  <c r="C238" i="4" s="1"/>
  <c r="G20" i="4"/>
  <c r="C20" i="4" s="1"/>
  <c r="G19" i="4"/>
  <c r="C19" i="4"/>
  <c r="G237" i="4"/>
  <c r="C237" i="4" s="1"/>
  <c r="G236" i="4"/>
  <c r="C236" i="4"/>
  <c r="G18" i="4"/>
  <c r="C18" i="4" s="1"/>
  <c r="G235" i="4"/>
  <c r="C235" i="4" s="1"/>
  <c r="G17" i="4"/>
  <c r="C17" i="4" s="1"/>
  <c r="G16" i="4"/>
  <c r="C16" i="4"/>
  <c r="G15" i="4"/>
  <c r="C15" i="4"/>
  <c r="G14" i="4"/>
  <c r="C14" i="4" s="1"/>
  <c r="G13" i="4"/>
  <c r="C13" i="4"/>
  <c r="G12" i="4"/>
  <c r="C12" i="4"/>
  <c r="G11" i="4"/>
  <c r="C11" i="4"/>
  <c r="G234" i="4"/>
  <c r="C234" i="4" s="1"/>
  <c r="G233" i="4"/>
  <c r="C233" i="4"/>
  <c r="G232" i="4"/>
  <c r="C232" i="4"/>
  <c r="G231" i="4"/>
  <c r="C231" i="4" s="1"/>
  <c r="G230" i="4"/>
  <c r="C230" i="4" s="1"/>
  <c r="G229" i="4"/>
  <c r="C229" i="4" s="1"/>
  <c r="G228" i="4"/>
  <c r="C228" i="4"/>
  <c r="G227" i="4"/>
  <c r="C227" i="4" s="1"/>
  <c r="G226" i="4"/>
  <c r="C226" i="4"/>
  <c r="G225" i="4"/>
  <c r="C225" i="4" s="1"/>
  <c r="G224" i="4"/>
  <c r="C224" i="4" s="1"/>
  <c r="G223" i="4"/>
  <c r="C223" i="4" s="1"/>
  <c r="G222" i="4"/>
  <c r="C222" i="4" s="1"/>
  <c r="G221" i="4"/>
  <c r="C221" i="4"/>
  <c r="G220" i="4"/>
  <c r="C220" i="4" s="1"/>
  <c r="G219" i="4"/>
  <c r="C219" i="4" s="1"/>
  <c r="G218" i="4"/>
  <c r="C218" i="4" s="1"/>
  <c r="G217" i="4"/>
  <c r="C217" i="4"/>
  <c r="G216" i="4"/>
  <c r="C216" i="4" s="1"/>
  <c r="G215" i="4"/>
  <c r="C215" i="4"/>
  <c r="G214" i="4"/>
  <c r="C214" i="4"/>
  <c r="A103" i="4"/>
  <c r="H103" i="4"/>
  <c r="B103" i="4" s="1"/>
  <c r="D103" i="4"/>
  <c r="A300" i="4"/>
  <c r="H300" i="4"/>
  <c r="B300" i="4"/>
  <c r="D300" i="4"/>
  <c r="A301" i="4"/>
  <c r="H301" i="4"/>
  <c r="B301" i="4" s="1"/>
  <c r="D301" i="4"/>
  <c r="A104" i="4"/>
  <c r="H104" i="4"/>
  <c r="B104" i="4"/>
  <c r="D104" i="4"/>
  <c r="A302" i="4"/>
  <c r="H302" i="4"/>
  <c r="B302" i="4" s="1"/>
  <c r="D302" i="4"/>
  <c r="A303" i="4"/>
  <c r="H303" i="4"/>
  <c r="B303" i="4" s="1"/>
  <c r="D303" i="4"/>
  <c r="A304" i="4"/>
  <c r="H304" i="4"/>
  <c r="B304" i="4" s="1"/>
  <c r="D304" i="4"/>
  <c r="A105" i="4"/>
  <c r="H105" i="4"/>
  <c r="B105" i="4" s="1"/>
  <c r="D105" i="4"/>
  <c r="A305" i="4"/>
  <c r="H305" i="4"/>
  <c r="B305" i="4" s="1"/>
  <c r="D305" i="4"/>
  <c r="A106" i="4"/>
  <c r="H106" i="4"/>
  <c r="B106" i="4"/>
  <c r="D106" i="4"/>
  <c r="A306" i="4"/>
  <c r="H306" i="4"/>
  <c r="B306" i="4" s="1"/>
  <c r="D306" i="4"/>
  <c r="A307" i="4"/>
  <c r="H307" i="4"/>
  <c r="B307" i="4" s="1"/>
  <c r="D307" i="4"/>
  <c r="A308" i="4"/>
  <c r="H308" i="4"/>
  <c r="B308" i="4" s="1"/>
  <c r="D308" i="4"/>
  <c r="A107" i="4"/>
  <c r="H107" i="4"/>
  <c r="B107" i="4" s="1"/>
  <c r="D107" i="4"/>
  <c r="A309" i="4"/>
  <c r="H309" i="4"/>
  <c r="B309" i="4" s="1"/>
  <c r="D309" i="4"/>
  <c r="A108" i="4"/>
  <c r="H108" i="4"/>
  <c r="B108" i="4" s="1"/>
  <c r="D108" i="4"/>
  <c r="A310" i="4"/>
  <c r="H310" i="4"/>
  <c r="B310" i="4" s="1"/>
  <c r="D310" i="4"/>
  <c r="A311" i="4"/>
  <c r="H311" i="4"/>
  <c r="B311" i="4"/>
  <c r="D311" i="4"/>
  <c r="A312" i="4"/>
  <c r="H312" i="4"/>
  <c r="B312" i="4" s="1"/>
  <c r="D312" i="4"/>
  <c r="A313" i="4"/>
  <c r="H313" i="4"/>
  <c r="B313" i="4"/>
  <c r="D313" i="4"/>
  <c r="A314" i="4"/>
  <c r="H314" i="4"/>
  <c r="B314" i="4" s="1"/>
  <c r="D314" i="4"/>
  <c r="A315" i="4"/>
  <c r="H315" i="4"/>
  <c r="B315" i="4" s="1"/>
  <c r="D315" i="4"/>
  <c r="A316" i="4"/>
  <c r="H316" i="4"/>
  <c r="B316" i="4" s="1"/>
  <c r="D316" i="4"/>
  <c r="A317" i="4"/>
  <c r="H317" i="4"/>
  <c r="B317" i="4"/>
  <c r="D317" i="4"/>
  <c r="A318" i="4"/>
  <c r="H318" i="4"/>
  <c r="B318" i="4" s="1"/>
  <c r="D318" i="4"/>
  <c r="A319" i="4"/>
  <c r="H319" i="4"/>
  <c r="B319" i="4" s="1"/>
  <c r="D319" i="4"/>
  <c r="A109" i="4"/>
  <c r="H109" i="4"/>
  <c r="B109" i="4" s="1"/>
  <c r="D109" i="4"/>
  <c r="A320" i="4"/>
  <c r="H320" i="4"/>
  <c r="B320" i="4"/>
  <c r="D320" i="4"/>
  <c r="A321" i="4"/>
  <c r="H321" i="4"/>
  <c r="B321" i="4" s="1"/>
  <c r="D321" i="4"/>
  <c r="A322" i="4"/>
  <c r="H322" i="4"/>
  <c r="B322" i="4" s="1"/>
  <c r="D322" i="4"/>
  <c r="A323" i="4"/>
  <c r="H323" i="4"/>
  <c r="B323" i="4" s="1"/>
  <c r="D323" i="4"/>
  <c r="A324" i="4"/>
  <c r="H324" i="4"/>
  <c r="B324" i="4"/>
  <c r="D324" i="4"/>
  <c r="A325" i="4"/>
  <c r="H325" i="4"/>
  <c r="B325" i="4" s="1"/>
  <c r="D325" i="4"/>
  <c r="A326" i="4"/>
  <c r="H326" i="4"/>
  <c r="B326" i="4" s="1"/>
  <c r="D326" i="4"/>
  <c r="A327" i="4"/>
  <c r="H327" i="4"/>
  <c r="B327" i="4" s="1"/>
  <c r="D327" i="4"/>
  <c r="A328" i="4"/>
  <c r="H328" i="4"/>
  <c r="B328" i="4"/>
  <c r="D328" i="4"/>
  <c r="A110" i="4"/>
  <c r="H110" i="4"/>
  <c r="B110" i="4" s="1"/>
  <c r="D110" i="4"/>
  <c r="A329" i="4"/>
  <c r="H329" i="4"/>
  <c r="B329" i="4" s="1"/>
  <c r="D329" i="4"/>
  <c r="A330" i="4"/>
  <c r="H330" i="4"/>
  <c r="B330" i="4" s="1"/>
  <c r="D330" i="4"/>
  <c r="A331" i="4"/>
  <c r="H331" i="4"/>
  <c r="B331" i="4"/>
  <c r="D331" i="4"/>
  <c r="A111" i="4"/>
  <c r="H111" i="4"/>
  <c r="B111" i="4" s="1"/>
  <c r="D111" i="4"/>
  <c r="A332" i="4"/>
  <c r="H332" i="4"/>
  <c r="B332" i="4" s="1"/>
  <c r="D332" i="4"/>
  <c r="A333" i="4"/>
  <c r="H333" i="4"/>
  <c r="B333" i="4" s="1"/>
  <c r="D333" i="4"/>
  <c r="A334" i="4"/>
  <c r="H334" i="4"/>
  <c r="B334" i="4"/>
  <c r="D334" i="4"/>
  <c r="A335" i="4"/>
  <c r="H335" i="4"/>
  <c r="B335" i="4" s="1"/>
  <c r="D335" i="4"/>
  <c r="A336" i="4"/>
  <c r="H336" i="4"/>
  <c r="B336" i="4" s="1"/>
  <c r="D336" i="4"/>
  <c r="A337" i="4"/>
  <c r="H337" i="4"/>
  <c r="B337" i="4" s="1"/>
  <c r="D337" i="4"/>
  <c r="A338" i="4"/>
  <c r="H338" i="4"/>
  <c r="B338" i="4" s="1"/>
  <c r="D338" i="4"/>
  <c r="A339" i="4"/>
  <c r="H339" i="4"/>
  <c r="B339" i="4" s="1"/>
  <c r="D339" i="4"/>
  <c r="A340" i="4"/>
  <c r="H340" i="4"/>
  <c r="B340" i="4"/>
  <c r="D340" i="4"/>
  <c r="A341" i="4"/>
  <c r="H341" i="4"/>
  <c r="B341" i="4" s="1"/>
  <c r="D341" i="4"/>
  <c r="A112" i="4"/>
  <c r="H112" i="4"/>
  <c r="B112" i="4"/>
  <c r="D112" i="4"/>
  <c r="A342" i="4"/>
  <c r="H342" i="4"/>
  <c r="B342" i="4" s="1"/>
  <c r="D342" i="4"/>
  <c r="A113" i="4"/>
  <c r="H113" i="4"/>
  <c r="B113" i="4" s="1"/>
  <c r="D113" i="4"/>
  <c r="A343" i="4"/>
  <c r="H343" i="4"/>
  <c r="B343" i="4" s="1"/>
  <c r="D343" i="4"/>
  <c r="A344" i="4"/>
  <c r="H344" i="4"/>
  <c r="B344" i="4"/>
  <c r="D344" i="4"/>
  <c r="A114" i="4"/>
  <c r="H114" i="4"/>
  <c r="B114" i="4" s="1"/>
  <c r="D114" i="4"/>
  <c r="A115" i="4"/>
  <c r="H115" i="4"/>
  <c r="B115" i="4" s="1"/>
  <c r="D115" i="4"/>
  <c r="A345" i="4"/>
  <c r="H345" i="4"/>
  <c r="B345" i="4" s="1"/>
  <c r="D345" i="4"/>
  <c r="A116" i="4"/>
  <c r="H116" i="4"/>
  <c r="B116" i="4"/>
  <c r="D116" i="4"/>
  <c r="A346" i="4"/>
  <c r="H346" i="4"/>
  <c r="B346" i="4" s="1"/>
  <c r="D346" i="4"/>
  <c r="A117" i="4"/>
  <c r="H117" i="4"/>
  <c r="B117" i="4" s="1"/>
  <c r="D117" i="4"/>
  <c r="A347" i="4"/>
  <c r="H347" i="4"/>
  <c r="B347" i="4" s="1"/>
  <c r="D347" i="4"/>
  <c r="A348" i="4"/>
  <c r="H348" i="4"/>
  <c r="B348" i="4"/>
  <c r="D348" i="4"/>
  <c r="A349" i="4"/>
  <c r="H349" i="4"/>
  <c r="B349" i="4" s="1"/>
  <c r="D349" i="4"/>
  <c r="A350" i="4"/>
  <c r="H350" i="4"/>
  <c r="B350" i="4" s="1"/>
  <c r="D350" i="4"/>
  <c r="A118" i="4"/>
  <c r="H118" i="4"/>
  <c r="B118" i="4" s="1"/>
  <c r="D118" i="4"/>
  <c r="A351" i="4"/>
  <c r="H351" i="4"/>
  <c r="B351" i="4"/>
  <c r="D351" i="4"/>
  <c r="A352" i="4"/>
  <c r="H352" i="4"/>
  <c r="B352" i="4" s="1"/>
  <c r="D352" i="4"/>
  <c r="A353" i="4"/>
  <c r="H353" i="4"/>
  <c r="B353" i="4" s="1"/>
  <c r="D353" i="4"/>
  <c r="A354" i="4"/>
  <c r="H354" i="4"/>
  <c r="B354" i="4" s="1"/>
  <c r="D354" i="4"/>
  <c r="A355" i="4"/>
  <c r="H355" i="4"/>
  <c r="B355" i="4"/>
  <c r="D355" i="4"/>
  <c r="A356" i="4"/>
  <c r="H356" i="4"/>
  <c r="B356" i="4" s="1"/>
  <c r="D356" i="4"/>
  <c r="A357" i="4"/>
  <c r="H357" i="4"/>
  <c r="B357" i="4" s="1"/>
  <c r="D357" i="4"/>
  <c r="A119" i="4"/>
  <c r="H119" i="4"/>
  <c r="B119" i="4" s="1"/>
  <c r="D119" i="4"/>
  <c r="A358" i="4"/>
  <c r="H358" i="4"/>
  <c r="B358" i="4"/>
  <c r="D358" i="4"/>
  <c r="A359" i="4"/>
  <c r="H359" i="4"/>
  <c r="B359" i="4" s="1"/>
  <c r="D359" i="4"/>
  <c r="A120" i="4"/>
  <c r="H120" i="4"/>
  <c r="B120" i="4" s="1"/>
  <c r="D120" i="4"/>
  <c r="A360" i="4"/>
  <c r="H360" i="4"/>
  <c r="B360" i="4" s="1"/>
  <c r="D360" i="4"/>
  <c r="A361" i="4"/>
  <c r="H361" i="4"/>
  <c r="B361" i="4" s="1"/>
  <c r="D361" i="4"/>
  <c r="A362" i="4"/>
  <c r="H362" i="4"/>
  <c r="B362" i="4" s="1"/>
  <c r="D362" i="4"/>
  <c r="A363" i="4"/>
  <c r="H363" i="4"/>
  <c r="B363" i="4"/>
  <c r="D363" i="4"/>
  <c r="A364" i="4"/>
  <c r="H364" i="4"/>
  <c r="B364" i="4" s="1"/>
  <c r="D364" i="4"/>
  <c r="A121" i="4"/>
  <c r="H121" i="4"/>
  <c r="B121" i="4"/>
  <c r="D121" i="4"/>
  <c r="A122" i="4"/>
  <c r="H122" i="4"/>
  <c r="B122" i="4" s="1"/>
  <c r="D122" i="4"/>
  <c r="A365" i="4"/>
  <c r="H365" i="4"/>
  <c r="B365" i="4" s="1"/>
  <c r="D365" i="4"/>
  <c r="A123" i="4"/>
  <c r="H123" i="4"/>
  <c r="B123" i="4" s="1"/>
  <c r="D123" i="4"/>
  <c r="A366" i="4"/>
  <c r="H366" i="4"/>
  <c r="B366" i="4"/>
  <c r="D366" i="4"/>
  <c r="A367" i="4"/>
  <c r="H367" i="4"/>
  <c r="B367" i="4" s="1"/>
  <c r="D367" i="4"/>
  <c r="A368" i="4"/>
  <c r="H368" i="4"/>
  <c r="B368" i="4" s="1"/>
  <c r="D368" i="4"/>
  <c r="A369" i="4"/>
  <c r="H369" i="4"/>
  <c r="B369" i="4" s="1"/>
  <c r="D369" i="4"/>
  <c r="A370" i="4"/>
  <c r="H370" i="4"/>
  <c r="B370" i="4"/>
  <c r="D370" i="4"/>
  <c r="A371" i="4"/>
  <c r="H371" i="4"/>
  <c r="B371" i="4" s="1"/>
  <c r="D371" i="4"/>
  <c r="A372" i="4"/>
  <c r="H372" i="4"/>
  <c r="B372" i="4" s="1"/>
  <c r="D372" i="4"/>
  <c r="A373" i="4"/>
  <c r="H373" i="4"/>
  <c r="B373" i="4" s="1"/>
  <c r="D373" i="4"/>
  <c r="A374" i="4"/>
  <c r="H374" i="4"/>
  <c r="B374" i="4"/>
  <c r="D374" i="4"/>
  <c r="A124" i="4"/>
  <c r="H124" i="4"/>
  <c r="B124" i="4" s="1"/>
  <c r="D124" i="4"/>
  <c r="A375" i="4"/>
  <c r="H375" i="4"/>
  <c r="B375" i="4" s="1"/>
  <c r="D375" i="4"/>
  <c r="A125" i="4"/>
  <c r="H125" i="4"/>
  <c r="B125" i="4" s="1"/>
  <c r="D125" i="4"/>
  <c r="A376" i="4"/>
  <c r="H376" i="4"/>
  <c r="B376" i="4"/>
  <c r="D376" i="4"/>
  <c r="A126" i="4"/>
  <c r="H126" i="4"/>
  <c r="B126" i="4" s="1"/>
  <c r="D126" i="4"/>
  <c r="A127" i="4"/>
  <c r="H127" i="4"/>
  <c r="B127" i="4" s="1"/>
  <c r="D127" i="4"/>
  <c r="A377" i="4"/>
  <c r="H377" i="4"/>
  <c r="B377" i="4" s="1"/>
  <c r="D377" i="4"/>
  <c r="A378" i="4"/>
  <c r="H378" i="4"/>
  <c r="B378" i="4"/>
  <c r="D378" i="4"/>
  <c r="A379" i="4"/>
  <c r="H379" i="4"/>
  <c r="B379" i="4" s="1"/>
  <c r="D379" i="4"/>
  <c r="A380" i="4"/>
  <c r="H380" i="4"/>
  <c r="B380" i="4" s="1"/>
  <c r="D380" i="4"/>
  <c r="A381" i="4"/>
  <c r="H381" i="4"/>
  <c r="B381" i="4" s="1"/>
  <c r="D381" i="4"/>
  <c r="A382" i="4"/>
  <c r="H382" i="4"/>
  <c r="B382" i="4"/>
  <c r="D382" i="4"/>
  <c r="A383" i="4"/>
  <c r="H383" i="4"/>
  <c r="B383" i="4" s="1"/>
  <c r="D383" i="4"/>
  <c r="A384" i="4"/>
  <c r="H384" i="4"/>
  <c r="B384" i="4" s="1"/>
  <c r="D384" i="4"/>
  <c r="A385" i="4"/>
  <c r="H385" i="4"/>
  <c r="B385" i="4" s="1"/>
  <c r="D385" i="4"/>
  <c r="A386" i="4"/>
  <c r="H386" i="4"/>
  <c r="B386" i="4" s="1"/>
  <c r="D386" i="4"/>
  <c r="A387" i="4"/>
  <c r="H387" i="4"/>
  <c r="B387" i="4" s="1"/>
  <c r="D387" i="4"/>
  <c r="A388" i="4"/>
  <c r="H388" i="4"/>
  <c r="B388" i="4"/>
  <c r="D388" i="4"/>
  <c r="A128" i="4"/>
  <c r="H128" i="4"/>
  <c r="B128" i="4" s="1"/>
  <c r="D128" i="4"/>
  <c r="A389" i="4"/>
  <c r="H389" i="4"/>
  <c r="B389" i="4"/>
  <c r="D389" i="4"/>
  <c r="A390" i="4"/>
  <c r="H390" i="4"/>
  <c r="B390" i="4" s="1"/>
  <c r="D390" i="4"/>
  <c r="A391" i="4"/>
  <c r="H391" i="4"/>
  <c r="B391" i="4" s="1"/>
  <c r="D391" i="4"/>
  <c r="A392" i="4"/>
  <c r="H392" i="4"/>
  <c r="B392" i="4" s="1"/>
  <c r="D392" i="4"/>
  <c r="A129" i="4"/>
  <c r="H129" i="4"/>
  <c r="B129" i="4"/>
  <c r="D129" i="4"/>
  <c r="A393" i="4"/>
  <c r="H393" i="4"/>
  <c r="B393" i="4" s="1"/>
  <c r="D393" i="4"/>
  <c r="A394" i="4"/>
  <c r="H394" i="4"/>
  <c r="B394" i="4" s="1"/>
  <c r="D394" i="4"/>
  <c r="A395" i="4"/>
  <c r="H395" i="4"/>
  <c r="B395" i="4" s="1"/>
  <c r="D395" i="4"/>
  <c r="A396" i="4"/>
  <c r="H396" i="4"/>
  <c r="B396" i="4"/>
  <c r="D396" i="4"/>
  <c r="A397" i="4"/>
  <c r="H397" i="4"/>
  <c r="B397" i="4" s="1"/>
  <c r="D397" i="4"/>
  <c r="A398" i="4"/>
  <c r="H398" i="4"/>
  <c r="B398" i="4" s="1"/>
  <c r="D398" i="4"/>
  <c r="A399" i="4"/>
  <c r="H399" i="4"/>
  <c r="B399" i="4" s="1"/>
  <c r="D399" i="4"/>
  <c r="A400" i="4"/>
  <c r="H400" i="4"/>
  <c r="B400" i="4"/>
  <c r="D400" i="4"/>
  <c r="A401" i="4"/>
  <c r="H401" i="4"/>
  <c r="B401" i="4" s="1"/>
  <c r="D401" i="4"/>
  <c r="A130" i="4"/>
  <c r="H130" i="4"/>
  <c r="B130" i="4" s="1"/>
  <c r="D130" i="4"/>
  <c r="A131" i="4"/>
  <c r="H131" i="4"/>
  <c r="B131" i="4" s="1"/>
  <c r="D131" i="4"/>
  <c r="A402" i="4"/>
  <c r="H402" i="4"/>
  <c r="B402" i="4"/>
  <c r="D402" i="4"/>
  <c r="A403" i="4"/>
  <c r="H403" i="4"/>
  <c r="B403" i="4" s="1"/>
  <c r="D403" i="4"/>
  <c r="A404" i="4"/>
  <c r="H404" i="4"/>
  <c r="B404" i="4" s="1"/>
  <c r="D404" i="4"/>
  <c r="A405" i="4"/>
  <c r="H405" i="4"/>
  <c r="B405" i="4" s="1"/>
  <c r="D405" i="4"/>
  <c r="A132" i="4"/>
  <c r="H132" i="4"/>
  <c r="B132" i="4"/>
  <c r="D132" i="4"/>
  <c r="A133" i="4"/>
  <c r="H133" i="4"/>
  <c r="B133" i="4" s="1"/>
  <c r="D133" i="4"/>
  <c r="A406" i="4"/>
  <c r="H406" i="4"/>
  <c r="B406" i="4" s="1"/>
  <c r="D406" i="4"/>
  <c r="A134" i="4"/>
  <c r="H134" i="4"/>
  <c r="B134" i="4" s="1"/>
  <c r="D134" i="4"/>
  <c r="A407" i="4"/>
  <c r="H407" i="4"/>
  <c r="B407" i="4"/>
  <c r="D407" i="4"/>
  <c r="A408" i="4"/>
  <c r="H408" i="4"/>
  <c r="B408" i="4" s="1"/>
  <c r="D408" i="4"/>
  <c r="A409" i="4"/>
  <c r="H409" i="4"/>
  <c r="B409" i="4" s="1"/>
  <c r="D409" i="4"/>
  <c r="A410" i="4"/>
  <c r="H410" i="4"/>
  <c r="B410" i="4" s="1"/>
  <c r="D410" i="4"/>
  <c r="A411" i="4"/>
  <c r="H411" i="4"/>
  <c r="B411" i="4" s="1"/>
  <c r="D411" i="4"/>
  <c r="A412" i="4"/>
  <c r="H412" i="4"/>
  <c r="B412" i="4" s="1"/>
  <c r="D412" i="4"/>
  <c r="A413" i="4"/>
  <c r="H413" i="4"/>
  <c r="B413" i="4"/>
  <c r="D413" i="4"/>
  <c r="A414" i="4"/>
  <c r="H414" i="4"/>
  <c r="B414" i="4" s="1"/>
  <c r="D414" i="4"/>
  <c r="A415" i="4"/>
  <c r="H415" i="4"/>
  <c r="B415" i="4"/>
  <c r="D415" i="4"/>
  <c r="A416" i="4"/>
  <c r="H416" i="4"/>
  <c r="B416" i="4" s="1"/>
  <c r="D416" i="4"/>
  <c r="A417" i="4"/>
  <c r="H417" i="4"/>
  <c r="B417" i="4" s="1"/>
  <c r="D417" i="4"/>
  <c r="A418" i="4"/>
  <c r="H418" i="4"/>
  <c r="B418" i="4" s="1"/>
  <c r="D418" i="4"/>
  <c r="A135" i="4"/>
  <c r="H135" i="4"/>
  <c r="B135" i="4"/>
  <c r="D135" i="4"/>
  <c r="A136" i="4"/>
  <c r="H136" i="4"/>
  <c r="B136" i="4" s="1"/>
  <c r="D136" i="4"/>
  <c r="A419" i="4"/>
  <c r="H419" i="4"/>
  <c r="B419" i="4" s="1"/>
  <c r="D419" i="4"/>
  <c r="A420" i="4"/>
  <c r="H420" i="4"/>
  <c r="B420" i="4" s="1"/>
  <c r="D420" i="4"/>
  <c r="A421" i="4"/>
  <c r="H421" i="4"/>
  <c r="B421" i="4"/>
  <c r="D421" i="4"/>
  <c r="A422" i="4"/>
  <c r="H422" i="4"/>
  <c r="B422" i="4" s="1"/>
  <c r="D422" i="4"/>
  <c r="A423" i="4"/>
  <c r="H423" i="4"/>
  <c r="B423" i="4" s="1"/>
  <c r="D423" i="4"/>
  <c r="A424" i="4"/>
  <c r="H424" i="4"/>
  <c r="B424" i="4" s="1"/>
  <c r="D424" i="4"/>
  <c r="A137" i="4"/>
  <c r="H137" i="4"/>
  <c r="B137" i="4"/>
  <c r="D137" i="4"/>
  <c r="A425" i="4"/>
  <c r="H425" i="4"/>
  <c r="B425" i="4" s="1"/>
  <c r="D425" i="4"/>
  <c r="A426" i="4"/>
  <c r="H426" i="4"/>
  <c r="B426" i="4" s="1"/>
  <c r="D426" i="4"/>
  <c r="A427" i="4"/>
  <c r="H427" i="4"/>
  <c r="B427" i="4" s="1"/>
  <c r="D427" i="4"/>
  <c r="A428" i="4"/>
  <c r="H428" i="4"/>
  <c r="B428" i="4"/>
  <c r="D428" i="4"/>
  <c r="A429" i="4"/>
  <c r="H429" i="4"/>
  <c r="B429" i="4" s="1"/>
  <c r="D429" i="4"/>
  <c r="A430" i="4"/>
  <c r="H430" i="4"/>
  <c r="B430" i="4" s="1"/>
  <c r="D430" i="4"/>
  <c r="A431" i="4"/>
  <c r="H431" i="4"/>
  <c r="B431" i="4" s="1"/>
  <c r="D431" i="4"/>
  <c r="A432" i="4"/>
  <c r="H432" i="4"/>
  <c r="B432" i="4"/>
  <c r="D432" i="4"/>
  <c r="A138" i="4"/>
  <c r="H138" i="4"/>
  <c r="B138" i="4" s="1"/>
  <c r="D138" i="4"/>
  <c r="A139" i="4"/>
  <c r="H139" i="4"/>
  <c r="B139" i="4" s="1"/>
  <c r="D139" i="4"/>
  <c r="A433" i="4"/>
  <c r="H433" i="4"/>
  <c r="B433" i="4" s="1"/>
  <c r="D433" i="4"/>
  <c r="A434" i="4"/>
  <c r="H434" i="4"/>
  <c r="B434" i="4"/>
  <c r="D434" i="4"/>
  <c r="A435" i="4"/>
  <c r="H435" i="4"/>
  <c r="B435" i="4" s="1"/>
  <c r="D435" i="4"/>
  <c r="A436" i="4"/>
  <c r="H436" i="4"/>
  <c r="B436" i="4" s="1"/>
  <c r="D436" i="4"/>
  <c r="A437" i="4"/>
  <c r="H437" i="4"/>
  <c r="B437" i="4" s="1"/>
  <c r="D437" i="4"/>
  <c r="A438" i="4"/>
  <c r="H438" i="4"/>
  <c r="B438" i="4" s="1"/>
  <c r="D438" i="4"/>
  <c r="A439" i="4"/>
  <c r="H439" i="4"/>
  <c r="B439" i="4" s="1"/>
  <c r="D439" i="4"/>
  <c r="A440" i="4"/>
  <c r="H440" i="4"/>
  <c r="B440" i="4"/>
  <c r="D440" i="4"/>
  <c r="A441" i="4"/>
  <c r="H441" i="4"/>
  <c r="B441" i="4" s="1"/>
  <c r="D441" i="4"/>
  <c r="A442" i="4"/>
  <c r="H442" i="4"/>
  <c r="B442" i="4"/>
  <c r="D442" i="4"/>
  <c r="A443" i="4"/>
  <c r="H443" i="4"/>
  <c r="B443" i="4" s="1"/>
  <c r="D443" i="4"/>
  <c r="A444" i="4"/>
  <c r="H444" i="4"/>
  <c r="B444" i="4" s="1"/>
  <c r="D444" i="4"/>
  <c r="A445" i="4"/>
  <c r="H445" i="4"/>
  <c r="B445" i="4" s="1"/>
  <c r="D445" i="4"/>
  <c r="A140" i="4"/>
  <c r="H140" i="4"/>
  <c r="B140" i="4"/>
  <c r="D140" i="4"/>
  <c r="A446" i="4"/>
  <c r="H446" i="4"/>
  <c r="B446" i="4" s="1"/>
  <c r="D446" i="4"/>
  <c r="A447" i="4"/>
  <c r="H447" i="4"/>
  <c r="B447" i="4" s="1"/>
  <c r="D447" i="4"/>
  <c r="A448" i="4"/>
  <c r="H448" i="4"/>
  <c r="B448" i="4" s="1"/>
  <c r="D448" i="4"/>
  <c r="A449" i="4"/>
  <c r="H449" i="4"/>
  <c r="B449" i="4"/>
  <c r="D449" i="4"/>
  <c r="A450" i="4"/>
  <c r="H450" i="4"/>
  <c r="B450" i="4" s="1"/>
  <c r="D450" i="4"/>
  <c r="A451" i="4"/>
  <c r="H451" i="4"/>
  <c r="B451" i="4" s="1"/>
  <c r="D451" i="4"/>
  <c r="A452" i="4"/>
  <c r="H452" i="4"/>
  <c r="B452" i="4" s="1"/>
  <c r="D452" i="4"/>
  <c r="A453" i="4"/>
  <c r="H453" i="4"/>
  <c r="B453" i="4"/>
  <c r="D453" i="4"/>
  <c r="A454" i="4"/>
  <c r="H454" i="4"/>
  <c r="B454" i="4" s="1"/>
  <c r="D454" i="4"/>
  <c r="A455" i="4"/>
  <c r="H455" i="4"/>
  <c r="B455" i="4" s="1"/>
  <c r="D455" i="4"/>
  <c r="A141" i="4"/>
  <c r="H141" i="4"/>
  <c r="B141" i="4" s="1"/>
  <c r="D141" i="4"/>
  <c r="A142" i="4"/>
  <c r="H142" i="4"/>
  <c r="B142" i="4"/>
  <c r="D142" i="4"/>
  <c r="A456" i="4"/>
  <c r="H456" i="4"/>
  <c r="B456" i="4" s="1"/>
  <c r="D456" i="4"/>
  <c r="A143" i="4"/>
  <c r="H143" i="4"/>
  <c r="B143" i="4" s="1"/>
  <c r="D143" i="4"/>
  <c r="A457" i="4"/>
  <c r="H457" i="4"/>
  <c r="B457" i="4" s="1"/>
  <c r="D457" i="4"/>
  <c r="A458" i="4"/>
  <c r="H458" i="4"/>
  <c r="B458" i="4"/>
  <c r="D458" i="4"/>
  <c r="A144" i="4"/>
  <c r="H144" i="4"/>
  <c r="B144" i="4" s="1"/>
  <c r="D144" i="4"/>
  <c r="A459" i="4"/>
  <c r="H459" i="4"/>
  <c r="B459" i="4" s="1"/>
  <c r="D459" i="4"/>
  <c r="A460" i="4"/>
  <c r="H460" i="4"/>
  <c r="B460" i="4" s="1"/>
  <c r="D460" i="4"/>
  <c r="A461" i="4"/>
  <c r="H461" i="4"/>
  <c r="B461" i="4"/>
  <c r="D461" i="4"/>
  <c r="A145" i="4"/>
  <c r="H145" i="4"/>
  <c r="B145" i="4" s="1"/>
  <c r="D145" i="4"/>
  <c r="A146" i="4"/>
  <c r="H146" i="4"/>
  <c r="B146" i="4" s="1"/>
  <c r="D146" i="4"/>
  <c r="A462" i="4"/>
  <c r="H462" i="4"/>
  <c r="B462" i="4" s="1"/>
  <c r="D462" i="4"/>
  <c r="A463" i="4"/>
  <c r="H463" i="4"/>
  <c r="B463" i="4" s="1"/>
  <c r="D463" i="4"/>
  <c r="A464" i="4"/>
  <c r="H464" i="4"/>
  <c r="B464" i="4" s="1"/>
  <c r="D464" i="4"/>
  <c r="A465" i="4"/>
  <c r="H465" i="4"/>
  <c r="B465" i="4"/>
  <c r="D465" i="4"/>
  <c r="A466" i="4"/>
  <c r="H466" i="4"/>
  <c r="B466" i="4" s="1"/>
  <c r="D466" i="4"/>
  <c r="A467" i="4"/>
  <c r="H467" i="4"/>
  <c r="B467" i="4"/>
  <c r="D467" i="4"/>
  <c r="A468" i="4"/>
  <c r="H468" i="4"/>
  <c r="B468" i="4" s="1"/>
  <c r="D468" i="4"/>
  <c r="A469" i="4"/>
  <c r="H469" i="4"/>
  <c r="B469" i="4" s="1"/>
  <c r="D469" i="4"/>
  <c r="A470" i="4"/>
  <c r="H470" i="4"/>
  <c r="B470" i="4" s="1"/>
  <c r="D470" i="4"/>
  <c r="A471" i="4"/>
  <c r="H471" i="4"/>
  <c r="B471" i="4"/>
  <c r="D471" i="4"/>
  <c r="A147" i="4"/>
  <c r="H147" i="4"/>
  <c r="B147" i="4" s="1"/>
  <c r="D147" i="4"/>
  <c r="A148" i="4"/>
  <c r="H148" i="4"/>
  <c r="B148" i="4" s="1"/>
  <c r="D148" i="4"/>
  <c r="A472" i="4"/>
  <c r="H472" i="4"/>
  <c r="B472" i="4" s="1"/>
  <c r="D472" i="4"/>
  <c r="A473" i="4"/>
  <c r="H473" i="4"/>
  <c r="B473" i="4"/>
  <c r="D473" i="4"/>
  <c r="A474" i="4"/>
  <c r="H474" i="4"/>
  <c r="B474" i="4" s="1"/>
  <c r="D474" i="4"/>
  <c r="A475" i="4"/>
  <c r="H475" i="4"/>
  <c r="B475" i="4" s="1"/>
  <c r="D475" i="4"/>
  <c r="A476" i="4"/>
  <c r="H476" i="4"/>
  <c r="B476" i="4" s="1"/>
  <c r="D476" i="4"/>
  <c r="A477" i="4"/>
  <c r="H477" i="4"/>
  <c r="B477" i="4"/>
  <c r="D477" i="4"/>
  <c r="A478" i="4"/>
  <c r="H478" i="4"/>
  <c r="B478" i="4" s="1"/>
  <c r="D478" i="4"/>
  <c r="A149" i="4"/>
  <c r="H149" i="4"/>
  <c r="B149" i="4" s="1"/>
  <c r="D149" i="4"/>
  <c r="A150" i="4"/>
  <c r="H150" i="4"/>
  <c r="B150" i="4" s="1"/>
  <c r="D150" i="4"/>
  <c r="A151" i="4"/>
  <c r="H151" i="4"/>
  <c r="B151" i="4"/>
  <c r="D151" i="4"/>
  <c r="A479" i="4"/>
  <c r="H479" i="4"/>
  <c r="B479" i="4" s="1"/>
  <c r="D479" i="4"/>
  <c r="A152" i="4"/>
  <c r="H152" i="4"/>
  <c r="B152" i="4" s="1"/>
  <c r="D152" i="4"/>
  <c r="A480" i="4"/>
  <c r="H480" i="4"/>
  <c r="B480" i="4" s="1"/>
  <c r="D480" i="4"/>
  <c r="A153" i="4"/>
  <c r="H153" i="4"/>
  <c r="B153" i="4"/>
  <c r="D153" i="4"/>
  <c r="A481" i="4"/>
  <c r="H481" i="4"/>
  <c r="B481" i="4" s="1"/>
  <c r="D481" i="4"/>
  <c r="A482" i="4"/>
  <c r="H482" i="4"/>
  <c r="B482" i="4" s="1"/>
  <c r="D482" i="4"/>
  <c r="A483" i="4"/>
  <c r="H483" i="4"/>
  <c r="B483" i="4" s="1"/>
  <c r="D483" i="4"/>
  <c r="A484" i="4"/>
  <c r="H484" i="4"/>
  <c r="B484" i="4"/>
  <c r="D484" i="4"/>
  <c r="A485" i="4"/>
  <c r="H485" i="4"/>
  <c r="B485" i="4" s="1"/>
  <c r="D485" i="4"/>
  <c r="A154" i="4"/>
  <c r="H154" i="4"/>
  <c r="B154" i="4" s="1"/>
  <c r="D154" i="4"/>
  <c r="A155" i="4"/>
  <c r="H155" i="4"/>
  <c r="B155" i="4" s="1"/>
  <c r="D155" i="4"/>
  <c r="A156" i="4"/>
  <c r="H156" i="4"/>
  <c r="B156" i="4" s="1"/>
  <c r="D156" i="4"/>
  <c r="A486" i="4"/>
  <c r="H486" i="4"/>
  <c r="B486" i="4" s="1"/>
  <c r="D486" i="4"/>
  <c r="A157" i="4"/>
  <c r="H157" i="4"/>
  <c r="B157" i="4"/>
  <c r="D157" i="4"/>
  <c r="A487" i="4"/>
  <c r="H487" i="4"/>
  <c r="B487" i="4" s="1"/>
  <c r="D487" i="4"/>
  <c r="A488" i="4"/>
  <c r="H488" i="4"/>
  <c r="B488" i="4"/>
  <c r="D488" i="4"/>
  <c r="A489" i="4"/>
  <c r="H489" i="4"/>
  <c r="B489" i="4" s="1"/>
  <c r="D489" i="4"/>
  <c r="A158" i="4"/>
  <c r="H158" i="4"/>
  <c r="B158" i="4" s="1"/>
  <c r="D158" i="4"/>
  <c r="A490" i="4"/>
  <c r="H490" i="4"/>
  <c r="B490" i="4" s="1"/>
  <c r="D490" i="4"/>
  <c r="A159" i="4"/>
  <c r="H159" i="4"/>
  <c r="B159" i="4"/>
  <c r="D159" i="4"/>
  <c r="A491" i="4"/>
  <c r="H491" i="4"/>
  <c r="B491" i="4" s="1"/>
  <c r="D491" i="4"/>
  <c r="A492" i="4"/>
  <c r="H492" i="4"/>
  <c r="B492" i="4" s="1"/>
  <c r="D492" i="4"/>
  <c r="A493" i="4"/>
  <c r="H493" i="4"/>
  <c r="B493" i="4" s="1"/>
  <c r="D493" i="4"/>
  <c r="A494" i="4"/>
  <c r="H494" i="4"/>
  <c r="B494" i="4"/>
  <c r="D494" i="4"/>
  <c r="A495" i="4"/>
  <c r="H495" i="4"/>
  <c r="B495" i="4" s="1"/>
  <c r="D495" i="4"/>
  <c r="A496" i="4"/>
  <c r="H496" i="4"/>
  <c r="B496" i="4" s="1"/>
  <c r="D496" i="4"/>
  <c r="A160" i="4"/>
  <c r="H160" i="4"/>
  <c r="B160" i="4" s="1"/>
  <c r="D160" i="4"/>
  <c r="A497" i="4"/>
  <c r="H497" i="4"/>
  <c r="B497" i="4"/>
  <c r="D497" i="4"/>
  <c r="A498" i="4"/>
  <c r="H498" i="4"/>
  <c r="B498" i="4" s="1"/>
  <c r="D498" i="4"/>
  <c r="A499" i="4"/>
  <c r="H499" i="4"/>
  <c r="B499" i="4" s="1"/>
  <c r="D499" i="4"/>
  <c r="A161" i="4"/>
  <c r="H161" i="4"/>
  <c r="B161" i="4" s="1"/>
  <c r="D161" i="4"/>
  <c r="A162" i="4"/>
  <c r="H162" i="4"/>
  <c r="B162" i="4"/>
  <c r="D162" i="4"/>
  <c r="A500" i="4"/>
  <c r="H500" i="4"/>
  <c r="B500" i="4" s="1"/>
  <c r="D500" i="4"/>
  <c r="A501" i="4"/>
  <c r="H501" i="4"/>
  <c r="B501" i="4" s="1"/>
  <c r="D501" i="4"/>
  <c r="A163" i="4"/>
  <c r="H163" i="4"/>
  <c r="B163" i="4" s="1"/>
  <c r="D163" i="4"/>
  <c r="A164" i="4"/>
  <c r="H164" i="4"/>
  <c r="B164" i="4"/>
  <c r="D164" i="4"/>
  <c r="A502" i="4"/>
  <c r="H502" i="4"/>
  <c r="B502" i="4" s="1"/>
  <c r="D502" i="4"/>
  <c r="A165" i="4"/>
  <c r="H165" i="4"/>
  <c r="B165" i="4" s="1"/>
  <c r="D165" i="4"/>
  <c r="A503" i="4"/>
  <c r="H503" i="4"/>
  <c r="B503" i="4" s="1"/>
  <c r="D503" i="4"/>
  <c r="A166" i="4"/>
  <c r="H166" i="4"/>
  <c r="B166" i="4"/>
  <c r="D166" i="4"/>
  <c r="A504" i="4"/>
  <c r="H504" i="4"/>
  <c r="B504" i="4" s="1"/>
  <c r="D504" i="4"/>
  <c r="A167" i="4"/>
  <c r="H167" i="4"/>
  <c r="B167" i="4" s="1"/>
  <c r="D167" i="4"/>
  <c r="A505" i="4"/>
  <c r="H505" i="4"/>
  <c r="B505" i="4" s="1"/>
  <c r="D505" i="4"/>
  <c r="A168" i="4"/>
  <c r="H168" i="4"/>
  <c r="B168" i="4" s="1"/>
  <c r="D168" i="4"/>
  <c r="A169" i="4"/>
  <c r="H169" i="4"/>
  <c r="B169" i="4" s="1"/>
  <c r="D169" i="4"/>
  <c r="A170" i="4"/>
  <c r="H170" i="4"/>
  <c r="B170" i="4"/>
  <c r="D170" i="4"/>
  <c r="A171" i="4"/>
  <c r="H171" i="4"/>
  <c r="B171" i="4" s="1"/>
  <c r="D171" i="4"/>
  <c r="A506" i="4"/>
  <c r="H506" i="4"/>
  <c r="B506" i="4"/>
  <c r="D506" i="4"/>
  <c r="A507" i="4"/>
  <c r="H507" i="4"/>
  <c r="B507" i="4" s="1"/>
  <c r="D507" i="4"/>
  <c r="A508" i="4"/>
  <c r="H508" i="4"/>
  <c r="B508" i="4" s="1"/>
  <c r="D508" i="4"/>
  <c r="A509" i="4"/>
  <c r="H509" i="4"/>
  <c r="B509" i="4" s="1"/>
  <c r="D509" i="4"/>
  <c r="A510" i="4"/>
  <c r="H510" i="4"/>
  <c r="B510" i="4"/>
  <c r="D510" i="4"/>
  <c r="A172" i="4"/>
  <c r="H172" i="4"/>
  <c r="B172" i="4" s="1"/>
  <c r="D172" i="4"/>
  <c r="A173" i="4"/>
  <c r="H173" i="4"/>
  <c r="B173" i="4" s="1"/>
  <c r="D173" i="4"/>
  <c r="A174" i="4"/>
  <c r="H174" i="4"/>
  <c r="B174" i="4" s="1"/>
  <c r="D174" i="4"/>
  <c r="A175" i="4"/>
  <c r="H175" i="4"/>
  <c r="B175" i="4"/>
  <c r="D175" i="4"/>
  <c r="A176" i="4"/>
  <c r="H176" i="4"/>
  <c r="B176" i="4" s="1"/>
  <c r="D176" i="4"/>
  <c r="A177" i="4"/>
  <c r="H177" i="4"/>
  <c r="B177" i="4" s="1"/>
  <c r="D177" i="4"/>
  <c r="A178" i="4"/>
  <c r="H178" i="4"/>
  <c r="B178" i="4" s="1"/>
  <c r="D178" i="4"/>
  <c r="A179" i="4"/>
  <c r="H179" i="4"/>
  <c r="B179" i="4"/>
  <c r="D179" i="4"/>
  <c r="A511" i="4"/>
  <c r="H511" i="4"/>
  <c r="B511" i="4" s="1"/>
  <c r="D511" i="4"/>
  <c r="A180" i="4"/>
  <c r="H180" i="4"/>
  <c r="B180" i="4" s="1"/>
  <c r="D180" i="4"/>
  <c r="A181" i="4"/>
  <c r="H181" i="4"/>
  <c r="B181" i="4" s="1"/>
  <c r="D181" i="4"/>
  <c r="A512" i="4"/>
  <c r="H512" i="4"/>
  <c r="B512" i="4"/>
  <c r="D512" i="4"/>
  <c r="A182" i="4"/>
  <c r="H182" i="4"/>
  <c r="B182" i="4" s="1"/>
  <c r="D182" i="4"/>
  <c r="A513" i="4"/>
  <c r="H513" i="4"/>
  <c r="B513" i="4" s="1"/>
  <c r="D513" i="4"/>
  <c r="A514" i="4"/>
  <c r="H514" i="4"/>
  <c r="B514" i="4" s="1"/>
  <c r="D514" i="4"/>
  <c r="A515" i="4"/>
  <c r="H515" i="4"/>
  <c r="B515" i="4"/>
  <c r="D515" i="4"/>
  <c r="A516" i="4"/>
  <c r="H516" i="4"/>
  <c r="B516" i="4" s="1"/>
  <c r="D516" i="4"/>
  <c r="A517" i="4"/>
  <c r="H517" i="4"/>
  <c r="B517" i="4" s="1"/>
  <c r="D517" i="4"/>
  <c r="A518" i="4"/>
  <c r="H518" i="4"/>
  <c r="B518" i="4" s="1"/>
  <c r="D518" i="4"/>
  <c r="A519" i="4"/>
  <c r="H519" i="4"/>
  <c r="B519" i="4"/>
  <c r="D519" i="4"/>
  <c r="A520" i="4"/>
  <c r="H520" i="4"/>
  <c r="B520" i="4" s="1"/>
  <c r="D520" i="4"/>
  <c r="A521" i="4"/>
  <c r="H521" i="4"/>
  <c r="B521" i="4" s="1"/>
  <c r="D521" i="4"/>
  <c r="A522" i="4"/>
  <c r="H522" i="4"/>
  <c r="B522" i="4" s="1"/>
  <c r="D522" i="4"/>
  <c r="A183" i="4"/>
  <c r="H183" i="4"/>
  <c r="B183" i="4" s="1"/>
  <c r="D183" i="4"/>
  <c r="A523" i="4"/>
  <c r="H523" i="4"/>
  <c r="B523" i="4" s="1"/>
  <c r="D523" i="4"/>
  <c r="A524" i="4"/>
  <c r="H524" i="4"/>
  <c r="B524" i="4"/>
  <c r="D524" i="4"/>
  <c r="A525" i="4"/>
  <c r="H525" i="4"/>
  <c r="B525" i="4" s="1"/>
  <c r="D525" i="4"/>
  <c r="A526" i="4"/>
  <c r="H526" i="4"/>
  <c r="B526" i="4"/>
  <c r="D526" i="4"/>
  <c r="A527" i="4"/>
  <c r="H527" i="4"/>
  <c r="B527" i="4" s="1"/>
  <c r="D527" i="4"/>
  <c r="A528" i="4"/>
  <c r="H528" i="4"/>
  <c r="B528" i="4" s="1"/>
  <c r="D528" i="4"/>
  <c r="A529" i="4"/>
  <c r="H529" i="4"/>
  <c r="B529" i="4" s="1"/>
  <c r="D529" i="4"/>
  <c r="A530" i="4"/>
  <c r="H530" i="4"/>
  <c r="B530" i="4"/>
  <c r="D530" i="4"/>
  <c r="A531" i="4"/>
  <c r="H531" i="4"/>
  <c r="B531" i="4" s="1"/>
  <c r="D531" i="4"/>
  <c r="A532" i="4"/>
  <c r="H532" i="4"/>
  <c r="B532" i="4" s="1"/>
  <c r="D532" i="4"/>
  <c r="A533" i="4"/>
  <c r="H533" i="4"/>
  <c r="B533" i="4" s="1"/>
  <c r="D533" i="4"/>
  <c r="A184" i="4"/>
  <c r="H184" i="4"/>
  <c r="B184" i="4"/>
  <c r="D184" i="4"/>
  <c r="A534" i="4"/>
  <c r="H534" i="4"/>
  <c r="B534" i="4"/>
  <c r="D534" i="4"/>
  <c r="A535" i="4"/>
  <c r="H535" i="4"/>
  <c r="B535" i="4"/>
  <c r="D535" i="4"/>
  <c r="A536" i="4"/>
  <c r="H536" i="4"/>
  <c r="B536" i="4"/>
  <c r="D536" i="4"/>
  <c r="A185" i="4"/>
  <c r="H185" i="4"/>
  <c r="B185" i="4"/>
  <c r="D185" i="4"/>
  <c r="A186" i="4"/>
  <c r="H186" i="4"/>
  <c r="B186" i="4"/>
  <c r="D186" i="4"/>
  <c r="A187" i="4"/>
  <c r="H187" i="4"/>
  <c r="B187" i="4"/>
  <c r="D187" i="4"/>
  <c r="A537" i="4"/>
  <c r="H537" i="4"/>
  <c r="B537" i="4"/>
  <c r="D537" i="4"/>
  <c r="A188" i="4"/>
  <c r="H188" i="4"/>
  <c r="B188" i="4"/>
  <c r="D188" i="4"/>
  <c r="A538" i="4"/>
  <c r="H538" i="4"/>
  <c r="B538" i="4"/>
  <c r="D538" i="4"/>
  <c r="A539" i="4"/>
  <c r="H539" i="4"/>
  <c r="B539" i="4"/>
  <c r="D539" i="4"/>
  <c r="A540" i="4"/>
  <c r="H540" i="4"/>
  <c r="B540" i="4"/>
  <c r="D540" i="4"/>
  <c r="A189" i="4"/>
  <c r="H189" i="4"/>
  <c r="B189" i="4"/>
  <c r="D189" i="4"/>
  <c r="A541" i="4"/>
  <c r="H541" i="4"/>
  <c r="B541" i="4"/>
  <c r="D541" i="4"/>
  <c r="A190" i="4"/>
  <c r="H190" i="4"/>
  <c r="B190" i="4"/>
  <c r="D190" i="4"/>
  <c r="A542" i="4"/>
  <c r="H542" i="4"/>
  <c r="B542" i="4"/>
  <c r="D542" i="4"/>
  <c r="A543" i="4"/>
  <c r="H543" i="4"/>
  <c r="B543" i="4"/>
  <c r="D543" i="4"/>
  <c r="A544" i="4"/>
  <c r="H544" i="4"/>
  <c r="B544" i="4"/>
  <c r="D544" i="4"/>
  <c r="A545" i="4"/>
  <c r="H545" i="4"/>
  <c r="B545" i="4"/>
  <c r="D545" i="4"/>
  <c r="A191" i="4"/>
  <c r="H191" i="4"/>
  <c r="B191" i="4"/>
  <c r="D191" i="4"/>
  <c r="A546" i="4"/>
  <c r="H546" i="4"/>
  <c r="B546" i="4"/>
  <c r="D546" i="4"/>
  <c r="A547" i="4"/>
  <c r="H547" i="4"/>
  <c r="B547" i="4"/>
  <c r="D547" i="4"/>
  <c r="A548" i="4"/>
  <c r="H548" i="4"/>
  <c r="B548" i="4"/>
  <c r="D548" i="4"/>
  <c r="A192" i="4"/>
  <c r="H192" i="4"/>
  <c r="B192" i="4"/>
  <c r="D192" i="4"/>
  <c r="A549" i="4"/>
  <c r="H549" i="4"/>
  <c r="B549" i="4"/>
  <c r="D549" i="4"/>
  <c r="A550" i="4"/>
  <c r="H550" i="4"/>
  <c r="B550" i="4"/>
  <c r="D550" i="4"/>
  <c r="A551" i="4"/>
  <c r="H551" i="4"/>
  <c r="B551" i="4"/>
  <c r="D551" i="4"/>
  <c r="A552" i="4"/>
  <c r="H552" i="4"/>
  <c r="B552" i="4"/>
  <c r="D552" i="4"/>
  <c r="A553" i="4"/>
  <c r="H553" i="4"/>
  <c r="B553" i="4"/>
  <c r="D553" i="4"/>
  <c r="A554" i="4"/>
  <c r="H554" i="4"/>
  <c r="B554" i="4"/>
  <c r="D554" i="4"/>
  <c r="A555" i="4"/>
  <c r="H555" i="4"/>
  <c r="B555" i="4"/>
  <c r="D555" i="4"/>
  <c r="A556" i="4"/>
  <c r="H556" i="4"/>
  <c r="B556" i="4"/>
  <c r="D556" i="4"/>
  <c r="A193" i="4"/>
  <c r="H193" i="4"/>
  <c r="B193" i="4"/>
  <c r="D193" i="4"/>
  <c r="A557" i="4"/>
  <c r="H557" i="4"/>
  <c r="B557" i="4"/>
  <c r="D557" i="4"/>
  <c r="A558" i="4"/>
  <c r="H558" i="4"/>
  <c r="B558" i="4"/>
  <c r="D558" i="4"/>
  <c r="A559" i="4"/>
  <c r="H559" i="4"/>
  <c r="B559" i="4"/>
  <c r="D559" i="4"/>
  <c r="A560" i="4"/>
  <c r="H560" i="4"/>
  <c r="B560" i="4"/>
  <c r="D560" i="4"/>
  <c r="A561" i="4"/>
  <c r="H561" i="4"/>
  <c r="B561" i="4"/>
  <c r="D561" i="4"/>
  <c r="A194" i="4"/>
  <c r="H194" i="4"/>
  <c r="B194" i="4"/>
  <c r="D194" i="4"/>
  <c r="A562" i="4"/>
  <c r="H562" i="4"/>
  <c r="B562" i="4"/>
  <c r="D562" i="4"/>
  <c r="A195" i="4"/>
  <c r="H195" i="4"/>
  <c r="B195" i="4"/>
  <c r="D195" i="4"/>
  <c r="A563" i="4"/>
  <c r="H563" i="4"/>
  <c r="B563" i="4"/>
  <c r="D563" i="4"/>
  <c r="A564" i="4"/>
  <c r="H564" i="4"/>
  <c r="B564" i="4"/>
  <c r="D564" i="4"/>
  <c r="A196" i="4"/>
  <c r="H196" i="4"/>
  <c r="B196" i="4"/>
  <c r="D196" i="4"/>
  <c r="A197" i="4"/>
  <c r="H197" i="4"/>
  <c r="B197" i="4"/>
  <c r="D197" i="4"/>
  <c r="A565" i="4"/>
  <c r="H565" i="4"/>
  <c r="B565" i="4"/>
  <c r="D565" i="4"/>
  <c r="A566" i="4"/>
  <c r="H566" i="4"/>
  <c r="B566" i="4"/>
  <c r="D566" i="4"/>
  <c r="A198" i="4"/>
  <c r="H198" i="4"/>
  <c r="B198" i="4"/>
  <c r="D198" i="4"/>
  <c r="A199" i="4"/>
  <c r="H199" i="4"/>
  <c r="B199" i="4"/>
  <c r="D199" i="4"/>
  <c r="A567" i="4"/>
  <c r="H567" i="4"/>
  <c r="B567" i="4"/>
  <c r="D567" i="4"/>
  <c r="A568" i="4"/>
  <c r="H568" i="4"/>
  <c r="B568" i="4"/>
  <c r="D568" i="4"/>
  <c r="A569" i="4"/>
  <c r="H569" i="4"/>
  <c r="B569" i="4"/>
  <c r="D569" i="4"/>
  <c r="A570" i="4"/>
  <c r="H570" i="4"/>
  <c r="B570" i="4"/>
  <c r="D570" i="4"/>
  <c r="A571" i="4"/>
  <c r="H571" i="4"/>
  <c r="B571" i="4"/>
  <c r="D571" i="4"/>
  <c r="A572" i="4"/>
  <c r="H572" i="4"/>
  <c r="B572" i="4"/>
  <c r="D572" i="4"/>
  <c r="A573" i="4"/>
  <c r="H573" i="4"/>
  <c r="B573" i="4"/>
  <c r="D573" i="4"/>
  <c r="A200" i="4"/>
  <c r="H200" i="4"/>
  <c r="B200" i="4"/>
  <c r="D200" i="4"/>
  <c r="A574" i="4"/>
  <c r="H574" i="4"/>
  <c r="B574" i="4"/>
  <c r="D574" i="4"/>
  <c r="A201" i="4"/>
  <c r="H201" i="4"/>
  <c r="B201" i="4"/>
  <c r="D201" i="4"/>
  <c r="A575" i="4"/>
  <c r="H575" i="4"/>
  <c r="B575" i="4"/>
  <c r="D575" i="4"/>
  <c r="A576" i="4"/>
  <c r="H576" i="4"/>
  <c r="B576" i="4"/>
  <c r="D576" i="4"/>
  <c r="A202" i="4"/>
  <c r="H202" i="4"/>
  <c r="B202" i="4"/>
  <c r="D202" i="4"/>
  <c r="A203" i="4"/>
  <c r="H203" i="4"/>
  <c r="B203" i="4"/>
  <c r="D203" i="4"/>
  <c r="A577" i="4"/>
  <c r="H577" i="4"/>
  <c r="B577" i="4"/>
  <c r="D577" i="4"/>
  <c r="A578" i="4"/>
  <c r="H578" i="4"/>
  <c r="B578" i="4"/>
  <c r="D578" i="4"/>
  <c r="A204" i="4"/>
  <c r="H204" i="4"/>
  <c r="B204" i="4"/>
  <c r="D204" i="4"/>
  <c r="A579" i="4"/>
  <c r="H579" i="4"/>
  <c r="B579" i="4"/>
  <c r="D579" i="4"/>
  <c r="A205" i="4"/>
  <c r="H205" i="4"/>
  <c r="B205" i="4"/>
  <c r="D205" i="4"/>
  <c r="A206" i="4"/>
  <c r="H206" i="4"/>
  <c r="B206" i="4"/>
  <c r="D206" i="4"/>
  <c r="A580" i="4"/>
  <c r="H580" i="4"/>
  <c r="B580" i="4"/>
  <c r="D580" i="4"/>
  <c r="A207" i="4"/>
  <c r="H207" i="4"/>
  <c r="B207" i="4"/>
  <c r="D207" i="4"/>
  <c r="A208" i="4"/>
  <c r="H208" i="4"/>
  <c r="B208" i="4"/>
  <c r="D208" i="4"/>
  <c r="A209" i="4"/>
  <c r="H209" i="4"/>
  <c r="B209" i="4"/>
  <c r="D209" i="4"/>
  <c r="A210" i="4"/>
  <c r="H210" i="4"/>
  <c r="B210" i="4"/>
  <c r="D210" i="4"/>
  <c r="A581" i="4"/>
  <c r="H581" i="4"/>
  <c r="B581" i="4"/>
  <c r="D581" i="4"/>
  <c r="A211" i="4"/>
  <c r="H211" i="4"/>
  <c r="B211" i="4"/>
  <c r="D211" i="4"/>
  <c r="A582" i="4"/>
  <c r="H582" i="4"/>
  <c r="B582" i="4"/>
  <c r="D582" i="4"/>
  <c r="A212" i="4"/>
  <c r="H212" i="4"/>
  <c r="B212" i="4"/>
  <c r="D212" i="4"/>
  <c r="A583" i="4"/>
  <c r="H583" i="4"/>
  <c r="B583" i="4"/>
  <c r="D583" i="4"/>
  <c r="A584" i="4"/>
  <c r="H584" i="4"/>
  <c r="B584" i="4"/>
  <c r="D584" i="4"/>
  <c r="A585" i="4"/>
  <c r="H585" i="4"/>
  <c r="B585" i="4"/>
  <c r="D585" i="4"/>
  <c r="A586" i="4"/>
  <c r="H586" i="4"/>
  <c r="B586" i="4"/>
  <c r="D586" i="4"/>
  <c r="A213" i="4"/>
  <c r="H213" i="4"/>
  <c r="B213" i="4"/>
  <c r="D213" i="4"/>
  <c r="H102" i="4"/>
  <c r="B102" i="4" s="1"/>
  <c r="D102" i="4"/>
  <c r="A102" i="4"/>
  <c r="H299" i="4"/>
  <c r="B299" i="4" s="1"/>
  <c r="D299" i="4"/>
  <c r="A299" i="4"/>
  <c r="H298" i="4"/>
  <c r="B298" i="4" s="1"/>
  <c r="D298" i="4"/>
  <c r="A298" i="4"/>
  <c r="H297" i="4"/>
  <c r="B297" i="4" s="1"/>
  <c r="D297" i="4"/>
  <c r="A297" i="4"/>
  <c r="H296" i="4"/>
  <c r="B296" i="4" s="1"/>
  <c r="D296" i="4"/>
  <c r="A296" i="4"/>
  <c r="H295" i="4"/>
  <c r="B295" i="4" s="1"/>
  <c r="D295" i="4"/>
  <c r="A295" i="4"/>
  <c r="H294" i="4"/>
  <c r="B294" i="4" s="1"/>
  <c r="D294" i="4"/>
  <c r="A294" i="4"/>
  <c r="H293" i="4"/>
  <c r="B293" i="4" s="1"/>
  <c r="D293" i="4"/>
  <c r="A293" i="4"/>
  <c r="H292" i="4"/>
  <c r="B292" i="4" s="1"/>
  <c r="D292" i="4"/>
  <c r="A292" i="4"/>
  <c r="H291" i="4"/>
  <c r="B291" i="4" s="1"/>
  <c r="D291" i="4"/>
  <c r="A291" i="4"/>
  <c r="H290" i="4"/>
  <c r="B290" i="4" s="1"/>
  <c r="D290" i="4"/>
  <c r="A290" i="4"/>
  <c r="H289" i="4"/>
  <c r="B289" i="4" s="1"/>
  <c r="D289" i="4"/>
  <c r="A289" i="4"/>
  <c r="H288" i="4"/>
  <c r="B288" i="4" s="1"/>
  <c r="D288" i="4"/>
  <c r="A288" i="4"/>
  <c r="H287" i="4"/>
  <c r="B287" i="4" s="1"/>
  <c r="D287" i="4"/>
  <c r="A287" i="4"/>
  <c r="H286" i="4"/>
  <c r="B286" i="4" s="1"/>
  <c r="D286" i="4"/>
  <c r="A286" i="4"/>
  <c r="H285" i="4"/>
  <c r="B285" i="4" s="1"/>
  <c r="D285" i="4"/>
  <c r="A285" i="4"/>
  <c r="H284" i="4"/>
  <c r="B284" i="4" s="1"/>
  <c r="D284" i="4"/>
  <c r="A284" i="4"/>
  <c r="H283" i="4"/>
  <c r="B283" i="4" s="1"/>
  <c r="D283" i="4"/>
  <c r="A283" i="4"/>
  <c r="H282" i="4"/>
  <c r="B282" i="4" s="1"/>
  <c r="D282" i="4"/>
  <c r="A282" i="4"/>
  <c r="H281" i="4"/>
  <c r="B281" i="4" s="1"/>
  <c r="D281" i="4"/>
  <c r="A281" i="4"/>
  <c r="H280" i="4"/>
  <c r="B280" i="4" s="1"/>
  <c r="D280" i="4"/>
  <c r="A280" i="4"/>
  <c r="H279" i="4"/>
  <c r="B279" i="4" s="1"/>
  <c r="D279" i="4"/>
  <c r="A279" i="4"/>
  <c r="H278" i="4"/>
  <c r="B278" i="4" s="1"/>
  <c r="D278" i="4"/>
  <c r="A278" i="4"/>
  <c r="H277" i="4"/>
  <c r="B277" i="4" s="1"/>
  <c r="D277" i="4"/>
  <c r="A277" i="4"/>
  <c r="H276" i="4"/>
  <c r="B276" i="4" s="1"/>
  <c r="D276" i="4"/>
  <c r="A276" i="4"/>
  <c r="H101" i="4"/>
  <c r="B101" i="4" s="1"/>
  <c r="D101" i="4"/>
  <c r="A101" i="4"/>
  <c r="H100" i="4"/>
  <c r="B100" i="4" s="1"/>
  <c r="D100" i="4"/>
  <c r="A100" i="4"/>
  <c r="H275" i="4"/>
  <c r="B275" i="4" s="1"/>
  <c r="D275" i="4"/>
  <c r="A275" i="4"/>
  <c r="H274" i="4"/>
  <c r="B274" i="4" s="1"/>
  <c r="D274" i="4"/>
  <c r="A274" i="4"/>
  <c r="H273" i="4"/>
  <c r="B273" i="4" s="1"/>
  <c r="D273" i="4"/>
  <c r="A273" i="4"/>
  <c r="H272" i="4"/>
  <c r="B272" i="4" s="1"/>
  <c r="D272" i="4"/>
  <c r="A272" i="4"/>
  <c r="H99" i="4"/>
  <c r="B99" i="4" s="1"/>
  <c r="D99" i="4"/>
  <c r="A99" i="4"/>
  <c r="H271" i="4"/>
  <c r="B271" i="4" s="1"/>
  <c r="D271" i="4"/>
  <c r="A271" i="4"/>
  <c r="H98" i="4"/>
  <c r="B98" i="4" s="1"/>
  <c r="D98" i="4"/>
  <c r="A98" i="4"/>
  <c r="H270" i="4"/>
  <c r="B270" i="4" s="1"/>
  <c r="D270" i="4"/>
  <c r="A270" i="4"/>
  <c r="H269" i="4"/>
  <c r="B269" i="4" s="1"/>
  <c r="D269" i="4"/>
  <c r="A269" i="4"/>
  <c r="H268" i="4"/>
  <c r="B268" i="4"/>
  <c r="D268" i="4"/>
  <c r="A268" i="4"/>
  <c r="H267" i="4"/>
  <c r="B267" i="4" s="1"/>
  <c r="D267" i="4"/>
  <c r="A267" i="4"/>
  <c r="H266" i="4"/>
  <c r="B266" i="4" s="1"/>
  <c r="D266" i="4"/>
  <c r="A266" i="4"/>
  <c r="H265" i="4"/>
  <c r="B265" i="4" s="1"/>
  <c r="D265" i="4"/>
  <c r="A265" i="4"/>
  <c r="H264" i="4"/>
  <c r="B264" i="4"/>
  <c r="D264" i="4"/>
  <c r="A264" i="4"/>
  <c r="H263" i="4"/>
  <c r="B263" i="4" s="1"/>
  <c r="D263" i="4"/>
  <c r="A263" i="4"/>
  <c r="H97" i="4"/>
  <c r="B97" i="4" s="1"/>
  <c r="D97" i="4"/>
  <c r="A97" i="4"/>
  <c r="H262" i="4"/>
  <c r="B262" i="4" s="1"/>
  <c r="D262" i="4"/>
  <c r="A262" i="4"/>
  <c r="H96" i="4"/>
  <c r="B96" i="4"/>
  <c r="D96" i="4"/>
  <c r="A96" i="4"/>
  <c r="H95" i="4"/>
  <c r="B95" i="4" s="1"/>
  <c r="D95" i="4"/>
  <c r="A95" i="4"/>
  <c r="H261" i="4"/>
  <c r="B261" i="4"/>
  <c r="D261" i="4"/>
  <c r="A261" i="4"/>
  <c r="H260" i="4"/>
  <c r="B260" i="4" s="1"/>
  <c r="D260" i="4"/>
  <c r="A260" i="4"/>
  <c r="H94" i="4"/>
  <c r="B94" i="4" s="1"/>
  <c r="D94" i="4"/>
  <c r="A94" i="4"/>
  <c r="H259" i="4"/>
  <c r="B259" i="4" s="1"/>
  <c r="D259" i="4"/>
  <c r="A259" i="4"/>
  <c r="H258" i="4"/>
  <c r="B258" i="4" s="1"/>
  <c r="D258" i="4"/>
  <c r="A258" i="4"/>
  <c r="H257" i="4"/>
  <c r="B257" i="4" s="1"/>
  <c r="D257" i="4"/>
  <c r="A257" i="4"/>
  <c r="H93" i="4"/>
  <c r="B93" i="4"/>
  <c r="D93" i="4"/>
  <c r="A93" i="4"/>
  <c r="H256" i="4"/>
  <c r="B256" i="4" s="1"/>
  <c r="D256" i="4"/>
  <c r="A256" i="4"/>
  <c r="H92" i="4"/>
  <c r="B92" i="4" s="1"/>
  <c r="D92" i="4"/>
  <c r="A92" i="4"/>
  <c r="H255" i="4"/>
  <c r="B255" i="4" s="1"/>
  <c r="D255" i="4"/>
  <c r="A255" i="4"/>
  <c r="H254" i="4"/>
  <c r="B254" i="4"/>
  <c r="D254" i="4"/>
  <c r="A254" i="4"/>
  <c r="H253" i="4"/>
  <c r="B253" i="4" s="1"/>
  <c r="D253" i="4"/>
  <c r="A253" i="4"/>
  <c r="H252" i="4"/>
  <c r="B252" i="4" s="1"/>
  <c r="D252" i="4"/>
  <c r="A252" i="4"/>
  <c r="H91" i="4"/>
  <c r="B91" i="4" s="1"/>
  <c r="D91" i="4"/>
  <c r="A91" i="4"/>
  <c r="H251" i="4"/>
  <c r="B251" i="4"/>
  <c r="D251" i="4"/>
  <c r="A251" i="4"/>
  <c r="H90" i="4"/>
  <c r="B90" i="4" s="1"/>
  <c r="D90" i="4"/>
  <c r="A90" i="4"/>
  <c r="H250" i="4"/>
  <c r="B250" i="4"/>
  <c r="D250" i="4"/>
  <c r="A250" i="4"/>
  <c r="H89" i="4"/>
  <c r="B89" i="4" s="1"/>
  <c r="D89" i="4"/>
  <c r="A89" i="4"/>
  <c r="H88" i="4"/>
  <c r="B88" i="4" s="1"/>
  <c r="D88" i="4"/>
  <c r="A88" i="4"/>
  <c r="H87" i="4"/>
  <c r="B87" i="4" s="1"/>
  <c r="D87" i="4"/>
  <c r="A87" i="4"/>
  <c r="H86" i="4"/>
  <c r="B86" i="4" s="1"/>
  <c r="D86" i="4"/>
  <c r="A86" i="4"/>
  <c r="H85" i="4"/>
  <c r="B85" i="4" s="1"/>
  <c r="D85" i="4"/>
  <c r="A85" i="4"/>
  <c r="H84" i="4"/>
  <c r="B84" i="4"/>
  <c r="D84" i="4"/>
  <c r="A84" i="4"/>
  <c r="H83" i="4"/>
  <c r="B83" i="4" s="1"/>
  <c r="D83" i="4"/>
  <c r="A83" i="4"/>
  <c r="H82" i="4"/>
  <c r="B82" i="4" s="1"/>
  <c r="D82" i="4"/>
  <c r="A82" i="4"/>
  <c r="H81" i="4"/>
  <c r="B81" i="4" s="1"/>
  <c r="D81" i="4"/>
  <c r="A81" i="4"/>
  <c r="H80" i="4"/>
  <c r="B80" i="4"/>
  <c r="D80" i="4"/>
  <c r="A80" i="4"/>
  <c r="H79" i="4"/>
  <c r="B79" i="4" s="1"/>
  <c r="D79" i="4"/>
  <c r="A79" i="4"/>
  <c r="H78" i="4"/>
  <c r="B78" i="4" s="1"/>
  <c r="D78" i="4"/>
  <c r="A78" i="4"/>
  <c r="H77" i="4"/>
  <c r="B77" i="4" s="1"/>
  <c r="D77" i="4"/>
  <c r="A77" i="4"/>
  <c r="H76" i="4"/>
  <c r="B76" i="4"/>
  <c r="D76" i="4"/>
  <c r="A76" i="4"/>
  <c r="H75" i="4"/>
  <c r="B75" i="4" s="1"/>
  <c r="D75" i="4"/>
  <c r="A75" i="4"/>
  <c r="H74" i="4"/>
  <c r="B74" i="4"/>
  <c r="D74" i="4"/>
  <c r="A74" i="4"/>
  <c r="H73" i="4"/>
  <c r="B73" i="4" s="1"/>
  <c r="D73" i="4"/>
  <c r="A73" i="4"/>
  <c r="H72" i="4"/>
  <c r="B72" i="4" s="1"/>
  <c r="D72" i="4"/>
  <c r="A72" i="4"/>
  <c r="H71" i="4"/>
  <c r="B71" i="4" s="1"/>
  <c r="D71" i="4"/>
  <c r="A71" i="4"/>
  <c r="H70" i="4"/>
  <c r="B70" i="4" s="1"/>
  <c r="D70" i="4"/>
  <c r="A70" i="4"/>
  <c r="H69" i="4"/>
  <c r="B69" i="4" s="1"/>
  <c r="D69" i="4"/>
  <c r="A69" i="4"/>
  <c r="H68" i="4"/>
  <c r="B68" i="4"/>
  <c r="D68" i="4"/>
  <c r="A68" i="4"/>
  <c r="H67" i="4"/>
  <c r="B67" i="4" s="1"/>
  <c r="D67" i="4"/>
  <c r="A67" i="4"/>
  <c r="H66" i="4"/>
  <c r="B66" i="4" s="1"/>
  <c r="D66" i="4"/>
  <c r="A66" i="4"/>
  <c r="H65" i="4"/>
  <c r="B65" i="4" s="1"/>
  <c r="D65" i="4"/>
  <c r="A65" i="4"/>
  <c r="H64" i="4"/>
  <c r="B64" i="4"/>
  <c r="D64" i="4"/>
  <c r="A64" i="4"/>
  <c r="H63" i="4"/>
  <c r="B63" i="4" s="1"/>
  <c r="D63" i="4"/>
  <c r="A63" i="4"/>
  <c r="H62" i="4"/>
  <c r="B62" i="4" s="1"/>
  <c r="D62" i="4"/>
  <c r="A62" i="4"/>
  <c r="H61" i="4"/>
  <c r="B61" i="4" s="1"/>
  <c r="D61" i="4"/>
  <c r="A61" i="4"/>
  <c r="H60" i="4"/>
  <c r="B60" i="4"/>
  <c r="D60" i="4"/>
  <c r="A60" i="4"/>
  <c r="H59" i="4"/>
  <c r="B59" i="4" s="1"/>
  <c r="D59" i="4"/>
  <c r="A59" i="4"/>
  <c r="H58" i="4"/>
  <c r="B58" i="4"/>
  <c r="D58" i="4"/>
  <c r="A58" i="4"/>
  <c r="H57" i="4"/>
  <c r="B57" i="4" s="1"/>
  <c r="D57" i="4"/>
  <c r="A57" i="4"/>
  <c r="H56" i="4"/>
  <c r="B56" i="4" s="1"/>
  <c r="D56" i="4"/>
  <c r="A56" i="4"/>
  <c r="H55" i="4"/>
  <c r="B55" i="4" s="1"/>
  <c r="D55" i="4"/>
  <c r="A55" i="4"/>
  <c r="H54" i="4"/>
  <c r="B54" i="4" s="1"/>
  <c r="D54" i="4"/>
  <c r="A54" i="4"/>
  <c r="H53" i="4"/>
  <c r="B53" i="4" s="1"/>
  <c r="D53" i="4"/>
  <c r="A53" i="4"/>
  <c r="H52" i="4"/>
  <c r="B52" i="4"/>
  <c r="D52" i="4"/>
  <c r="A52" i="4"/>
  <c r="H51" i="4"/>
  <c r="B51" i="4" s="1"/>
  <c r="D51" i="4"/>
  <c r="A51" i="4"/>
  <c r="H50" i="4"/>
  <c r="B50" i="4" s="1"/>
  <c r="D50" i="4"/>
  <c r="A50" i="4"/>
  <c r="H49" i="4"/>
  <c r="B49" i="4" s="1"/>
  <c r="D49" i="4"/>
  <c r="A49" i="4"/>
  <c r="H48" i="4"/>
  <c r="B48" i="4"/>
  <c r="D48" i="4"/>
  <c r="A48" i="4"/>
  <c r="H47" i="4"/>
  <c r="B47" i="4" s="1"/>
  <c r="D47" i="4"/>
  <c r="A47" i="4"/>
  <c r="H46" i="4"/>
  <c r="B46" i="4" s="1"/>
  <c r="F46" i="4"/>
  <c r="D46" i="4"/>
  <c r="A46" i="4"/>
  <c r="H45" i="4"/>
  <c r="F45" i="4"/>
  <c r="D45" i="4" s="1"/>
  <c r="B45" i="4"/>
  <c r="A45" i="4"/>
  <c r="H44" i="4"/>
  <c r="B44" i="4"/>
  <c r="F44" i="4"/>
  <c r="D44" i="4" s="1"/>
  <c r="A44" i="4"/>
  <c r="H43" i="4"/>
  <c r="B43" i="4"/>
  <c r="F43" i="4"/>
  <c r="D43" i="4"/>
  <c r="A43" i="4"/>
  <c r="H42" i="4"/>
  <c r="B42" i="4" s="1"/>
  <c r="F42" i="4"/>
  <c r="D42" i="4" s="1"/>
  <c r="A42" i="4"/>
  <c r="H41" i="4"/>
  <c r="D41" i="4"/>
  <c r="B41" i="4"/>
  <c r="A41" i="4"/>
  <c r="H40" i="4"/>
  <c r="B40" i="4"/>
  <c r="D40" i="4"/>
  <c r="A40" i="4"/>
  <c r="H39" i="4"/>
  <c r="D39" i="4"/>
  <c r="B39" i="4"/>
  <c r="A39" i="4"/>
  <c r="H38" i="4"/>
  <c r="B38" i="4"/>
  <c r="D38" i="4"/>
  <c r="A38" i="4"/>
  <c r="H37" i="4"/>
  <c r="D37" i="4"/>
  <c r="B37" i="4"/>
  <c r="A37" i="4"/>
  <c r="H36" i="4"/>
  <c r="B36" i="4"/>
  <c r="D36" i="4"/>
  <c r="A36" i="4"/>
  <c r="H35" i="4"/>
  <c r="D35" i="4"/>
  <c r="B35" i="4"/>
  <c r="A35" i="4"/>
  <c r="H34" i="4"/>
  <c r="B34" i="4"/>
  <c r="D34" i="4"/>
  <c r="A34" i="4"/>
  <c r="H249" i="4"/>
  <c r="D249" i="4"/>
  <c r="B249" i="4"/>
  <c r="A249" i="4"/>
  <c r="H33" i="4"/>
  <c r="B33" i="4"/>
  <c r="D33" i="4"/>
  <c r="A33" i="4"/>
  <c r="H32" i="4"/>
  <c r="D32" i="4"/>
  <c r="B32" i="4"/>
  <c r="A32" i="4"/>
  <c r="H31" i="4"/>
  <c r="B31" i="4"/>
  <c r="D31" i="4"/>
  <c r="A31" i="4"/>
  <c r="H248" i="4"/>
  <c r="D248" i="4"/>
  <c r="B248" i="4"/>
  <c r="A248" i="4"/>
  <c r="H247" i="4"/>
  <c r="B247" i="4"/>
  <c r="D247" i="4"/>
  <c r="A247" i="4"/>
  <c r="H30" i="4"/>
  <c r="D30" i="4"/>
  <c r="B30" i="4"/>
  <c r="A30" i="4"/>
  <c r="H29" i="4"/>
  <c r="B29" i="4"/>
  <c r="D29" i="4"/>
  <c r="A29" i="4"/>
  <c r="H246" i="4"/>
  <c r="D246" i="4"/>
  <c r="B246" i="4"/>
  <c r="A246" i="4"/>
  <c r="H245" i="4"/>
  <c r="B245" i="4"/>
  <c r="D245" i="4"/>
  <c r="A245" i="4"/>
  <c r="H28" i="4"/>
  <c r="D28" i="4"/>
  <c r="B28" i="4"/>
  <c r="A28" i="4"/>
  <c r="H27" i="4"/>
  <c r="B27" i="4"/>
  <c r="D27" i="4"/>
  <c r="A27" i="4"/>
  <c r="H26" i="4"/>
  <c r="D26" i="4"/>
  <c r="B26" i="4"/>
  <c r="A26" i="4"/>
  <c r="H25" i="4"/>
  <c r="B25" i="4"/>
  <c r="D25" i="4"/>
  <c r="A25" i="4"/>
  <c r="H244" i="4"/>
  <c r="D244" i="4"/>
  <c r="B244" i="4"/>
  <c r="A244" i="4"/>
  <c r="H243" i="4"/>
  <c r="B243" i="4"/>
  <c r="D243" i="4"/>
  <c r="A243" i="4"/>
  <c r="H242" i="4"/>
  <c r="D242" i="4"/>
  <c r="B242" i="4"/>
  <c r="A242" i="4"/>
  <c r="H24" i="4"/>
  <c r="B24" i="4"/>
  <c r="D24" i="4"/>
  <c r="A24" i="4"/>
  <c r="H23" i="4"/>
  <c r="D23" i="4"/>
  <c r="B23" i="4"/>
  <c r="A23" i="4"/>
  <c r="H22" i="4"/>
  <c r="B22" i="4"/>
  <c r="D22" i="4"/>
  <c r="A22" i="4"/>
  <c r="H241" i="4"/>
  <c r="D241" i="4"/>
  <c r="B241" i="4"/>
  <c r="A241" i="4"/>
  <c r="H240" i="4"/>
  <c r="B240" i="4"/>
  <c r="D240" i="4"/>
  <c r="A240" i="4"/>
  <c r="H21" i="4"/>
  <c r="D21" i="4"/>
  <c r="B21" i="4"/>
  <c r="A21" i="4"/>
  <c r="H239" i="4"/>
  <c r="B239" i="4"/>
  <c r="D239" i="4"/>
  <c r="A239" i="4"/>
  <c r="H238" i="4"/>
  <c r="D238" i="4"/>
  <c r="B238" i="4"/>
  <c r="A238" i="4"/>
  <c r="H20" i="4"/>
  <c r="B20" i="4"/>
  <c r="D20" i="4"/>
  <c r="A20" i="4"/>
  <c r="H19" i="4"/>
  <c r="D19" i="4"/>
  <c r="B19" i="4"/>
  <c r="A19" i="4"/>
  <c r="H237" i="4"/>
  <c r="B237" i="4"/>
  <c r="D237" i="4"/>
  <c r="A237" i="4"/>
  <c r="H236" i="4"/>
  <c r="D236" i="4"/>
  <c r="B236" i="4"/>
  <c r="A236" i="4"/>
  <c r="H18" i="4"/>
  <c r="B18" i="4"/>
  <c r="D18" i="4"/>
  <c r="A18" i="4"/>
  <c r="H235" i="4"/>
  <c r="D235" i="4"/>
  <c r="B235" i="4"/>
  <c r="A235" i="4"/>
  <c r="H17" i="4"/>
  <c r="B17" i="4"/>
  <c r="D17" i="4"/>
  <c r="A17" i="4"/>
  <c r="H16" i="4"/>
  <c r="D16" i="4"/>
  <c r="B16" i="4"/>
  <c r="A16" i="4"/>
  <c r="H15" i="4"/>
  <c r="B15" i="4"/>
  <c r="D15" i="4"/>
  <c r="A15" i="4"/>
  <c r="H14" i="4"/>
  <c r="D14" i="4"/>
  <c r="B14" i="4"/>
  <c r="A14" i="4"/>
  <c r="H13" i="4"/>
  <c r="B13" i="4"/>
  <c r="D13" i="4"/>
  <c r="A13" i="4"/>
  <c r="H12" i="4"/>
  <c r="D12" i="4"/>
  <c r="B12" i="4"/>
  <c r="A12" i="4"/>
  <c r="H11" i="4"/>
  <c r="B11" i="4"/>
  <c r="D11" i="4"/>
  <c r="A11" i="4"/>
  <c r="H234" i="4"/>
  <c r="D234" i="4"/>
  <c r="B234" i="4"/>
  <c r="A234" i="4"/>
  <c r="H233" i="4"/>
  <c r="B233" i="4"/>
  <c r="D233" i="4"/>
  <c r="A233" i="4"/>
  <c r="H232" i="4"/>
  <c r="D232" i="4"/>
  <c r="B232" i="4"/>
  <c r="A232" i="4"/>
  <c r="H231" i="4"/>
  <c r="B231" i="4"/>
  <c r="D231" i="4"/>
  <c r="A231" i="4"/>
  <c r="H230" i="4"/>
  <c r="D230" i="4"/>
  <c r="B230" i="4"/>
  <c r="A230" i="4"/>
  <c r="H229" i="4"/>
  <c r="B229" i="4"/>
  <c r="D229" i="4"/>
  <c r="A229" i="4"/>
  <c r="H228" i="4"/>
  <c r="D228" i="4"/>
  <c r="B228" i="4"/>
  <c r="A228" i="4"/>
  <c r="H227" i="4"/>
  <c r="B227" i="4"/>
  <c r="D227" i="4"/>
  <c r="A227" i="4"/>
  <c r="H226" i="4"/>
  <c r="D226" i="4"/>
  <c r="B226" i="4"/>
  <c r="A226" i="4"/>
  <c r="H225" i="4"/>
  <c r="B225" i="4"/>
  <c r="D225" i="4"/>
  <c r="A225" i="4"/>
  <c r="H224" i="4"/>
  <c r="D224" i="4"/>
  <c r="B224" i="4"/>
  <c r="A224" i="4"/>
  <c r="H223" i="4"/>
  <c r="B223" i="4"/>
  <c r="D223" i="4"/>
  <c r="A223" i="4"/>
  <c r="H222" i="4"/>
  <c r="D222" i="4"/>
  <c r="B222" i="4"/>
  <c r="A222" i="4"/>
  <c r="H221" i="4"/>
  <c r="B221" i="4"/>
  <c r="D221" i="4"/>
  <c r="A221" i="4"/>
  <c r="H220" i="4"/>
  <c r="D220" i="4"/>
  <c r="B220" i="4"/>
  <c r="A220" i="4"/>
  <c r="H219" i="4"/>
  <c r="B219" i="4"/>
  <c r="D219" i="4"/>
  <c r="A219" i="4"/>
  <c r="H218" i="4"/>
  <c r="D218" i="4"/>
  <c r="B218" i="4"/>
  <c r="A218" i="4"/>
  <c r="H217" i="4"/>
  <c r="B217" i="4"/>
  <c r="D217" i="4"/>
  <c r="A217" i="4"/>
  <c r="H216" i="4"/>
  <c r="D216" i="4"/>
  <c r="B216" i="4"/>
  <c r="A216" i="4"/>
  <c r="H215" i="4"/>
  <c r="B215" i="4"/>
  <c r="D215" i="4"/>
  <c r="A215" i="4"/>
  <c r="H214" i="4"/>
  <c r="D214" i="4"/>
  <c r="B214" i="4"/>
  <c r="A214" i="4"/>
  <c r="R604" i="1"/>
  <c r="F89" i="1"/>
  <c r="G89" i="1" s="1"/>
  <c r="I89" i="1" s="1"/>
  <c r="E42" i="1"/>
  <c r="F42" i="1" s="1"/>
  <c r="E47" i="1"/>
  <c r="F47" i="1" s="1"/>
  <c r="E51" i="1"/>
  <c r="F51" i="1" s="1"/>
  <c r="G51" i="1" s="1"/>
  <c r="I51" i="1" s="1"/>
  <c r="E60" i="1"/>
  <c r="F60" i="1" s="1"/>
  <c r="E73" i="1"/>
  <c r="F73" i="1" s="1"/>
  <c r="E80" i="1"/>
  <c r="F80" i="1" s="1"/>
  <c r="E90" i="1"/>
  <c r="F90" i="1"/>
  <c r="G90" i="1" s="1"/>
  <c r="I90" i="1" s="1"/>
  <c r="E109" i="1"/>
  <c r="F109" i="1" s="1"/>
  <c r="E129" i="1"/>
  <c r="F129" i="1" s="1"/>
  <c r="E143" i="1"/>
  <c r="F143" i="1" s="1"/>
  <c r="G143" i="1" s="1"/>
  <c r="I143" i="1" s="1"/>
  <c r="E148" i="1"/>
  <c r="F148" i="1" s="1"/>
  <c r="G148" i="1" s="1"/>
  <c r="E549" i="1"/>
  <c r="F549" i="1" s="1"/>
  <c r="R608" i="1"/>
  <c r="R617" i="1"/>
  <c r="R602" i="1"/>
  <c r="R600" i="1"/>
  <c r="R590" i="1"/>
  <c r="R593" i="1"/>
  <c r="R596" i="1"/>
  <c r="R597" i="1"/>
  <c r="R598" i="1"/>
  <c r="R606" i="1"/>
  <c r="R594" i="1"/>
  <c r="R601" i="1"/>
  <c r="R603" i="1"/>
  <c r="R567" i="1"/>
  <c r="R574" i="1"/>
  <c r="R585" i="1"/>
  <c r="R589" i="1"/>
  <c r="R570" i="1"/>
  <c r="R571" i="1"/>
  <c r="R588" i="1"/>
  <c r="R538" i="1"/>
  <c r="R550" i="1"/>
  <c r="R575" i="1"/>
  <c r="R583" i="1"/>
  <c r="R576" i="1"/>
  <c r="R577" i="1"/>
  <c r="R578" i="1"/>
  <c r="R579" i="1"/>
  <c r="R580" i="1"/>
  <c r="R581" i="1"/>
  <c r="R582" i="1"/>
  <c r="R586" i="1"/>
  <c r="R587" i="1"/>
  <c r="E342" i="3"/>
  <c r="E16" i="3"/>
  <c r="E15" i="3"/>
  <c r="E12" i="3"/>
  <c r="E21" i="3"/>
  <c r="D21" i="3"/>
  <c r="E22" i="3"/>
  <c r="I22" i="3" s="1"/>
  <c r="J22" i="3" s="1"/>
  <c r="D22" i="3"/>
  <c r="E23" i="3"/>
  <c r="I23" i="3" s="1"/>
  <c r="J23" i="3" s="1"/>
  <c r="D23" i="3"/>
  <c r="F23" i="3" s="1"/>
  <c r="H23" i="3" s="1"/>
  <c r="E24" i="3"/>
  <c r="E25" i="3"/>
  <c r="D25" i="3"/>
  <c r="F25" i="3" s="1"/>
  <c r="H25" i="3" s="1"/>
  <c r="E26" i="3"/>
  <c r="E27" i="3"/>
  <c r="E28" i="3"/>
  <c r="D28" i="3"/>
  <c r="F28" i="3" s="1"/>
  <c r="H28" i="3" s="1"/>
  <c r="E29" i="3"/>
  <c r="D29" i="3"/>
  <c r="E30" i="3"/>
  <c r="E31" i="3"/>
  <c r="D31" i="3"/>
  <c r="E32" i="3"/>
  <c r="E33" i="3"/>
  <c r="D33" i="3"/>
  <c r="E34" i="3"/>
  <c r="E35" i="3"/>
  <c r="E36" i="3"/>
  <c r="D36" i="3"/>
  <c r="E37" i="3"/>
  <c r="D37" i="3"/>
  <c r="F37" i="3" s="1"/>
  <c r="E38" i="3"/>
  <c r="E39" i="3"/>
  <c r="E40" i="3"/>
  <c r="E41" i="3"/>
  <c r="D41" i="3"/>
  <c r="E42" i="3"/>
  <c r="E43" i="3"/>
  <c r="E44" i="3"/>
  <c r="E45" i="3"/>
  <c r="D45" i="3"/>
  <c r="E46" i="3"/>
  <c r="E47" i="3"/>
  <c r="D47" i="3"/>
  <c r="E48" i="3"/>
  <c r="E49" i="3"/>
  <c r="D49" i="3"/>
  <c r="E50" i="3"/>
  <c r="D50" i="3"/>
  <c r="E51" i="3"/>
  <c r="E52" i="3"/>
  <c r="I52" i="3" s="1"/>
  <c r="J52" i="3" s="1"/>
  <c r="D52" i="3"/>
  <c r="F52" i="3" s="1"/>
  <c r="G52" i="3" s="1"/>
  <c r="E53" i="3"/>
  <c r="E54" i="3"/>
  <c r="I54" i="3" s="1"/>
  <c r="E55" i="3"/>
  <c r="E56" i="3"/>
  <c r="I56" i="3"/>
  <c r="J56" i="3" s="1"/>
  <c r="E57" i="3"/>
  <c r="E58" i="3"/>
  <c r="I58" i="3"/>
  <c r="J58" i="3" s="1"/>
  <c r="E59" i="3"/>
  <c r="E60" i="3"/>
  <c r="E61" i="3"/>
  <c r="E62" i="3"/>
  <c r="E63" i="3"/>
  <c r="I63" i="3" s="1"/>
  <c r="J63" i="3" s="1"/>
  <c r="E64" i="3"/>
  <c r="E65" i="3"/>
  <c r="E66" i="3"/>
  <c r="E67" i="3"/>
  <c r="I67" i="3"/>
  <c r="J67" i="3"/>
  <c r="E68" i="3"/>
  <c r="E69" i="3"/>
  <c r="E70" i="3"/>
  <c r="E71" i="3"/>
  <c r="I71" i="3"/>
  <c r="E72" i="3"/>
  <c r="I72" i="3" s="1"/>
  <c r="E73" i="3"/>
  <c r="I73" i="3"/>
  <c r="J73" i="3" s="1"/>
  <c r="E74" i="3"/>
  <c r="E75" i="3"/>
  <c r="E76" i="3"/>
  <c r="E77" i="3"/>
  <c r="E78" i="3"/>
  <c r="E79" i="3"/>
  <c r="E80" i="3"/>
  <c r="E81" i="3"/>
  <c r="E82" i="3"/>
  <c r="E83" i="3"/>
  <c r="E84" i="3"/>
  <c r="I84" i="3" s="1"/>
  <c r="E85" i="3"/>
  <c r="I85" i="3" s="1"/>
  <c r="J85" i="3" s="1"/>
  <c r="E86" i="3"/>
  <c r="E87" i="3"/>
  <c r="E88" i="3"/>
  <c r="I88" i="3"/>
  <c r="E89" i="3"/>
  <c r="E90" i="3"/>
  <c r="E91" i="3"/>
  <c r="E92" i="3"/>
  <c r="E93" i="3"/>
  <c r="E94" i="3"/>
  <c r="E95" i="3"/>
  <c r="E96" i="3"/>
  <c r="E97" i="3"/>
  <c r="E98" i="3"/>
  <c r="I98" i="3" s="1"/>
  <c r="J98" i="3" s="1"/>
  <c r="E99" i="3"/>
  <c r="I99" i="3"/>
  <c r="J99" i="3" s="1"/>
  <c r="E100" i="3"/>
  <c r="E101" i="3"/>
  <c r="E102" i="3"/>
  <c r="I102" i="3" s="1"/>
  <c r="J102" i="3" s="1"/>
  <c r="E103" i="3"/>
  <c r="E104" i="3"/>
  <c r="E105" i="3"/>
  <c r="E106" i="3"/>
  <c r="E107" i="3"/>
  <c r="I107" i="3"/>
  <c r="J107" i="3" s="1"/>
  <c r="E108" i="3"/>
  <c r="E109" i="3"/>
  <c r="E110" i="3"/>
  <c r="E111" i="3"/>
  <c r="E112" i="3"/>
  <c r="E113" i="3"/>
  <c r="E114" i="3"/>
  <c r="I114" i="3" s="1"/>
  <c r="J114" i="3" s="1"/>
  <c r="E115" i="3"/>
  <c r="E116" i="3"/>
  <c r="I116" i="3" s="1"/>
  <c r="J116" i="3" s="1"/>
  <c r="E117" i="3"/>
  <c r="I117" i="3" s="1"/>
  <c r="J117" i="3" s="1"/>
  <c r="E118" i="3"/>
  <c r="E119" i="3"/>
  <c r="I119" i="3"/>
  <c r="E120" i="3"/>
  <c r="E121" i="3"/>
  <c r="E122" i="3"/>
  <c r="E123" i="3"/>
  <c r="I123" i="3"/>
  <c r="J123" i="3" s="1"/>
  <c r="E124" i="3"/>
  <c r="E125" i="3"/>
  <c r="E126" i="3"/>
  <c r="I126" i="3" s="1"/>
  <c r="J126" i="3" s="1"/>
  <c r="E127" i="3"/>
  <c r="E128" i="3"/>
  <c r="I128" i="3" s="1"/>
  <c r="J128" i="3" s="1"/>
  <c r="E129" i="3"/>
  <c r="I129" i="3"/>
  <c r="E130" i="3"/>
  <c r="E131" i="3"/>
  <c r="E132" i="3"/>
  <c r="I132" i="3"/>
  <c r="E133" i="3"/>
  <c r="E134" i="3"/>
  <c r="E135" i="3"/>
  <c r="E136" i="3"/>
  <c r="E137" i="3"/>
  <c r="E138" i="3"/>
  <c r="E139" i="3"/>
  <c r="E140" i="3"/>
  <c r="I140" i="3" s="1"/>
  <c r="J140" i="3" s="1"/>
  <c r="E141" i="3"/>
  <c r="I141" i="3"/>
  <c r="J141" i="3" s="1"/>
  <c r="E142" i="3"/>
  <c r="E143" i="3"/>
  <c r="I143" i="3"/>
  <c r="J143" i="3" s="1"/>
  <c r="E144" i="3"/>
  <c r="E145" i="3"/>
  <c r="I145" i="3"/>
  <c r="J145" i="3" s="1"/>
  <c r="E146" i="3"/>
  <c r="I146" i="3" s="1"/>
  <c r="J146" i="3" s="1"/>
  <c r="E147" i="3"/>
  <c r="E148" i="3"/>
  <c r="E149" i="3"/>
  <c r="I149" i="3"/>
  <c r="J149" i="3" s="1"/>
  <c r="E150" i="3"/>
  <c r="E151" i="3"/>
  <c r="E152" i="3"/>
  <c r="I152" i="3" s="1"/>
  <c r="J152" i="3" s="1"/>
  <c r="E153" i="3"/>
  <c r="E154" i="3"/>
  <c r="E155" i="3"/>
  <c r="I155" i="3"/>
  <c r="J155" i="3" s="1"/>
  <c r="E156" i="3"/>
  <c r="E157" i="3"/>
  <c r="E158" i="3"/>
  <c r="E159" i="3"/>
  <c r="E160" i="3"/>
  <c r="E161" i="3"/>
  <c r="I161" i="3"/>
  <c r="J161" i="3" s="1"/>
  <c r="E162" i="3"/>
  <c r="E163" i="3"/>
  <c r="E164" i="3"/>
  <c r="I164" i="3" s="1"/>
  <c r="J164" i="3" s="1"/>
  <c r="E165" i="3"/>
  <c r="I165" i="3" s="1"/>
  <c r="E166" i="3"/>
  <c r="E167" i="3"/>
  <c r="E168" i="3"/>
  <c r="F16" i="3"/>
  <c r="F15" i="3"/>
  <c r="F21" i="3"/>
  <c r="G21" i="3" s="1"/>
  <c r="F22" i="3"/>
  <c r="H22" i="3" s="1"/>
  <c r="D24" i="3"/>
  <c r="D26" i="3"/>
  <c r="D27" i="3"/>
  <c r="D30" i="3"/>
  <c r="I30" i="3" s="1"/>
  <c r="J30" i="3" s="1"/>
  <c r="D32" i="3"/>
  <c r="F32" i="3" s="1"/>
  <c r="G32" i="3" s="1"/>
  <c r="D34" i="3"/>
  <c r="I34" i="3" s="1"/>
  <c r="J34" i="3" s="1"/>
  <c r="D35" i="3"/>
  <c r="D38" i="3"/>
  <c r="D39" i="3"/>
  <c r="F39" i="3" s="1"/>
  <c r="D40" i="3"/>
  <c r="D42" i="3"/>
  <c r="D43" i="3"/>
  <c r="F43" i="3" s="1"/>
  <c r="H43" i="3" s="1"/>
  <c r="D44" i="3"/>
  <c r="F44" i="3" s="1"/>
  <c r="D46" i="3"/>
  <c r="I46" i="3" s="1"/>
  <c r="J46" i="3" s="1"/>
  <c r="D48" i="3"/>
  <c r="F48" i="3" s="1"/>
  <c r="H48" i="3" s="1"/>
  <c r="D51" i="3"/>
  <c r="F51" i="3" s="1"/>
  <c r="D53" i="3"/>
  <c r="D54" i="3"/>
  <c r="D55" i="3"/>
  <c r="D56" i="3"/>
  <c r="F56" i="3"/>
  <c r="D57" i="3"/>
  <c r="I57" i="3" s="1"/>
  <c r="J57" i="3" s="1"/>
  <c r="D58" i="3"/>
  <c r="F58" i="3"/>
  <c r="H58" i="3" s="1"/>
  <c r="D59" i="3"/>
  <c r="G59" i="3" s="1"/>
  <c r="F59" i="3"/>
  <c r="D60" i="3"/>
  <c r="D61" i="3"/>
  <c r="I61" i="3" s="1"/>
  <c r="J61" i="3" s="1"/>
  <c r="D62" i="3"/>
  <c r="D63" i="3"/>
  <c r="F63" i="3"/>
  <c r="H63" i="3"/>
  <c r="D64" i="3"/>
  <c r="F64" i="3"/>
  <c r="D65" i="3"/>
  <c r="D66" i="3"/>
  <c r="F66" i="3" s="1"/>
  <c r="H66" i="3" s="1"/>
  <c r="D67" i="3"/>
  <c r="D68" i="3"/>
  <c r="I68" i="3" s="1"/>
  <c r="J68" i="3" s="1"/>
  <c r="D69" i="3"/>
  <c r="F69" i="3"/>
  <c r="D70" i="3"/>
  <c r="D71" i="3"/>
  <c r="F71" i="3"/>
  <c r="D72" i="3"/>
  <c r="F72" i="3"/>
  <c r="D73" i="3"/>
  <c r="F73" i="3"/>
  <c r="D74" i="3"/>
  <c r="D75" i="3"/>
  <c r="D76" i="3"/>
  <c r="D77" i="3"/>
  <c r="F77" i="3"/>
  <c r="G77" i="3" s="1"/>
  <c r="H77" i="3"/>
  <c r="D78" i="3"/>
  <c r="D79" i="3"/>
  <c r="D80" i="3"/>
  <c r="F80" i="3" s="1"/>
  <c r="H80" i="3" s="1"/>
  <c r="D81" i="3"/>
  <c r="D82" i="3"/>
  <c r="D83" i="3"/>
  <c r="D84" i="3"/>
  <c r="F84" i="3" s="1"/>
  <c r="H84" i="3" s="1"/>
  <c r="D85" i="3"/>
  <c r="F85" i="3"/>
  <c r="D86" i="3"/>
  <c r="F86" i="3" s="1"/>
  <c r="H86" i="3" s="1"/>
  <c r="D87" i="3"/>
  <c r="D88" i="3"/>
  <c r="D89" i="3"/>
  <c r="D90" i="3"/>
  <c r="F90" i="3"/>
  <c r="D91" i="3"/>
  <c r="D92" i="3"/>
  <c r="D93" i="3"/>
  <c r="D94" i="3"/>
  <c r="D95" i="3"/>
  <c r="D96" i="3"/>
  <c r="F96" i="3"/>
  <c r="D97" i="3"/>
  <c r="D98" i="3"/>
  <c r="F98" i="3"/>
  <c r="H98" i="3" s="1"/>
  <c r="D99" i="3"/>
  <c r="D100" i="3"/>
  <c r="D101" i="3"/>
  <c r="F101" i="3"/>
  <c r="H101" i="3"/>
  <c r="D102" i="3"/>
  <c r="F102" i="3"/>
  <c r="D103" i="3"/>
  <c r="D104" i="3"/>
  <c r="D105" i="3"/>
  <c r="F105" i="3"/>
  <c r="G105" i="3" s="1"/>
  <c r="H105" i="3"/>
  <c r="D106" i="3"/>
  <c r="D107" i="3"/>
  <c r="D108" i="3"/>
  <c r="F108" i="3" s="1"/>
  <c r="D109" i="3"/>
  <c r="F109" i="3" s="1"/>
  <c r="H109" i="3" s="1"/>
  <c r="D110" i="3"/>
  <c r="D111" i="3"/>
  <c r="D112" i="3"/>
  <c r="F112" i="3" s="1"/>
  <c r="D113" i="3"/>
  <c r="F113" i="3" s="1"/>
  <c r="D114" i="3"/>
  <c r="D115" i="3"/>
  <c r="F115" i="3" s="1"/>
  <c r="H115" i="3" s="1"/>
  <c r="D116" i="3"/>
  <c r="F116" i="3" s="1"/>
  <c r="D117" i="3"/>
  <c r="D118" i="3"/>
  <c r="F118" i="3" s="1"/>
  <c r="D119" i="3"/>
  <c r="F119" i="3"/>
  <c r="D120" i="3"/>
  <c r="D121" i="3"/>
  <c r="D122" i="3"/>
  <c r="D123" i="3"/>
  <c r="F123" i="3"/>
  <c r="H123" i="3" s="1"/>
  <c r="D124" i="3"/>
  <c r="F124" i="3"/>
  <c r="H124" i="3" s="1"/>
  <c r="D125" i="3"/>
  <c r="D126" i="3"/>
  <c r="F126" i="3"/>
  <c r="H126" i="3"/>
  <c r="D127" i="3"/>
  <c r="D128" i="3"/>
  <c r="F128" i="3" s="1"/>
  <c r="H128" i="3" s="1"/>
  <c r="D129" i="3"/>
  <c r="F129" i="3"/>
  <c r="D130" i="3"/>
  <c r="D131" i="3"/>
  <c r="F131" i="3" s="1"/>
  <c r="D132" i="3"/>
  <c r="D133" i="3"/>
  <c r="I133" i="3" s="1"/>
  <c r="J133" i="3" s="1"/>
  <c r="D134" i="3"/>
  <c r="F134" i="3"/>
  <c r="D135" i="3"/>
  <c r="F135" i="3" s="1"/>
  <c r="H135" i="3" s="1"/>
  <c r="D136" i="3"/>
  <c r="D137" i="3"/>
  <c r="D138" i="3"/>
  <c r="D139" i="3"/>
  <c r="D140" i="3"/>
  <c r="F140" i="3" s="1"/>
  <c r="H140" i="3" s="1"/>
  <c r="D141" i="3"/>
  <c r="F141" i="3"/>
  <c r="D142" i="3"/>
  <c r="F142" i="3" s="1"/>
  <c r="D143" i="3"/>
  <c r="F143" i="3" s="1"/>
  <c r="D144" i="3"/>
  <c r="I144" i="3" s="1"/>
  <c r="J144" i="3" s="1"/>
  <c r="D145" i="3"/>
  <c r="D146" i="3"/>
  <c r="F146" i="3" s="1"/>
  <c r="D147" i="3"/>
  <c r="D148" i="3"/>
  <c r="D149" i="3"/>
  <c r="F149" i="3"/>
  <c r="H149" i="3" s="1"/>
  <c r="D150" i="3"/>
  <c r="D151" i="3"/>
  <c r="F151" i="3"/>
  <c r="D152" i="3"/>
  <c r="F152" i="3"/>
  <c r="D153" i="3"/>
  <c r="F153" i="3"/>
  <c r="H153" i="3" s="1"/>
  <c r="D154" i="3"/>
  <c r="F154" i="3" s="1"/>
  <c r="H154" i="3" s="1"/>
  <c r="D155" i="3"/>
  <c r="F155" i="3"/>
  <c r="H155" i="3"/>
  <c r="D156" i="3"/>
  <c r="D157" i="3"/>
  <c r="D158" i="3"/>
  <c r="D159" i="3"/>
  <c r="D160" i="3"/>
  <c r="F160" i="3" s="1"/>
  <c r="H160" i="3" s="1"/>
  <c r="D161" i="3"/>
  <c r="F161" i="3"/>
  <c r="H161" i="3" s="1"/>
  <c r="D162" i="3"/>
  <c r="D163" i="3"/>
  <c r="F163" i="3"/>
  <c r="D164" i="3"/>
  <c r="F164" i="3"/>
  <c r="H164" i="3" s="1"/>
  <c r="D165" i="3"/>
  <c r="J165" i="3"/>
  <c r="D166" i="3"/>
  <c r="F166" i="3"/>
  <c r="D167" i="3"/>
  <c r="F167" i="3"/>
  <c r="H167" i="3" s="1"/>
  <c r="D168" i="3"/>
  <c r="F168" i="3"/>
  <c r="H16" i="3"/>
  <c r="H15" i="3"/>
  <c r="H13" i="3" s="1"/>
  <c r="H12" i="3"/>
  <c r="H69" i="3"/>
  <c r="G16" i="3"/>
  <c r="G15" i="3"/>
  <c r="G28" i="3"/>
  <c r="G126" i="3"/>
  <c r="I16" i="3"/>
  <c r="I15" i="3"/>
  <c r="I12" i="3" s="1"/>
  <c r="J54" i="3"/>
  <c r="I59" i="3"/>
  <c r="J59" i="3"/>
  <c r="I64" i="3"/>
  <c r="I66" i="3"/>
  <c r="J66" i="3" s="1"/>
  <c r="J71" i="3"/>
  <c r="J72" i="3"/>
  <c r="J84" i="3"/>
  <c r="I90" i="3"/>
  <c r="J90" i="3" s="1"/>
  <c r="I103" i="3"/>
  <c r="J103" i="3" s="1"/>
  <c r="I108" i="3"/>
  <c r="J108" i="3" s="1"/>
  <c r="I130" i="3"/>
  <c r="J130" i="3" s="1"/>
  <c r="I136" i="3"/>
  <c r="J136" i="3" s="1"/>
  <c r="I142" i="3"/>
  <c r="J142" i="3" s="1"/>
  <c r="D16" i="3"/>
  <c r="D15" i="3" s="1"/>
  <c r="D12" i="3" s="1"/>
  <c r="J16" i="3"/>
  <c r="J15" i="3" s="1"/>
  <c r="J13" i="3" s="1"/>
  <c r="J64" i="3"/>
  <c r="J129" i="3"/>
  <c r="D17" i="3"/>
  <c r="D342" i="3"/>
  <c r="I342" i="3" s="1"/>
  <c r="J342" i="3" s="1"/>
  <c r="E341" i="3"/>
  <c r="D341" i="3"/>
  <c r="F341" i="3" s="1"/>
  <c r="H341" i="3" s="1"/>
  <c r="E340" i="3"/>
  <c r="I340" i="3"/>
  <c r="J340" i="3" s="1"/>
  <c r="D340" i="3"/>
  <c r="F340" i="3" s="1"/>
  <c r="H340" i="3" s="1"/>
  <c r="E339" i="3"/>
  <c r="D339" i="3"/>
  <c r="E338" i="3"/>
  <c r="D338" i="3"/>
  <c r="F338" i="3"/>
  <c r="E337" i="3"/>
  <c r="D337" i="3"/>
  <c r="F337" i="3" s="1"/>
  <c r="H337" i="3" s="1"/>
  <c r="E336" i="3"/>
  <c r="D336" i="3"/>
  <c r="E335" i="3"/>
  <c r="D335" i="3"/>
  <c r="F335" i="3"/>
  <c r="H335" i="3" s="1"/>
  <c r="E334" i="3"/>
  <c r="I334" i="3"/>
  <c r="J334" i="3" s="1"/>
  <c r="D334" i="3"/>
  <c r="F334" i="3" s="1"/>
  <c r="H334" i="3" s="1"/>
  <c r="E333" i="3"/>
  <c r="I333" i="3" s="1"/>
  <c r="D333" i="3"/>
  <c r="F333" i="3" s="1"/>
  <c r="E332" i="3"/>
  <c r="D332" i="3"/>
  <c r="F332" i="3"/>
  <c r="E331" i="3"/>
  <c r="D331" i="3"/>
  <c r="F331" i="3" s="1"/>
  <c r="H331" i="3" s="1"/>
  <c r="E330" i="3"/>
  <c r="D330" i="3"/>
  <c r="I330" i="3" s="1"/>
  <c r="F330" i="3"/>
  <c r="J330" i="3"/>
  <c r="E329" i="3"/>
  <c r="I329" i="3" s="1"/>
  <c r="J329" i="3" s="1"/>
  <c r="D329" i="3"/>
  <c r="E328" i="3"/>
  <c r="D328" i="3"/>
  <c r="E327" i="3"/>
  <c r="I327" i="3" s="1"/>
  <c r="J327" i="3" s="1"/>
  <c r="D327" i="3"/>
  <c r="F327" i="3" s="1"/>
  <c r="H327" i="3"/>
  <c r="E326" i="3"/>
  <c r="I326" i="3"/>
  <c r="J326" i="3" s="1"/>
  <c r="D326" i="3"/>
  <c r="F326" i="3" s="1"/>
  <c r="H326" i="3"/>
  <c r="E325" i="3"/>
  <c r="D325" i="3"/>
  <c r="E324" i="3"/>
  <c r="I324" i="3"/>
  <c r="J324" i="3" s="1"/>
  <c r="D324" i="3"/>
  <c r="E323" i="3"/>
  <c r="D323" i="3"/>
  <c r="F323" i="3"/>
  <c r="E322" i="3"/>
  <c r="I322" i="3"/>
  <c r="J322" i="3" s="1"/>
  <c r="D322" i="3"/>
  <c r="F322" i="3" s="1"/>
  <c r="E321" i="3"/>
  <c r="D321" i="3"/>
  <c r="E320" i="3"/>
  <c r="I320" i="3" s="1"/>
  <c r="J320" i="3" s="1"/>
  <c r="D320" i="3"/>
  <c r="F320" i="3" s="1"/>
  <c r="H320" i="3" s="1"/>
  <c r="E319" i="3"/>
  <c r="D319" i="3"/>
  <c r="E318" i="3"/>
  <c r="I318" i="3" s="1"/>
  <c r="J318" i="3" s="1"/>
  <c r="D318" i="3"/>
  <c r="F318" i="3"/>
  <c r="E317" i="3"/>
  <c r="I317" i="3" s="1"/>
  <c r="D317" i="3"/>
  <c r="F317" i="3" s="1"/>
  <c r="H317" i="3"/>
  <c r="J317" i="3"/>
  <c r="E316" i="3"/>
  <c r="I316" i="3" s="1"/>
  <c r="J316" i="3" s="1"/>
  <c r="D316" i="3"/>
  <c r="F316" i="3" s="1"/>
  <c r="E315" i="3"/>
  <c r="I315" i="3" s="1"/>
  <c r="J315" i="3" s="1"/>
  <c r="D315" i="3"/>
  <c r="F315" i="3"/>
  <c r="E314" i="3"/>
  <c r="D314" i="3"/>
  <c r="E313" i="3"/>
  <c r="D313" i="3"/>
  <c r="E312" i="3"/>
  <c r="I312" i="3"/>
  <c r="D312" i="3"/>
  <c r="F312" i="3"/>
  <c r="H312" i="3" s="1"/>
  <c r="E311" i="3"/>
  <c r="I311" i="3" s="1"/>
  <c r="J311" i="3" s="1"/>
  <c r="D311" i="3"/>
  <c r="F311" i="3"/>
  <c r="E310" i="3"/>
  <c r="I310" i="3" s="1"/>
  <c r="J310" i="3" s="1"/>
  <c r="D310" i="3"/>
  <c r="F310" i="3"/>
  <c r="H310" i="3" s="1"/>
  <c r="E309" i="3"/>
  <c r="I309" i="3"/>
  <c r="J309" i="3" s="1"/>
  <c r="D309" i="3"/>
  <c r="E308" i="3"/>
  <c r="D308" i="3"/>
  <c r="F308" i="3" s="1"/>
  <c r="E307" i="3"/>
  <c r="D307" i="3"/>
  <c r="F307" i="3" s="1"/>
  <c r="H307" i="3" s="1"/>
  <c r="E306" i="3"/>
  <c r="I306" i="3" s="1"/>
  <c r="J306" i="3" s="1"/>
  <c r="D306" i="3"/>
  <c r="F306" i="3"/>
  <c r="E305" i="3"/>
  <c r="D305" i="3"/>
  <c r="E304" i="3"/>
  <c r="D304" i="3"/>
  <c r="E303" i="3"/>
  <c r="D303" i="3"/>
  <c r="F303" i="3" s="1"/>
  <c r="H303" i="3" s="1"/>
  <c r="E302" i="3"/>
  <c r="D302" i="3"/>
  <c r="E301" i="3"/>
  <c r="D301" i="3"/>
  <c r="E300" i="3"/>
  <c r="D300" i="3"/>
  <c r="E299" i="3"/>
  <c r="I299" i="3"/>
  <c r="J299" i="3" s="1"/>
  <c r="D299" i="3"/>
  <c r="E298" i="3"/>
  <c r="I298" i="3" s="1"/>
  <c r="J298" i="3"/>
  <c r="D298" i="3"/>
  <c r="F298" i="3"/>
  <c r="E297" i="3"/>
  <c r="I297" i="3"/>
  <c r="J297" i="3" s="1"/>
  <c r="D297" i="3"/>
  <c r="E296" i="3"/>
  <c r="I296" i="3"/>
  <c r="J296" i="3" s="1"/>
  <c r="D296" i="3"/>
  <c r="F296" i="3" s="1"/>
  <c r="H296" i="3" s="1"/>
  <c r="E295" i="3"/>
  <c r="I295" i="3" s="1"/>
  <c r="J295" i="3" s="1"/>
  <c r="D295" i="3"/>
  <c r="F295" i="3" s="1"/>
  <c r="H295" i="3" s="1"/>
  <c r="E294" i="3"/>
  <c r="D294" i="3"/>
  <c r="I294" i="3" s="1"/>
  <c r="J294" i="3" s="1"/>
  <c r="E293" i="3"/>
  <c r="I293" i="3" s="1"/>
  <c r="D293" i="3"/>
  <c r="E292" i="3"/>
  <c r="I292" i="3" s="1"/>
  <c r="J292" i="3" s="1"/>
  <c r="D292" i="3"/>
  <c r="F292" i="3" s="1"/>
  <c r="H292" i="3" s="1"/>
  <c r="E291" i="3"/>
  <c r="D291" i="3"/>
  <c r="E290" i="3"/>
  <c r="D290" i="3"/>
  <c r="E289" i="3"/>
  <c r="D289" i="3"/>
  <c r="F289" i="3" s="1"/>
  <c r="H289" i="3" s="1"/>
  <c r="E288" i="3"/>
  <c r="D288" i="3"/>
  <c r="F288" i="3" s="1"/>
  <c r="H288" i="3"/>
  <c r="E287" i="3"/>
  <c r="I287" i="3" s="1"/>
  <c r="J287" i="3" s="1"/>
  <c r="D287" i="3"/>
  <c r="F287" i="3"/>
  <c r="H287" i="3" s="1"/>
  <c r="G287" i="3"/>
  <c r="E286" i="3"/>
  <c r="I286" i="3" s="1"/>
  <c r="J286" i="3" s="1"/>
  <c r="D286" i="3"/>
  <c r="F286" i="3" s="1"/>
  <c r="E285" i="3"/>
  <c r="I285" i="3" s="1"/>
  <c r="J285" i="3" s="1"/>
  <c r="D285" i="3"/>
  <c r="E284" i="3"/>
  <c r="D284" i="3"/>
  <c r="E283" i="3"/>
  <c r="D283" i="3"/>
  <c r="E282" i="3"/>
  <c r="D282" i="3"/>
  <c r="E281" i="3"/>
  <c r="D281" i="3"/>
  <c r="E280" i="3"/>
  <c r="I280" i="3" s="1"/>
  <c r="J280" i="3"/>
  <c r="D280" i="3"/>
  <c r="F280" i="3"/>
  <c r="H280" i="3" s="1"/>
  <c r="E279" i="3"/>
  <c r="D279" i="3"/>
  <c r="F279" i="3" s="1"/>
  <c r="E278" i="3"/>
  <c r="D278" i="3"/>
  <c r="F278" i="3"/>
  <c r="H278" i="3" s="1"/>
  <c r="I278" i="3"/>
  <c r="J278" i="3" s="1"/>
  <c r="E277" i="3"/>
  <c r="I277" i="3" s="1"/>
  <c r="J277" i="3"/>
  <c r="D277" i="3"/>
  <c r="E276" i="3"/>
  <c r="D276" i="3"/>
  <c r="F276" i="3"/>
  <c r="H276" i="3" s="1"/>
  <c r="E275" i="3"/>
  <c r="D275" i="3"/>
  <c r="F275" i="3" s="1"/>
  <c r="H275" i="3" s="1"/>
  <c r="E274" i="3"/>
  <c r="D274" i="3"/>
  <c r="E273" i="3"/>
  <c r="D273" i="3"/>
  <c r="F273" i="3" s="1"/>
  <c r="H273" i="3" s="1"/>
  <c r="E272" i="3"/>
  <c r="D272" i="3"/>
  <c r="F272" i="3" s="1"/>
  <c r="H272" i="3" s="1"/>
  <c r="E271" i="3"/>
  <c r="D271" i="3"/>
  <c r="F271" i="3" s="1"/>
  <c r="H271" i="3" s="1"/>
  <c r="E270" i="3"/>
  <c r="I270" i="3"/>
  <c r="J270" i="3" s="1"/>
  <c r="D270" i="3"/>
  <c r="F270" i="3" s="1"/>
  <c r="E269" i="3"/>
  <c r="D269" i="3"/>
  <c r="F269" i="3" s="1"/>
  <c r="E268" i="3"/>
  <c r="D268" i="3"/>
  <c r="E267" i="3"/>
  <c r="I267" i="3"/>
  <c r="J267" i="3" s="1"/>
  <c r="D267" i="3"/>
  <c r="F267" i="3"/>
  <c r="H267" i="3" s="1"/>
  <c r="E266" i="3"/>
  <c r="I266" i="3" s="1"/>
  <c r="J266" i="3" s="1"/>
  <c r="D266" i="3"/>
  <c r="F266" i="3"/>
  <c r="E265" i="3"/>
  <c r="D265" i="3"/>
  <c r="E264" i="3"/>
  <c r="I264" i="3" s="1"/>
  <c r="D264" i="3"/>
  <c r="E263" i="3"/>
  <c r="I263" i="3" s="1"/>
  <c r="J263" i="3"/>
  <c r="D263" i="3"/>
  <c r="F263" i="3" s="1"/>
  <c r="H263" i="3"/>
  <c r="G263" i="3"/>
  <c r="E262" i="3"/>
  <c r="D262" i="3"/>
  <c r="F262" i="3" s="1"/>
  <c r="G262" i="3" s="1"/>
  <c r="E261" i="3"/>
  <c r="D261" i="3"/>
  <c r="E260" i="3"/>
  <c r="D260" i="3"/>
  <c r="E259" i="3"/>
  <c r="D259" i="3"/>
  <c r="I259" i="3" s="1"/>
  <c r="E258" i="3"/>
  <c r="D258" i="3"/>
  <c r="E257" i="3"/>
  <c r="D257" i="3"/>
  <c r="E256" i="3"/>
  <c r="I256" i="3" s="1"/>
  <c r="J256" i="3" s="1"/>
  <c r="D256" i="3"/>
  <c r="F256" i="3"/>
  <c r="E255" i="3"/>
  <c r="D255" i="3"/>
  <c r="E254" i="3"/>
  <c r="I254" i="3"/>
  <c r="J254" i="3" s="1"/>
  <c r="D254" i="3"/>
  <c r="E253" i="3"/>
  <c r="D253" i="3"/>
  <c r="F253" i="3" s="1"/>
  <c r="E252" i="3"/>
  <c r="I252" i="3" s="1"/>
  <c r="J252" i="3" s="1"/>
  <c r="D252" i="3"/>
  <c r="E251" i="3"/>
  <c r="I251" i="3"/>
  <c r="J251" i="3" s="1"/>
  <c r="D251" i="3"/>
  <c r="F251" i="3"/>
  <c r="H251" i="3" s="1"/>
  <c r="E250" i="3"/>
  <c r="D250" i="3"/>
  <c r="E249" i="3"/>
  <c r="I249" i="3"/>
  <c r="J249" i="3" s="1"/>
  <c r="D249" i="3"/>
  <c r="E248" i="3"/>
  <c r="D248" i="3"/>
  <c r="E247" i="3"/>
  <c r="D247" i="3"/>
  <c r="E246" i="3"/>
  <c r="D246" i="3"/>
  <c r="E245" i="3"/>
  <c r="D245" i="3"/>
  <c r="F245" i="3" s="1"/>
  <c r="E244" i="3"/>
  <c r="D244" i="3"/>
  <c r="F244" i="3" s="1"/>
  <c r="H244" i="3" s="1"/>
  <c r="E243" i="3"/>
  <c r="D243" i="3"/>
  <c r="E242" i="3"/>
  <c r="I242" i="3" s="1"/>
  <c r="D242" i="3"/>
  <c r="J242" i="3"/>
  <c r="E241" i="3"/>
  <c r="D241" i="3"/>
  <c r="E240" i="3"/>
  <c r="D240" i="3"/>
  <c r="E239" i="3"/>
  <c r="I239" i="3" s="1"/>
  <c r="J239" i="3" s="1"/>
  <c r="D239" i="3"/>
  <c r="E238" i="3"/>
  <c r="D238" i="3"/>
  <c r="E237" i="3"/>
  <c r="D237" i="3"/>
  <c r="E236" i="3"/>
  <c r="D236" i="3"/>
  <c r="E235" i="3"/>
  <c r="D235" i="3"/>
  <c r="F235" i="3" s="1"/>
  <c r="E234" i="3"/>
  <c r="I234" i="3" s="1"/>
  <c r="J234" i="3" s="1"/>
  <c r="D234" i="3"/>
  <c r="E233" i="3"/>
  <c r="D233" i="3"/>
  <c r="E232" i="3"/>
  <c r="I232" i="3"/>
  <c r="J232" i="3" s="1"/>
  <c r="D232" i="3"/>
  <c r="E231" i="3"/>
  <c r="I231" i="3" s="1"/>
  <c r="J231" i="3"/>
  <c r="D231" i="3"/>
  <c r="E230" i="3"/>
  <c r="D230" i="3"/>
  <c r="F230" i="3" s="1"/>
  <c r="I230" i="3"/>
  <c r="J230" i="3" s="1"/>
  <c r="E229" i="3"/>
  <c r="I229" i="3" s="1"/>
  <c r="J229" i="3" s="1"/>
  <c r="D229" i="3"/>
  <c r="F229" i="3" s="1"/>
  <c r="H229" i="3"/>
  <c r="E228" i="3"/>
  <c r="I228" i="3" s="1"/>
  <c r="D228" i="3"/>
  <c r="F228" i="3"/>
  <c r="E227" i="3"/>
  <c r="I227" i="3" s="1"/>
  <c r="J227" i="3" s="1"/>
  <c r="D227" i="3"/>
  <c r="F227" i="3" s="1"/>
  <c r="E226" i="3"/>
  <c r="D226" i="3"/>
  <c r="F226" i="3" s="1"/>
  <c r="H226" i="3" s="1"/>
  <c r="E225" i="3"/>
  <c r="D225" i="3"/>
  <c r="F225" i="3" s="1"/>
  <c r="H225" i="3" s="1"/>
  <c r="E224" i="3"/>
  <c r="D224" i="3"/>
  <c r="F224" i="3" s="1"/>
  <c r="H224" i="3" s="1"/>
  <c r="E223" i="3"/>
  <c r="D223" i="3"/>
  <c r="E222" i="3"/>
  <c r="D222" i="3"/>
  <c r="F222" i="3"/>
  <c r="I222" i="3"/>
  <c r="J222" i="3" s="1"/>
  <c r="E221" i="3"/>
  <c r="I221" i="3" s="1"/>
  <c r="J221" i="3" s="1"/>
  <c r="D221" i="3"/>
  <c r="E220" i="3"/>
  <c r="I220" i="3"/>
  <c r="J220" i="3" s="1"/>
  <c r="D220" i="3"/>
  <c r="E219" i="3"/>
  <c r="D219" i="3"/>
  <c r="E218" i="3"/>
  <c r="D218" i="3"/>
  <c r="E217" i="3"/>
  <c r="D217" i="3"/>
  <c r="F217" i="3"/>
  <c r="G217" i="3" s="1"/>
  <c r="E216" i="3"/>
  <c r="I216" i="3" s="1"/>
  <c r="J216" i="3" s="1"/>
  <c r="D216" i="3"/>
  <c r="E215" i="3"/>
  <c r="I215" i="3" s="1"/>
  <c r="J215" i="3" s="1"/>
  <c r="D215" i="3"/>
  <c r="F215" i="3" s="1"/>
  <c r="H215" i="3" s="1"/>
  <c r="E214" i="3"/>
  <c r="D214" i="3"/>
  <c r="F214" i="3" s="1"/>
  <c r="G214" i="3" s="1"/>
  <c r="H214" i="3"/>
  <c r="E213" i="3"/>
  <c r="I213" i="3" s="1"/>
  <c r="J213" i="3" s="1"/>
  <c r="D213" i="3"/>
  <c r="E212" i="3"/>
  <c r="D212" i="3"/>
  <c r="F212" i="3" s="1"/>
  <c r="E211" i="3"/>
  <c r="I211" i="3"/>
  <c r="J211" i="3" s="1"/>
  <c r="D211" i="3"/>
  <c r="F211" i="3"/>
  <c r="E210" i="3"/>
  <c r="D210" i="3"/>
  <c r="E209" i="3"/>
  <c r="D209" i="3"/>
  <c r="E208" i="3"/>
  <c r="D208" i="3"/>
  <c r="F208" i="3" s="1"/>
  <c r="H208" i="3"/>
  <c r="E207" i="3"/>
  <c r="I207" i="3" s="1"/>
  <c r="J207" i="3" s="1"/>
  <c r="D207" i="3"/>
  <c r="E206" i="3"/>
  <c r="I206" i="3" s="1"/>
  <c r="J206" i="3" s="1"/>
  <c r="D206" i="3"/>
  <c r="E205" i="3"/>
  <c r="I205" i="3" s="1"/>
  <c r="J205" i="3" s="1"/>
  <c r="D205" i="3"/>
  <c r="F205" i="3"/>
  <c r="E204" i="3"/>
  <c r="D204" i="3"/>
  <c r="I204" i="3" s="1"/>
  <c r="E203" i="3"/>
  <c r="I203" i="3" s="1"/>
  <c r="J203" i="3" s="1"/>
  <c r="D203" i="3"/>
  <c r="G203" i="3" s="1"/>
  <c r="F203" i="3"/>
  <c r="H203" i="3" s="1"/>
  <c r="E202" i="3"/>
  <c r="D202" i="3"/>
  <c r="E201" i="3"/>
  <c r="D201" i="3"/>
  <c r="F201" i="3" s="1"/>
  <c r="H201" i="3" s="1"/>
  <c r="E200" i="3"/>
  <c r="D200" i="3"/>
  <c r="F200" i="3" s="1"/>
  <c r="E199" i="3"/>
  <c r="D199" i="3"/>
  <c r="F199" i="3"/>
  <c r="H199" i="3" s="1"/>
  <c r="E198" i="3"/>
  <c r="I198" i="3"/>
  <c r="J198" i="3" s="1"/>
  <c r="D198" i="3"/>
  <c r="E197" i="3"/>
  <c r="D197" i="3"/>
  <c r="E196" i="3"/>
  <c r="I196" i="3" s="1"/>
  <c r="D196" i="3"/>
  <c r="E195" i="3"/>
  <c r="I195" i="3"/>
  <c r="J195" i="3" s="1"/>
  <c r="D195" i="3"/>
  <c r="E194" i="3"/>
  <c r="D194" i="3"/>
  <c r="F194" i="3" s="1"/>
  <c r="H194" i="3"/>
  <c r="G194" i="3"/>
  <c r="E193" i="3"/>
  <c r="D193" i="3"/>
  <c r="E192" i="3"/>
  <c r="D192" i="3"/>
  <c r="E191" i="3"/>
  <c r="D191" i="3"/>
  <c r="E190" i="3"/>
  <c r="I190" i="3" s="1"/>
  <c r="J190" i="3" s="1"/>
  <c r="D190" i="3"/>
  <c r="F190" i="3"/>
  <c r="H190" i="3"/>
  <c r="E189" i="3"/>
  <c r="D189" i="3"/>
  <c r="I189" i="3"/>
  <c r="J189" i="3"/>
  <c r="E188" i="3"/>
  <c r="D188" i="3"/>
  <c r="F188" i="3" s="1"/>
  <c r="H188" i="3" s="1"/>
  <c r="E187" i="3"/>
  <c r="I187" i="3"/>
  <c r="J187" i="3" s="1"/>
  <c r="D187" i="3"/>
  <c r="E186" i="3"/>
  <c r="D186" i="3"/>
  <c r="F186" i="3" s="1"/>
  <c r="E185" i="3"/>
  <c r="D185" i="3"/>
  <c r="E184" i="3"/>
  <c r="I184" i="3" s="1"/>
  <c r="J184" i="3" s="1"/>
  <c r="D184" i="3"/>
  <c r="E183" i="3"/>
  <c r="I183" i="3" s="1"/>
  <c r="D183" i="3"/>
  <c r="E182" i="3"/>
  <c r="I182" i="3"/>
  <c r="J182" i="3" s="1"/>
  <c r="D182" i="3"/>
  <c r="F182" i="3"/>
  <c r="E181" i="3"/>
  <c r="I181" i="3" s="1"/>
  <c r="J181" i="3" s="1"/>
  <c r="D181" i="3"/>
  <c r="F181" i="3"/>
  <c r="H181" i="3" s="1"/>
  <c r="E180" i="3"/>
  <c r="D180" i="3"/>
  <c r="I180" i="3" s="1"/>
  <c r="E179" i="3"/>
  <c r="D179" i="3"/>
  <c r="E178" i="3"/>
  <c r="D178" i="3"/>
  <c r="E177" i="3"/>
  <c r="I177" i="3" s="1"/>
  <c r="D177" i="3"/>
  <c r="E176" i="3"/>
  <c r="I176" i="3" s="1"/>
  <c r="J176" i="3" s="1"/>
  <c r="D176" i="3"/>
  <c r="F176" i="3"/>
  <c r="G176" i="3"/>
  <c r="H176" i="3"/>
  <c r="E175" i="3"/>
  <c r="I175" i="3"/>
  <c r="J175" i="3" s="1"/>
  <c r="D175" i="3"/>
  <c r="E174" i="3"/>
  <c r="D174" i="3"/>
  <c r="E173" i="3"/>
  <c r="I173" i="3"/>
  <c r="J173" i="3" s="1"/>
  <c r="D173" i="3"/>
  <c r="E172" i="3"/>
  <c r="D172" i="3"/>
  <c r="F172" i="3" s="1"/>
  <c r="H172" i="3" s="1"/>
  <c r="E171" i="3"/>
  <c r="I171" i="3"/>
  <c r="J171" i="3" s="1"/>
  <c r="D171" i="3"/>
  <c r="E170" i="3"/>
  <c r="I170" i="3"/>
  <c r="J170" i="3" s="1"/>
  <c r="D170" i="3"/>
  <c r="F170" i="3"/>
  <c r="H170" i="3" s="1"/>
  <c r="E169" i="3"/>
  <c r="I169" i="3" s="1"/>
  <c r="J169" i="3" s="1"/>
  <c r="D169" i="3"/>
  <c r="O16" i="3"/>
  <c r="O15" i="3" s="1"/>
  <c r="N16" i="3"/>
  <c r="N15" i="3"/>
  <c r="M16" i="3"/>
  <c r="M15" i="3" s="1"/>
  <c r="L16" i="3"/>
  <c r="L15" i="3"/>
  <c r="L12" i="3" s="1"/>
  <c r="K16" i="3"/>
  <c r="K15" i="3" s="1"/>
  <c r="K12" i="3" s="1"/>
  <c r="A13" i="3"/>
  <c r="G6" i="3"/>
  <c r="G7" i="3"/>
  <c r="G5" i="3"/>
  <c r="G4" i="3"/>
  <c r="R565" i="1"/>
  <c r="R559" i="1"/>
  <c r="R534" i="1"/>
  <c r="R540" i="1"/>
  <c r="R532" i="1"/>
  <c r="R513" i="1"/>
  <c r="R514" i="1"/>
  <c r="R515" i="1"/>
  <c r="R516" i="1"/>
  <c r="R517" i="1"/>
  <c r="R518" i="1"/>
  <c r="R533" i="1"/>
  <c r="R549" i="1"/>
  <c r="R545" i="1"/>
  <c r="R530" i="1"/>
  <c r="R43" i="1"/>
  <c r="R44" i="1"/>
  <c r="R45" i="1"/>
  <c r="R46" i="1"/>
  <c r="R48" i="1"/>
  <c r="R49" i="1"/>
  <c r="R50" i="1"/>
  <c r="R531" i="1"/>
  <c r="R53" i="1"/>
  <c r="R56" i="1"/>
  <c r="R57" i="1"/>
  <c r="R61" i="1"/>
  <c r="R64" i="1"/>
  <c r="R65" i="1"/>
  <c r="R66" i="1"/>
  <c r="R83" i="1"/>
  <c r="R84" i="1"/>
  <c r="R85" i="1"/>
  <c r="R87" i="1"/>
  <c r="R88" i="1"/>
  <c r="R89" i="1"/>
  <c r="R91" i="1"/>
  <c r="R92" i="1"/>
  <c r="R93" i="1"/>
  <c r="R94" i="1"/>
  <c r="R96" i="1"/>
  <c r="R97" i="1"/>
  <c r="R100" i="1"/>
  <c r="R102" i="1"/>
  <c r="R103" i="1"/>
  <c r="R104" i="1"/>
  <c r="R105" i="1"/>
  <c r="R106" i="1"/>
  <c r="R111" i="1"/>
  <c r="R112" i="1"/>
  <c r="R113" i="1"/>
  <c r="R117" i="1"/>
  <c r="R118" i="1"/>
  <c r="R120" i="1"/>
  <c r="R121" i="1"/>
  <c r="R128" i="1"/>
  <c r="R130" i="1"/>
  <c r="R131" i="1"/>
  <c r="R135" i="1"/>
  <c r="R136" i="1"/>
  <c r="R137" i="1"/>
  <c r="R71" i="1"/>
  <c r="R72" i="1"/>
  <c r="R141" i="1"/>
  <c r="R144" i="1"/>
  <c r="R145" i="1"/>
  <c r="R74" i="1"/>
  <c r="R75" i="1"/>
  <c r="R78" i="1"/>
  <c r="R79" i="1"/>
  <c r="R95" i="1"/>
  <c r="R98" i="1"/>
  <c r="R99" i="1"/>
  <c r="R101" i="1"/>
  <c r="R107" i="1"/>
  <c r="R108" i="1"/>
  <c r="R110" i="1"/>
  <c r="R114" i="1"/>
  <c r="R115" i="1"/>
  <c r="R116" i="1"/>
  <c r="R119" i="1"/>
  <c r="R122" i="1"/>
  <c r="R123" i="1"/>
  <c r="R526" i="1"/>
  <c r="R124" i="1"/>
  <c r="R125" i="1"/>
  <c r="R126" i="1"/>
  <c r="R127" i="1"/>
  <c r="R132" i="1"/>
  <c r="R133" i="1"/>
  <c r="R134" i="1"/>
  <c r="R138" i="1"/>
  <c r="R139" i="1"/>
  <c r="R140" i="1"/>
  <c r="R142" i="1"/>
  <c r="R146" i="1"/>
  <c r="R149" i="1"/>
  <c r="R151" i="1"/>
  <c r="R156" i="1"/>
  <c r="R158" i="1"/>
  <c r="R162" i="1"/>
  <c r="R165" i="1"/>
  <c r="R166" i="1"/>
  <c r="R168" i="1"/>
  <c r="R177" i="1"/>
  <c r="R179" i="1"/>
  <c r="R184" i="1"/>
  <c r="R185" i="1"/>
  <c r="R210" i="1"/>
  <c r="R211" i="1"/>
  <c r="R214" i="1"/>
  <c r="R218" i="1"/>
  <c r="R220" i="1"/>
  <c r="R224" i="1"/>
  <c r="R226" i="1"/>
  <c r="R237" i="1"/>
  <c r="R247" i="1"/>
  <c r="R251" i="1"/>
  <c r="R262" i="1"/>
  <c r="R264" i="1"/>
  <c r="R267" i="1"/>
  <c r="R268" i="1"/>
  <c r="R270" i="1"/>
  <c r="R272" i="1"/>
  <c r="R277" i="1"/>
  <c r="R285" i="1"/>
  <c r="R288" i="1"/>
  <c r="R294" i="1"/>
  <c r="R295" i="1"/>
  <c r="R297" i="1"/>
  <c r="R307" i="1"/>
  <c r="R309" i="1"/>
  <c r="R311" i="1"/>
  <c r="R312" i="1"/>
  <c r="R325" i="1"/>
  <c r="R330" i="1"/>
  <c r="R340" i="1"/>
  <c r="R341" i="1"/>
  <c r="R346" i="1"/>
  <c r="R347" i="1"/>
  <c r="R349" i="1"/>
  <c r="R362" i="1"/>
  <c r="R370" i="1"/>
  <c r="R380" i="1"/>
  <c r="R363" i="1"/>
  <c r="R379" i="1"/>
  <c r="R394" i="1"/>
  <c r="R405" i="1"/>
  <c r="R406" i="1"/>
  <c r="R408" i="1"/>
  <c r="R411" i="1"/>
  <c r="R415" i="1"/>
  <c r="R416" i="1"/>
  <c r="R427" i="1"/>
  <c r="R428" i="1"/>
  <c r="R436" i="1"/>
  <c r="R437" i="1"/>
  <c r="R438" i="1"/>
  <c r="R440" i="1"/>
  <c r="R448" i="1"/>
  <c r="R449" i="1"/>
  <c r="R450" i="1"/>
  <c r="R452" i="1"/>
  <c r="R456" i="1"/>
  <c r="R458" i="1"/>
  <c r="R465" i="1"/>
  <c r="R469" i="1"/>
  <c r="R470" i="1"/>
  <c r="R473" i="1"/>
  <c r="R474" i="1"/>
  <c r="R478" i="1"/>
  <c r="R480" i="1"/>
  <c r="R482" i="1"/>
  <c r="R483" i="1"/>
  <c r="R484" i="1"/>
  <c r="R485" i="1"/>
  <c r="R491" i="1"/>
  <c r="R492" i="1"/>
  <c r="R493" i="1"/>
  <c r="R494" i="1"/>
  <c r="R495" i="1"/>
  <c r="R496" i="1"/>
  <c r="R497" i="1"/>
  <c r="R498" i="1"/>
  <c r="R500" i="1"/>
  <c r="R503" i="1"/>
  <c r="R42" i="1"/>
  <c r="R47" i="1"/>
  <c r="R51" i="1"/>
  <c r="R60" i="1"/>
  <c r="R73" i="1"/>
  <c r="R80" i="1"/>
  <c r="R90" i="1"/>
  <c r="R109" i="1"/>
  <c r="R129" i="1"/>
  <c r="R143" i="1"/>
  <c r="R148" i="1"/>
  <c r="I148" i="1"/>
  <c r="R442" i="1"/>
  <c r="R476" i="1"/>
  <c r="R501" i="1"/>
  <c r="H222" i="3"/>
  <c r="G222" i="3"/>
  <c r="F261" i="3"/>
  <c r="H261" i="3" s="1"/>
  <c r="H269" i="3"/>
  <c r="F277" i="3"/>
  <c r="H277" i="3" s="1"/>
  <c r="G277" i="3"/>
  <c r="F285" i="3"/>
  <c r="G285" i="3"/>
  <c r="F293" i="3"/>
  <c r="H293" i="3"/>
  <c r="F309" i="3"/>
  <c r="J228" i="3"/>
  <c r="F202" i="3"/>
  <c r="H202" i="3" s="1"/>
  <c r="J264" i="3"/>
  <c r="I288" i="3"/>
  <c r="J288" i="3" s="1"/>
  <c r="I304" i="3"/>
  <c r="J304" i="3" s="1"/>
  <c r="J312" i="3"/>
  <c r="H230" i="3"/>
  <c r="G273" i="3"/>
  <c r="F297" i="3"/>
  <c r="F234" i="3"/>
  <c r="F242" i="3"/>
  <c r="H242" i="3" s="1"/>
  <c r="I260" i="3"/>
  <c r="J260" i="3"/>
  <c r="I276" i="3"/>
  <c r="J276" i="3" s="1"/>
  <c r="I308" i="3"/>
  <c r="J308" i="3" s="1"/>
  <c r="G278" i="3"/>
  <c r="G326" i="3"/>
  <c r="G334" i="3"/>
  <c r="G160" i="3"/>
  <c r="G128" i="3"/>
  <c r="H131" i="3"/>
  <c r="E13" i="3"/>
  <c r="E586" i="1"/>
  <c r="F586" i="1" s="1"/>
  <c r="G586" i="1" s="1"/>
  <c r="K586" i="1" s="1"/>
  <c r="E590" i="1"/>
  <c r="F590" i="1" s="1"/>
  <c r="G590" i="1" s="1"/>
  <c r="K590" i="1" s="1"/>
  <c r="E517" i="1"/>
  <c r="F517" i="1" s="1"/>
  <c r="E533" i="1"/>
  <c r="F533" i="1" s="1"/>
  <c r="E585" i="1"/>
  <c r="F585" i="1" s="1"/>
  <c r="G585" i="1" s="1"/>
  <c r="K585" i="1" s="1"/>
  <c r="E589" i="1"/>
  <c r="E234" i="1"/>
  <c r="F234" i="1" s="1"/>
  <c r="E382" i="1"/>
  <c r="F382" i="1" s="1"/>
  <c r="E520" i="1"/>
  <c r="E519" i="1"/>
  <c r="F519" i="1" s="1"/>
  <c r="G519" i="1" s="1"/>
  <c r="I519" i="1" s="1"/>
  <c r="E516" i="1"/>
  <c r="F516" i="1" s="1"/>
  <c r="G226" i="3"/>
  <c r="G230" i="3"/>
  <c r="I284" i="3"/>
  <c r="J284" i="3" s="1"/>
  <c r="F284" i="3"/>
  <c r="H284" i="3"/>
  <c r="F204" i="3"/>
  <c r="H204" i="3" s="1"/>
  <c r="G279" i="3"/>
  <c r="H279" i="3"/>
  <c r="F247" i="3"/>
  <c r="H247" i="3"/>
  <c r="I250" i="3"/>
  <c r="J250" i="3" s="1"/>
  <c r="F250" i="3"/>
  <c r="H250" i="3" s="1"/>
  <c r="G250" i="3"/>
  <c r="I235" i="3"/>
  <c r="J235" i="3" s="1"/>
  <c r="F177" i="3"/>
  <c r="H177" i="3"/>
  <c r="H285" i="3"/>
  <c r="F240" i="3"/>
  <c r="H113" i="3"/>
  <c r="G113" i="3"/>
  <c r="G109" i="3"/>
  <c r="I96" i="3"/>
  <c r="J96" i="3"/>
  <c r="F237" i="3"/>
  <c r="H237" i="3" s="1"/>
  <c r="G237" i="3"/>
  <c r="H186" i="3"/>
  <c r="H143" i="3"/>
  <c r="G143" i="3"/>
  <c r="G317" i="3"/>
  <c r="F169" i="3"/>
  <c r="J177" i="3"/>
  <c r="F193" i="3"/>
  <c r="H193" i="3" s="1"/>
  <c r="J204" i="3"/>
  <c r="H217" i="3"/>
  <c r="I217" i="3"/>
  <c r="J217" i="3"/>
  <c r="I240" i="3"/>
  <c r="J240" i="3" s="1"/>
  <c r="I247" i="3"/>
  <c r="J247" i="3"/>
  <c r="F255" i="3"/>
  <c r="G255" i="3" s="1"/>
  <c r="I255" i="3"/>
  <c r="J255" i="3"/>
  <c r="F260" i="3"/>
  <c r="H260" i="3" s="1"/>
  <c r="I282" i="3"/>
  <c r="J282" i="3"/>
  <c r="F282" i="3"/>
  <c r="H282" i="3" s="1"/>
  <c r="G25" i="3"/>
  <c r="F191" i="3"/>
  <c r="H191" i="3" s="1"/>
  <c r="F220" i="3"/>
  <c r="H245" i="3"/>
  <c r="I253" i="3"/>
  <c r="J253" i="3" s="1"/>
  <c r="G253" i="3"/>
  <c r="H253" i="3"/>
  <c r="G303" i="3"/>
  <c r="F78" i="3"/>
  <c r="F60" i="3"/>
  <c r="H60" i="3"/>
  <c r="I60" i="3"/>
  <c r="J60" i="3" s="1"/>
  <c r="F184" i="3"/>
  <c r="I191" i="3"/>
  <c r="J191" i="3"/>
  <c r="F238" i="3"/>
  <c r="H238" i="3" s="1"/>
  <c r="I238" i="3"/>
  <c r="J238" i="3"/>
  <c r="G292" i="3"/>
  <c r="H298" i="3"/>
  <c r="G298" i="3"/>
  <c r="I13" i="3"/>
  <c r="F88" i="3"/>
  <c r="H88" i="3" s="1"/>
  <c r="G88" i="3"/>
  <c r="F36" i="3"/>
  <c r="H36" i="3" s="1"/>
  <c r="F13" i="3"/>
  <c r="F12" i="3"/>
  <c r="F41" i="3"/>
  <c r="H41" i="3" s="1"/>
  <c r="G269" i="3"/>
  <c r="F189" i="3"/>
  <c r="H189" i="3" s="1"/>
  <c r="G315" i="3"/>
  <c r="H315" i="3"/>
  <c r="F107" i="3"/>
  <c r="F93" i="3"/>
  <c r="H93" i="3"/>
  <c r="G93" i="3"/>
  <c r="F54" i="3"/>
  <c r="H54" i="3"/>
  <c r="G54" i="3"/>
  <c r="J180" i="3"/>
  <c r="F180" i="3"/>
  <c r="H180" i="3" s="1"/>
  <c r="F187" i="3"/>
  <c r="H187" i="3"/>
  <c r="G187" i="3"/>
  <c r="J196" i="3"/>
  <c r="F196" i="3"/>
  <c r="G196" i="3" s="1"/>
  <c r="F53" i="3"/>
  <c r="H53" i="3" s="1"/>
  <c r="G53" i="3"/>
  <c r="I185" i="3"/>
  <c r="J185" i="3" s="1"/>
  <c r="F185" i="3"/>
  <c r="G190" i="3"/>
  <c r="J259" i="3"/>
  <c r="F259" i="3"/>
  <c r="G259" i="3" s="1"/>
  <c r="H259" i="3"/>
  <c r="D13" i="3"/>
  <c r="F75" i="3"/>
  <c r="I75" i="3"/>
  <c r="J75" i="3" s="1"/>
  <c r="G66" i="3"/>
  <c r="F183" i="3"/>
  <c r="H183" i="3" s="1"/>
  <c r="J183" i="3"/>
  <c r="F216" i="3"/>
  <c r="I262" i="3"/>
  <c r="J262" i="3"/>
  <c r="G267" i="3"/>
  <c r="F97" i="3"/>
  <c r="H97" i="3" s="1"/>
  <c r="G80" i="3"/>
  <c r="F150" i="3"/>
  <c r="H146" i="3"/>
  <c r="F121" i="3"/>
  <c r="H121" i="3" s="1"/>
  <c r="G121" i="3"/>
  <c r="F79" i="3"/>
  <c r="H73" i="3"/>
  <c r="G73" i="3"/>
  <c r="F57" i="3"/>
  <c r="I160" i="3"/>
  <c r="J160" i="3" s="1"/>
  <c r="G229" i="3"/>
  <c r="F206" i="3"/>
  <c r="F171" i="3"/>
  <c r="H171" i="3" s="1"/>
  <c r="G171" i="3"/>
  <c r="I245" i="3"/>
  <c r="J245" i="3" s="1"/>
  <c r="G261" i="3"/>
  <c r="G293" i="3"/>
  <c r="I305" i="3"/>
  <c r="J305" i="3" s="1"/>
  <c r="H311" i="3"/>
  <c r="G311" i="3"/>
  <c r="J12" i="3"/>
  <c r="G98" i="3"/>
  <c r="F89" i="3"/>
  <c r="H89" i="3"/>
  <c r="F173" i="3"/>
  <c r="H173" i="3"/>
  <c r="G173" i="3"/>
  <c r="F175" i="3"/>
  <c r="H175" i="3" s="1"/>
  <c r="I193" i="3"/>
  <c r="J193" i="3"/>
  <c r="G208" i="3"/>
  <c r="I246" i="3"/>
  <c r="J246" i="3"/>
  <c r="H322" i="3"/>
  <c r="G153" i="3"/>
  <c r="J132" i="3"/>
  <c r="F132" i="3"/>
  <c r="H132" i="3" s="1"/>
  <c r="F82" i="3"/>
  <c r="I82" i="3"/>
  <c r="J82" i="3"/>
  <c r="H59" i="3"/>
  <c r="I93" i="3"/>
  <c r="J93" i="3"/>
  <c r="I79" i="3"/>
  <c r="J79" i="3" s="1"/>
  <c r="F221" i="3"/>
  <c r="G221" i="3" s="1"/>
  <c r="F231" i="3"/>
  <c r="F248" i="3"/>
  <c r="H248" i="3" s="1"/>
  <c r="F157" i="3"/>
  <c r="G157" i="3" s="1"/>
  <c r="I157" i="3"/>
  <c r="J157" i="3" s="1"/>
  <c r="F144" i="3"/>
  <c r="H144" i="3"/>
  <c r="F136" i="3"/>
  <c r="H136" i="3" s="1"/>
  <c r="G136" i="3"/>
  <c r="G102" i="3"/>
  <c r="H102" i="3"/>
  <c r="G65" i="1"/>
  <c r="I65" i="1" s="1"/>
  <c r="I237" i="3"/>
  <c r="J237" i="3" s="1"/>
  <c r="F264" i="3"/>
  <c r="H264" i="3"/>
  <c r="G264" i="3"/>
  <c r="H323" i="3"/>
  <c r="G155" i="3"/>
  <c r="G151" i="3"/>
  <c r="H151" i="3"/>
  <c r="F147" i="3"/>
  <c r="I147" i="3"/>
  <c r="J147" i="3" s="1"/>
  <c r="H129" i="3"/>
  <c r="G129" i="3"/>
  <c r="F74" i="3"/>
  <c r="H74" i="3"/>
  <c r="J333" i="3"/>
  <c r="G154" i="3"/>
  <c r="I101" i="3"/>
  <c r="J101" i="3" s="1"/>
  <c r="G101" i="3"/>
  <c r="F67" i="3"/>
  <c r="G63" i="3"/>
  <c r="I113" i="3"/>
  <c r="J113" i="3" s="1"/>
  <c r="I53" i="3"/>
  <c r="J53" i="3" s="1"/>
  <c r="E23" i="4"/>
  <c r="F165" i="3"/>
  <c r="H165" i="3"/>
  <c r="G161" i="3"/>
  <c r="F156" i="3"/>
  <c r="G156" i="3"/>
  <c r="I156" i="3"/>
  <c r="J156" i="3"/>
  <c r="G131" i="3"/>
  <c r="F95" i="3"/>
  <c r="H95" i="3"/>
  <c r="I166" i="3"/>
  <c r="J166" i="3" s="1"/>
  <c r="I153" i="3"/>
  <c r="J153" i="3" s="1"/>
  <c r="I279" i="3"/>
  <c r="J279" i="3" s="1"/>
  <c r="G312" i="3"/>
  <c r="I332" i="3"/>
  <c r="J332" i="3" s="1"/>
  <c r="I168" i="3"/>
  <c r="J168" i="3" s="1"/>
  <c r="J119" i="3"/>
  <c r="G84" i="3"/>
  <c r="F130" i="3"/>
  <c r="H130" i="3"/>
  <c r="G130" i="3"/>
  <c r="G118" i="3"/>
  <c r="H118" i="3"/>
  <c r="F50" i="3"/>
  <c r="G50" i="3" s="1"/>
  <c r="I159" i="3"/>
  <c r="J159" i="3" s="1"/>
  <c r="I97" i="3"/>
  <c r="J97" i="3" s="1"/>
  <c r="I77" i="3"/>
  <c r="J77" i="3"/>
  <c r="J293" i="3"/>
  <c r="G296" i="3"/>
  <c r="G327" i="3"/>
  <c r="G164" i="3"/>
  <c r="F159" i="3"/>
  <c r="F133" i="3"/>
  <c r="H133" i="3" s="1"/>
  <c r="I150" i="3"/>
  <c r="J150" i="3"/>
  <c r="I122" i="3"/>
  <c r="J122" i="3" s="1"/>
  <c r="I95" i="3"/>
  <c r="J95" i="3" s="1"/>
  <c r="J88" i="3"/>
  <c r="I151" i="3"/>
  <c r="J151" i="3" s="1"/>
  <c r="I118" i="3"/>
  <c r="J118" i="3"/>
  <c r="I65" i="3"/>
  <c r="J65" i="3"/>
  <c r="I89" i="3"/>
  <c r="J89" i="3"/>
  <c r="G241" i="1"/>
  <c r="E432" i="1"/>
  <c r="F432" i="1" s="1"/>
  <c r="E609" i="1"/>
  <c r="F609" i="1" s="1"/>
  <c r="E613" i="1"/>
  <c r="F613" i="1" s="1"/>
  <c r="G613" i="1" s="1"/>
  <c r="E616" i="1"/>
  <c r="F616" i="1" s="1"/>
  <c r="E626" i="1"/>
  <c r="F626" i="1"/>
  <c r="G626" i="1" s="1"/>
  <c r="E592" i="1"/>
  <c r="E600" i="1"/>
  <c r="F600" i="1" s="1"/>
  <c r="E591" i="1"/>
  <c r="E514" i="1"/>
  <c r="E513" i="1"/>
  <c r="F513" i="1" s="1"/>
  <c r="E583" i="1"/>
  <c r="F583" i="1" s="1"/>
  <c r="E579" i="1"/>
  <c r="F579" i="1" s="1"/>
  <c r="E574" i="1"/>
  <c r="F574" i="1" s="1"/>
  <c r="E567" i="1"/>
  <c r="F567" i="1" s="1"/>
  <c r="E561" i="1"/>
  <c r="E557" i="1"/>
  <c r="E545" i="1"/>
  <c r="E541" i="1"/>
  <c r="E522" i="1"/>
  <c r="F522" i="1" s="1"/>
  <c r="E442" i="1"/>
  <c r="E447" i="1"/>
  <c r="F447" i="1" s="1"/>
  <c r="E454" i="1"/>
  <c r="F454" i="1" s="1"/>
  <c r="E460" i="1"/>
  <c r="F460" i="1" s="1"/>
  <c r="E472" i="1"/>
  <c r="E477" i="1"/>
  <c r="E487" i="1"/>
  <c r="F487" i="1" s="1"/>
  <c r="G487" i="1" s="1"/>
  <c r="I487" i="1" s="1"/>
  <c r="E490" i="1"/>
  <c r="E499" i="1"/>
  <c r="F499" i="1" s="1"/>
  <c r="E91" i="1"/>
  <c r="F91" i="1" s="1"/>
  <c r="G91" i="1" s="1"/>
  <c r="I91" i="1" s="1"/>
  <c r="E72" i="1"/>
  <c r="F72" i="1" s="1"/>
  <c r="E48" i="1"/>
  <c r="F48" i="1" s="1"/>
  <c r="E575" i="1"/>
  <c r="F575" i="1" s="1"/>
  <c r="E156" i="1"/>
  <c r="E427" i="1"/>
  <c r="E496" i="1"/>
  <c r="E54" i="1"/>
  <c r="F54" i="1" s="1"/>
  <c r="G54" i="1" s="1"/>
  <c r="I54" i="1" s="1"/>
  <c r="E32" i="1"/>
  <c r="F32" i="1" s="1"/>
  <c r="E34" i="1"/>
  <c r="F34" i="1" s="1"/>
  <c r="E36" i="1"/>
  <c r="E38" i="1"/>
  <c r="E231" i="4" s="1"/>
  <c r="E40" i="1"/>
  <c r="F40" i="1" s="1"/>
  <c r="E536" i="1"/>
  <c r="F536" i="1" s="1"/>
  <c r="E543" i="1"/>
  <c r="E551" i="1"/>
  <c r="E553" i="1"/>
  <c r="F553" i="1" s="1"/>
  <c r="G553" i="1" s="1"/>
  <c r="I553" i="1" s="1"/>
  <c r="E560" i="1"/>
  <c r="E564" i="1"/>
  <c r="F564" i="1" s="1"/>
  <c r="E506" i="1"/>
  <c r="F506" i="1" s="1"/>
  <c r="E510" i="1"/>
  <c r="F510" i="1" s="1"/>
  <c r="E521" i="1"/>
  <c r="F521" i="1" s="1"/>
  <c r="E524" i="1"/>
  <c r="E529" i="1"/>
  <c r="E55" i="1"/>
  <c r="F55" i="1" s="1"/>
  <c r="E59" i="1"/>
  <c r="E239" i="4" s="1"/>
  <c r="E63" i="1"/>
  <c r="F63" i="1" s="1"/>
  <c r="G63" i="1" s="1"/>
  <c r="I63" i="1" s="1"/>
  <c r="E76" i="1"/>
  <c r="F76" i="1" s="1"/>
  <c r="E86" i="1"/>
  <c r="E395" i="1"/>
  <c r="E409" i="1"/>
  <c r="F409" i="1"/>
  <c r="G409" i="1" s="1"/>
  <c r="E414" i="1"/>
  <c r="F414" i="1" s="1"/>
  <c r="E430" i="1"/>
  <c r="E433" i="1"/>
  <c r="F433" i="1" s="1"/>
  <c r="E439" i="1"/>
  <c r="E444" i="1"/>
  <c r="E451" i="1"/>
  <c r="F451" i="1" s="1"/>
  <c r="E457" i="1"/>
  <c r="E466" i="1"/>
  <c r="F466" i="1" s="1"/>
  <c r="G466" i="1" s="1"/>
  <c r="I466" i="1" s="1"/>
  <c r="E468" i="1"/>
  <c r="F468" i="1" s="1"/>
  <c r="E475" i="1"/>
  <c r="F475" i="1" s="1"/>
  <c r="E486" i="1"/>
  <c r="E512" i="1"/>
  <c r="F512" i="1" s="1"/>
  <c r="E633" i="1"/>
  <c r="F633" i="1" s="1"/>
  <c r="G633" i="1" s="1"/>
  <c r="E619" i="1"/>
  <c r="F619" i="1" s="1"/>
  <c r="E629" i="1"/>
  <c r="F629" i="1" s="1"/>
  <c r="E595" i="1"/>
  <c r="F595" i="1" s="1"/>
  <c r="G595" i="1" s="1"/>
  <c r="I595" i="1" s="1"/>
  <c r="E604" i="1"/>
  <c r="F604" i="1" s="1"/>
  <c r="E614" i="1"/>
  <c r="E624" i="1"/>
  <c r="F624" i="1" s="1"/>
  <c r="E598" i="1"/>
  <c r="F598" i="1" s="1"/>
  <c r="G598" i="1" s="1"/>
  <c r="E607" i="1"/>
  <c r="E603" i="1"/>
  <c r="F603" i="1" s="1"/>
  <c r="U603" i="1" s="1"/>
  <c r="E515" i="1"/>
  <c r="F515" i="1" s="1"/>
  <c r="G515" i="1" s="1"/>
  <c r="E588" i="1"/>
  <c r="F588" i="1" s="1"/>
  <c r="E582" i="1"/>
  <c r="F582" i="1" s="1"/>
  <c r="E578" i="1"/>
  <c r="F578" i="1" s="1"/>
  <c r="E571" i="1"/>
  <c r="E566" i="1"/>
  <c r="E622" i="1"/>
  <c r="F622" i="1" s="1"/>
  <c r="E617" i="1"/>
  <c r="F617" i="1" s="1"/>
  <c r="E627" i="1"/>
  <c r="F627" i="1" s="1"/>
  <c r="E593" i="1"/>
  <c r="F593" i="1" s="1"/>
  <c r="E601" i="1"/>
  <c r="E623" i="1"/>
  <c r="F623" i="1" s="1"/>
  <c r="E618" i="1"/>
  <c r="F618" i="1" s="1"/>
  <c r="E628" i="1"/>
  <c r="F628" i="1" s="1"/>
  <c r="E594" i="1"/>
  <c r="E602" i="1"/>
  <c r="E518" i="1"/>
  <c r="F518" i="1" s="1"/>
  <c r="E611" i="1"/>
  <c r="E621" i="1"/>
  <c r="F621" i="1" s="1"/>
  <c r="E631" i="1"/>
  <c r="F631" i="1" s="1"/>
  <c r="E597" i="1"/>
  <c r="E606" i="1"/>
  <c r="F606" i="1" s="1"/>
  <c r="G606" i="1" s="1"/>
  <c r="E630" i="1"/>
  <c r="F630" i="1" s="1"/>
  <c r="G630" i="1" s="1"/>
  <c r="E605" i="1"/>
  <c r="F605" i="1" s="1"/>
  <c r="G605" i="1" s="1"/>
  <c r="I605" i="1" s="1"/>
  <c r="E565" i="1"/>
  <c r="E459" i="1"/>
  <c r="F459" i="1" s="1"/>
  <c r="E45" i="1"/>
  <c r="E13" i="4" s="1"/>
  <c r="E35" i="1"/>
  <c r="F35" i="1" s="1"/>
  <c r="E562" i="1"/>
  <c r="F562" i="1" s="1"/>
  <c r="G562" i="1" s="1"/>
  <c r="I562" i="1" s="1"/>
  <c r="E62" i="1"/>
  <c r="E431" i="1"/>
  <c r="F431" i="1" s="1"/>
  <c r="E502" i="1"/>
  <c r="F502" i="1" s="1"/>
  <c r="G502" i="1" s="1"/>
  <c r="I502" i="1" s="1"/>
  <c r="E612" i="1"/>
  <c r="F612" i="1" s="1"/>
  <c r="G612" i="1" s="1"/>
  <c r="E580" i="1"/>
  <c r="F580" i="1" s="1"/>
  <c r="E544" i="1"/>
  <c r="F544" i="1" s="1"/>
  <c r="E481" i="1"/>
  <c r="E347" i="1"/>
  <c r="F347" i="1" s="1"/>
  <c r="G347" i="1" s="1"/>
  <c r="E535" i="1"/>
  <c r="E511" i="1"/>
  <c r="E393" i="1"/>
  <c r="F393" i="1" s="1"/>
  <c r="G393" i="1" s="1"/>
  <c r="I393" i="1" s="1"/>
  <c r="E455" i="1"/>
  <c r="F455" i="1" s="1"/>
  <c r="E620" i="1"/>
  <c r="F620" i="1" s="1"/>
  <c r="E596" i="1"/>
  <c r="F596" i="1" s="1"/>
  <c r="E577" i="1"/>
  <c r="F577" i="1" s="1"/>
  <c r="E563" i="1"/>
  <c r="E446" i="1"/>
  <c r="F446" i="1"/>
  <c r="E87" i="1"/>
  <c r="F87" i="1" s="1"/>
  <c r="G87" i="1" s="1"/>
  <c r="I87" i="1" s="1"/>
  <c r="E41" i="1"/>
  <c r="F41" i="1" s="1"/>
  <c r="E552" i="1"/>
  <c r="F552" i="1" s="1"/>
  <c r="G552" i="1" s="1"/>
  <c r="I552" i="1" s="1"/>
  <c r="E52" i="1"/>
  <c r="E235" i="4" s="1"/>
  <c r="E429" i="1"/>
  <c r="F429" i="1" s="1"/>
  <c r="E471" i="1"/>
  <c r="F471" i="1" s="1"/>
  <c r="E150" i="1"/>
  <c r="F150" i="1" s="1"/>
  <c r="E154" i="1"/>
  <c r="F154" i="1" s="1"/>
  <c r="G154" i="1" s="1"/>
  <c r="I154" i="1" s="1"/>
  <c r="E157" i="1"/>
  <c r="E256" i="4" s="1"/>
  <c r="E161" i="1"/>
  <c r="E169" i="1"/>
  <c r="F169" i="1" s="1"/>
  <c r="E173" i="1"/>
  <c r="E175" i="1"/>
  <c r="E178" i="1"/>
  <c r="E189" i="1"/>
  <c r="F189" i="1" s="1"/>
  <c r="E191" i="1"/>
  <c r="F191" i="1" s="1"/>
  <c r="E193" i="1"/>
  <c r="E195" i="1"/>
  <c r="F195" i="1" s="1"/>
  <c r="E208" i="1"/>
  <c r="F208" i="1" s="1"/>
  <c r="E212" i="1"/>
  <c r="E215" i="1"/>
  <c r="F215" i="1" s="1"/>
  <c r="E217" i="1"/>
  <c r="F217" i="1" s="1"/>
  <c r="E222" i="1"/>
  <c r="F222" i="1" s="1"/>
  <c r="G222" i="1" s="1"/>
  <c r="I222" i="1" s="1"/>
  <c r="E225" i="1"/>
  <c r="F225" i="1" s="1"/>
  <c r="E228" i="1"/>
  <c r="F228" i="1" s="1"/>
  <c r="E230" i="1"/>
  <c r="E239" i="1"/>
  <c r="F239" i="1" s="1"/>
  <c r="E246" i="1"/>
  <c r="F246" i="1" s="1"/>
  <c r="G246" i="1" s="1"/>
  <c r="E257" i="1"/>
  <c r="F257" i="1" s="1"/>
  <c r="G257" i="1" s="1"/>
  <c r="I257" i="1" s="1"/>
  <c r="E263" i="1"/>
  <c r="F263" i="1" s="1"/>
  <c r="E266" i="1"/>
  <c r="E271" i="1"/>
  <c r="F271" i="1" s="1"/>
  <c r="E278" i="1"/>
  <c r="E283" i="1"/>
  <c r="F283" i="1" s="1"/>
  <c r="E286" i="1"/>
  <c r="E289" i="1"/>
  <c r="F289" i="1" s="1"/>
  <c r="E296" i="1"/>
  <c r="F296" i="1" s="1"/>
  <c r="E304" i="1"/>
  <c r="E301" i="1"/>
  <c r="F301" i="1" s="1"/>
  <c r="G301" i="1" s="1"/>
  <c r="I301" i="1" s="1"/>
  <c r="E308" i="1"/>
  <c r="F308" i="1" s="1"/>
  <c r="E305" i="1"/>
  <c r="E317" i="1"/>
  <c r="E319" i="1"/>
  <c r="F319" i="1" s="1"/>
  <c r="E326" i="1"/>
  <c r="E331" i="1"/>
  <c r="F331" i="1" s="1"/>
  <c r="E333" i="1"/>
  <c r="E335" i="1"/>
  <c r="F335" i="1" s="1"/>
  <c r="E338" i="1"/>
  <c r="E343" i="1"/>
  <c r="E344" i="1"/>
  <c r="F344" i="1" s="1"/>
  <c r="G344" i="1" s="1"/>
  <c r="I344" i="1" s="1"/>
  <c r="E350" i="1"/>
  <c r="E407" i="4" s="1"/>
  <c r="E352" i="1"/>
  <c r="E367" i="1"/>
  <c r="F367" i="1" s="1"/>
  <c r="E381" i="1"/>
  <c r="E82" i="1"/>
  <c r="F82" i="1" s="1"/>
  <c r="G82" i="1" s="1"/>
  <c r="I82" i="1" s="1"/>
  <c r="E167" i="1"/>
  <c r="E171" i="1"/>
  <c r="E182" i="1"/>
  <c r="F182" i="1" s="1"/>
  <c r="E187" i="1"/>
  <c r="E197" i="1"/>
  <c r="E200" i="1"/>
  <c r="F200" i="1" s="1"/>
  <c r="E608" i="1"/>
  <c r="F608" i="1" s="1"/>
  <c r="E558" i="1"/>
  <c r="E461" i="1"/>
  <c r="E50" i="1"/>
  <c r="F50" i="1" s="1"/>
  <c r="G50" i="1" s="1"/>
  <c r="I50" i="1" s="1"/>
  <c r="E37" i="1"/>
  <c r="F37" i="1" s="1"/>
  <c r="E504" i="1"/>
  <c r="F504" i="1" s="1"/>
  <c r="E69" i="1"/>
  <c r="F69" i="1" s="1"/>
  <c r="G69" i="1" s="1"/>
  <c r="I69" i="1" s="1"/>
  <c r="E441" i="1"/>
  <c r="E610" i="1"/>
  <c r="E587" i="1"/>
  <c r="F587" i="1" s="1"/>
  <c r="G587" i="1" s="1"/>
  <c r="K587" i="1" s="1"/>
  <c r="E576" i="1"/>
  <c r="F576" i="1" s="1"/>
  <c r="E525" i="1"/>
  <c r="F525" i="1" s="1"/>
  <c r="E488" i="1"/>
  <c r="E469" i="1"/>
  <c r="F469" i="1" s="1"/>
  <c r="E542" i="1"/>
  <c r="F542" i="1" s="1"/>
  <c r="E523" i="1"/>
  <c r="F523" i="1" s="1"/>
  <c r="G523" i="1" s="1"/>
  <c r="I523" i="1" s="1"/>
  <c r="E404" i="1"/>
  <c r="E464" i="1"/>
  <c r="E584" i="1"/>
  <c r="F584" i="1" s="1"/>
  <c r="E554" i="1"/>
  <c r="F554" i="1" s="1"/>
  <c r="E476" i="1"/>
  <c r="E124" i="1"/>
  <c r="E39" i="1"/>
  <c r="E507" i="1"/>
  <c r="F507" i="1" s="1"/>
  <c r="G507" i="1" s="1"/>
  <c r="I507" i="1" s="1"/>
  <c r="E77" i="1"/>
  <c r="F77" i="1" s="1"/>
  <c r="E445" i="1"/>
  <c r="F445" i="1" s="1"/>
  <c r="E147" i="1"/>
  <c r="E152" i="1"/>
  <c r="E155" i="1"/>
  <c r="F155" i="1" s="1"/>
  <c r="G155" i="1" s="1"/>
  <c r="I155" i="1" s="1"/>
  <c r="E160" i="1"/>
  <c r="F160" i="1" s="1"/>
  <c r="E163" i="1"/>
  <c r="F163" i="1" s="1"/>
  <c r="E172" i="1"/>
  <c r="F172" i="1" s="1"/>
  <c r="E174" i="1"/>
  <c r="E176" i="1"/>
  <c r="E188" i="1"/>
  <c r="F188" i="1" s="1"/>
  <c r="E190" i="1"/>
  <c r="E192" i="1"/>
  <c r="F192" i="1" s="1"/>
  <c r="E194" i="1"/>
  <c r="F194" i="1" s="1"/>
  <c r="G194" i="1" s="1"/>
  <c r="I194" i="1" s="1"/>
  <c r="E199" i="1"/>
  <c r="E209" i="1"/>
  <c r="F209" i="1" s="1"/>
  <c r="G209" i="1" s="1"/>
  <c r="I209" i="1" s="1"/>
  <c r="E213" i="1"/>
  <c r="F213" i="1" s="1"/>
  <c r="E216" i="1"/>
  <c r="F216" i="1" s="1"/>
  <c r="G216" i="1" s="1"/>
  <c r="I216" i="1" s="1"/>
  <c r="E221" i="1"/>
  <c r="E223" i="1"/>
  <c r="E227" i="1"/>
  <c r="F227" i="1" s="1"/>
  <c r="E229" i="1"/>
  <c r="E236" i="1"/>
  <c r="E240" i="1"/>
  <c r="F240" i="1" s="1"/>
  <c r="G240" i="1" s="1"/>
  <c r="I240" i="1" s="1"/>
  <c r="E248" i="1"/>
  <c r="E329" i="4" s="1"/>
  <c r="E260" i="1"/>
  <c r="E265" i="1"/>
  <c r="E269" i="1"/>
  <c r="F269" i="1" s="1"/>
  <c r="E273" i="1"/>
  <c r="E282" i="1"/>
  <c r="E284" i="1"/>
  <c r="F284" i="1" s="1"/>
  <c r="G284" i="1" s="1"/>
  <c r="I284" i="1" s="1"/>
  <c r="E287" i="1"/>
  <c r="F287" i="1" s="1"/>
  <c r="G287" i="1" s="1"/>
  <c r="I287" i="1" s="1"/>
  <c r="E293" i="1"/>
  <c r="F293" i="1" s="1"/>
  <c r="E302" i="1"/>
  <c r="E298" i="1"/>
  <c r="E306" i="1"/>
  <c r="E310" i="1"/>
  <c r="F310" i="1" s="1"/>
  <c r="E313" i="1"/>
  <c r="F313" i="1" s="1"/>
  <c r="E318" i="1"/>
  <c r="F318" i="1" s="1"/>
  <c r="E320" i="1"/>
  <c r="F320" i="1" s="1"/>
  <c r="G320" i="1" s="1"/>
  <c r="E329" i="1"/>
  <c r="F329" i="1" s="1"/>
  <c r="E332" i="1"/>
  <c r="E334" i="1"/>
  <c r="E336" i="1"/>
  <c r="E339" i="1"/>
  <c r="E345" i="1"/>
  <c r="E348" i="1"/>
  <c r="F348" i="1" s="1"/>
  <c r="E351" i="1"/>
  <c r="E361" i="1"/>
  <c r="F361" i="1" s="1"/>
  <c r="E378" i="1"/>
  <c r="F378" i="1" s="1"/>
  <c r="E81" i="1"/>
  <c r="F81" i="1" s="1"/>
  <c r="E164" i="1"/>
  <c r="E170" i="1"/>
  <c r="F170" i="1" s="1"/>
  <c r="E181" i="1"/>
  <c r="F181" i="1" s="1"/>
  <c r="E183" i="1"/>
  <c r="F183" i="1" s="1"/>
  <c r="E196" i="1"/>
  <c r="E198" i="1"/>
  <c r="F198" i="1" s="1"/>
  <c r="E201" i="1"/>
  <c r="E555" i="1"/>
  <c r="E570" i="1"/>
  <c r="E599" i="1"/>
  <c r="F599" i="1" s="1"/>
  <c r="E547" i="1"/>
  <c r="E581" i="1"/>
  <c r="F581" i="1" s="1"/>
  <c r="G581" i="1" s="1"/>
  <c r="K581" i="1" s="1"/>
  <c r="E625" i="1"/>
  <c r="F625" i="1" s="1"/>
  <c r="E58" i="1"/>
  <c r="F58" i="1" s="1"/>
  <c r="E453" i="1"/>
  <c r="E615" i="1"/>
  <c r="F615" i="1" s="1"/>
  <c r="E528" i="1"/>
  <c r="F528" i="1" s="1"/>
  <c r="E539" i="1"/>
  <c r="G132" i="3"/>
  <c r="G89" i="3"/>
  <c r="F176" i="1"/>
  <c r="F197" i="1"/>
  <c r="F59" i="1"/>
  <c r="F286" i="1"/>
  <c r="G208" i="1"/>
  <c r="I208" i="1" s="1"/>
  <c r="E238" i="4"/>
  <c r="F614" i="1"/>
  <c r="E236" i="4"/>
  <c r="F442" i="1"/>
  <c r="G442" i="1" s="1"/>
  <c r="I442" i="1" s="1"/>
  <c r="F592" i="1"/>
  <c r="G592" i="1" s="1"/>
  <c r="I592" i="1" s="1"/>
  <c r="E200" i="4"/>
  <c r="E244" i="4"/>
  <c r="E273" i="4"/>
  <c r="G165" i="3"/>
  <c r="G323" i="3"/>
  <c r="G144" i="3"/>
  <c r="G244" i="3"/>
  <c r="G201" i="3"/>
  <c r="G238" i="3"/>
  <c r="G191" i="3"/>
  <c r="G260" i="3"/>
  <c r="G177" i="3"/>
  <c r="G284" i="3"/>
  <c r="G512" i="1"/>
  <c r="I512" i="1" s="1"/>
  <c r="E284" i="4"/>
  <c r="H75" i="3"/>
  <c r="G75" i="3"/>
  <c r="G367" i="1"/>
  <c r="H156" i="3"/>
  <c r="G234" i="1"/>
  <c r="K234" i="1" s="1"/>
  <c r="F601" i="1"/>
  <c r="F339" i="1"/>
  <c r="G339" i="1" s="1"/>
  <c r="G471" i="1"/>
  <c r="I471" i="1" s="1"/>
  <c r="F558" i="1"/>
  <c r="F167" i="1"/>
  <c r="F563" i="1"/>
  <c r="E491" i="4"/>
  <c r="E241" i="4"/>
  <c r="E26" i="4"/>
  <c r="E234" i="4"/>
  <c r="G95" i="3"/>
  <c r="E245" i="4"/>
  <c r="G97" i="3"/>
  <c r="G272" i="3"/>
  <c r="G193" i="3"/>
  <c r="H96" i="3"/>
  <c r="G96" i="3"/>
  <c r="F511" i="1"/>
  <c r="G511" i="1" s="1"/>
  <c r="I511" i="1" s="1"/>
  <c r="G582" i="1"/>
  <c r="K582" i="1" s="1"/>
  <c r="F124" i="1"/>
  <c r="E69" i="4"/>
  <c r="E17" i="4"/>
  <c r="G580" i="1"/>
  <c r="K580" i="1" s="1"/>
  <c r="H216" i="3"/>
  <c r="G216" i="3"/>
  <c r="F193" i="1"/>
  <c r="G193" i="1" s="1"/>
  <c r="I193" i="1" s="1"/>
  <c r="E283" i="4"/>
  <c r="F594" i="1"/>
  <c r="F607" i="1"/>
  <c r="G607" i="1" s="1"/>
  <c r="F152" i="1"/>
  <c r="F266" i="1"/>
  <c r="E233" i="4"/>
  <c r="E489" i="4"/>
  <c r="E228" i="4"/>
  <c r="E263" i="4"/>
  <c r="H157" i="3"/>
  <c r="G206" i="3"/>
  <c r="H206" i="3"/>
  <c r="H185" i="3"/>
  <c r="G185" i="3"/>
  <c r="H255" i="3"/>
  <c r="E393" i="4"/>
  <c r="F326" i="1"/>
  <c r="G326" i="1" s="1"/>
  <c r="F597" i="1"/>
  <c r="G597" i="1" s="1"/>
  <c r="G175" i="3"/>
  <c r="F570" i="1"/>
  <c r="G570" i="1" s="1"/>
  <c r="K570" i="1" s="1"/>
  <c r="G564" i="1"/>
  <c r="F543" i="1"/>
  <c r="F334" i="1"/>
  <c r="G319" i="1"/>
  <c r="I319" i="1" s="1"/>
  <c r="F610" i="1"/>
  <c r="F333" i="1"/>
  <c r="G35" i="1"/>
  <c r="H35" i="1" s="1"/>
  <c r="G620" i="1"/>
  <c r="F557" i="1"/>
  <c r="G557" i="1" s="1"/>
  <c r="K557" i="1" s="1"/>
  <c r="F591" i="1"/>
  <c r="E247" i="4"/>
  <c r="H147" i="3"/>
  <c r="G147" i="3"/>
  <c r="H82" i="3"/>
  <c r="G82" i="3"/>
  <c r="G180" i="3"/>
  <c r="G60" i="3"/>
  <c r="G282" i="3"/>
  <c r="G169" i="3"/>
  <c r="H169" i="3"/>
  <c r="G204" i="3"/>
  <c r="G544" i="1"/>
  <c r="K544" i="1" s="1"/>
  <c r="G124" i="1"/>
  <c r="I124" i="1" s="1"/>
  <c r="G40" i="1"/>
  <c r="I246" i="1"/>
  <c r="G167" i="1"/>
  <c r="I167" i="1" s="1"/>
  <c r="G59" i="1"/>
  <c r="I59" i="1" s="1"/>
  <c r="G334" i="1"/>
  <c r="I334" i="1" s="1"/>
  <c r="G197" i="1"/>
  <c r="I197" i="1" s="1"/>
  <c r="G631" i="1"/>
  <c r="G627" i="1"/>
  <c r="K627" i="1" s="1"/>
  <c r="H228" i="3"/>
  <c r="G228" i="3"/>
  <c r="G47" i="1"/>
  <c r="I47" i="1" s="1"/>
  <c r="F336" i="1"/>
  <c r="G297" i="3"/>
  <c r="H297" i="3"/>
  <c r="I367" i="1"/>
  <c r="G163" i="1"/>
  <c r="I163" i="1" s="1"/>
  <c r="H306" i="3"/>
  <c r="G306" i="3"/>
  <c r="H308" i="3"/>
  <c r="G308" i="3"/>
  <c r="G87" i="3"/>
  <c r="I87" i="3"/>
  <c r="J87" i="3"/>
  <c r="F87" i="3"/>
  <c r="H87" i="3"/>
  <c r="G378" i="1"/>
  <c r="F190" i="1"/>
  <c r="G190" i="1" s="1"/>
  <c r="I190" i="1" s="1"/>
  <c r="F404" i="1"/>
  <c r="G404" i="1" s="1"/>
  <c r="I404" i="1" s="1"/>
  <c r="H212" i="3"/>
  <c r="G212" i="3"/>
  <c r="F236" i="3"/>
  <c r="H236" i="3"/>
  <c r="F314" i="3"/>
  <c r="H314" i="3"/>
  <c r="G314" i="3"/>
  <c r="I314" i="3"/>
  <c r="J314" i="3"/>
  <c r="F223" i="1"/>
  <c r="F173" i="1"/>
  <c r="F524" i="1"/>
  <c r="G524" i="1" s="1"/>
  <c r="I524" i="1" s="1"/>
  <c r="G79" i="3"/>
  <c r="H79" i="3"/>
  <c r="G200" i="3"/>
  <c r="H200" i="3"/>
  <c r="H286" i="3"/>
  <c r="G286" i="3"/>
  <c r="F319" i="3"/>
  <c r="H319" i="3" s="1"/>
  <c r="G55" i="3"/>
  <c r="F55" i="3"/>
  <c r="H55" i="3"/>
  <c r="F351" i="1"/>
  <c r="G351" i="1" s="1"/>
  <c r="I351" i="1" s="1"/>
  <c r="G616" i="1"/>
  <c r="G517" i="1"/>
  <c r="I517" i="1" s="1"/>
  <c r="G100" i="3"/>
  <c r="F100" i="3"/>
  <c r="H100" i="3"/>
  <c r="G348" i="1"/>
  <c r="I348" i="1" s="1"/>
  <c r="F338" i="1"/>
  <c r="F477" i="1"/>
  <c r="E356" i="4"/>
  <c r="H234" i="3"/>
  <c r="G234" i="3"/>
  <c r="F198" i="3"/>
  <c r="H198" i="3"/>
  <c r="F223" i="3"/>
  <c r="G223" i="3" s="1"/>
  <c r="H223" i="3"/>
  <c r="I223" i="3"/>
  <c r="J223" i="3" s="1"/>
  <c r="F92" i="3"/>
  <c r="I630" i="1"/>
  <c r="F156" i="1"/>
  <c r="G156" i="1" s="1"/>
  <c r="I156" i="1" s="1"/>
  <c r="H211" i="3"/>
  <c r="G211" i="3"/>
  <c r="F110" i="3"/>
  <c r="H110" i="3"/>
  <c r="F104" i="3"/>
  <c r="H104" i="3"/>
  <c r="F260" i="1"/>
  <c r="G263" i="1"/>
  <c r="I263" i="1" s="1"/>
  <c r="G188" i="1"/>
  <c r="F439" i="1"/>
  <c r="G439" i="1" s="1"/>
  <c r="I439" i="1" s="1"/>
  <c r="E479" i="4"/>
  <c r="G522" i="1"/>
  <c r="K522" i="1" s="1"/>
  <c r="F257" i="3"/>
  <c r="G257" i="3" s="1"/>
  <c r="F461" i="1"/>
  <c r="G461" i="1" s="1"/>
  <c r="I461" i="1" s="1"/>
  <c r="E209" i="4"/>
  <c r="F602" i="1"/>
  <c r="G602" i="1" s="1"/>
  <c r="K602" i="1" s="1"/>
  <c r="H184" i="3"/>
  <c r="G184" i="3"/>
  <c r="G183" i="3"/>
  <c r="N12" i="3"/>
  <c r="N13" i="3"/>
  <c r="G202" i="3"/>
  <c r="F254" i="3"/>
  <c r="H254" i="3" s="1"/>
  <c r="G254" i="3"/>
  <c r="I257" i="3"/>
  <c r="J257" i="3"/>
  <c r="F47" i="3"/>
  <c r="H47" i="3" s="1"/>
  <c r="O12" i="3"/>
  <c r="O13" i="3"/>
  <c r="G181" i="3"/>
  <c r="I202" i="3"/>
  <c r="J202" i="3"/>
  <c r="F213" i="3"/>
  <c r="H213" i="3" s="1"/>
  <c r="G213" i="3"/>
  <c r="F233" i="3"/>
  <c r="G233" i="3" s="1"/>
  <c r="H233" i="3"/>
  <c r="G249" i="3"/>
  <c r="F249" i="3"/>
  <c r="H249" i="3" s="1"/>
  <c r="F283" i="3"/>
  <c r="H283" i="3"/>
  <c r="F291" i="3"/>
  <c r="H291" i="3"/>
  <c r="I291" i="3"/>
  <c r="J291" i="3"/>
  <c r="I321" i="3"/>
  <c r="J321" i="3" s="1"/>
  <c r="F321" i="3"/>
  <c r="H321" i="3"/>
  <c r="I120" i="3"/>
  <c r="J120" i="3"/>
  <c r="F120" i="3"/>
  <c r="H120" i="3"/>
  <c r="F83" i="3"/>
  <c r="G83" i="3" s="1"/>
  <c r="I83" i="3"/>
  <c r="J83" i="3" s="1"/>
  <c r="G76" i="3"/>
  <c r="F76" i="3"/>
  <c r="H76" i="3"/>
  <c r="E303" i="4"/>
  <c r="E248" i="4"/>
  <c r="F545" i="1"/>
  <c r="G74" i="3"/>
  <c r="H231" i="3"/>
  <c r="G231" i="3"/>
  <c r="I233" i="3"/>
  <c r="J233" i="3" s="1"/>
  <c r="H235" i="3"/>
  <c r="G235" i="3"/>
  <c r="I178" i="3"/>
  <c r="J178" i="3"/>
  <c r="H270" i="3"/>
  <c r="I104" i="3"/>
  <c r="J104" i="3"/>
  <c r="G593" i="1"/>
  <c r="F565" i="1"/>
  <c r="G628" i="1"/>
  <c r="E177" i="4"/>
  <c r="F496" i="1"/>
  <c r="H221" i="3"/>
  <c r="L13" i="3"/>
  <c r="G170" i="3"/>
  <c r="F179" i="3"/>
  <c r="H179" i="3" s="1"/>
  <c r="F218" i="3"/>
  <c r="H218" i="3"/>
  <c r="G218" i="3"/>
  <c r="F241" i="3"/>
  <c r="I241" i="3"/>
  <c r="J241" i="3"/>
  <c r="F301" i="3"/>
  <c r="I301" i="3"/>
  <c r="J301" i="3" s="1"/>
  <c r="G341" i="3"/>
  <c r="H163" i="3"/>
  <c r="G163" i="3"/>
  <c r="F158" i="3"/>
  <c r="I158" i="3"/>
  <c r="J158" i="3" s="1"/>
  <c r="H142" i="3"/>
  <c r="G142" i="3"/>
  <c r="F138" i="3"/>
  <c r="H138" i="3" s="1"/>
  <c r="G138" i="3"/>
  <c r="I124" i="3"/>
  <c r="J124" i="3" s="1"/>
  <c r="G124" i="3"/>
  <c r="E249" i="4"/>
  <c r="F86" i="1"/>
  <c r="E484" i="4"/>
  <c r="G57" i="3"/>
  <c r="H57" i="3"/>
  <c r="G150" i="3"/>
  <c r="H150" i="3"/>
  <c r="I172" i="3"/>
  <c r="J172" i="3"/>
  <c r="G172" i="3"/>
  <c r="I179" i="3"/>
  <c r="J179" i="3" s="1"/>
  <c r="G209" i="3"/>
  <c r="F209" i="3"/>
  <c r="H209" i="3"/>
  <c r="I218" i="3"/>
  <c r="J218" i="3"/>
  <c r="G247" i="3"/>
  <c r="F265" i="3"/>
  <c r="H265" i="3" s="1"/>
  <c r="I265" i="3"/>
  <c r="J265" i="3" s="1"/>
  <c r="G265" i="3"/>
  <c r="I338" i="3"/>
  <c r="J338" i="3"/>
  <c r="F148" i="3"/>
  <c r="H148" i="3" s="1"/>
  <c r="I148" i="3"/>
  <c r="J148" i="3"/>
  <c r="F464" i="1"/>
  <c r="G76" i="1"/>
  <c r="I76" i="1" s="1"/>
  <c r="H196" i="3"/>
  <c r="H227" i="3"/>
  <c r="G227" i="3"/>
  <c r="F268" i="3"/>
  <c r="H268" i="3" s="1"/>
  <c r="I268" i="3"/>
  <c r="J268" i="3"/>
  <c r="I325" i="3"/>
  <c r="J325" i="3" s="1"/>
  <c r="F325" i="3"/>
  <c r="H166" i="3"/>
  <c r="G166" i="3"/>
  <c r="F162" i="3"/>
  <c r="I162" i="3"/>
  <c r="J162" i="3"/>
  <c r="F304" i="1"/>
  <c r="G575" i="1"/>
  <c r="I575" i="1" s="1"/>
  <c r="G335" i="3"/>
  <c r="H67" i="3"/>
  <c r="G67" i="3"/>
  <c r="H78" i="3"/>
  <c r="G78" i="3"/>
  <c r="G242" i="3"/>
  <c r="G186" i="3"/>
  <c r="I186" i="3"/>
  <c r="J186" i="3"/>
  <c r="F197" i="3"/>
  <c r="I197" i="3"/>
  <c r="J197" i="3" s="1"/>
  <c r="F232" i="3"/>
  <c r="H232" i="3"/>
  <c r="G232" i="3"/>
  <c r="F239" i="3"/>
  <c r="G239" i="3" s="1"/>
  <c r="G248" i="3"/>
  <c r="I138" i="3"/>
  <c r="J138" i="3" s="1"/>
  <c r="F329" i="3"/>
  <c r="G289" i="3"/>
  <c r="G215" i="3"/>
  <c r="I236" i="3"/>
  <c r="J236" i="3"/>
  <c r="F258" i="3"/>
  <c r="I258" i="3"/>
  <c r="J258" i="3"/>
  <c r="I273" i="3"/>
  <c r="J273" i="3"/>
  <c r="I281" i="3"/>
  <c r="J281" i="3" s="1"/>
  <c r="F281" i="3"/>
  <c r="G322" i="3"/>
  <c r="I328" i="3"/>
  <c r="J328" i="3" s="1"/>
  <c r="F328" i="3"/>
  <c r="F339" i="3"/>
  <c r="I339" i="3"/>
  <c r="J339" i="3" s="1"/>
  <c r="H141" i="3"/>
  <c r="F114" i="3"/>
  <c r="H114" i="3" s="1"/>
  <c r="G108" i="3"/>
  <c r="H108" i="3"/>
  <c r="F81" i="3"/>
  <c r="I81" i="3"/>
  <c r="J81" i="3"/>
  <c r="G69" i="3"/>
  <c r="I69" i="3"/>
  <c r="J69" i="3" s="1"/>
  <c r="H90" i="3"/>
  <c r="G90" i="3"/>
  <c r="I109" i="3"/>
  <c r="J109" i="3"/>
  <c r="G182" i="3"/>
  <c r="H182" i="3"/>
  <c r="F192" i="3"/>
  <c r="I192" i="3"/>
  <c r="J192" i="3" s="1"/>
  <c r="G199" i="3"/>
  <c r="I224" i="3"/>
  <c r="J224" i="3"/>
  <c r="G245" i="3"/>
  <c r="H262" i="3"/>
  <c r="G276" i="3"/>
  <c r="G295" i="3"/>
  <c r="F304" i="3"/>
  <c r="H304" i="3"/>
  <c r="F313" i="3"/>
  <c r="I313" i="3"/>
  <c r="J313" i="3"/>
  <c r="H318" i="3"/>
  <c r="G318" i="3"/>
  <c r="G333" i="3"/>
  <c r="H333" i="3"/>
  <c r="F342" i="3"/>
  <c r="H342" i="3" s="1"/>
  <c r="G342" i="3"/>
  <c r="G146" i="3"/>
  <c r="F122" i="3"/>
  <c r="H122" i="3" s="1"/>
  <c r="H112" i="3"/>
  <c r="G112" i="3"/>
  <c r="F68" i="3"/>
  <c r="H68" i="3"/>
  <c r="I100" i="3"/>
  <c r="J100" i="3"/>
  <c r="G145" i="3"/>
  <c r="F145" i="3"/>
  <c r="H145" i="3"/>
  <c r="I38" i="3"/>
  <c r="J38" i="3" s="1"/>
  <c r="F38" i="3"/>
  <c r="H38" i="3" s="1"/>
  <c r="G337" i="3"/>
  <c r="F195" i="3"/>
  <c r="H195" i="3" s="1"/>
  <c r="I289" i="3"/>
  <c r="J289" i="3" s="1"/>
  <c r="G307" i="3"/>
  <c r="H316" i="3"/>
  <c r="G316" i="3"/>
  <c r="I323" i="3"/>
  <c r="J323" i="3" s="1"/>
  <c r="G340" i="3"/>
  <c r="G140" i="3"/>
  <c r="G106" i="3"/>
  <c r="F106" i="3"/>
  <c r="H106" i="3"/>
  <c r="G111" i="1"/>
  <c r="I111" i="1" s="1"/>
  <c r="I209" i="3"/>
  <c r="J209" i="3"/>
  <c r="G225" i="3"/>
  <c r="G251" i="3"/>
  <c r="I283" i="3"/>
  <c r="J283" i="3" s="1"/>
  <c r="G320" i="3"/>
  <c r="G135" i="3"/>
  <c r="I110" i="3"/>
  <c r="J110" i="3"/>
  <c r="I199" i="3"/>
  <c r="J199" i="3" s="1"/>
  <c r="F125" i="3"/>
  <c r="G125" i="3" s="1"/>
  <c r="H125" i="3"/>
  <c r="H116" i="3"/>
  <c r="G116" i="3"/>
  <c r="F103" i="3"/>
  <c r="H103" i="3"/>
  <c r="F99" i="3"/>
  <c r="G99" i="3" s="1"/>
  <c r="H99" i="3"/>
  <c r="I163" i="3"/>
  <c r="J163" i="3" s="1"/>
  <c r="I134" i="3"/>
  <c r="J134" i="3" s="1"/>
  <c r="I121" i="3"/>
  <c r="J121" i="3" s="1"/>
  <c r="I115" i="3"/>
  <c r="J115" i="3"/>
  <c r="F207" i="3"/>
  <c r="H207" i="3"/>
  <c r="I212" i="3"/>
  <c r="J212" i="3"/>
  <c r="I248" i="3"/>
  <c r="J248" i="3" s="1"/>
  <c r="I275" i="3"/>
  <c r="J275" i="3"/>
  <c r="G280" i="3"/>
  <c r="I319" i="3"/>
  <c r="J319" i="3" s="1"/>
  <c r="I341" i="3"/>
  <c r="J341" i="3"/>
  <c r="G168" i="3"/>
  <c r="H168" i="3"/>
  <c r="F91" i="3"/>
  <c r="I91" i="3"/>
  <c r="J91" i="3"/>
  <c r="I105" i="3"/>
  <c r="J105" i="3" s="1"/>
  <c r="I92" i="3"/>
  <c r="J92" i="3"/>
  <c r="I62" i="3"/>
  <c r="J62" i="3"/>
  <c r="I55" i="3"/>
  <c r="J55" i="3"/>
  <c r="G370" i="1"/>
  <c r="I337" i="3"/>
  <c r="J337" i="3"/>
  <c r="I86" i="3"/>
  <c r="J86" i="3"/>
  <c r="G86" i="3"/>
  <c r="I76" i="3"/>
  <c r="J76" i="3" s="1"/>
  <c r="I335" i="3"/>
  <c r="J335" i="3"/>
  <c r="H152" i="3"/>
  <c r="G152" i="3"/>
  <c r="G123" i="3"/>
  <c r="H119" i="3"/>
  <c r="G119" i="3"/>
  <c r="H71" i="3"/>
  <c r="G71" i="3"/>
  <c r="F24" i="3"/>
  <c r="G24" i="3" s="1"/>
  <c r="I167" i="3"/>
  <c r="J167" i="3"/>
  <c r="I106" i="3"/>
  <c r="J106" i="3"/>
  <c r="I125" i="3"/>
  <c r="J125" i="3" s="1"/>
  <c r="I80" i="3"/>
  <c r="J80" i="3" s="1"/>
  <c r="E632" i="1"/>
  <c r="F632" i="1" s="1"/>
  <c r="G632" i="1" s="1"/>
  <c r="K632" i="1" s="1"/>
  <c r="E261" i="1"/>
  <c r="E275" i="1"/>
  <c r="E279" i="1"/>
  <c r="F279" i="1" s="1"/>
  <c r="E290" i="1"/>
  <c r="F290" i="1" s="1"/>
  <c r="E292" i="1"/>
  <c r="F292" i="1" s="1"/>
  <c r="E300" i="1"/>
  <c r="F300" i="1" s="1"/>
  <c r="E315" i="1"/>
  <c r="F315" i="1" s="1"/>
  <c r="E322" i="1"/>
  <c r="E327" i="1"/>
  <c r="F327" i="1" s="1"/>
  <c r="E337" i="1"/>
  <c r="F337" i="1" s="1"/>
  <c r="E353" i="1"/>
  <c r="E355" i="1"/>
  <c r="F355" i="1" s="1"/>
  <c r="E368" i="1"/>
  <c r="F368" i="1" s="1"/>
  <c r="G368" i="1" s="1"/>
  <c r="I368" i="1" s="1"/>
  <c r="E371" i="1"/>
  <c r="E373" i="1"/>
  <c r="E375" i="1"/>
  <c r="E377" i="1"/>
  <c r="F377" i="1" s="1"/>
  <c r="E384" i="1"/>
  <c r="E386" i="1"/>
  <c r="F386" i="1" s="1"/>
  <c r="G386" i="1" s="1"/>
  <c r="I386" i="1" s="1"/>
  <c r="E388" i="1"/>
  <c r="F388" i="1" s="1"/>
  <c r="E390" i="1"/>
  <c r="E392" i="1"/>
  <c r="F392" i="1" s="1"/>
  <c r="E397" i="1"/>
  <c r="E399" i="1"/>
  <c r="E401" i="1"/>
  <c r="F401" i="1" s="1"/>
  <c r="E403" i="1"/>
  <c r="E418" i="1"/>
  <c r="E639" i="1"/>
  <c r="F639" i="1" s="1"/>
  <c r="E495" i="1"/>
  <c r="F495" i="1" s="1"/>
  <c r="G495" i="1" s="1"/>
  <c r="E410" i="1"/>
  <c r="E202" i="1"/>
  <c r="F202" i="1" s="1"/>
  <c r="E204" i="1"/>
  <c r="F204" i="1" s="1"/>
  <c r="E206" i="1"/>
  <c r="F206" i="1" s="1"/>
  <c r="E219" i="1"/>
  <c r="F219" i="1" s="1"/>
  <c r="E232" i="1"/>
  <c r="E235" i="1"/>
  <c r="F235" i="1" s="1"/>
  <c r="E242" i="1"/>
  <c r="F242" i="1" s="1"/>
  <c r="E244" i="1"/>
  <c r="F244" i="1" s="1"/>
  <c r="E254" i="1"/>
  <c r="F254" i="1" s="1"/>
  <c r="E258" i="1"/>
  <c r="F258" i="1" s="1"/>
  <c r="E23" i="1"/>
  <c r="E25" i="1"/>
  <c r="F25" i="1" s="1"/>
  <c r="E27" i="1"/>
  <c r="F27" i="1" s="1"/>
  <c r="E29" i="1"/>
  <c r="F29" i="1" s="1"/>
  <c r="E68" i="1"/>
  <c r="E243" i="4" s="1"/>
  <c r="E641" i="1"/>
  <c r="F641" i="1"/>
  <c r="E634" i="1"/>
  <c r="F634" i="1" s="1"/>
  <c r="E103" i="1"/>
  <c r="F103" i="1" s="1"/>
  <c r="E500" i="1"/>
  <c r="E467" i="1"/>
  <c r="E249" i="1"/>
  <c r="F249" i="1" s="1"/>
  <c r="E252" i="1"/>
  <c r="E423" i="1"/>
  <c r="F423" i="1" s="1"/>
  <c r="E426" i="1"/>
  <c r="F426" i="1" s="1"/>
  <c r="E462" i="1"/>
  <c r="F462" i="1" s="1"/>
  <c r="E21" i="1"/>
  <c r="F21" i="1" s="1"/>
  <c r="E526" i="1"/>
  <c r="F526" i="1" s="1"/>
  <c r="E56" i="1"/>
  <c r="F56" i="1" s="1"/>
  <c r="E61" i="1"/>
  <c r="E21" i="4" s="1"/>
  <c r="F61" i="1"/>
  <c r="E66" i="1"/>
  <c r="E84" i="1"/>
  <c r="F84" i="1" s="1"/>
  <c r="E88" i="1"/>
  <c r="F88" i="1" s="1"/>
  <c r="E93" i="1"/>
  <c r="F93" i="1" s="1"/>
  <c r="E96" i="1"/>
  <c r="F96" i="1" s="1"/>
  <c r="E100" i="1"/>
  <c r="E104" i="1"/>
  <c r="E106" i="1"/>
  <c r="E113" i="1"/>
  <c r="E58" i="4" s="1"/>
  <c r="E120" i="1"/>
  <c r="F120" i="1" s="1"/>
  <c r="E128" i="1"/>
  <c r="F128" i="1" s="1"/>
  <c r="E131" i="1"/>
  <c r="F131" i="1"/>
  <c r="E136" i="1"/>
  <c r="E71" i="1"/>
  <c r="F71" i="1" s="1"/>
  <c r="E144" i="1"/>
  <c r="F144" i="1" s="1"/>
  <c r="G144" i="1" s="1"/>
  <c r="E74" i="1"/>
  <c r="E27" i="4" s="1"/>
  <c r="E78" i="1"/>
  <c r="E29" i="4" s="1"/>
  <c r="E640" i="1"/>
  <c r="F640" i="1" s="1"/>
  <c r="G640" i="1" s="1"/>
  <c r="E259" i="1"/>
  <c r="F259" i="1" s="1"/>
  <c r="E274" i="1"/>
  <c r="E276" i="1"/>
  <c r="F276" i="1" s="1"/>
  <c r="E281" i="1"/>
  <c r="F281" i="1" s="1"/>
  <c r="G281" i="1" s="1"/>
  <c r="I281" i="1" s="1"/>
  <c r="E291" i="1"/>
  <c r="E299" i="1"/>
  <c r="F299" i="1" s="1"/>
  <c r="E314" i="1"/>
  <c r="F314" i="1" s="1"/>
  <c r="E316" i="1"/>
  <c r="F316" i="1" s="1"/>
  <c r="E324" i="1"/>
  <c r="E328" i="1"/>
  <c r="F328" i="1" s="1"/>
  <c r="E342" i="1"/>
  <c r="F342" i="1" s="1"/>
  <c r="E354" i="1"/>
  <c r="F354" i="1" s="1"/>
  <c r="G354" i="1" s="1"/>
  <c r="I354" i="1" s="1"/>
  <c r="E356" i="1"/>
  <c r="F356" i="1" s="1"/>
  <c r="E364" i="1"/>
  <c r="F364" i="1" s="1"/>
  <c r="E369" i="1"/>
  <c r="E372" i="1"/>
  <c r="F372" i="1" s="1"/>
  <c r="E374" i="1"/>
  <c r="E376" i="1"/>
  <c r="F376" i="1" s="1"/>
  <c r="E383" i="1"/>
  <c r="E385" i="1"/>
  <c r="F385" i="1" s="1"/>
  <c r="E387" i="1"/>
  <c r="F387" i="1" s="1"/>
  <c r="E389" i="1"/>
  <c r="F389" i="1" s="1"/>
  <c r="G389" i="1" s="1"/>
  <c r="I389" i="1" s="1"/>
  <c r="E391" i="1"/>
  <c r="E396" i="1"/>
  <c r="F396" i="1" s="1"/>
  <c r="E398" i="1"/>
  <c r="E400" i="1"/>
  <c r="F400" i="1" s="1"/>
  <c r="E402" i="1"/>
  <c r="F402" i="1" s="1"/>
  <c r="E417" i="1"/>
  <c r="F417" i="1" s="1"/>
  <c r="E33" i="1"/>
  <c r="E359" i="1"/>
  <c r="E420" i="1"/>
  <c r="E115" i="1"/>
  <c r="F115" i="1" s="1"/>
  <c r="E538" i="1"/>
  <c r="F538" i="1" s="1"/>
  <c r="G538" i="1" s="1"/>
  <c r="U538" i="1" s="1"/>
  <c r="E250" i="1"/>
  <c r="F250" i="1" s="1"/>
  <c r="E425" i="1"/>
  <c r="F425" i="1" s="1"/>
  <c r="E489" i="1"/>
  <c r="E53" i="1"/>
  <c r="F53" i="1" s="1"/>
  <c r="E64" i="1"/>
  <c r="F64" i="1" s="1"/>
  <c r="E85" i="1"/>
  <c r="F85" i="1" s="1"/>
  <c r="E94" i="1"/>
  <c r="F94" i="1" s="1"/>
  <c r="G94" i="1" s="1"/>
  <c r="I94" i="1" s="1"/>
  <c r="E102" i="1"/>
  <c r="E112" i="1"/>
  <c r="F112" i="1" s="1"/>
  <c r="E121" i="1"/>
  <c r="F121" i="1" s="1"/>
  <c r="G121" i="1" s="1"/>
  <c r="E135" i="1"/>
  <c r="E141" i="1"/>
  <c r="F141" i="1" s="1"/>
  <c r="E75" i="1"/>
  <c r="F75" i="1" s="1"/>
  <c r="E43" i="1"/>
  <c r="F43" i="1" s="1"/>
  <c r="E530" i="1"/>
  <c r="E99" i="1"/>
  <c r="F99" i="1" s="1"/>
  <c r="E122" i="1"/>
  <c r="F122" i="1" s="1"/>
  <c r="E635" i="1"/>
  <c r="F635" i="1" s="1"/>
  <c r="E569" i="1"/>
  <c r="F569" i="1" s="1"/>
  <c r="G569" i="1" s="1"/>
  <c r="I569" i="1" s="1"/>
  <c r="G290" i="1"/>
  <c r="I290" i="1" s="1"/>
  <c r="E360" i="1"/>
  <c r="F360" i="1" s="1"/>
  <c r="G360" i="1" s="1"/>
  <c r="I360" i="1" s="1"/>
  <c r="E421" i="1"/>
  <c r="E467" i="4" s="1"/>
  <c r="E110" i="1"/>
  <c r="F110" i="1" s="1"/>
  <c r="E203" i="1"/>
  <c r="F203" i="1" s="1"/>
  <c r="G203" i="1" s="1"/>
  <c r="I203" i="1" s="1"/>
  <c r="E207" i="1"/>
  <c r="F207" i="1" s="1"/>
  <c r="E233" i="1"/>
  <c r="F233" i="1" s="1"/>
  <c r="E243" i="1"/>
  <c r="F243" i="1" s="1"/>
  <c r="G243" i="1" s="1"/>
  <c r="I243" i="1" s="1"/>
  <c r="E26" i="1"/>
  <c r="F26" i="1" s="1"/>
  <c r="E30" i="1"/>
  <c r="E223" i="4" s="1"/>
  <c r="I144" i="1"/>
  <c r="E44" i="1"/>
  <c r="E531" i="1"/>
  <c r="F531" i="1" s="1"/>
  <c r="E101" i="1"/>
  <c r="F101" i="1" s="1"/>
  <c r="E116" i="1"/>
  <c r="F116" i="1" s="1"/>
  <c r="E550" i="1"/>
  <c r="F550" i="1" s="1"/>
  <c r="G550" i="1" s="1"/>
  <c r="E125" i="1"/>
  <c r="F125" i="1" s="1"/>
  <c r="E127" i="1"/>
  <c r="E133" i="1"/>
  <c r="F133" i="1" s="1"/>
  <c r="E138" i="1"/>
  <c r="F138" i="1" s="1"/>
  <c r="G138" i="1" s="1"/>
  <c r="I138" i="1" s="1"/>
  <c r="E140" i="1"/>
  <c r="E146" i="1"/>
  <c r="F146" i="1" s="1"/>
  <c r="E151" i="1"/>
  <c r="E162" i="1"/>
  <c r="F162" i="1" s="1"/>
  <c r="E166" i="1"/>
  <c r="E96" i="4" s="1"/>
  <c r="E177" i="1"/>
  <c r="F177" i="1" s="1"/>
  <c r="G177" i="1" s="1"/>
  <c r="I177" i="1" s="1"/>
  <c r="E184" i="1"/>
  <c r="E210" i="1"/>
  <c r="F210" i="1" s="1"/>
  <c r="E214" i="1"/>
  <c r="F214" i="1" s="1"/>
  <c r="E220" i="1"/>
  <c r="F220" i="1" s="1"/>
  <c r="G220" i="1" s="1"/>
  <c r="I220" i="1" s="1"/>
  <c r="E226" i="1"/>
  <c r="F226" i="1" s="1"/>
  <c r="E247" i="1"/>
  <c r="F247" i="1" s="1"/>
  <c r="G247" i="1" s="1"/>
  <c r="E262" i="1"/>
  <c r="F262" i="1" s="1"/>
  <c r="G262" i="1" s="1"/>
  <c r="E267" i="1"/>
  <c r="E270" i="1"/>
  <c r="F270" i="1" s="1"/>
  <c r="E277" i="1"/>
  <c r="E288" i="1"/>
  <c r="F288" i="1" s="1"/>
  <c r="E295" i="1"/>
  <c r="F295" i="1" s="1"/>
  <c r="G295" i="1" s="1"/>
  <c r="I295" i="1" s="1"/>
  <c r="E307" i="1"/>
  <c r="F307" i="1"/>
  <c r="G307" i="1" s="1"/>
  <c r="E311" i="1"/>
  <c r="F311" i="1" s="1"/>
  <c r="E357" i="1"/>
  <c r="F357" i="1" s="1"/>
  <c r="E422" i="1"/>
  <c r="F422" i="1" s="1"/>
  <c r="E123" i="1"/>
  <c r="F123" i="1" s="1"/>
  <c r="E105" i="1"/>
  <c r="F105" i="1" s="1"/>
  <c r="E28" i="1"/>
  <c r="F28" i="1"/>
  <c r="G28" i="1" s="1"/>
  <c r="H28" i="1" s="1"/>
  <c r="E435" i="1"/>
  <c r="F435" i="1" s="1"/>
  <c r="E479" i="1"/>
  <c r="E119" i="1"/>
  <c r="E98" i="1"/>
  <c r="F98" i="1" s="1"/>
  <c r="G98" i="1" s="1"/>
  <c r="I98" i="1" s="1"/>
  <c r="E79" i="1"/>
  <c r="E83" i="1"/>
  <c r="F83" i="1" s="1"/>
  <c r="E255" i="1"/>
  <c r="E335" i="4" s="1"/>
  <c r="E165" i="1"/>
  <c r="F165" i="1" s="1"/>
  <c r="G165" i="1" s="1"/>
  <c r="I165" i="1" s="1"/>
  <c r="E548" i="1"/>
  <c r="F548" i="1" s="1"/>
  <c r="G548" i="1" s="1"/>
  <c r="I548" i="1" s="1"/>
  <c r="E130" i="1"/>
  <c r="F130" i="1" s="1"/>
  <c r="E231" i="1"/>
  <c r="F231" i="1" s="1"/>
  <c r="G231" i="1" s="1"/>
  <c r="I231" i="1" s="1"/>
  <c r="H325" i="3"/>
  <c r="G325" i="3"/>
  <c r="E378" i="4"/>
  <c r="G207" i="3"/>
  <c r="G103" i="3"/>
  <c r="G565" i="1"/>
  <c r="K565" i="1" s="1"/>
  <c r="G260" i="1"/>
  <c r="I260" i="1" s="1"/>
  <c r="G110" i="3"/>
  <c r="G338" i="1"/>
  <c r="I338" i="1" s="1"/>
  <c r="E452" i="4"/>
  <c r="G329" i="3"/>
  <c r="H329" i="3"/>
  <c r="G158" i="3"/>
  <c r="H158" i="3"/>
  <c r="G545" i="1"/>
  <c r="K545" i="1" s="1"/>
  <c r="H83" i="3"/>
  <c r="G223" i="1"/>
  <c r="I223" i="1" s="1"/>
  <c r="G236" i="3"/>
  <c r="G244" i="1"/>
  <c r="I244" i="1" s="1"/>
  <c r="E478" i="4"/>
  <c r="G122" i="3"/>
  <c r="H339" i="3"/>
  <c r="G339" i="3"/>
  <c r="H258" i="3"/>
  <c r="G258" i="3"/>
  <c r="G496" i="1"/>
  <c r="I496" i="1" s="1"/>
  <c r="G291" i="3"/>
  <c r="I188" i="1"/>
  <c r="G477" i="1"/>
  <c r="I477" i="1" s="1"/>
  <c r="E411" i="4"/>
  <c r="F374" i="1"/>
  <c r="G374" i="1" s="1"/>
  <c r="I374" i="1" s="1"/>
  <c r="G27" i="1"/>
  <c r="H27" i="1" s="1"/>
  <c r="F373" i="1"/>
  <c r="G373" i="1" s="1"/>
  <c r="I373" i="1" s="1"/>
  <c r="F261" i="1"/>
  <c r="G261" i="1" s="1"/>
  <c r="H313" i="3"/>
  <c r="G313" i="3"/>
  <c r="H328" i="3"/>
  <c r="G328" i="3"/>
  <c r="K593" i="1"/>
  <c r="G283" i="3"/>
  <c r="G319" i="3"/>
  <c r="G336" i="1"/>
  <c r="I336" i="1" s="1"/>
  <c r="F119" i="1"/>
  <c r="F151" i="1"/>
  <c r="G635" i="1"/>
  <c r="F530" i="1"/>
  <c r="G530" i="1" s="1"/>
  <c r="I530" i="1" s="1"/>
  <c r="F420" i="1"/>
  <c r="F359" i="1"/>
  <c r="F252" i="1"/>
  <c r="G252" i="1" s="1"/>
  <c r="I252" i="1" s="1"/>
  <c r="G202" i="1"/>
  <c r="I202" i="1" s="1"/>
  <c r="G105" i="1"/>
  <c r="I105" i="1" s="1"/>
  <c r="F322" i="1"/>
  <c r="E28" i="4"/>
  <c r="E221" i="4"/>
  <c r="H162" i="3"/>
  <c r="G162" i="3"/>
  <c r="G120" i="3"/>
  <c r="I378" i="1"/>
  <c r="I121" i="1"/>
  <c r="F267" i="1"/>
  <c r="E112" i="4"/>
  <c r="E22" i="4"/>
  <c r="E222" i="4"/>
  <c r="G91" i="3"/>
  <c r="H91" i="3"/>
  <c r="G195" i="3"/>
  <c r="G68" i="3"/>
  <c r="G304" i="3"/>
  <c r="H192" i="3"/>
  <c r="G192" i="3"/>
  <c r="G86" i="1"/>
  <c r="I86" i="1" s="1"/>
  <c r="G179" i="3"/>
  <c r="G321" i="3"/>
  <c r="G198" i="3"/>
  <c r="K616" i="1"/>
  <c r="E18" i="4"/>
  <c r="F66" i="1"/>
  <c r="E24" i="4"/>
  <c r="E415" i="4"/>
  <c r="E25" i="4"/>
  <c r="E218" i="4"/>
  <c r="E66" i="4"/>
  <c r="G114" i="3"/>
  <c r="H281" i="3"/>
  <c r="G281" i="3"/>
  <c r="G148" i="3"/>
  <c r="G301" i="3"/>
  <c r="H301" i="3"/>
  <c r="G104" i="3"/>
  <c r="G268" i="3"/>
  <c r="G173" i="1"/>
  <c r="I173" i="1" s="1"/>
  <c r="G151" i="1"/>
  <c r="I151" i="1" s="1"/>
  <c r="G267" i="1"/>
  <c r="K635" i="1"/>
  <c r="I550" i="1"/>
  <c r="G259" i="1"/>
  <c r="I259" i="1" s="1"/>
  <c r="G359" i="1"/>
  <c r="I359" i="1" s="1"/>
  <c r="G337" i="1"/>
  <c r="I337" i="1" s="1"/>
  <c r="H51" i="3"/>
  <c r="G51" i="3"/>
  <c r="G23" i="3"/>
  <c r="E18" i="3"/>
  <c r="D18" i="3"/>
  <c r="V22" i="1" l="1"/>
  <c r="G654" i="1"/>
  <c r="K654" i="1" s="1"/>
  <c r="Q654" i="1"/>
  <c r="S654" i="1" s="1"/>
  <c r="G653" i="1"/>
  <c r="K653" i="1" s="1"/>
  <c r="Q653" i="1"/>
  <c r="S653" i="1" s="1"/>
  <c r="G652" i="1"/>
  <c r="K652" i="1" s="1"/>
  <c r="Q652" i="1"/>
  <c r="S652" i="1" s="1"/>
  <c r="F5" i="1"/>
  <c r="G47" i="3"/>
  <c r="I28" i="3"/>
  <c r="J28" i="3" s="1"/>
  <c r="I44" i="3"/>
  <c r="J44" i="3" s="1"/>
  <c r="K598" i="1"/>
  <c r="K640" i="1"/>
  <c r="K606" i="1"/>
  <c r="E359" i="4"/>
  <c r="F74" i="1"/>
  <c r="E379" i="4"/>
  <c r="E225" i="4"/>
  <c r="F52" i="1"/>
  <c r="G52" i="1" s="1"/>
  <c r="I52" i="1" s="1"/>
  <c r="E65" i="4"/>
  <c r="E309" i="4"/>
  <c r="K628" i="1"/>
  <c r="E275" i="4"/>
  <c r="G648" i="1"/>
  <c r="Q648" i="1"/>
  <c r="G44" i="3"/>
  <c r="H44" i="3"/>
  <c r="F30" i="3"/>
  <c r="H30" i="3" s="1"/>
  <c r="I49" i="3"/>
  <c r="J49" i="3" s="1"/>
  <c r="I43" i="3"/>
  <c r="J43" i="3" s="1"/>
  <c r="F31" i="3"/>
  <c r="H31" i="3" s="1"/>
  <c r="I48" i="3"/>
  <c r="J48" i="3" s="1"/>
  <c r="G36" i="3"/>
  <c r="I31" i="3"/>
  <c r="J31" i="3" s="1"/>
  <c r="I21" i="3"/>
  <c r="J21" i="3" s="1"/>
  <c r="W10" i="1"/>
  <c r="F34" i="3"/>
  <c r="H34" i="3" s="1"/>
  <c r="H21" i="3"/>
  <c r="I47" i="3"/>
  <c r="J47" i="3" s="1"/>
  <c r="I35" i="3"/>
  <c r="J35" i="3" s="1"/>
  <c r="I24" i="3"/>
  <c r="J24" i="3" s="1"/>
  <c r="F46" i="3"/>
  <c r="H46" i="3" s="1"/>
  <c r="G38" i="3"/>
  <c r="F49" i="3"/>
  <c r="H49" i="3" s="1"/>
  <c r="I45" i="3"/>
  <c r="J45" i="3" s="1"/>
  <c r="H24" i="3"/>
  <c r="Q190" i="1"/>
  <c r="S190" i="1" s="1"/>
  <c r="Q151" i="1"/>
  <c r="S151" i="1" s="1"/>
  <c r="Q27" i="1"/>
  <c r="S27" i="1" s="1"/>
  <c r="Q522" i="1"/>
  <c r="S522" i="1" s="1"/>
  <c r="Q163" i="1"/>
  <c r="S163" i="1" s="1"/>
  <c r="Q334" i="1"/>
  <c r="S334" i="1" s="1"/>
  <c r="Q595" i="1"/>
  <c r="S595" i="1" s="1"/>
  <c r="Q188" i="1"/>
  <c r="S188" i="1" s="1"/>
  <c r="Q52" i="1"/>
  <c r="S52" i="1" s="1"/>
  <c r="Q512" i="1"/>
  <c r="S512" i="1" s="1"/>
  <c r="Q40" i="1"/>
  <c r="W3" i="1"/>
  <c r="Q374" i="1"/>
  <c r="S374" i="1" s="1"/>
  <c r="Q336" i="1"/>
  <c r="S336" i="1" s="1"/>
  <c r="Q320" i="1"/>
  <c r="S320" i="1" s="1"/>
  <c r="Q496" i="1"/>
  <c r="S496" i="1" s="1"/>
  <c r="Q123" i="1"/>
  <c r="Q425" i="1"/>
  <c r="Q299" i="1"/>
  <c r="Q219" i="1"/>
  <c r="Q388" i="1"/>
  <c r="Q290" i="1"/>
  <c r="S290" i="1" s="1"/>
  <c r="Q111" i="1"/>
  <c r="S111" i="1" s="1"/>
  <c r="F45" i="3"/>
  <c r="H45" i="3" s="1"/>
  <c r="G22" i="3"/>
  <c r="G43" i="3"/>
  <c r="Q348" i="1"/>
  <c r="Q87" i="1"/>
  <c r="S87" i="1" s="1"/>
  <c r="Q603" i="1"/>
  <c r="Q50" i="1"/>
  <c r="S50" i="1" s="1"/>
  <c r="Q544" i="1"/>
  <c r="S544" i="1" s="1"/>
  <c r="Q543" i="1"/>
  <c r="S543" i="1" s="1"/>
  <c r="Q581" i="1"/>
  <c r="Q77" i="1"/>
  <c r="Q335" i="1"/>
  <c r="Q620" i="1"/>
  <c r="Q459" i="1"/>
  <c r="Q564" i="1"/>
  <c r="S564" i="1" s="1"/>
  <c r="Q89" i="1"/>
  <c r="S89" i="1" s="1"/>
  <c r="Q51" i="1"/>
  <c r="S51" i="1" s="1"/>
  <c r="W17" i="1"/>
  <c r="W9" i="1"/>
  <c r="I32" i="3"/>
  <c r="J32" i="3" s="1"/>
  <c r="Q61" i="1"/>
  <c r="Q173" i="1"/>
  <c r="S173" i="1" s="1"/>
  <c r="Q545" i="1"/>
  <c r="S545" i="1" s="1"/>
  <c r="Q338" i="1"/>
  <c r="Q250" i="1"/>
  <c r="Q385" i="1"/>
  <c r="Q386" i="1"/>
  <c r="S386" i="1" s="1"/>
  <c r="Q148" i="1"/>
  <c r="S148" i="1" s="1"/>
  <c r="Q370" i="1"/>
  <c r="Q304" i="1"/>
  <c r="Q587" i="1"/>
  <c r="S587" i="1" s="1"/>
  <c r="Q393" i="1"/>
  <c r="S393" i="1" s="1"/>
  <c r="Q59" i="1"/>
  <c r="S59" i="1" s="1"/>
  <c r="Q347" i="1"/>
  <c r="Q208" i="1"/>
  <c r="S208" i="1" s="1"/>
  <c r="Q607" i="1"/>
  <c r="Q580" i="1"/>
  <c r="S580" i="1" s="1"/>
  <c r="Q167" i="1"/>
  <c r="S167" i="1" s="1"/>
  <c r="Q234" i="1"/>
  <c r="S234" i="1" s="1"/>
  <c r="Q613" i="1"/>
  <c r="S613" i="1" s="1"/>
  <c r="Q209" i="1"/>
  <c r="S209" i="1" s="1"/>
  <c r="Q41" i="1"/>
  <c r="Q593" i="1"/>
  <c r="S593" i="1" s="1"/>
  <c r="Q604" i="1"/>
  <c r="Q34" i="1"/>
  <c r="F35" i="3"/>
  <c r="H35" i="3" s="1"/>
  <c r="W16" i="1"/>
  <c r="W8" i="1"/>
  <c r="H52" i="3"/>
  <c r="I37" i="3"/>
  <c r="J37" i="3" s="1"/>
  <c r="Q420" i="1"/>
  <c r="Q342" i="1"/>
  <c r="Q144" i="1"/>
  <c r="S144" i="1" s="1"/>
  <c r="Q641" i="1"/>
  <c r="Q337" i="1"/>
  <c r="S337" i="1" s="1"/>
  <c r="Q155" i="1"/>
  <c r="S155" i="1" s="1"/>
  <c r="Q227" i="1"/>
  <c r="Q553" i="1"/>
  <c r="Q627" i="1"/>
  <c r="S627" i="1" s="1"/>
  <c r="Q592" i="1"/>
  <c r="Q598" i="1"/>
  <c r="S598" i="1" s="1"/>
  <c r="Q54" i="1"/>
  <c r="S54" i="1" s="1"/>
  <c r="Q183" i="1"/>
  <c r="Q367" i="1"/>
  <c r="S367" i="1" s="1"/>
  <c r="Q91" i="1"/>
  <c r="S91" i="1" s="1"/>
  <c r="Q143" i="1"/>
  <c r="S143" i="1" s="1"/>
  <c r="W15" i="1"/>
  <c r="W7" i="1"/>
  <c r="I42" i="3"/>
  <c r="J42" i="3" s="1"/>
  <c r="Q57" i="1"/>
  <c r="Q359" i="1"/>
  <c r="Q267" i="1"/>
  <c r="Q262" i="1"/>
  <c r="S262" i="1" s="1"/>
  <c r="Q360" i="1"/>
  <c r="Q242" i="1"/>
  <c r="Q477" i="1"/>
  <c r="Q223" i="1"/>
  <c r="S223" i="1" s="1"/>
  <c r="Q156" i="1"/>
  <c r="S156" i="1" s="1"/>
  <c r="Q130" i="1"/>
  <c r="Q328" i="1"/>
  <c r="Q276" i="1"/>
  <c r="Q244" i="1"/>
  <c r="Q202" i="1"/>
  <c r="Q377" i="1"/>
  <c r="Q76" i="1"/>
  <c r="Q351" i="1"/>
  <c r="S351" i="1" s="1"/>
  <c r="Q197" i="1"/>
  <c r="S197" i="1" s="1"/>
  <c r="Q246" i="1"/>
  <c r="S246" i="1" s="1"/>
  <c r="Q333" i="1"/>
  <c r="S333" i="1" s="1"/>
  <c r="Q558" i="1"/>
  <c r="Q614" i="1"/>
  <c r="Q617" i="1"/>
  <c r="Q469" i="1"/>
  <c r="Q296" i="1"/>
  <c r="Q263" i="1"/>
  <c r="I25" i="3"/>
  <c r="J25" i="3" s="1"/>
  <c r="H50" i="3"/>
  <c r="F42" i="3"/>
  <c r="H42" i="3" s="1"/>
  <c r="W14" i="1"/>
  <c r="W6" i="1"/>
  <c r="I41" i="3"/>
  <c r="J41" i="3" s="1"/>
  <c r="I36" i="3"/>
  <c r="J36" i="3" s="1"/>
  <c r="Q129" i="1"/>
  <c r="Q65" i="1"/>
  <c r="Q66" i="1"/>
  <c r="Q86" i="1"/>
  <c r="Q110" i="1"/>
  <c r="Q260" i="1"/>
  <c r="S260" i="1" s="1"/>
  <c r="Q75" i="1"/>
  <c r="Q464" i="1"/>
  <c r="Q628" i="1"/>
  <c r="S628" i="1" s="1"/>
  <c r="Q631" i="1"/>
  <c r="S631" i="1" s="1"/>
  <c r="Q240" i="1"/>
  <c r="S240" i="1" s="1"/>
  <c r="Q193" i="1"/>
  <c r="S193" i="1" s="1"/>
  <c r="Q442" i="1"/>
  <c r="S442" i="1" s="1"/>
  <c r="Q610" i="1"/>
  <c r="Q471" i="1"/>
  <c r="Q606" i="1"/>
  <c r="S606" i="1" s="1"/>
  <c r="Q619" i="1"/>
  <c r="W2" i="1"/>
  <c r="W13" i="1"/>
  <c r="W5" i="1"/>
  <c r="G48" i="3"/>
  <c r="Q259" i="1"/>
  <c r="Q177" i="1"/>
  <c r="Q322" i="1"/>
  <c r="Q461" i="1"/>
  <c r="S461" i="1" s="1"/>
  <c r="Q602" i="1"/>
  <c r="S602" i="1" s="1"/>
  <c r="Q154" i="1"/>
  <c r="S154" i="1" s="1"/>
  <c r="Q495" i="1"/>
  <c r="Q392" i="1"/>
  <c r="Q315" i="1"/>
  <c r="Q586" i="1"/>
  <c r="S586" i="1" s="1"/>
  <c r="Q194" i="1"/>
  <c r="S194" i="1" s="1"/>
  <c r="Q590" i="1"/>
  <c r="S590" i="1" s="1"/>
  <c r="Q287" i="1"/>
  <c r="S287" i="1" s="1"/>
  <c r="Q552" i="1"/>
  <c r="S552" i="1" s="1"/>
  <c r="Q517" i="1"/>
  <c r="S40" i="1"/>
  <c r="Q216" i="1"/>
  <c r="S216" i="1" s="1"/>
  <c r="Q326" i="1"/>
  <c r="Q301" i="1"/>
  <c r="S301" i="1" s="1"/>
  <c r="Q124" i="1"/>
  <c r="S124" i="1" s="1"/>
  <c r="Q310" i="1"/>
  <c r="Q269" i="1"/>
  <c r="Q319" i="1"/>
  <c r="Q487" i="1"/>
  <c r="W20" i="1"/>
  <c r="W12" i="1"/>
  <c r="W4" i="1"/>
  <c r="Q266" i="1"/>
  <c r="Q524" i="1"/>
  <c r="S524" i="1" s="1"/>
  <c r="Q565" i="1"/>
  <c r="S565" i="1" s="1"/>
  <c r="Q562" i="1"/>
  <c r="S562" i="1" s="1"/>
  <c r="Q82" i="1"/>
  <c r="S82" i="1" s="1"/>
  <c r="Q502" i="1"/>
  <c r="S502" i="1" s="1"/>
  <c r="Q284" i="1"/>
  <c r="Q35" i="1"/>
  <c r="S35" i="1" s="1"/>
  <c r="W19" i="1"/>
  <c r="W11" i="1"/>
  <c r="Q354" i="1"/>
  <c r="S354" i="1" s="1"/>
  <c r="Q207" i="1"/>
  <c r="Q119" i="1"/>
  <c r="Q105" i="1"/>
  <c r="Q288" i="1"/>
  <c r="Q116" i="1"/>
  <c r="Q233" i="1"/>
  <c r="Q635" i="1"/>
  <c r="S635" i="1" s="1"/>
  <c r="Q417" i="1"/>
  <c r="S417" i="1" s="1"/>
  <c r="Q93" i="1"/>
  <c r="Q25" i="1"/>
  <c r="Q639" i="1"/>
  <c r="Q292" i="1"/>
  <c r="Q90" i="1"/>
  <c r="S90" i="1" s="1"/>
  <c r="Q257" i="1"/>
  <c r="S257" i="1" s="1"/>
  <c r="Q616" i="1"/>
  <c r="S616" i="1" s="1"/>
  <c r="Q523" i="1"/>
  <c r="S523" i="1" s="1"/>
  <c r="Q47" i="1"/>
  <c r="Q339" i="1"/>
  <c r="S339" i="1" s="1"/>
  <c r="Q557" i="1"/>
  <c r="Q152" i="1"/>
  <c r="Q582" i="1"/>
  <c r="S582" i="1" s="1"/>
  <c r="Q601" i="1"/>
  <c r="Q378" i="1"/>
  <c r="S378" i="1" s="1"/>
  <c r="Q575" i="1"/>
  <c r="S575" i="1" s="1"/>
  <c r="W18" i="1"/>
  <c r="Q651" i="1"/>
  <c r="S651" i="1" s="1"/>
  <c r="G651" i="1"/>
  <c r="G650" i="1"/>
  <c r="Q650" i="1"/>
  <c r="S650" i="1" s="1"/>
  <c r="G37" i="3"/>
  <c r="H37" i="3"/>
  <c r="G45" i="3"/>
  <c r="I39" i="3"/>
  <c r="J39" i="3" s="1"/>
  <c r="F27" i="3"/>
  <c r="H27" i="3" s="1"/>
  <c r="I27" i="3"/>
  <c r="J27" i="3" s="1"/>
  <c r="Q649" i="1"/>
  <c r="S603" i="1"/>
  <c r="G41" i="3"/>
  <c r="I50" i="3"/>
  <c r="J50" i="3" s="1"/>
  <c r="Q311" i="1"/>
  <c r="G311" i="1"/>
  <c r="I311" i="1" s="1"/>
  <c r="G504" i="1"/>
  <c r="I504" i="1" s="1"/>
  <c r="Q504" i="1"/>
  <c r="K633" i="1"/>
  <c r="G382" i="1"/>
  <c r="K382" i="1" s="1"/>
  <c r="Q382" i="1"/>
  <c r="S382" i="1" s="1"/>
  <c r="Q29" i="1"/>
  <c r="G29" i="1"/>
  <c r="H29" i="1" s="1"/>
  <c r="Q169" i="1"/>
  <c r="G169" i="1"/>
  <c r="I169" i="1" s="1"/>
  <c r="G600" i="1"/>
  <c r="K600" i="1" s="1"/>
  <c r="Q600" i="1"/>
  <c r="G73" i="1"/>
  <c r="I73" i="1" s="1"/>
  <c r="Q73" i="1"/>
  <c r="S73" i="1" s="1"/>
  <c r="G225" i="1"/>
  <c r="I225" i="1" s="1"/>
  <c r="Q225" i="1"/>
  <c r="Q191" i="1"/>
  <c r="G191" i="1"/>
  <c r="I191" i="1" s="1"/>
  <c r="G181" i="1"/>
  <c r="I181" i="1" s="1"/>
  <c r="Q181" i="1"/>
  <c r="E95" i="4"/>
  <c r="E70" i="4"/>
  <c r="E192" i="4"/>
  <c r="E74" i="4"/>
  <c r="E68" i="4"/>
  <c r="E40" i="4"/>
  <c r="E85" i="4"/>
  <c r="E413" i="4"/>
  <c r="E324" i="4"/>
  <c r="E104" i="4"/>
  <c r="E367" i="4"/>
  <c r="E47" i="4"/>
  <c r="E449" i="4"/>
  <c r="E52" i="4"/>
  <c r="E454" i="4"/>
  <c r="E552" i="4"/>
  <c r="E254" i="4"/>
  <c r="E408" i="4"/>
  <c r="E267" i="4"/>
  <c r="S592" i="1"/>
  <c r="G617" i="1"/>
  <c r="E37" i="4"/>
  <c r="E555" i="4"/>
  <c r="E328" i="4"/>
  <c r="E227" i="4"/>
  <c r="E499" i="4"/>
  <c r="E344" i="4"/>
  <c r="E237" i="4"/>
  <c r="E376" i="4"/>
  <c r="E404" i="4"/>
  <c r="E299" i="4"/>
  <c r="E195" i="4"/>
  <c r="E210" i="4"/>
  <c r="E580" i="4"/>
  <c r="F350" i="1"/>
  <c r="Q507" i="1"/>
  <c r="S507" i="1" s="1"/>
  <c r="E496" i="4"/>
  <c r="Q344" i="1"/>
  <c r="S344" i="1" s="1"/>
  <c r="E194" i="4"/>
  <c r="E208" i="4"/>
  <c r="E485" i="4"/>
  <c r="E523" i="4"/>
  <c r="E567" i="4"/>
  <c r="E572" i="4"/>
  <c r="E575" i="4"/>
  <c r="E366" i="1"/>
  <c r="F366" i="1" s="1"/>
  <c r="Q366" i="1" s="1"/>
  <c r="E316" i="4"/>
  <c r="E326" i="4"/>
  <c r="E297" i="4"/>
  <c r="E77" i="4"/>
  <c r="E333" i="4"/>
  <c r="E417" i="4"/>
  <c r="E414" i="4"/>
  <c r="E444" i="4"/>
  <c r="E361" i="4"/>
  <c r="E91" i="4"/>
  <c r="E388" i="4"/>
  <c r="E348" i="4"/>
  <c r="E50" i="4"/>
  <c r="E410" i="4"/>
  <c r="E493" i="4"/>
  <c r="E503" i="4"/>
  <c r="E398" i="4"/>
  <c r="G183" i="1"/>
  <c r="I183" i="1" s="1"/>
  <c r="E345" i="4"/>
  <c r="E196" i="4"/>
  <c r="E389" i="4"/>
  <c r="E292" i="4"/>
  <c r="E500" i="4"/>
  <c r="Q612" i="1"/>
  <c r="S612" i="1" s="1"/>
  <c r="E307" i="4"/>
  <c r="E502" i="4"/>
  <c r="E560" i="4"/>
  <c r="E364" i="4"/>
  <c r="E342" i="4"/>
  <c r="E578" i="4"/>
  <c r="E357" i="4"/>
  <c r="E319" i="4"/>
  <c r="E520" i="4"/>
  <c r="E581" i="4"/>
  <c r="E482" i="4"/>
  <c r="E549" i="4"/>
  <c r="E203" i="4"/>
  <c r="E524" i="4"/>
  <c r="E568" i="4"/>
  <c r="E440" i="4"/>
  <c r="E124" i="4"/>
  <c r="E471" i="4"/>
  <c r="E102" i="4"/>
  <c r="E470" i="4"/>
  <c r="E44" i="4"/>
  <c r="E42" i="4"/>
  <c r="S553" i="1"/>
  <c r="E447" i="4"/>
  <c r="E416" i="4"/>
  <c r="E443" i="4"/>
  <c r="E46" i="4"/>
  <c r="E450" i="4"/>
  <c r="E434" i="4"/>
  <c r="G34" i="1"/>
  <c r="H34" i="1" s="1"/>
  <c r="E455" i="4"/>
  <c r="E521" i="4"/>
  <c r="E383" i="4"/>
  <c r="E515" i="4"/>
  <c r="E369" i="4"/>
  <c r="E582" i="4"/>
  <c r="E397" i="4"/>
  <c r="E530" i="4"/>
  <c r="E513" i="4"/>
  <c r="E401" i="4"/>
  <c r="E285" i="4"/>
  <c r="E559" i="4"/>
  <c r="E346" i="4"/>
  <c r="E355" i="4"/>
  <c r="E381" i="4"/>
  <c r="E358" i="4"/>
  <c r="Q515" i="1"/>
  <c r="G604" i="1"/>
  <c r="K604" i="1" s="1"/>
  <c r="E153" i="4"/>
  <c r="R70" i="1"/>
  <c r="E576" i="4"/>
  <c r="Q530" i="1"/>
  <c r="S530" i="1" s="1"/>
  <c r="E330" i="4"/>
  <c r="E114" i="4"/>
  <c r="E402" i="4"/>
  <c r="E426" i="4"/>
  <c r="E341" i="4"/>
  <c r="E428" i="4"/>
  <c r="E106" i="4"/>
  <c r="E189" i="4"/>
  <c r="E184" i="4"/>
  <c r="E64" i="4"/>
  <c r="E84" i="4"/>
  <c r="E79" i="4"/>
  <c r="E424" i="4"/>
  <c r="E448" i="4"/>
  <c r="E349" i="4"/>
  <c r="E191" i="4"/>
  <c r="E340" i="4"/>
  <c r="E400" i="4"/>
  <c r="E258" i="4"/>
  <c r="E486" i="4"/>
  <c r="E211" i="4"/>
  <c r="E396" i="4"/>
  <c r="E304" i="4"/>
  <c r="E531" i="4"/>
  <c r="E281" i="4"/>
  <c r="E432" i="4"/>
  <c r="E406" i="4"/>
  <c r="E551" i="4"/>
  <c r="E287" i="4"/>
  <c r="E476" i="4"/>
  <c r="E264" i="4"/>
  <c r="E310" i="4"/>
  <c r="E583" i="4"/>
  <c r="E556" i="4"/>
  <c r="E373" i="4"/>
  <c r="E213" i="4"/>
  <c r="E510" i="4"/>
  <c r="E537" i="4"/>
  <c r="E569" i="4"/>
  <c r="E573" i="4"/>
  <c r="E637" i="1"/>
  <c r="F637" i="1" s="1"/>
  <c r="E11" i="4"/>
  <c r="E305" i="4"/>
  <c r="E89" i="4"/>
  <c r="E380" i="4"/>
  <c r="E438" i="4"/>
  <c r="E32" i="4"/>
  <c r="E494" i="4"/>
  <c r="E87" i="4"/>
  <c r="S338" i="1"/>
  <c r="G130" i="1"/>
  <c r="I130" i="1" s="1"/>
  <c r="E504" i="4"/>
  <c r="Q203" i="1"/>
  <c r="S203" i="1" s="1"/>
  <c r="E441" i="4"/>
  <c r="E180" i="4"/>
  <c r="E429" i="4"/>
  <c r="E372" i="4"/>
  <c r="Q633" i="1"/>
  <c r="S633" i="1" s="1"/>
  <c r="E532" i="4"/>
  <c r="G614" i="1"/>
  <c r="I614" i="1" s="1"/>
  <c r="E274" i="4"/>
  <c r="E561" i="4"/>
  <c r="E488" i="4"/>
  <c r="E290" i="4"/>
  <c r="E255" i="4"/>
  <c r="E206" i="4"/>
  <c r="E204" i="4"/>
  <c r="E418" i="4"/>
  <c r="E260" i="4"/>
  <c r="E202" i="4"/>
  <c r="G459" i="1"/>
  <c r="I459" i="1" s="1"/>
  <c r="E365" i="4"/>
  <c r="E291" i="4"/>
  <c r="E374" i="4"/>
  <c r="E308" i="4"/>
  <c r="E252" i="4"/>
  <c r="E165" i="4"/>
  <c r="E352" i="4"/>
  <c r="E579" i="4"/>
  <c r="E542" i="4"/>
  <c r="E323" i="4"/>
  <c r="E522" i="4"/>
  <c r="E525" i="4"/>
  <c r="E645" i="1"/>
  <c r="F645" i="1" s="1"/>
  <c r="E55" i="4"/>
  <c r="E67" i="4"/>
  <c r="F30" i="1"/>
  <c r="G227" i="1"/>
  <c r="I227" i="1" s="1"/>
  <c r="E35" i="4"/>
  <c r="E386" i="4"/>
  <c r="E465" i="4"/>
  <c r="E75" i="4"/>
  <c r="E427" i="4"/>
  <c r="E116" i="4"/>
  <c r="E126" i="4"/>
  <c r="E431" i="4"/>
  <c r="E49" i="4"/>
  <c r="F104" i="1"/>
  <c r="E462" i="4"/>
  <c r="E39" i="4"/>
  <c r="E318" i="4"/>
  <c r="E176" i="4"/>
  <c r="E207" i="4"/>
  <c r="E280" i="4"/>
  <c r="E384" i="4"/>
  <c r="G333" i="1"/>
  <c r="I333" i="1" s="1"/>
  <c r="G543" i="1"/>
  <c r="I543" i="1" s="1"/>
  <c r="E445" i="4"/>
  <c r="E461" i="4"/>
  <c r="E337" i="4"/>
  <c r="E492" i="4"/>
  <c r="E34" i="4"/>
  <c r="E529" i="4"/>
  <c r="E550" i="4"/>
  <c r="G41" i="1"/>
  <c r="H41" i="1" s="1"/>
  <c r="E133" i="4"/>
  <c r="E282" i="4"/>
  <c r="E278" i="4"/>
  <c r="E382" i="4"/>
  <c r="E472" i="4"/>
  <c r="F248" i="1"/>
  <c r="Q248" i="1" s="1"/>
  <c r="E311" i="4"/>
  <c r="E250" i="4"/>
  <c r="F45" i="1"/>
  <c r="G45" i="1" s="1"/>
  <c r="I45" i="1" s="1"/>
  <c r="G129" i="1"/>
  <c r="E527" i="4"/>
  <c r="C17" i="1"/>
  <c r="E526" i="4"/>
  <c r="E570" i="4"/>
  <c r="E60" i="4"/>
  <c r="F166" i="1"/>
  <c r="E186" i="4"/>
  <c r="E332" i="4"/>
  <c r="E325" i="4"/>
  <c r="E412" i="4"/>
  <c r="E334" i="4"/>
  <c r="E363" i="4"/>
  <c r="E45" i="4"/>
  <c r="E338" i="4"/>
  <c r="E185" i="4"/>
  <c r="E315" i="4"/>
  <c r="E442" i="4"/>
  <c r="E425" i="4"/>
  <c r="E423" i="4"/>
  <c r="E457" i="4"/>
  <c r="E92" i="4"/>
  <c r="E251" i="4"/>
  <c r="E301" i="4"/>
  <c r="E288" i="4"/>
  <c r="E577" i="4"/>
  <c r="E395" i="4"/>
  <c r="E544" i="4"/>
  <c r="E205" i="4"/>
  <c r="E545" i="4"/>
  <c r="E516" i="4"/>
  <c r="E360" i="4"/>
  <c r="E512" i="4"/>
  <c r="E262" i="4"/>
  <c r="E15" i="4"/>
  <c r="E519" i="4"/>
  <c r="E585" i="4"/>
  <c r="E298" i="4"/>
  <c r="E302" i="4"/>
  <c r="E475" i="4"/>
  <c r="E270" i="4"/>
  <c r="E508" i="4"/>
  <c r="E197" i="4"/>
  <c r="E490" i="4"/>
  <c r="Q409" i="1"/>
  <c r="S409" i="1" s="1"/>
  <c r="Q249" i="1"/>
  <c r="G249" i="1"/>
  <c r="I249" i="1" s="1"/>
  <c r="G101" i="1"/>
  <c r="I101" i="1" s="1"/>
  <c r="Q101" i="1"/>
  <c r="G96" i="1"/>
  <c r="I96" i="1" s="1"/>
  <c r="Q96" i="1"/>
  <c r="Q327" i="1"/>
  <c r="S327" i="1" s="1"/>
  <c r="G327" i="1"/>
  <c r="Q433" i="1"/>
  <c r="G433" i="1"/>
  <c r="G536" i="1"/>
  <c r="I536" i="1" s="1"/>
  <c r="Q536" i="1"/>
  <c r="G533" i="1"/>
  <c r="K533" i="1" s="1"/>
  <c r="Q533" i="1"/>
  <c r="G80" i="1"/>
  <c r="I80" i="1" s="1"/>
  <c r="Q80" i="1"/>
  <c r="G210" i="1"/>
  <c r="I210" i="1" s="1"/>
  <c r="Q210" i="1"/>
  <c r="S210" i="1" s="1"/>
  <c r="Q122" i="1"/>
  <c r="G122" i="1"/>
  <c r="I122" i="1" s="1"/>
  <c r="G364" i="1"/>
  <c r="I364" i="1" s="1"/>
  <c r="Q364" i="1"/>
  <c r="G608" i="1"/>
  <c r="K608" i="1" s="1"/>
  <c r="Q608" i="1"/>
  <c r="Q468" i="1"/>
  <c r="G468" i="1"/>
  <c r="I468" i="1" s="1"/>
  <c r="G160" i="1"/>
  <c r="I160" i="1" s="1"/>
  <c r="Q160" i="1"/>
  <c r="Q133" i="1"/>
  <c r="S133" i="1" s="1"/>
  <c r="G133" i="1"/>
  <c r="I133" i="1" s="1"/>
  <c r="Q112" i="1"/>
  <c r="G112" i="1"/>
  <c r="I112" i="1" s="1"/>
  <c r="Q103" i="1"/>
  <c r="G103" i="1"/>
  <c r="I103" i="1" s="1"/>
  <c r="Q58" i="1"/>
  <c r="G58" i="1"/>
  <c r="I58" i="1" s="1"/>
  <c r="Q198" i="1"/>
  <c r="G198" i="1"/>
  <c r="I198" i="1" s="1"/>
  <c r="Q271" i="1"/>
  <c r="G271" i="1"/>
  <c r="I271" i="1" s="1"/>
  <c r="Q402" i="1"/>
  <c r="G402" i="1"/>
  <c r="I402" i="1" s="1"/>
  <c r="Q462" i="1"/>
  <c r="G462" i="1"/>
  <c r="I462" i="1" s="1"/>
  <c r="G84" i="1"/>
  <c r="I84" i="1" s="1"/>
  <c r="Q84" i="1"/>
  <c r="S84" i="1" s="1"/>
  <c r="Q258" i="1"/>
  <c r="G258" i="1"/>
  <c r="I258" i="1" s="1"/>
  <c r="Q578" i="1"/>
  <c r="G578" i="1"/>
  <c r="K578" i="1" s="1"/>
  <c r="G423" i="1"/>
  <c r="I423" i="1" s="1"/>
  <c r="Q423" i="1"/>
  <c r="G172" i="1"/>
  <c r="I172" i="1" s="1"/>
  <c r="Q172" i="1"/>
  <c r="Q189" i="1"/>
  <c r="G189" i="1"/>
  <c r="I189" i="1" s="1"/>
  <c r="Q72" i="1"/>
  <c r="G72" i="1"/>
  <c r="I72" i="1" s="1"/>
  <c r="G599" i="1"/>
  <c r="I599" i="1" s="1"/>
  <c r="Q599" i="1"/>
  <c r="S599" i="1" s="1"/>
  <c r="Q150" i="1"/>
  <c r="G150" i="1"/>
  <c r="I150" i="1" s="1"/>
  <c r="G431" i="1"/>
  <c r="I431" i="1" s="1"/>
  <c r="Q431" i="1"/>
  <c r="Q574" i="1"/>
  <c r="G574" i="1"/>
  <c r="K574" i="1" s="1"/>
  <c r="Q42" i="1"/>
  <c r="G42" i="1"/>
  <c r="I42" i="1" s="1"/>
  <c r="Q261" i="1"/>
  <c r="S261" i="1" s="1"/>
  <c r="G123" i="1"/>
  <c r="I123" i="1" s="1"/>
  <c r="Q373" i="1"/>
  <c r="S373" i="1" s="1"/>
  <c r="G66" i="1"/>
  <c r="I66" i="1" s="1"/>
  <c r="E564" i="4"/>
  <c r="E98" i="4"/>
  <c r="E453" i="4"/>
  <c r="E57" i="4"/>
  <c r="G417" i="1"/>
  <c r="I417" i="1" s="1"/>
  <c r="F274" i="1"/>
  <c r="F113" i="1"/>
  <c r="G110" i="1"/>
  <c r="I110" i="1" s="1"/>
  <c r="F275" i="1"/>
  <c r="E220" i="4"/>
  <c r="S517" i="1"/>
  <c r="H40" i="1"/>
  <c r="Q630" i="1"/>
  <c r="S630" i="1" s="1"/>
  <c r="E19" i="4"/>
  <c r="E122" i="4"/>
  <c r="G57" i="1"/>
  <c r="I57" i="1" s="1"/>
  <c r="E212" i="4"/>
  <c r="Q585" i="1"/>
  <c r="S585" i="1" s="1"/>
  <c r="E198" i="4"/>
  <c r="E201" i="4"/>
  <c r="E358" i="1"/>
  <c r="F358" i="1" s="1"/>
  <c r="G358" i="1" s="1"/>
  <c r="I358" i="1" s="1"/>
  <c r="E647" i="1"/>
  <c r="F647" i="1" s="1"/>
  <c r="E643" i="1"/>
  <c r="F643" i="1" s="1"/>
  <c r="G643" i="1" s="1"/>
  <c r="S259" i="1"/>
  <c r="Q295" i="1"/>
  <c r="S295" i="1" s="1"/>
  <c r="Q252" i="1"/>
  <c r="S252" i="1" s="1"/>
  <c r="G420" i="1"/>
  <c r="I420" i="1" s="1"/>
  <c r="G425" i="1"/>
  <c r="I425" i="1" s="1"/>
  <c r="G25" i="1"/>
  <c r="H25" i="1" s="1"/>
  <c r="E350" i="4"/>
  <c r="E390" i="4"/>
  <c r="E120" i="4"/>
  <c r="F479" i="1"/>
  <c r="G342" i="1"/>
  <c r="I342" i="1" s="1"/>
  <c r="F106" i="1"/>
  <c r="E368" i="4"/>
  <c r="G469" i="1"/>
  <c r="I469" i="1" s="1"/>
  <c r="G77" i="1"/>
  <c r="I77" i="1" s="1"/>
  <c r="S348" i="1"/>
  <c r="K626" i="1"/>
  <c r="E351" i="4"/>
  <c r="S244" i="1"/>
  <c r="G219" i="1"/>
  <c r="I219" i="1" s="1"/>
  <c r="G242" i="1"/>
  <c r="I242" i="1" s="1"/>
  <c r="G207" i="1"/>
  <c r="I207" i="1" s="1"/>
  <c r="E548" i="4"/>
  <c r="E94" i="4"/>
  <c r="E391" i="4"/>
  <c r="E108" i="4"/>
  <c r="G392" i="1"/>
  <c r="I392" i="1" s="1"/>
  <c r="K620" i="1"/>
  <c r="F278" i="1"/>
  <c r="Q278" i="1" s="1"/>
  <c r="E539" i="4"/>
  <c r="E246" i="4"/>
  <c r="E279" i="4"/>
  <c r="Q550" i="1"/>
  <c r="S550" i="1" s="1"/>
  <c r="E419" i="4"/>
  <c r="S86" i="1"/>
  <c r="E314" i="4"/>
  <c r="E293" i="4"/>
  <c r="G93" i="1"/>
  <c r="I93" i="1" s="1"/>
  <c r="F100" i="1"/>
  <c r="Q100" i="1" s="1"/>
  <c r="Q307" i="1"/>
  <c r="S307" i="1" s="1"/>
  <c r="E468" i="4"/>
  <c r="G315" i="1"/>
  <c r="F399" i="1"/>
  <c r="E430" i="4"/>
  <c r="Q626" i="1"/>
  <c r="S626" i="1" s="1"/>
  <c r="Q63" i="1"/>
  <c r="S63" i="1" s="1"/>
  <c r="G152" i="1"/>
  <c r="E474" i="4"/>
  <c r="Q511" i="1"/>
  <c r="S511" i="1" s="1"/>
  <c r="E511" i="4"/>
  <c r="S557" i="1"/>
  <c r="E321" i="4"/>
  <c r="F551" i="1"/>
  <c r="E421" i="4"/>
  <c r="Q241" i="1"/>
  <c r="S241" i="1" s="1"/>
  <c r="S177" i="1"/>
  <c r="Q404" i="1"/>
  <c r="S404" i="1" s="1"/>
  <c r="Q519" i="1"/>
  <c r="S519" i="1" s="1"/>
  <c r="E331" i="4"/>
  <c r="E439" i="4"/>
  <c r="K631" i="1"/>
  <c r="E375" i="4"/>
  <c r="G619" i="1"/>
  <c r="G335" i="1"/>
  <c r="I335" i="1" s="1"/>
  <c r="E266" i="4"/>
  <c r="Q605" i="1"/>
  <c r="E497" i="4"/>
  <c r="E161" i="4"/>
  <c r="F236" i="1"/>
  <c r="Q236" i="1" s="1"/>
  <c r="E20" i="4"/>
  <c r="Q569" i="1"/>
  <c r="S569" i="1" s="1"/>
  <c r="S477" i="1"/>
  <c r="Q165" i="1"/>
  <c r="S165" i="1" s="1"/>
  <c r="F324" i="1"/>
  <c r="Q324" i="1" s="1"/>
  <c r="E574" i="4"/>
  <c r="E507" i="4"/>
  <c r="G649" i="1"/>
  <c r="G162" i="1"/>
  <c r="I162" i="1" s="1"/>
  <c r="Q162" i="1"/>
  <c r="Q357" i="1"/>
  <c r="G357" i="1"/>
  <c r="I357" i="1" s="1"/>
  <c r="G214" i="1"/>
  <c r="I214" i="1" s="1"/>
  <c r="Q214" i="1"/>
  <c r="Q83" i="1"/>
  <c r="G83" i="1"/>
  <c r="I83" i="1" s="1"/>
  <c r="Q26" i="1"/>
  <c r="G26" i="1"/>
  <c r="H26" i="1" s="1"/>
  <c r="Q401" i="1"/>
  <c r="G401" i="1"/>
  <c r="I401" i="1" s="1"/>
  <c r="I307" i="1"/>
  <c r="G200" i="1"/>
  <c r="I200" i="1" s="1"/>
  <c r="Q200" i="1"/>
  <c r="F78" i="1"/>
  <c r="S105" i="1"/>
  <c r="Q632" i="1"/>
  <c r="S632" i="1" s="1"/>
  <c r="I320" i="1"/>
  <c r="E294" i="4"/>
  <c r="E61" i="4"/>
  <c r="F140" i="1"/>
  <c r="F369" i="1"/>
  <c r="G369" i="1" s="1"/>
  <c r="I369" i="1" s="1"/>
  <c r="F500" i="1"/>
  <c r="F68" i="1"/>
  <c r="F232" i="1"/>
  <c r="S76" i="1"/>
  <c r="G563" i="1"/>
  <c r="K563" i="1" s="1"/>
  <c r="Q563" i="1"/>
  <c r="Q176" i="1"/>
  <c r="S176" i="1" s="1"/>
  <c r="G176" i="1"/>
  <c r="I176" i="1" s="1"/>
  <c r="F453" i="1"/>
  <c r="E487" i="4"/>
  <c r="F345" i="1"/>
  <c r="E405" i="4"/>
  <c r="Q313" i="1"/>
  <c r="G313" i="1"/>
  <c r="I313" i="1" s="1"/>
  <c r="F199" i="1"/>
  <c r="E289" i="4"/>
  <c r="G308" i="1"/>
  <c r="I308" i="1" s="1"/>
  <c r="Q308" i="1"/>
  <c r="Q239" i="1"/>
  <c r="G239" i="1"/>
  <c r="E271" i="4"/>
  <c r="F178" i="1"/>
  <c r="G178" i="1" s="1"/>
  <c r="I178" i="1" s="1"/>
  <c r="F611" i="1"/>
  <c r="E584" i="4"/>
  <c r="Q624" i="1"/>
  <c r="G624" i="1"/>
  <c r="E473" i="4"/>
  <c r="F430" i="1"/>
  <c r="Q549" i="1"/>
  <c r="G549" i="1"/>
  <c r="K549" i="1" s="1"/>
  <c r="G377" i="1"/>
  <c r="I377" i="1" s="1"/>
  <c r="S392" i="1"/>
  <c r="S581" i="1"/>
  <c r="F490" i="1"/>
  <c r="E261" i="4"/>
  <c r="F164" i="1"/>
  <c r="Q525" i="1"/>
  <c r="G525" i="1"/>
  <c r="K525" i="1" s="1"/>
  <c r="G195" i="1"/>
  <c r="I195" i="1" s="1"/>
  <c r="Q195" i="1"/>
  <c r="Q429" i="1"/>
  <c r="G429" i="1"/>
  <c r="I429" i="1" s="1"/>
  <c r="Q583" i="1"/>
  <c r="G583" i="1"/>
  <c r="K583" i="1" s="1"/>
  <c r="F273" i="1"/>
  <c r="E347" i="4"/>
  <c r="F62" i="1"/>
  <c r="Q62" i="1" s="1"/>
  <c r="E240" i="4"/>
  <c r="Q579" i="1"/>
  <c r="G579" i="1"/>
  <c r="K579" i="1" s="1"/>
  <c r="Q538" i="1"/>
  <c r="S538" i="1" s="1"/>
  <c r="G322" i="1"/>
  <c r="I322" i="1" s="1"/>
  <c r="G116" i="1"/>
  <c r="I116" i="1" s="1"/>
  <c r="Q247" i="1"/>
  <c r="S247" i="1" s="1"/>
  <c r="G639" i="1"/>
  <c r="E31" i="4"/>
  <c r="G61" i="1"/>
  <c r="I61" i="1" s="1"/>
  <c r="G385" i="1"/>
  <c r="I385" i="1" s="1"/>
  <c r="Q396" i="1"/>
  <c r="G396" i="1"/>
  <c r="I396" i="1" s="1"/>
  <c r="E435" i="4"/>
  <c r="F383" i="1"/>
  <c r="Q383" i="1" s="1"/>
  <c r="G250" i="1"/>
  <c r="I250" i="1" s="1"/>
  <c r="F298" i="1"/>
  <c r="E366" i="4"/>
  <c r="Q576" i="1"/>
  <c r="G576" i="1"/>
  <c r="K576" i="1" s="1"/>
  <c r="G331" i="1"/>
  <c r="I331" i="1" s="1"/>
  <c r="Q331" i="1"/>
  <c r="Q577" i="1"/>
  <c r="G577" i="1"/>
  <c r="K577" i="1" s="1"/>
  <c r="I409" i="1"/>
  <c r="F560" i="1"/>
  <c r="E557" i="4"/>
  <c r="F36" i="1"/>
  <c r="E229" i="4"/>
  <c r="Q48" i="1"/>
  <c r="S48" i="1" s="1"/>
  <c r="G48" i="1"/>
  <c r="I48" i="1" s="1"/>
  <c r="Q513" i="1"/>
  <c r="G513" i="1"/>
  <c r="I513" i="1" s="1"/>
  <c r="K613" i="1"/>
  <c r="G60" i="1"/>
  <c r="I60" i="1" s="1"/>
  <c r="Q60" i="1"/>
  <c r="Q637" i="1"/>
  <c r="G637" i="1"/>
  <c r="S202" i="1"/>
  <c r="G388" i="1"/>
  <c r="I388" i="1" s="1"/>
  <c r="S311" i="1"/>
  <c r="E33" i="4"/>
  <c r="E82" i="4"/>
  <c r="F390" i="1"/>
  <c r="Q390" i="1" s="1"/>
  <c r="E533" i="4"/>
  <c r="F196" i="1"/>
  <c r="E286" i="4"/>
  <c r="Q37" i="1"/>
  <c r="G37" i="1"/>
  <c r="H37" i="1" s="1"/>
  <c r="G182" i="1"/>
  <c r="I182" i="1" s="1"/>
  <c r="Q182" i="1"/>
  <c r="Q596" i="1"/>
  <c r="G596" i="1"/>
  <c r="S515" i="1"/>
  <c r="I515" i="1"/>
  <c r="E506" i="4"/>
  <c r="F486" i="1"/>
  <c r="F529" i="1"/>
  <c r="E536" i="4"/>
  <c r="E528" i="4"/>
  <c r="F520" i="1"/>
  <c r="G520" i="1" s="1"/>
  <c r="I520" i="1" s="1"/>
  <c r="Q109" i="1"/>
  <c r="G109" i="1"/>
  <c r="I109" i="1" s="1"/>
  <c r="G646" i="1"/>
  <c r="K646" i="1" s="1"/>
  <c r="Q646" i="1"/>
  <c r="F535" i="1"/>
  <c r="E538" i="4"/>
  <c r="G119" i="1"/>
  <c r="I119" i="1" s="1"/>
  <c r="E466" i="4"/>
  <c r="E354" i="4"/>
  <c r="Q88" i="1"/>
  <c r="G88" i="1"/>
  <c r="I88" i="1" s="1"/>
  <c r="F371" i="1"/>
  <c r="G371" i="1" s="1"/>
  <c r="I371" i="1" s="1"/>
  <c r="Q361" i="1"/>
  <c r="G361" i="1"/>
  <c r="I361" i="1" s="1"/>
  <c r="F171" i="1"/>
  <c r="E265" i="4"/>
  <c r="Q289" i="1"/>
  <c r="G289" i="1"/>
  <c r="I289" i="1" s="1"/>
  <c r="S620" i="1"/>
  <c r="G475" i="1"/>
  <c r="I475" i="1" s="1"/>
  <c r="Q475" i="1"/>
  <c r="E446" i="4"/>
  <c r="F395" i="1"/>
  <c r="Q460" i="1"/>
  <c r="G460" i="1"/>
  <c r="I460" i="1" s="1"/>
  <c r="Q432" i="1"/>
  <c r="G432" i="1"/>
  <c r="G117" i="1"/>
  <c r="I117" i="1" s="1"/>
  <c r="Q117" i="1"/>
  <c r="E219" i="4"/>
  <c r="F421" i="1"/>
  <c r="G464" i="1"/>
  <c r="I464" i="1" s="1"/>
  <c r="E73" i="4"/>
  <c r="Q597" i="1"/>
  <c r="S597" i="1" s="1"/>
  <c r="Q528" i="1"/>
  <c r="S528" i="1" s="1"/>
  <c r="G528" i="1"/>
  <c r="I528" i="1" s="1"/>
  <c r="Q455" i="1"/>
  <c r="G455" i="1"/>
  <c r="I455" i="1" s="1"/>
  <c r="G623" i="1"/>
  <c r="Q623" i="1"/>
  <c r="Q521" i="1"/>
  <c r="G521" i="1"/>
  <c r="I521" i="1" s="1"/>
  <c r="Q454" i="1"/>
  <c r="S454" i="1" s="1"/>
  <c r="G454" i="1"/>
  <c r="I454" i="1" s="1"/>
  <c r="F561" i="1"/>
  <c r="E558" i="4"/>
  <c r="S385" i="1"/>
  <c r="Q518" i="1"/>
  <c r="G518" i="1"/>
  <c r="I518" i="1" s="1"/>
  <c r="F255" i="1"/>
  <c r="Q439" i="1"/>
  <c r="S439" i="1" s="1"/>
  <c r="G292" i="1"/>
  <c r="I292" i="1" s="1"/>
  <c r="E498" i="4"/>
  <c r="F467" i="1"/>
  <c r="F23" i="1"/>
  <c r="E216" i="4"/>
  <c r="S370" i="1"/>
  <c r="G318" i="1"/>
  <c r="I318" i="1" s="1"/>
  <c r="Q318" i="1"/>
  <c r="S318" i="1" s="1"/>
  <c r="Q445" i="1"/>
  <c r="G445" i="1"/>
  <c r="I445" i="1" s="1"/>
  <c r="Q283" i="1"/>
  <c r="G283" i="1"/>
  <c r="I283" i="1" s="1"/>
  <c r="Q447" i="1"/>
  <c r="G447" i="1"/>
  <c r="I447" i="1" s="1"/>
  <c r="Q567" i="1"/>
  <c r="G567" i="1"/>
  <c r="K567" i="1" s="1"/>
  <c r="S65" i="1"/>
  <c r="K649" i="1"/>
  <c r="S183" i="1"/>
  <c r="F317" i="1"/>
  <c r="E483" i="4"/>
  <c r="E377" i="4"/>
  <c r="F201" i="1"/>
  <c r="F571" i="1"/>
  <c r="F589" i="1"/>
  <c r="S319" i="1"/>
  <c r="Q222" i="1"/>
  <c r="S222" i="1" s="1"/>
  <c r="S471" i="1"/>
  <c r="F444" i="1"/>
  <c r="E56" i="4"/>
  <c r="E137" i="4"/>
  <c r="S47" i="1"/>
  <c r="G601" i="1"/>
  <c r="S504" i="1"/>
  <c r="I564" i="1"/>
  <c r="E535" i="4"/>
  <c r="E392" i="4"/>
  <c r="F305" i="1"/>
  <c r="Q305" i="1" s="1"/>
  <c r="S604" i="1"/>
  <c r="F541" i="1"/>
  <c r="F476" i="1"/>
  <c r="E36" i="4"/>
  <c r="F488" i="1"/>
  <c r="F157" i="1"/>
  <c r="F457" i="1"/>
  <c r="Q647" i="1"/>
  <c r="G647" i="1"/>
  <c r="G645" i="1"/>
  <c r="Q645" i="1"/>
  <c r="K643" i="1"/>
  <c r="Q372" i="1"/>
  <c r="G372" i="1"/>
  <c r="I372" i="1" s="1"/>
  <c r="I262" i="1"/>
  <c r="F79" i="1"/>
  <c r="E30" i="4"/>
  <c r="I327" i="1"/>
  <c r="Q43" i="1"/>
  <c r="G43" i="1"/>
  <c r="I43" i="1" s="1"/>
  <c r="E509" i="4"/>
  <c r="F489" i="1"/>
  <c r="I267" i="1"/>
  <c r="S267" i="1"/>
  <c r="I247" i="1"/>
  <c r="E48" i="4"/>
  <c r="F102" i="1"/>
  <c r="G21" i="1"/>
  <c r="H21" i="1" s="1"/>
  <c r="Q21" i="1"/>
  <c r="Q634" i="1"/>
  <c r="S634" i="1" s="1"/>
  <c r="G634" i="1"/>
  <c r="F384" i="1"/>
  <c r="E436" i="4"/>
  <c r="E437" i="4"/>
  <c r="Q300" i="1"/>
  <c r="G300" i="1"/>
  <c r="I300" i="1" s="1"/>
  <c r="E214" i="4"/>
  <c r="F184" i="1"/>
  <c r="E100" i="4"/>
  <c r="Q74" i="1"/>
  <c r="G74" i="1"/>
  <c r="I74" i="1" s="1"/>
  <c r="G226" i="1"/>
  <c r="I226" i="1" s="1"/>
  <c r="Q226" i="1"/>
  <c r="I326" i="1"/>
  <c r="S326" i="1"/>
  <c r="Q426" i="1"/>
  <c r="G426" i="1"/>
  <c r="I426" i="1" s="1"/>
  <c r="E463" i="4"/>
  <c r="F418" i="1"/>
  <c r="S359" i="1"/>
  <c r="Q435" i="1"/>
  <c r="G435" i="1"/>
  <c r="I435" i="1" s="1"/>
  <c r="G64" i="1"/>
  <c r="I64" i="1" s="1"/>
  <c r="Q64" i="1"/>
  <c r="Q376" i="1"/>
  <c r="G376" i="1"/>
  <c r="I376" i="1" s="1"/>
  <c r="G356" i="1"/>
  <c r="I356" i="1" s="1"/>
  <c r="Q356" i="1"/>
  <c r="S61" i="1"/>
  <c r="F277" i="1"/>
  <c r="E118" i="4"/>
  <c r="G115" i="1"/>
  <c r="I115" i="1" s="1"/>
  <c r="Q115" i="1"/>
  <c r="S93" i="1"/>
  <c r="I261" i="1"/>
  <c r="I495" i="1"/>
  <c r="S495" i="1"/>
  <c r="G314" i="1"/>
  <c r="I314" i="1" s="1"/>
  <c r="Q314" i="1"/>
  <c r="F353" i="1"/>
  <c r="F135" i="1"/>
  <c r="Q220" i="1"/>
  <c r="S220" i="1" s="1"/>
  <c r="G328" i="1"/>
  <c r="I328" i="1" s="1"/>
  <c r="Q400" i="1"/>
  <c r="G400" i="1"/>
  <c r="I400" i="1" s="1"/>
  <c r="Q316" i="1"/>
  <c r="G316" i="1"/>
  <c r="I316" i="1" s="1"/>
  <c r="G128" i="1"/>
  <c r="I128" i="1" s="1"/>
  <c r="Q128" i="1"/>
  <c r="Q206" i="1"/>
  <c r="G206" i="1"/>
  <c r="I206" i="1" s="1"/>
  <c r="G355" i="1"/>
  <c r="I355" i="1" s="1"/>
  <c r="Q355" i="1"/>
  <c r="E300" i="4"/>
  <c r="F212" i="1"/>
  <c r="Q618" i="1"/>
  <c r="G618" i="1"/>
  <c r="G422" i="1"/>
  <c r="I422" i="1" s="1"/>
  <c r="Q422" i="1"/>
  <c r="Q53" i="1"/>
  <c r="G53" i="1"/>
  <c r="I53" i="1" s="1"/>
  <c r="F33" i="1"/>
  <c r="E226" i="4"/>
  <c r="Q387" i="1"/>
  <c r="G387" i="1"/>
  <c r="I387" i="1" s="1"/>
  <c r="G120" i="1"/>
  <c r="I120" i="1" s="1"/>
  <c r="Q120" i="1"/>
  <c r="G204" i="1"/>
  <c r="I204" i="1" s="1"/>
  <c r="Q204" i="1"/>
  <c r="G286" i="1"/>
  <c r="I286" i="1" s="1"/>
  <c r="Q286" i="1"/>
  <c r="F441" i="1"/>
  <c r="E480" i="4"/>
  <c r="G288" i="1"/>
  <c r="I288" i="1" s="1"/>
  <c r="G276" i="1"/>
  <c r="I276" i="1" s="1"/>
  <c r="G270" i="1"/>
  <c r="I270" i="1" s="1"/>
  <c r="Q270" i="1"/>
  <c r="G141" i="1"/>
  <c r="I141" i="1" s="1"/>
  <c r="Q141" i="1"/>
  <c r="Q235" i="1"/>
  <c r="G235" i="1"/>
  <c r="I235" i="1" s="1"/>
  <c r="G390" i="1"/>
  <c r="I390" i="1" s="1"/>
  <c r="S360" i="1"/>
  <c r="F127" i="1"/>
  <c r="E72" i="4"/>
  <c r="G71" i="1"/>
  <c r="I71" i="1" s="1"/>
  <c r="Q71" i="1"/>
  <c r="Q56" i="1"/>
  <c r="G56" i="1"/>
  <c r="I56" i="1" s="1"/>
  <c r="F410" i="1"/>
  <c r="E458" i="4"/>
  <c r="Q371" i="1"/>
  <c r="Q279" i="1"/>
  <c r="G279" i="1"/>
  <c r="I279" i="1" s="1"/>
  <c r="Q231" i="1"/>
  <c r="S231" i="1" s="1"/>
  <c r="Q146" i="1"/>
  <c r="G146" i="1"/>
  <c r="I146" i="1" s="1"/>
  <c r="G125" i="1"/>
  <c r="I125" i="1" s="1"/>
  <c r="Q125" i="1"/>
  <c r="G531" i="1"/>
  <c r="I531" i="1" s="1"/>
  <c r="Q531" i="1"/>
  <c r="Q243" i="1"/>
  <c r="S243" i="1" s="1"/>
  <c r="G99" i="1"/>
  <c r="I99" i="1" s="1"/>
  <c r="Q99" i="1"/>
  <c r="Q121" i="1"/>
  <c r="S121" i="1" s="1"/>
  <c r="G85" i="1"/>
  <c r="I85" i="1" s="1"/>
  <c r="Q85" i="1"/>
  <c r="F391" i="1"/>
  <c r="F291" i="1"/>
  <c r="E362" i="4"/>
  <c r="F136" i="1"/>
  <c r="E80" i="4"/>
  <c r="G526" i="1"/>
  <c r="I526" i="1" s="1"/>
  <c r="Q526" i="1"/>
  <c r="S526" i="1" s="1"/>
  <c r="H92" i="3"/>
  <c r="G92" i="3"/>
  <c r="G299" i="1"/>
  <c r="I299" i="1" s="1"/>
  <c r="F44" i="1"/>
  <c r="E12" i="4"/>
  <c r="G131" i="1"/>
  <c r="I131" i="1" s="1"/>
  <c r="Q131" i="1"/>
  <c r="S29" i="1"/>
  <c r="Q254" i="1"/>
  <c r="G254" i="1"/>
  <c r="I254" i="1" s="1"/>
  <c r="Q399" i="1"/>
  <c r="G399" i="1"/>
  <c r="I399" i="1" s="1"/>
  <c r="H197" i="3"/>
  <c r="G197" i="3"/>
  <c r="K617" i="1"/>
  <c r="S617" i="1"/>
  <c r="S607" i="1"/>
  <c r="I607" i="1"/>
  <c r="U591" i="1"/>
  <c r="Q591" i="1"/>
  <c r="G317" i="1"/>
  <c r="I317" i="1" s="1"/>
  <c r="Q317" i="1"/>
  <c r="S284" i="1"/>
  <c r="Q81" i="1"/>
  <c r="G81" i="1"/>
  <c r="I81" i="1" s="1"/>
  <c r="F229" i="1"/>
  <c r="E312" i="4"/>
  <c r="F174" i="1"/>
  <c r="E268" i="4"/>
  <c r="Q228" i="1"/>
  <c r="G228" i="1"/>
  <c r="I228" i="1" s="1"/>
  <c r="Q621" i="1"/>
  <c r="G621" i="1"/>
  <c r="Q629" i="1"/>
  <c r="G629" i="1"/>
  <c r="G75" i="1"/>
  <c r="I75" i="1" s="1"/>
  <c r="G304" i="1"/>
  <c r="G641" i="1"/>
  <c r="E110" i="4"/>
  <c r="Q98" i="1"/>
  <c r="S98" i="1" s="1"/>
  <c r="Q28" i="1"/>
  <c r="S28" i="1" s="1"/>
  <c r="G324" i="1"/>
  <c r="Q94" i="1"/>
  <c r="S94" i="1" s="1"/>
  <c r="F398" i="1"/>
  <c r="Q389" i="1"/>
  <c r="S389" i="1" s="1"/>
  <c r="Q281" i="1"/>
  <c r="S281" i="1" s="1"/>
  <c r="F403" i="1"/>
  <c r="F397" i="1"/>
  <c r="Q368" i="1"/>
  <c r="S368" i="1" s="1"/>
  <c r="E51" i="4"/>
  <c r="H239" i="3"/>
  <c r="S487" i="1"/>
  <c r="I347" i="1"/>
  <c r="S347" i="1"/>
  <c r="G625" i="1"/>
  <c r="Q625" i="1"/>
  <c r="S625" i="1" s="1"/>
  <c r="Q293" i="1"/>
  <c r="G293" i="1"/>
  <c r="I293" i="1" s="1"/>
  <c r="G192" i="1"/>
  <c r="I192" i="1" s="1"/>
  <c r="Q192" i="1"/>
  <c r="Q584" i="1"/>
  <c r="G584" i="1"/>
  <c r="K584" i="1" s="1"/>
  <c r="S263" i="1"/>
  <c r="H159" i="3"/>
  <c r="G159" i="3"/>
  <c r="H81" i="3"/>
  <c r="G81" i="3"/>
  <c r="F539" i="1"/>
  <c r="E541" i="4"/>
  <c r="E183" i="4"/>
  <c r="F514" i="1"/>
  <c r="Q609" i="1"/>
  <c r="G609" i="1"/>
  <c r="Q138" i="1"/>
  <c r="S138" i="1" s="1"/>
  <c r="E451" i="4"/>
  <c r="Q548" i="1"/>
  <c r="S548" i="1" s="1"/>
  <c r="G233" i="1"/>
  <c r="I233" i="1" s="1"/>
  <c r="Q640" i="1"/>
  <c r="S640" i="1" s="1"/>
  <c r="F375" i="1"/>
  <c r="H257" i="3"/>
  <c r="F332" i="1"/>
  <c r="E394" i="4"/>
  <c r="Q542" i="1"/>
  <c r="G542" i="1"/>
  <c r="I542" i="1" s="1"/>
  <c r="E505" i="4"/>
  <c r="F481" i="1"/>
  <c r="G32" i="1"/>
  <c r="H32" i="1" s="1"/>
  <c r="Q32" i="1"/>
  <c r="E399" i="4"/>
  <c r="H241" i="3"/>
  <c r="G241" i="3"/>
  <c r="G594" i="1"/>
  <c r="K594" i="1" s="1"/>
  <c r="Q594" i="1"/>
  <c r="Q329" i="1"/>
  <c r="G329" i="1"/>
  <c r="I329" i="1" s="1"/>
  <c r="F381" i="1"/>
  <c r="E433" i="4"/>
  <c r="G446" i="1"/>
  <c r="I446" i="1" s="1"/>
  <c r="Q446" i="1"/>
  <c r="E339" i="4"/>
  <c r="I339" i="1"/>
  <c r="S605" i="1"/>
  <c r="G269" i="1"/>
  <c r="I269" i="1" s="1"/>
  <c r="Q615" i="1"/>
  <c r="G615" i="1"/>
  <c r="I615" i="1" s="1"/>
  <c r="Q213" i="1"/>
  <c r="G213" i="1"/>
  <c r="I213" i="1" s="1"/>
  <c r="F187" i="1"/>
  <c r="E277" i="4"/>
  <c r="G510" i="1"/>
  <c r="I510" i="1" s="1"/>
  <c r="Q510" i="1"/>
  <c r="I239" i="1"/>
  <c r="G610" i="1"/>
  <c r="S610" i="1" s="1"/>
  <c r="K597" i="1"/>
  <c r="K601" i="1"/>
  <c r="Q215" i="1"/>
  <c r="G215" i="1"/>
  <c r="I215" i="1" s="1"/>
  <c r="E259" i="4"/>
  <c r="F161" i="1"/>
  <c r="Q55" i="1"/>
  <c r="G55" i="1"/>
  <c r="I55" i="1" s="1"/>
  <c r="G558" i="1"/>
  <c r="Q570" i="1"/>
  <c r="S570" i="1" s="1"/>
  <c r="E543" i="4"/>
  <c r="E586" i="4"/>
  <c r="F282" i="1"/>
  <c r="F147" i="1"/>
  <c r="Q69" i="1"/>
  <c r="S69" i="1" s="1"/>
  <c r="E403" i="4"/>
  <c r="F343" i="1"/>
  <c r="G622" i="1"/>
  <c r="Q622" i="1"/>
  <c r="G506" i="1"/>
  <c r="I506" i="1" s="1"/>
  <c r="Q506" i="1"/>
  <c r="G210" i="3"/>
  <c r="F210" i="3"/>
  <c r="H210" i="3" s="1"/>
  <c r="I302" i="3"/>
  <c r="J302" i="3" s="1"/>
  <c r="F302" i="3"/>
  <c r="I29" i="3"/>
  <c r="J29" i="3" s="1"/>
  <c r="F29" i="3"/>
  <c r="H29" i="3" s="1"/>
  <c r="I432" i="1"/>
  <c r="G310" i="1"/>
  <c r="I310" i="1" s="1"/>
  <c r="E322" i="4"/>
  <c r="F306" i="1"/>
  <c r="F265" i="1"/>
  <c r="E343" i="4"/>
  <c r="G451" i="1"/>
  <c r="I451" i="1" s="1"/>
  <c r="Q451" i="1"/>
  <c r="Q395" i="1"/>
  <c r="G395" i="1"/>
  <c r="I395" i="1" s="1"/>
  <c r="E501" i="4"/>
  <c r="F472" i="1"/>
  <c r="E547" i="4"/>
  <c r="F547" i="1"/>
  <c r="Q554" i="1"/>
  <c r="G554" i="1"/>
  <c r="K554" i="1" s="1"/>
  <c r="F352" i="1"/>
  <c r="E409" i="4"/>
  <c r="K612" i="1"/>
  <c r="F427" i="1"/>
  <c r="E147" i="4"/>
  <c r="I241" i="1"/>
  <c r="F274" i="3"/>
  <c r="H274" i="3" s="1"/>
  <c r="F40" i="3"/>
  <c r="H40" i="3" s="1"/>
  <c r="G298" i="1"/>
  <c r="I298" i="1" s="1"/>
  <c r="Q298" i="1"/>
  <c r="E306" i="4"/>
  <c r="F221" i="1"/>
  <c r="G305" i="1"/>
  <c r="I305" i="1" s="1"/>
  <c r="E269" i="4"/>
  <c r="F175" i="1"/>
  <c r="G414" i="1"/>
  <c r="I414" i="1" s="1"/>
  <c r="Q414" i="1"/>
  <c r="G12" i="3"/>
  <c r="G13" i="3"/>
  <c r="F127" i="3"/>
  <c r="I127" i="3"/>
  <c r="J127" i="3" s="1"/>
  <c r="Q466" i="1"/>
  <c r="S466" i="1" s="1"/>
  <c r="G266" i="1"/>
  <c r="G296" i="1"/>
  <c r="E232" i="4"/>
  <c r="F39" i="1"/>
  <c r="Q217" i="1"/>
  <c r="G217" i="1"/>
  <c r="I217" i="1" s="1"/>
  <c r="G588" i="1"/>
  <c r="Q588" i="1"/>
  <c r="G499" i="1"/>
  <c r="I499" i="1" s="1"/>
  <c r="Q499" i="1"/>
  <c r="H220" i="3"/>
  <c r="G220" i="3"/>
  <c r="G170" i="1"/>
  <c r="I170" i="1" s="1"/>
  <c r="Q170" i="1"/>
  <c r="E562" i="4"/>
  <c r="F566" i="1"/>
  <c r="I129" i="1"/>
  <c r="H107" i="3"/>
  <c r="G107" i="3"/>
  <c r="H338" i="3"/>
  <c r="G338" i="3"/>
  <c r="F555" i="1"/>
  <c r="E553" i="4"/>
  <c r="F302" i="1"/>
  <c r="E370" i="4"/>
  <c r="F230" i="1"/>
  <c r="E313" i="4"/>
  <c r="Q516" i="1"/>
  <c r="G516" i="1"/>
  <c r="I516" i="1" s="1"/>
  <c r="F219" i="3"/>
  <c r="H219" i="3" s="1"/>
  <c r="I219" i="3"/>
  <c r="J219" i="3" s="1"/>
  <c r="G256" i="3"/>
  <c r="H256" i="3"/>
  <c r="H332" i="3"/>
  <c r="G332" i="3"/>
  <c r="E199" i="4"/>
  <c r="I200" i="3"/>
  <c r="J200" i="3" s="1"/>
  <c r="I210" i="3"/>
  <c r="J210" i="3" s="1"/>
  <c r="I243" i="3"/>
  <c r="J243" i="3" s="1"/>
  <c r="I274" i="3"/>
  <c r="J274" i="3" s="1"/>
  <c r="F299" i="3"/>
  <c r="H299" i="3" s="1"/>
  <c r="H72" i="3"/>
  <c r="G72" i="3"/>
  <c r="H56" i="3"/>
  <c r="G56" i="3"/>
  <c r="M13" i="3"/>
  <c r="M12" i="3"/>
  <c r="F178" i="3"/>
  <c r="H178" i="3" s="1"/>
  <c r="H266" i="3"/>
  <c r="G266" i="3"/>
  <c r="F290" i="3"/>
  <c r="I290" i="3"/>
  <c r="J290" i="3" s="1"/>
  <c r="H330" i="3"/>
  <c r="G330" i="3"/>
  <c r="G139" i="3"/>
  <c r="I139" i="3"/>
  <c r="J139" i="3" s="1"/>
  <c r="F139" i="3"/>
  <c r="H139" i="3" s="1"/>
  <c r="F38" i="1"/>
  <c r="G133" i="3"/>
  <c r="G275" i="3"/>
  <c r="G271" i="3"/>
  <c r="H32" i="3"/>
  <c r="I188" i="3"/>
  <c r="J188" i="3" s="1"/>
  <c r="I201" i="3"/>
  <c r="J201" i="3" s="1"/>
  <c r="H205" i="3"/>
  <c r="G205" i="3"/>
  <c r="I225" i="3"/>
  <c r="J225" i="3" s="1"/>
  <c r="I244" i="3"/>
  <c r="J244" i="3" s="1"/>
  <c r="I271" i="3"/>
  <c r="J271" i="3" s="1"/>
  <c r="F336" i="3"/>
  <c r="H336" i="3" s="1"/>
  <c r="I336" i="3"/>
  <c r="J336" i="3" s="1"/>
  <c r="E317" i="4"/>
  <c r="G189" i="3"/>
  <c r="F174" i="3"/>
  <c r="I174" i="3"/>
  <c r="J174" i="3" s="1"/>
  <c r="F300" i="3"/>
  <c r="I300" i="3"/>
  <c r="J300" i="3" s="1"/>
  <c r="F137" i="3"/>
  <c r="I137" i="3"/>
  <c r="J137" i="3" s="1"/>
  <c r="H64" i="3"/>
  <c r="G64" i="3"/>
  <c r="G240" i="3"/>
  <c r="H240" i="3"/>
  <c r="I226" i="3"/>
  <c r="J226" i="3" s="1"/>
  <c r="I261" i="3"/>
  <c r="J261" i="3" s="1"/>
  <c r="I269" i="3"/>
  <c r="J269" i="3" s="1"/>
  <c r="I272" i="3"/>
  <c r="J272" i="3" s="1"/>
  <c r="F111" i="3"/>
  <c r="I111" i="3"/>
  <c r="J111" i="3" s="1"/>
  <c r="I70" i="3"/>
  <c r="J70" i="3" s="1"/>
  <c r="F70" i="3"/>
  <c r="E422" i="4"/>
  <c r="F294" i="3"/>
  <c r="G188" i="3"/>
  <c r="K13" i="3"/>
  <c r="G224" i="3"/>
  <c r="F246" i="3"/>
  <c r="H246" i="3" s="1"/>
  <c r="G246" i="3"/>
  <c r="F252" i="3"/>
  <c r="H252" i="3" s="1"/>
  <c r="F305" i="3"/>
  <c r="H305" i="3" s="1"/>
  <c r="G331" i="3"/>
  <c r="H309" i="3"/>
  <c r="G309" i="3"/>
  <c r="F243" i="3"/>
  <c r="H243" i="3" s="1"/>
  <c r="H134" i="3"/>
  <c r="G134" i="3"/>
  <c r="I40" i="3"/>
  <c r="J40" i="3" s="1"/>
  <c r="I194" i="3"/>
  <c r="J194" i="3" s="1"/>
  <c r="I208" i="3"/>
  <c r="J208" i="3" s="1"/>
  <c r="I214" i="3"/>
  <c r="J214" i="3" s="1"/>
  <c r="G270" i="3"/>
  <c r="G141" i="3"/>
  <c r="F117" i="3"/>
  <c r="H117" i="3" s="1"/>
  <c r="G117" i="3"/>
  <c r="I94" i="3"/>
  <c r="J94" i="3" s="1"/>
  <c r="F94" i="3"/>
  <c r="G58" i="3"/>
  <c r="I26" i="3"/>
  <c r="F26" i="3"/>
  <c r="I131" i="3"/>
  <c r="J131" i="3" s="1"/>
  <c r="I51" i="3"/>
  <c r="J51" i="3" s="1"/>
  <c r="I303" i="3"/>
  <c r="J303" i="3" s="1"/>
  <c r="F324" i="3"/>
  <c r="H324" i="3" s="1"/>
  <c r="G324" i="3"/>
  <c r="I112" i="3"/>
  <c r="J112" i="3" s="1"/>
  <c r="G167" i="3"/>
  <c r="I154" i="3"/>
  <c r="J154" i="3" s="1"/>
  <c r="I78" i="3"/>
  <c r="J78" i="3" s="1"/>
  <c r="F62" i="3"/>
  <c r="H62" i="3" s="1"/>
  <c r="I135" i="3"/>
  <c r="J135" i="3" s="1"/>
  <c r="G115" i="3"/>
  <c r="H85" i="3"/>
  <c r="G85" i="3"/>
  <c r="F65" i="3"/>
  <c r="H65" i="3" s="1"/>
  <c r="G288" i="3"/>
  <c r="I307" i="3"/>
  <c r="J307" i="3" s="1"/>
  <c r="G310" i="3"/>
  <c r="G149" i="3"/>
  <c r="G39" i="3"/>
  <c r="H39" i="3"/>
  <c r="I74" i="3"/>
  <c r="J74" i="3" s="1"/>
  <c r="I331" i="3"/>
  <c r="J331" i="3" s="1"/>
  <c r="I33" i="3"/>
  <c r="J33" i="3" s="1"/>
  <c r="F33" i="3"/>
  <c r="F61" i="3"/>
  <c r="E230" i="4"/>
  <c r="E62" i="4"/>
  <c r="E245" i="1"/>
  <c r="E180" i="1"/>
  <c r="E67" i="1"/>
  <c r="F67" i="1" s="1"/>
  <c r="E159" i="1"/>
  <c r="F159" i="1" s="1"/>
  <c r="E153" i="1"/>
  <c r="E186" i="1"/>
  <c r="F186" i="1" s="1"/>
  <c r="E532" i="1"/>
  <c r="F532" i="1" s="1"/>
  <c r="E534" i="1"/>
  <c r="F534" i="1" s="1"/>
  <c r="E256" i="1"/>
  <c r="F256" i="1" s="1"/>
  <c r="E31" i="1"/>
  <c r="F31" i="1" s="1"/>
  <c r="E559" i="1"/>
  <c r="F559" i="1" s="1"/>
  <c r="E540" i="1"/>
  <c r="F540" i="1" s="1"/>
  <c r="E501" i="1"/>
  <c r="F501" i="1" s="1"/>
  <c r="E46" i="1"/>
  <c r="F46" i="1" s="1"/>
  <c r="E108" i="1"/>
  <c r="E134" i="1"/>
  <c r="E158" i="1"/>
  <c r="E211" i="1"/>
  <c r="F211" i="1" s="1"/>
  <c r="E251" i="1"/>
  <c r="F251" i="1" s="1"/>
  <c r="E285" i="1"/>
  <c r="F285" i="1" s="1"/>
  <c r="E312" i="1"/>
  <c r="E340" i="1"/>
  <c r="F340" i="1" s="1"/>
  <c r="Q340" i="1" s="1"/>
  <c r="E380" i="1"/>
  <c r="E394" i="1"/>
  <c r="F394" i="1" s="1"/>
  <c r="Q394" i="1" s="1"/>
  <c r="E415" i="1"/>
  <c r="F415" i="1" s="1"/>
  <c r="E436" i="1"/>
  <c r="E449" i="1"/>
  <c r="F449" i="1" s="1"/>
  <c r="E456" i="1"/>
  <c r="F456" i="1" s="1"/>
  <c r="Q456" i="1" s="1"/>
  <c r="E474" i="1"/>
  <c r="F474" i="1" s="1"/>
  <c r="E482" i="1"/>
  <c r="F482" i="1" s="1"/>
  <c r="Q482" i="1" s="1"/>
  <c r="E484" i="1"/>
  <c r="F484" i="1" s="1"/>
  <c r="Q484" i="1" s="1"/>
  <c r="E491" i="1"/>
  <c r="E493" i="1"/>
  <c r="E497" i="1"/>
  <c r="F497" i="1" s="1"/>
  <c r="Q497" i="1" s="1"/>
  <c r="E503" i="1"/>
  <c r="F503" i="1" s="1"/>
  <c r="Q503" i="1" s="1"/>
  <c r="E568" i="1"/>
  <c r="F568" i="1" s="1"/>
  <c r="E573" i="1"/>
  <c r="F573" i="1" s="1"/>
  <c r="E508" i="1"/>
  <c r="F508" i="1" s="1"/>
  <c r="Q508" i="1" s="1"/>
  <c r="E49" i="1"/>
  <c r="F49" i="1" s="1"/>
  <c r="Q358" i="1"/>
  <c r="S358" i="1" s="1"/>
  <c r="E642" i="1"/>
  <c r="F642" i="1" s="1"/>
  <c r="E70" i="1"/>
  <c r="F70" i="1" s="1"/>
  <c r="E137" i="1"/>
  <c r="E412" i="1"/>
  <c r="E424" i="1"/>
  <c r="F424" i="1" s="1"/>
  <c r="E505" i="1"/>
  <c r="F505" i="1" s="1"/>
  <c r="E537" i="1"/>
  <c r="F537" i="1" s="1"/>
  <c r="E118" i="1"/>
  <c r="E24" i="1"/>
  <c r="E253" i="1"/>
  <c r="F253" i="1" s="1"/>
  <c r="E321" i="1"/>
  <c r="F321" i="1" s="1"/>
  <c r="E365" i="1"/>
  <c r="F365" i="1" s="1"/>
  <c r="E527" i="1"/>
  <c r="F527" i="1" s="1"/>
  <c r="E572" i="1"/>
  <c r="F572" i="1" s="1"/>
  <c r="E556" i="1"/>
  <c r="F556" i="1" s="1"/>
  <c r="E480" i="1"/>
  <c r="F480" i="1" s="1"/>
  <c r="E465" i="1"/>
  <c r="F465" i="1" s="1"/>
  <c r="E452" i="1"/>
  <c r="E438" i="1"/>
  <c r="E428" i="1"/>
  <c r="E406" i="1"/>
  <c r="E379" i="1"/>
  <c r="F379" i="1" s="1"/>
  <c r="E346" i="1"/>
  <c r="F346" i="1" s="1"/>
  <c r="E330" i="1"/>
  <c r="E309" i="1"/>
  <c r="F309" i="1" s="1"/>
  <c r="E272" i="1"/>
  <c r="F272" i="1" s="1"/>
  <c r="E237" i="1"/>
  <c r="F237" i="1" s="1"/>
  <c r="E185" i="1"/>
  <c r="F185" i="1" s="1"/>
  <c r="E149" i="1"/>
  <c r="E132" i="1"/>
  <c r="F132" i="1" s="1"/>
  <c r="E107" i="1"/>
  <c r="F107" i="1" s="1"/>
  <c r="E638" i="1"/>
  <c r="F638" i="1" s="1"/>
  <c r="E509" i="1"/>
  <c r="F509" i="1" s="1"/>
  <c r="E97" i="1"/>
  <c r="E22" i="1"/>
  <c r="E238" i="1"/>
  <c r="E407" i="1"/>
  <c r="E413" i="1"/>
  <c r="F413" i="1" s="1"/>
  <c r="E463" i="1"/>
  <c r="F463" i="1" s="1"/>
  <c r="G463" i="1" s="1"/>
  <c r="I463" i="1" s="1"/>
  <c r="E443" i="1"/>
  <c r="F443" i="1" s="1"/>
  <c r="E546" i="1"/>
  <c r="F546" i="1" s="1"/>
  <c r="E498" i="1"/>
  <c r="F498" i="1" s="1"/>
  <c r="Q498" i="1" s="1"/>
  <c r="E494" i="1"/>
  <c r="E492" i="1"/>
  <c r="F492" i="1" s="1"/>
  <c r="Q492" i="1" s="1"/>
  <c r="E485" i="1"/>
  <c r="F485" i="1" s="1"/>
  <c r="Q485" i="1" s="1"/>
  <c r="E483" i="1"/>
  <c r="F483" i="1" s="1"/>
  <c r="Q483" i="1" s="1"/>
  <c r="E473" i="1"/>
  <c r="F473" i="1" s="1"/>
  <c r="Q473" i="1" s="1"/>
  <c r="E458" i="1"/>
  <c r="F458" i="1" s="1"/>
  <c r="E448" i="1"/>
  <c r="F448" i="1" s="1"/>
  <c r="Q448" i="1" s="1"/>
  <c r="E437" i="1"/>
  <c r="F437" i="1" s="1"/>
  <c r="E411" i="1"/>
  <c r="F411" i="1" s="1"/>
  <c r="Q411" i="1" s="1"/>
  <c r="E405" i="1"/>
  <c r="F405" i="1" s="1"/>
  <c r="E362" i="1"/>
  <c r="E135" i="4" s="1"/>
  <c r="E341" i="1"/>
  <c r="E297" i="1"/>
  <c r="F297" i="1" s="1"/>
  <c r="E268" i="1"/>
  <c r="E224" i="1"/>
  <c r="E179" i="1"/>
  <c r="F179" i="1" s="1"/>
  <c r="E142" i="1"/>
  <c r="F142" i="1" s="1"/>
  <c r="E126" i="1"/>
  <c r="F126" i="1" s="1"/>
  <c r="E95" i="1"/>
  <c r="E644" i="1"/>
  <c r="F644" i="1" s="1"/>
  <c r="Q644" i="1" s="1"/>
  <c r="G366" i="1"/>
  <c r="I366" i="1" s="1"/>
  <c r="E434" i="1"/>
  <c r="F434" i="1" s="1"/>
  <c r="Q434" i="1" s="1"/>
  <c r="E145" i="1"/>
  <c r="F145" i="1" s="1"/>
  <c r="E92" i="1"/>
  <c r="E419" i="1"/>
  <c r="F419" i="1" s="1"/>
  <c r="E205" i="1"/>
  <c r="E296" i="4" s="1"/>
  <c r="E636" i="1"/>
  <c r="F636" i="1" s="1"/>
  <c r="E280" i="1"/>
  <c r="F280" i="1" s="1"/>
  <c r="Q280" i="1" s="1"/>
  <c r="E323" i="1"/>
  <c r="E303" i="1"/>
  <c r="F303" i="1" s="1"/>
  <c r="E478" i="1"/>
  <c r="F478" i="1" s="1"/>
  <c r="Q478" i="1" s="1"/>
  <c r="E470" i="1"/>
  <c r="F470" i="1" s="1"/>
  <c r="E450" i="1"/>
  <c r="F450" i="1" s="1"/>
  <c r="Q450" i="1" s="1"/>
  <c r="E440" i="1"/>
  <c r="E416" i="1"/>
  <c r="F416" i="1" s="1"/>
  <c r="Q416" i="1" s="1"/>
  <c r="E408" i="1"/>
  <c r="F408" i="1" s="1"/>
  <c r="G394" i="1"/>
  <c r="I394" i="1" s="1"/>
  <c r="E363" i="1"/>
  <c r="F363" i="1" s="1"/>
  <c r="Q363" i="1" s="1"/>
  <c r="E349" i="1"/>
  <c r="F349" i="1" s="1"/>
  <c r="E325" i="1"/>
  <c r="F325" i="1" s="1"/>
  <c r="Q325" i="1" s="1"/>
  <c r="E294" i="1"/>
  <c r="E264" i="1"/>
  <c r="F264" i="1" s="1"/>
  <c r="E218" i="1"/>
  <c r="F218" i="1" s="1"/>
  <c r="E168" i="1"/>
  <c r="F168" i="1" s="1"/>
  <c r="E139" i="1"/>
  <c r="F139" i="1" s="1"/>
  <c r="E114" i="1"/>
  <c r="F114" i="1" s="1"/>
  <c r="F18" i="3"/>
  <c r="I18" i="3"/>
  <c r="W22" i="1" l="1"/>
  <c r="V23" i="1"/>
  <c r="S619" i="1"/>
  <c r="G30" i="3"/>
  <c r="S250" i="1"/>
  <c r="S289" i="1"/>
  <c r="S200" i="1"/>
  <c r="S364" i="1"/>
  <c r="S533" i="1"/>
  <c r="S96" i="1"/>
  <c r="S600" i="1"/>
  <c r="S601" i="1"/>
  <c r="S129" i="1"/>
  <c r="S130" i="1"/>
  <c r="Q520" i="1"/>
  <c r="S322" i="1"/>
  <c r="S388" i="1"/>
  <c r="S462" i="1"/>
  <c r="S34" i="1"/>
  <c r="Q463" i="1"/>
  <c r="S463" i="1" s="1"/>
  <c r="E193" i="4"/>
  <c r="Q178" i="1"/>
  <c r="S178" i="1" s="1"/>
  <c r="G62" i="1"/>
  <c r="I62" i="1" s="1"/>
  <c r="S123" i="1"/>
  <c r="Q643" i="1"/>
  <c r="S643" i="1" s="1"/>
  <c r="S239" i="1"/>
  <c r="S401" i="1"/>
  <c r="S72" i="1"/>
  <c r="S578" i="1"/>
  <c r="S103" i="1"/>
  <c r="S649" i="1"/>
  <c r="G248" i="1"/>
  <c r="I248" i="1" s="1"/>
  <c r="S342" i="1"/>
  <c r="G383" i="1"/>
  <c r="I383" i="1" s="1"/>
  <c r="Q45" i="1"/>
  <c r="S45" i="1" s="1"/>
  <c r="S162" i="1"/>
  <c r="S308" i="1"/>
  <c r="S608" i="1"/>
  <c r="S80" i="1"/>
  <c r="S169" i="1"/>
  <c r="S648" i="1"/>
  <c r="S110" i="1"/>
  <c r="S614" i="1"/>
  <c r="K648" i="1"/>
  <c r="G34" i="3"/>
  <c r="G31" i="3"/>
  <c r="G46" i="3"/>
  <c r="G49" i="3"/>
  <c r="G35" i="3"/>
  <c r="S639" i="1"/>
  <c r="G42" i="3"/>
  <c r="K650" i="1"/>
  <c r="K651" i="1"/>
  <c r="G40" i="3"/>
  <c r="G27" i="3"/>
  <c r="S433" i="1"/>
  <c r="S181" i="1"/>
  <c r="S516" i="1"/>
  <c r="S25" i="1"/>
  <c r="S574" i="1"/>
  <c r="S402" i="1"/>
  <c r="Q166" i="1"/>
  <c r="S166" i="1" s="1"/>
  <c r="G166" i="1"/>
  <c r="I166" i="1" s="1"/>
  <c r="G482" i="1"/>
  <c r="I482" i="1" s="1"/>
  <c r="G278" i="1"/>
  <c r="I278" i="1" s="1"/>
  <c r="S647" i="1"/>
  <c r="I433" i="1"/>
  <c r="G100" i="1"/>
  <c r="I100" i="1" s="1"/>
  <c r="S189" i="1"/>
  <c r="Q104" i="1"/>
  <c r="S104" i="1" s="1"/>
  <c r="G104" i="1"/>
  <c r="I104" i="1" s="1"/>
  <c r="S191" i="1"/>
  <c r="S459" i="1"/>
  <c r="S213" i="1"/>
  <c r="S146" i="1"/>
  <c r="S292" i="1"/>
  <c r="S377" i="1"/>
  <c r="G236" i="1"/>
  <c r="I236" i="1" s="1"/>
  <c r="S66" i="1"/>
  <c r="S172" i="1"/>
  <c r="S469" i="1"/>
  <c r="Q350" i="1"/>
  <c r="G350" i="1"/>
  <c r="I350" i="1" s="1"/>
  <c r="S225" i="1"/>
  <c r="S577" i="1"/>
  <c r="Q369" i="1"/>
  <c r="S369" i="1" s="1"/>
  <c r="S420" i="1"/>
  <c r="S41" i="1"/>
  <c r="S425" i="1"/>
  <c r="S198" i="1"/>
  <c r="S563" i="1"/>
  <c r="S423" i="1"/>
  <c r="Q30" i="1"/>
  <c r="S30" i="1" s="1"/>
  <c r="G30" i="1"/>
  <c r="H30" i="1" s="1"/>
  <c r="S227" i="1"/>
  <c r="G340" i="1"/>
  <c r="I340" i="1" s="1"/>
  <c r="G456" i="1"/>
  <c r="I456" i="1" s="1"/>
  <c r="E257" i="4"/>
  <c r="S249" i="1"/>
  <c r="S432" i="1"/>
  <c r="S219" i="1"/>
  <c r="S236" i="1"/>
  <c r="S536" i="1"/>
  <c r="S101" i="1"/>
  <c r="I152" i="1"/>
  <c r="S152" i="1"/>
  <c r="S42" i="1"/>
  <c r="S112" i="1"/>
  <c r="S510" i="1"/>
  <c r="S645" i="1"/>
  <c r="S447" i="1"/>
  <c r="S207" i="1"/>
  <c r="Q275" i="1"/>
  <c r="G275" i="1"/>
  <c r="I275" i="1" s="1"/>
  <c r="S57" i="1"/>
  <c r="E190" i="4"/>
  <c r="Q106" i="1"/>
  <c r="G106" i="1"/>
  <c r="I106" i="1" s="1"/>
  <c r="S242" i="1"/>
  <c r="E540" i="4"/>
  <c r="E166" i="4"/>
  <c r="S293" i="1"/>
  <c r="S228" i="1"/>
  <c r="S317" i="1"/>
  <c r="S131" i="1"/>
  <c r="S288" i="1"/>
  <c r="S314" i="1"/>
  <c r="S115" i="1"/>
  <c r="S583" i="1"/>
  <c r="K619" i="1"/>
  <c r="G113" i="1"/>
  <c r="I113" i="1" s="1"/>
  <c r="Q113" i="1"/>
  <c r="S431" i="1"/>
  <c r="S58" i="1"/>
  <c r="S160" i="1"/>
  <c r="G483" i="1"/>
  <c r="I483" i="1" s="1"/>
  <c r="E563" i="4"/>
  <c r="E160" i="4"/>
  <c r="S422" i="1"/>
  <c r="S646" i="1"/>
  <c r="S390" i="1"/>
  <c r="G479" i="1"/>
  <c r="I479" i="1" s="1"/>
  <c r="Q479" i="1"/>
  <c r="G274" i="1"/>
  <c r="I274" i="1" s="1"/>
  <c r="Q274" i="1"/>
  <c r="S77" i="1"/>
  <c r="S248" i="1"/>
  <c r="S125" i="1"/>
  <c r="S141" i="1"/>
  <c r="S21" i="1"/>
  <c r="S445" i="1"/>
  <c r="S60" i="1"/>
  <c r="S331" i="1"/>
  <c r="S122" i="1"/>
  <c r="E565" i="4"/>
  <c r="I315" i="1"/>
  <c r="S315" i="1"/>
  <c r="S150" i="1"/>
  <c r="S258" i="1"/>
  <c r="S271" i="1"/>
  <c r="S468" i="1"/>
  <c r="E138" i="4"/>
  <c r="S499" i="1"/>
  <c r="S64" i="1"/>
  <c r="S460" i="1"/>
  <c r="S109" i="1"/>
  <c r="G551" i="1"/>
  <c r="I551" i="1" s="1"/>
  <c r="Q551" i="1"/>
  <c r="S335" i="1"/>
  <c r="G508" i="1"/>
  <c r="I508" i="1" s="1"/>
  <c r="E170" i="4"/>
  <c r="E514" i="4"/>
  <c r="E14" i="4"/>
  <c r="S588" i="1"/>
  <c r="S215" i="1"/>
  <c r="S615" i="1"/>
  <c r="S591" i="1"/>
  <c r="S531" i="1"/>
  <c r="S119" i="1"/>
  <c r="S286" i="1"/>
  <c r="Q255" i="1"/>
  <c r="G255" i="1"/>
  <c r="I255" i="1" s="1"/>
  <c r="Q421" i="1"/>
  <c r="S421" i="1" s="1"/>
  <c r="G421" i="1"/>
  <c r="I421" i="1" s="1"/>
  <c r="Q36" i="1"/>
  <c r="G36" i="1"/>
  <c r="H36" i="1" s="1"/>
  <c r="S195" i="1"/>
  <c r="S214" i="1"/>
  <c r="E103" i="4"/>
  <c r="Q476" i="1"/>
  <c r="S476" i="1" s="1"/>
  <c r="G476" i="1"/>
  <c r="I476" i="1" s="1"/>
  <c r="Q444" i="1"/>
  <c r="G444" i="1"/>
  <c r="I444" i="1" s="1"/>
  <c r="G201" i="1"/>
  <c r="I201" i="1" s="1"/>
  <c r="Q201" i="1"/>
  <c r="G196" i="1"/>
  <c r="I196" i="1" s="1"/>
  <c r="Q196" i="1"/>
  <c r="G345" i="1"/>
  <c r="I345" i="1" s="1"/>
  <c r="Q345" i="1"/>
  <c r="G411" i="1"/>
  <c r="I411" i="1" s="1"/>
  <c r="G485" i="1"/>
  <c r="I485" i="1" s="1"/>
  <c r="E143" i="4"/>
  <c r="S305" i="1"/>
  <c r="S395" i="1"/>
  <c r="S376" i="1"/>
  <c r="Q23" i="1"/>
  <c r="G23" i="1"/>
  <c r="H23" i="1" s="1"/>
  <c r="G171" i="1"/>
  <c r="I171" i="1" s="1"/>
  <c r="Q171" i="1"/>
  <c r="K596" i="1"/>
  <c r="Q560" i="1"/>
  <c r="G560" i="1"/>
  <c r="I560" i="1" s="1"/>
  <c r="S576" i="1"/>
  <c r="S396" i="1"/>
  <c r="K624" i="1"/>
  <c r="Q232" i="1"/>
  <c r="G232" i="1"/>
  <c r="I232" i="1" s="1"/>
  <c r="E171" i="4"/>
  <c r="E154" i="4"/>
  <c r="E130" i="4"/>
  <c r="E276" i="4"/>
  <c r="S217" i="1"/>
  <c r="Q541" i="1"/>
  <c r="G541" i="1"/>
  <c r="K541" i="1" s="1"/>
  <c r="S283" i="1"/>
  <c r="Q467" i="1"/>
  <c r="G467" i="1"/>
  <c r="I467" i="1" s="1"/>
  <c r="S521" i="1"/>
  <c r="S596" i="1"/>
  <c r="G273" i="1"/>
  <c r="I273" i="1" s="1"/>
  <c r="Q273" i="1"/>
  <c r="S525" i="1"/>
  <c r="S624" i="1"/>
  <c r="G453" i="1"/>
  <c r="I453" i="1" s="1"/>
  <c r="Q453" i="1"/>
  <c r="S453" i="1" s="1"/>
  <c r="G68" i="1"/>
  <c r="I68" i="1" s="1"/>
  <c r="Q68" i="1"/>
  <c r="S357" i="1"/>
  <c r="G363" i="1"/>
  <c r="I363" i="1" s="1"/>
  <c r="G478" i="1"/>
  <c r="I478" i="1" s="1"/>
  <c r="G434" i="1"/>
  <c r="I434" i="1" s="1"/>
  <c r="E517" i="4"/>
  <c r="E181" i="4"/>
  <c r="E159" i="4"/>
  <c r="E76" i="4"/>
  <c r="S554" i="1"/>
  <c r="S622" i="1"/>
  <c r="S542" i="1"/>
  <c r="S621" i="1"/>
  <c r="S53" i="1"/>
  <c r="S316" i="1"/>
  <c r="S518" i="1"/>
  <c r="S623" i="1"/>
  <c r="S117" i="1"/>
  <c r="S475" i="1"/>
  <c r="S361" i="1"/>
  <c r="S182" i="1"/>
  <c r="G164" i="1"/>
  <c r="I164" i="1" s="1"/>
  <c r="Q164" i="1"/>
  <c r="S164" i="1" s="1"/>
  <c r="Q500" i="1"/>
  <c r="G500" i="1"/>
  <c r="I500" i="1" s="1"/>
  <c r="S26" i="1"/>
  <c r="S464" i="1"/>
  <c r="G448" i="1"/>
  <c r="I448" i="1" s="1"/>
  <c r="E125" i="4"/>
  <c r="S371" i="1"/>
  <c r="S120" i="1"/>
  <c r="G457" i="1"/>
  <c r="I457" i="1" s="1"/>
  <c r="Q457" i="1"/>
  <c r="K623" i="1"/>
  <c r="Q535" i="1"/>
  <c r="G535" i="1"/>
  <c r="I535" i="1" s="1"/>
  <c r="Q529" i="1"/>
  <c r="G529" i="1"/>
  <c r="I529" i="1" s="1"/>
  <c r="K637" i="1"/>
  <c r="Q611" i="1"/>
  <c r="G611" i="1"/>
  <c r="I611" i="1" s="1"/>
  <c r="Q199" i="1"/>
  <c r="G199" i="1"/>
  <c r="Q78" i="1"/>
  <c r="G78" i="1"/>
  <c r="I78" i="1" s="1"/>
  <c r="S116" i="1"/>
  <c r="G497" i="1"/>
  <c r="I497" i="1" s="1"/>
  <c r="G644" i="1"/>
  <c r="E113" i="4"/>
  <c r="S299" i="1"/>
  <c r="Q157" i="1"/>
  <c r="G157" i="1"/>
  <c r="I157" i="1" s="1"/>
  <c r="G589" i="1"/>
  <c r="Q589" i="1"/>
  <c r="S589" i="1" s="1"/>
  <c r="Q486" i="1"/>
  <c r="G486" i="1"/>
  <c r="I486" i="1" s="1"/>
  <c r="S637" i="1"/>
  <c r="K639" i="1"/>
  <c r="G140" i="1"/>
  <c r="I140" i="1" s="1"/>
  <c r="Q140" i="1"/>
  <c r="S140" i="1" s="1"/>
  <c r="G416" i="1"/>
  <c r="I416" i="1" s="1"/>
  <c r="G280" i="1"/>
  <c r="I280" i="1" s="1"/>
  <c r="E546" i="4"/>
  <c r="S62" i="1"/>
  <c r="S43" i="1"/>
  <c r="S372" i="1"/>
  <c r="G488" i="1"/>
  <c r="I488" i="1" s="1"/>
  <c r="Q488" i="1"/>
  <c r="S488" i="1" s="1"/>
  <c r="Q571" i="1"/>
  <c r="G571" i="1"/>
  <c r="K571" i="1" s="1"/>
  <c r="S567" i="1"/>
  <c r="Q561" i="1"/>
  <c r="G561" i="1"/>
  <c r="K561" i="1" s="1"/>
  <c r="S455" i="1"/>
  <c r="S88" i="1"/>
  <c r="S37" i="1"/>
  <c r="S579" i="1"/>
  <c r="S429" i="1"/>
  <c r="Q490" i="1"/>
  <c r="G490" i="1"/>
  <c r="I490" i="1" s="1"/>
  <c r="Q430" i="1"/>
  <c r="G430" i="1"/>
  <c r="I430" i="1" s="1"/>
  <c r="S313" i="1"/>
  <c r="S83" i="1"/>
  <c r="K647" i="1"/>
  <c r="K645" i="1"/>
  <c r="M6" i="3"/>
  <c r="G243" i="3"/>
  <c r="H70" i="3"/>
  <c r="G70" i="3"/>
  <c r="G230" i="1"/>
  <c r="I230" i="1" s="1"/>
  <c r="Q230" i="1"/>
  <c r="S170" i="1"/>
  <c r="H127" i="3"/>
  <c r="G127" i="3"/>
  <c r="G274" i="3"/>
  <c r="G343" i="1"/>
  <c r="I343" i="1" s="1"/>
  <c r="Q343" i="1"/>
  <c r="S594" i="1"/>
  <c r="S32" i="1"/>
  <c r="Q332" i="1"/>
  <c r="G332" i="1"/>
  <c r="I332" i="1" s="1"/>
  <c r="S304" i="1"/>
  <c r="I304" i="1"/>
  <c r="Q136" i="1"/>
  <c r="G136" i="1"/>
  <c r="I136" i="1" s="1"/>
  <c r="S99" i="1"/>
  <c r="S71" i="1"/>
  <c r="S355" i="1"/>
  <c r="S226" i="1"/>
  <c r="K634" i="1"/>
  <c r="G443" i="1"/>
  <c r="I443" i="1" s="1"/>
  <c r="Q443" i="1"/>
  <c r="G559" i="1"/>
  <c r="K559" i="1" s="1"/>
  <c r="Q559" i="1"/>
  <c r="Q349" i="1"/>
  <c r="G349" i="1"/>
  <c r="I349" i="1" s="1"/>
  <c r="Q272" i="1"/>
  <c r="G272" i="1"/>
  <c r="I272" i="1" s="1"/>
  <c r="E518" i="4"/>
  <c r="E469" i="4"/>
  <c r="Q139" i="1"/>
  <c r="G139" i="1"/>
  <c r="I139" i="1" s="1"/>
  <c r="Q470" i="1"/>
  <c r="G470" i="1"/>
  <c r="I470" i="1" s="1"/>
  <c r="Q303" i="1"/>
  <c r="G303" i="1"/>
  <c r="I303" i="1" s="1"/>
  <c r="Q145" i="1"/>
  <c r="G145" i="1"/>
  <c r="I145" i="1" s="1"/>
  <c r="F224" i="1"/>
  <c r="E107" i="4"/>
  <c r="S411" i="1"/>
  <c r="S483" i="1"/>
  <c r="Q413" i="1"/>
  <c r="G413" i="1"/>
  <c r="I413" i="1" s="1"/>
  <c r="G638" i="1"/>
  <c r="Q638" i="1"/>
  <c r="Q309" i="1"/>
  <c r="G309" i="1"/>
  <c r="I309" i="1" s="1"/>
  <c r="F438" i="1"/>
  <c r="E151" i="4"/>
  <c r="G492" i="1"/>
  <c r="I492" i="1" s="1"/>
  <c r="G321" i="1"/>
  <c r="I321" i="1" s="1"/>
  <c r="Q321" i="1"/>
  <c r="F412" i="1"/>
  <c r="E459" i="4"/>
  <c r="E162" i="4"/>
  <c r="F493" i="1"/>
  <c r="E174" i="4"/>
  <c r="Q415" i="1"/>
  <c r="G415" i="1"/>
  <c r="I415" i="1" s="1"/>
  <c r="F158" i="1"/>
  <c r="E93" i="4"/>
  <c r="G256" i="1"/>
  <c r="I256" i="1" s="1"/>
  <c r="Q256" i="1"/>
  <c r="F245" i="1"/>
  <c r="E327" i="4"/>
  <c r="E123" i="4"/>
  <c r="E178" i="4"/>
  <c r="E155" i="4"/>
  <c r="E145" i="4"/>
  <c r="E105" i="4"/>
  <c r="E132" i="4"/>
  <c r="E371" i="4"/>
  <c r="J26" i="3"/>
  <c r="G38" i="1"/>
  <c r="H38" i="1" s="1"/>
  <c r="Q38" i="1"/>
  <c r="S38" i="1" s="1"/>
  <c r="H290" i="3"/>
  <c r="G290" i="3"/>
  <c r="S520" i="1"/>
  <c r="G219" i="3"/>
  <c r="G302" i="1"/>
  <c r="I302" i="1" s="1"/>
  <c r="Q302" i="1"/>
  <c r="G39" i="1"/>
  <c r="H39" i="1" s="1"/>
  <c r="Q39" i="1"/>
  <c r="S39" i="1" s="1"/>
  <c r="S451" i="1"/>
  <c r="G29" i="3"/>
  <c r="S506" i="1"/>
  <c r="S446" i="1"/>
  <c r="K625" i="1"/>
  <c r="Q174" i="1"/>
  <c r="G174" i="1"/>
  <c r="I174" i="1" s="1"/>
  <c r="Q291" i="1"/>
  <c r="G291" i="1"/>
  <c r="I291" i="1" s="1"/>
  <c r="S235" i="1"/>
  <c r="S400" i="1"/>
  <c r="G418" i="1"/>
  <c r="I418" i="1" s="1"/>
  <c r="Q418" i="1"/>
  <c r="Q142" i="1"/>
  <c r="G142" i="1"/>
  <c r="I142" i="1" s="1"/>
  <c r="Q251" i="1"/>
  <c r="G251" i="1"/>
  <c r="I251" i="1" s="1"/>
  <c r="E464" i="4"/>
  <c r="Q179" i="1"/>
  <c r="G179" i="1"/>
  <c r="I179" i="1" s="1"/>
  <c r="F428" i="1"/>
  <c r="E148" i="4"/>
  <c r="H26" i="3"/>
  <c r="G26" i="3"/>
  <c r="H174" i="3"/>
  <c r="G174" i="3"/>
  <c r="Q221" i="1"/>
  <c r="G221" i="1"/>
  <c r="I221" i="1" s="1"/>
  <c r="G398" i="1"/>
  <c r="I398" i="1" s="1"/>
  <c r="Q398" i="1"/>
  <c r="Q168" i="1"/>
  <c r="G168" i="1"/>
  <c r="I168" i="1" s="1"/>
  <c r="S478" i="1"/>
  <c r="S434" i="1"/>
  <c r="F268" i="1"/>
  <c r="E115" i="4"/>
  <c r="F407" i="1"/>
  <c r="E456" i="4"/>
  <c r="K644" i="1"/>
  <c r="F330" i="1"/>
  <c r="E129" i="4"/>
  <c r="G253" i="1"/>
  <c r="I253" i="1" s="1"/>
  <c r="Q253" i="1"/>
  <c r="F137" i="1"/>
  <c r="E81" i="4"/>
  <c r="S644" i="1"/>
  <c r="E169" i="4"/>
  <c r="F491" i="1"/>
  <c r="E172" i="4"/>
  <c r="S394" i="1"/>
  <c r="F134" i="1"/>
  <c r="E78" i="4"/>
  <c r="G534" i="1"/>
  <c r="K534" i="1" s="1"/>
  <c r="Q534" i="1"/>
  <c r="E187" i="4"/>
  <c r="E83" i="4"/>
  <c r="E164" i="4"/>
  <c r="E146" i="4"/>
  <c r="E128" i="4"/>
  <c r="E134" i="4"/>
  <c r="E101" i="4"/>
  <c r="E59" i="4"/>
  <c r="H33" i="3"/>
  <c r="G33" i="3"/>
  <c r="E336" i="4"/>
  <c r="H111" i="3"/>
  <c r="G111" i="3"/>
  <c r="S414" i="1"/>
  <c r="S298" i="1"/>
  <c r="G147" i="1"/>
  <c r="I147" i="1" s="1"/>
  <c r="Q147" i="1"/>
  <c r="S310" i="1"/>
  <c r="G481" i="1"/>
  <c r="I481" i="1" s="1"/>
  <c r="Q481" i="1"/>
  <c r="I324" i="1"/>
  <c r="S324" i="1"/>
  <c r="K629" i="1"/>
  <c r="S383" i="1"/>
  <c r="Q441" i="1"/>
  <c r="G441" i="1"/>
  <c r="I441" i="1" s="1"/>
  <c r="S206" i="1"/>
  <c r="S74" i="1"/>
  <c r="G509" i="1"/>
  <c r="I509" i="1" s="1"/>
  <c r="Q509" i="1"/>
  <c r="F92" i="1"/>
  <c r="E38" i="4"/>
  <c r="G424" i="1"/>
  <c r="I424" i="1" s="1"/>
  <c r="Q424" i="1"/>
  <c r="F436" i="1"/>
  <c r="E149" i="4"/>
  <c r="E481" i="4"/>
  <c r="Q352" i="1"/>
  <c r="G352" i="1"/>
  <c r="I352" i="1" s="1"/>
  <c r="Q218" i="1"/>
  <c r="G218" i="1"/>
  <c r="I218" i="1" s="1"/>
  <c r="Q408" i="1"/>
  <c r="G408" i="1"/>
  <c r="I408" i="1" s="1"/>
  <c r="F323" i="1"/>
  <c r="E387" i="4"/>
  <c r="Q297" i="1"/>
  <c r="G297" i="1"/>
  <c r="I297" i="1" s="1"/>
  <c r="Q437" i="1"/>
  <c r="G437" i="1"/>
  <c r="I437" i="1" s="1"/>
  <c r="S492" i="1"/>
  <c r="Q107" i="1"/>
  <c r="G107" i="1"/>
  <c r="I107" i="1" s="1"/>
  <c r="G346" i="1"/>
  <c r="I346" i="1" s="1"/>
  <c r="Q346" i="1"/>
  <c r="F452" i="1"/>
  <c r="E157" i="4"/>
  <c r="G498" i="1"/>
  <c r="I498" i="1" s="1"/>
  <c r="F24" i="1"/>
  <c r="E217" i="4"/>
  <c r="E179" i="4"/>
  <c r="E495" i="4"/>
  <c r="F380" i="1"/>
  <c r="E139" i="4"/>
  <c r="F108" i="1"/>
  <c r="E54" i="4"/>
  <c r="Q532" i="1"/>
  <c r="G532" i="1"/>
  <c r="K532" i="1" s="1"/>
  <c r="E173" i="4"/>
  <c r="E53" i="4"/>
  <c r="E156" i="4"/>
  <c r="E141" i="4"/>
  <c r="E385" i="4"/>
  <c r="E99" i="4"/>
  <c r="E86" i="4"/>
  <c r="E242" i="4"/>
  <c r="G94" i="3"/>
  <c r="H94" i="3"/>
  <c r="G336" i="3"/>
  <c r="Q555" i="1"/>
  <c r="G555" i="1"/>
  <c r="I555" i="1" s="1"/>
  <c r="I296" i="1"/>
  <c r="S296" i="1"/>
  <c r="Q547" i="1"/>
  <c r="G547" i="1"/>
  <c r="I547" i="1" s="1"/>
  <c r="G282" i="1"/>
  <c r="I282" i="1" s="1"/>
  <c r="Q282" i="1"/>
  <c r="S55" i="1"/>
  <c r="G187" i="1"/>
  <c r="I187" i="1" s="1"/>
  <c r="Q187" i="1"/>
  <c r="Q375" i="1"/>
  <c r="G375" i="1"/>
  <c r="I375" i="1" s="1"/>
  <c r="K609" i="1"/>
  <c r="S584" i="1"/>
  <c r="S629" i="1"/>
  <c r="Q229" i="1"/>
  <c r="G229" i="1"/>
  <c r="I229" i="1" s="1"/>
  <c r="Q44" i="1"/>
  <c r="G44" i="1"/>
  <c r="I44" i="1" s="1"/>
  <c r="Q391" i="1"/>
  <c r="G391" i="1"/>
  <c r="I391" i="1" s="1"/>
  <c r="Q410" i="1"/>
  <c r="G410" i="1"/>
  <c r="I410" i="1" s="1"/>
  <c r="Q127" i="1"/>
  <c r="G127" i="1"/>
  <c r="I127" i="1" s="1"/>
  <c r="S387" i="1"/>
  <c r="K618" i="1"/>
  <c r="S233" i="1"/>
  <c r="S276" i="1"/>
  <c r="S435" i="1"/>
  <c r="S328" i="1"/>
  <c r="S300" i="1"/>
  <c r="Q79" i="1"/>
  <c r="G79" i="1"/>
  <c r="I79" i="1" s="1"/>
  <c r="Q449" i="1"/>
  <c r="G449" i="1"/>
  <c r="I449" i="1" s="1"/>
  <c r="Q114" i="1"/>
  <c r="G114" i="1"/>
  <c r="I114" i="1" s="1"/>
  <c r="G503" i="1"/>
  <c r="I503" i="1" s="1"/>
  <c r="S497" i="1"/>
  <c r="F180" i="1"/>
  <c r="E272" i="4"/>
  <c r="S558" i="1"/>
  <c r="K558" i="1"/>
  <c r="Q264" i="1"/>
  <c r="G264" i="1"/>
  <c r="I264" i="1" s="1"/>
  <c r="G484" i="1"/>
  <c r="I484" i="1" s="1"/>
  <c r="S280" i="1"/>
  <c r="G325" i="1"/>
  <c r="I325" i="1" s="1"/>
  <c r="F494" i="1"/>
  <c r="E175" i="4"/>
  <c r="F238" i="1"/>
  <c r="E320" i="4"/>
  <c r="Q132" i="1"/>
  <c r="G132" i="1"/>
  <c r="I132" i="1" s="1"/>
  <c r="G465" i="1"/>
  <c r="I465" i="1" s="1"/>
  <c r="Q465" i="1"/>
  <c r="G556" i="1"/>
  <c r="I556" i="1" s="1"/>
  <c r="Q556" i="1"/>
  <c r="S556" i="1" s="1"/>
  <c r="F118" i="1"/>
  <c r="E63" i="4"/>
  <c r="E188" i="4"/>
  <c r="Q642" i="1"/>
  <c r="G642" i="1"/>
  <c r="Q46" i="1"/>
  <c r="G46" i="1"/>
  <c r="I46" i="1" s="1"/>
  <c r="G186" i="1"/>
  <c r="I186" i="1" s="1"/>
  <c r="Q186" i="1"/>
  <c r="E168" i="4"/>
  <c r="E167" i="4"/>
  <c r="E477" i="4"/>
  <c r="E554" i="4"/>
  <c r="E566" i="4"/>
  <c r="E119" i="4"/>
  <c r="E460" i="4"/>
  <c r="E88" i="4"/>
  <c r="E16" i="4"/>
  <c r="G65" i="3"/>
  <c r="G305" i="3"/>
  <c r="H137" i="3"/>
  <c r="G137" i="3"/>
  <c r="G178" i="3"/>
  <c r="G566" i="1"/>
  <c r="K566" i="1" s="1"/>
  <c r="Q566" i="1"/>
  <c r="I266" i="1"/>
  <c r="S266" i="1"/>
  <c r="Q175" i="1"/>
  <c r="G175" i="1"/>
  <c r="I175" i="1" s="1"/>
  <c r="G427" i="1"/>
  <c r="I427" i="1" s="1"/>
  <c r="Q427" i="1"/>
  <c r="Q265" i="1"/>
  <c r="G265" i="1"/>
  <c r="I265" i="1" s="1"/>
  <c r="H302" i="3"/>
  <c r="G302" i="3"/>
  <c r="K622" i="1"/>
  <c r="Q161" i="1"/>
  <c r="G161" i="1"/>
  <c r="I161" i="1" s="1"/>
  <c r="Q381" i="1"/>
  <c r="G381" i="1"/>
  <c r="I381" i="1" s="1"/>
  <c r="S609" i="1"/>
  <c r="S192" i="1"/>
  <c r="G397" i="1"/>
  <c r="I397" i="1" s="1"/>
  <c r="Q397" i="1"/>
  <c r="S397" i="1" s="1"/>
  <c r="K621" i="1"/>
  <c r="S269" i="1"/>
  <c r="S399" i="1"/>
  <c r="S85" i="1"/>
  <c r="S270" i="1"/>
  <c r="S618" i="1"/>
  <c r="S128" i="1"/>
  <c r="Q135" i="1"/>
  <c r="G135" i="1"/>
  <c r="I135" i="1" s="1"/>
  <c r="S356" i="1"/>
  <c r="S426" i="1"/>
  <c r="S75" i="1"/>
  <c r="Q102" i="1"/>
  <c r="G102" i="1"/>
  <c r="I102" i="1" s="1"/>
  <c r="Q489" i="1"/>
  <c r="G489" i="1"/>
  <c r="I489" i="1" s="1"/>
  <c r="Q67" i="1"/>
  <c r="G67" i="1"/>
  <c r="I67" i="1" s="1"/>
  <c r="E109" i="4"/>
  <c r="Q405" i="1"/>
  <c r="G405" i="1"/>
  <c r="I405" i="1" s="1"/>
  <c r="Q211" i="1"/>
  <c r="G211" i="1"/>
  <c r="I211" i="1" s="1"/>
  <c r="E163" i="4"/>
  <c r="G61" i="3"/>
  <c r="H61" i="3"/>
  <c r="Q539" i="1"/>
  <c r="G539" i="1"/>
  <c r="K539" i="1" s="1"/>
  <c r="F294" i="1"/>
  <c r="E121" i="4"/>
  <c r="G636" i="1"/>
  <c r="Q636" i="1"/>
  <c r="F95" i="1"/>
  <c r="E41" i="4"/>
  <c r="F341" i="1"/>
  <c r="E131" i="4"/>
  <c r="G450" i="1"/>
  <c r="I450" i="1" s="1"/>
  <c r="F22" i="1"/>
  <c r="E215" i="4"/>
  <c r="F149" i="1"/>
  <c r="E90" i="4"/>
  <c r="Q379" i="1"/>
  <c r="G379" i="1"/>
  <c r="I379" i="1" s="1"/>
  <c r="G473" i="1"/>
  <c r="I473" i="1" s="1"/>
  <c r="G572" i="1"/>
  <c r="I572" i="1" s="1"/>
  <c r="Q572" i="1"/>
  <c r="Q537" i="1"/>
  <c r="G537" i="1"/>
  <c r="I537" i="1" s="1"/>
  <c r="G573" i="1"/>
  <c r="I573" i="1" s="1"/>
  <c r="Q573" i="1"/>
  <c r="Q474" i="1"/>
  <c r="G474" i="1"/>
  <c r="I474" i="1" s="1"/>
  <c r="F312" i="1"/>
  <c r="E127" i="4"/>
  <c r="G501" i="1"/>
  <c r="Q501" i="1"/>
  <c r="F153" i="1"/>
  <c r="E253" i="4"/>
  <c r="E144" i="4"/>
  <c r="E111" i="4"/>
  <c r="E420" i="4"/>
  <c r="E71" i="4"/>
  <c r="H294" i="3"/>
  <c r="G294" i="3"/>
  <c r="Q472" i="1"/>
  <c r="G472" i="1"/>
  <c r="I472" i="1" s="1"/>
  <c r="G306" i="1"/>
  <c r="I306" i="1" s="1"/>
  <c r="Q306" i="1"/>
  <c r="I610" i="1"/>
  <c r="G514" i="1"/>
  <c r="I514" i="1" s="1"/>
  <c r="Q514" i="1"/>
  <c r="Q403" i="1"/>
  <c r="G403" i="1"/>
  <c r="I403" i="1" s="1"/>
  <c r="G33" i="1"/>
  <c r="H33" i="1" s="1"/>
  <c r="Q33" i="1"/>
  <c r="Q212" i="1"/>
  <c r="G212" i="1"/>
  <c r="I212" i="1" s="1"/>
  <c r="G353" i="1"/>
  <c r="I353" i="1" s="1"/>
  <c r="Q353" i="1"/>
  <c r="Q419" i="1"/>
  <c r="G419" i="1"/>
  <c r="I419" i="1" s="1"/>
  <c r="Q237" i="1"/>
  <c r="G237" i="1"/>
  <c r="I237" i="1" s="1"/>
  <c r="Q365" i="1"/>
  <c r="G365" i="1"/>
  <c r="I365" i="1" s="1"/>
  <c r="G31" i="1"/>
  <c r="H31" i="1" s="1"/>
  <c r="Q31" i="1"/>
  <c r="F440" i="1"/>
  <c r="E152" i="4"/>
  <c r="F205" i="1"/>
  <c r="E295" i="4"/>
  <c r="Q126" i="1"/>
  <c r="G126" i="1"/>
  <c r="I126" i="1" s="1"/>
  <c r="F362" i="1"/>
  <c r="E136" i="4"/>
  <c r="Q458" i="1"/>
  <c r="G458" i="1"/>
  <c r="I458" i="1" s="1"/>
  <c r="Q546" i="1"/>
  <c r="G546" i="1"/>
  <c r="I546" i="1" s="1"/>
  <c r="F97" i="1"/>
  <c r="E43" i="4"/>
  <c r="Q185" i="1"/>
  <c r="G185" i="1"/>
  <c r="I185" i="1" s="1"/>
  <c r="F406" i="1"/>
  <c r="E142" i="4"/>
  <c r="Q480" i="1"/>
  <c r="G480" i="1"/>
  <c r="I480" i="1" s="1"/>
  <c r="G527" i="1"/>
  <c r="I527" i="1" s="1"/>
  <c r="Q527" i="1"/>
  <c r="S527" i="1" s="1"/>
  <c r="Q505" i="1"/>
  <c r="G505" i="1"/>
  <c r="I505" i="1" s="1"/>
  <c r="Q70" i="1"/>
  <c r="G70" i="1"/>
  <c r="Q49" i="1"/>
  <c r="G49" i="1"/>
  <c r="I49" i="1" s="1"/>
  <c r="G568" i="1"/>
  <c r="I568" i="1" s="1"/>
  <c r="Q568" i="1"/>
  <c r="S568" i="1" s="1"/>
  <c r="S456" i="1"/>
  <c r="Q285" i="1"/>
  <c r="G285" i="1"/>
  <c r="I285" i="1" s="1"/>
  <c r="G540" i="1"/>
  <c r="K540" i="1" s="1"/>
  <c r="Q540" i="1"/>
  <c r="G159" i="1"/>
  <c r="I159" i="1" s="1"/>
  <c r="Q159" i="1"/>
  <c r="E158" i="4"/>
  <c r="E117" i="4"/>
  <c r="E182" i="4"/>
  <c r="E534" i="4"/>
  <c r="E150" i="4"/>
  <c r="E140" i="4"/>
  <c r="E353" i="4"/>
  <c r="E97" i="4"/>
  <c r="E224" i="4"/>
  <c r="G62" i="3"/>
  <c r="G252" i="3"/>
  <c r="G300" i="3"/>
  <c r="H300" i="3"/>
  <c r="G299" i="3"/>
  <c r="S366" i="1"/>
  <c r="K588" i="1"/>
  <c r="S329" i="1"/>
  <c r="K641" i="1"/>
  <c r="S641" i="1"/>
  <c r="S81" i="1"/>
  <c r="S254" i="1"/>
  <c r="S279" i="1"/>
  <c r="S56" i="1"/>
  <c r="S204" i="1"/>
  <c r="Q277" i="1"/>
  <c r="G277" i="1"/>
  <c r="I277" i="1" s="1"/>
  <c r="Q184" i="1"/>
  <c r="G184" i="1"/>
  <c r="I184" i="1" s="1"/>
  <c r="G384" i="1"/>
  <c r="I384" i="1" s="1"/>
  <c r="Q384" i="1"/>
  <c r="J18" i="3"/>
  <c r="C12" i="1"/>
  <c r="G18" i="3"/>
  <c r="C11" i="1"/>
  <c r="H18" i="3"/>
  <c r="V24" i="1" l="1"/>
  <c r="W23" i="1"/>
  <c r="P652" i="1"/>
  <c r="P653" i="1"/>
  <c r="P654" i="1"/>
  <c r="S340" i="1"/>
  <c r="S232" i="1"/>
  <c r="S498" i="1"/>
  <c r="S482" i="1"/>
  <c r="S325" i="1"/>
  <c r="S508" i="1"/>
  <c r="S448" i="1"/>
  <c r="S479" i="1"/>
  <c r="P648" i="1"/>
  <c r="P650" i="1"/>
  <c r="P651" i="1"/>
  <c r="S282" i="1"/>
  <c r="S398" i="1"/>
  <c r="S100" i="1"/>
  <c r="S113" i="1"/>
  <c r="S106" i="1"/>
  <c r="S363" i="1"/>
  <c r="S540" i="1"/>
  <c r="S486" i="1"/>
  <c r="S68" i="1"/>
  <c r="S551" i="1"/>
  <c r="S275" i="1"/>
  <c r="S350" i="1"/>
  <c r="S573" i="1"/>
  <c r="S278" i="1"/>
  <c r="S470" i="1"/>
  <c r="S237" i="1"/>
  <c r="S379" i="1"/>
  <c r="S539" i="1"/>
  <c r="S547" i="1"/>
  <c r="S201" i="1"/>
  <c r="S70" i="1"/>
  <c r="S458" i="1"/>
  <c r="S561" i="1"/>
  <c r="S353" i="1"/>
  <c r="S514" i="1"/>
  <c r="S537" i="1"/>
  <c r="S636" i="1"/>
  <c r="S450" i="1"/>
  <c r="S427" i="1"/>
  <c r="S416" i="1"/>
  <c r="S437" i="1"/>
  <c r="S218" i="1"/>
  <c r="S321" i="1"/>
  <c r="S145" i="1"/>
  <c r="S443" i="1"/>
  <c r="S343" i="1"/>
  <c r="S534" i="1"/>
  <c r="S345" i="1"/>
  <c r="S274" i="1"/>
  <c r="S571" i="1"/>
  <c r="S500" i="1"/>
  <c r="S306" i="1"/>
  <c r="S184" i="1"/>
  <c r="S503" i="1"/>
  <c r="S142" i="1"/>
  <c r="S174" i="1"/>
  <c r="S157" i="1"/>
  <c r="S199" i="1"/>
  <c r="I199" i="1"/>
  <c r="S467" i="1"/>
  <c r="S560" i="1"/>
  <c r="S196" i="1"/>
  <c r="S391" i="1"/>
  <c r="S253" i="1"/>
  <c r="S485" i="1"/>
  <c r="S418" i="1"/>
  <c r="S430" i="1"/>
  <c r="S535" i="1"/>
  <c r="S566" i="1"/>
  <c r="S186" i="1"/>
  <c r="S408" i="1"/>
  <c r="S424" i="1"/>
  <c r="S256" i="1"/>
  <c r="S349" i="1"/>
  <c r="S332" i="1"/>
  <c r="S490" i="1"/>
  <c r="S611" i="1"/>
  <c r="S273" i="1"/>
  <c r="S541" i="1"/>
  <c r="S171" i="1"/>
  <c r="S255" i="1"/>
  <c r="S187" i="1"/>
  <c r="S559" i="1"/>
  <c r="S230" i="1"/>
  <c r="S457" i="1"/>
  <c r="S147" i="1"/>
  <c r="S555" i="1"/>
  <c r="K589" i="1"/>
  <c r="S23" i="1"/>
  <c r="S365" i="1"/>
  <c r="S211" i="1"/>
  <c r="S489" i="1"/>
  <c r="S264" i="1"/>
  <c r="S114" i="1"/>
  <c r="S136" i="1"/>
  <c r="S78" i="1"/>
  <c r="S529" i="1"/>
  <c r="S444" i="1"/>
  <c r="S36" i="1"/>
  <c r="P637" i="1"/>
  <c r="P649" i="1"/>
  <c r="P647" i="1"/>
  <c r="P643" i="1"/>
  <c r="P646" i="1"/>
  <c r="P645" i="1"/>
  <c r="M4" i="3"/>
  <c r="M2" i="3"/>
  <c r="M1" i="3"/>
  <c r="M5" i="3"/>
  <c r="M3" i="3"/>
  <c r="P588" i="1"/>
  <c r="P609" i="1"/>
  <c r="P619" i="1"/>
  <c r="P563" i="1"/>
  <c r="P612" i="1"/>
  <c r="P559" i="1"/>
  <c r="P578" i="1"/>
  <c r="P546" i="1"/>
  <c r="P621" i="1"/>
  <c r="P538" i="1"/>
  <c r="P634" i="1"/>
  <c r="P549" i="1"/>
  <c r="P617" i="1"/>
  <c r="P611" i="1"/>
  <c r="P598" i="1"/>
  <c r="P562" i="1"/>
  <c r="P610" i="1"/>
  <c r="P564" i="1"/>
  <c r="P539" i="1"/>
  <c r="P560" i="1"/>
  <c r="P569" i="1"/>
  <c r="P625" i="1"/>
  <c r="P592" i="1"/>
  <c r="P554" i="1"/>
  <c r="P628" i="1"/>
  <c r="P544" i="1"/>
  <c r="P596" i="1"/>
  <c r="P599" i="1"/>
  <c r="P584" i="1"/>
  <c r="P630" i="1"/>
  <c r="P642" i="1"/>
  <c r="P626" i="1"/>
  <c r="P615" i="1"/>
  <c r="P557" i="1"/>
  <c r="P608" i="1"/>
  <c r="P607" i="1"/>
  <c r="P644" i="1"/>
  <c r="P568" i="1"/>
  <c r="P595" i="1"/>
  <c r="P582" i="1"/>
  <c r="P594" i="1"/>
  <c r="P624" i="1"/>
  <c r="P547" i="1"/>
  <c r="P589" i="1"/>
  <c r="P627" i="1"/>
  <c r="P581" i="1"/>
  <c r="P591" i="1"/>
  <c r="P633" i="1"/>
  <c r="P593" i="1"/>
  <c r="P580" i="1"/>
  <c r="P639" i="1"/>
  <c r="P579" i="1"/>
  <c r="P574" i="1"/>
  <c r="P542" i="1"/>
  <c r="P629" i="1"/>
  <c r="P620" i="1"/>
  <c r="P614" i="1"/>
  <c r="P553" i="1"/>
  <c r="P567" i="1"/>
  <c r="P573" i="1"/>
  <c r="P604" i="1"/>
  <c r="P613" i="1"/>
  <c r="P575" i="1"/>
  <c r="P590" i="1"/>
  <c r="P540" i="1"/>
  <c r="P570" i="1"/>
  <c r="P572" i="1"/>
  <c r="P597" i="1"/>
  <c r="P577" i="1"/>
  <c r="P640" i="1"/>
  <c r="P566" i="1"/>
  <c r="P606" i="1"/>
  <c r="P631" i="1"/>
  <c r="P618" i="1"/>
  <c r="P635" i="1"/>
  <c r="P541" i="1"/>
  <c r="P636" i="1"/>
  <c r="P571" i="1"/>
  <c r="P561" i="1"/>
  <c r="P558" i="1"/>
  <c r="P543" i="1"/>
  <c r="P601" i="1"/>
  <c r="P576" i="1"/>
  <c r="P632" i="1"/>
  <c r="P583" i="1"/>
  <c r="P586" i="1"/>
  <c r="C15" i="1"/>
  <c r="P638" i="1"/>
  <c r="P545" i="1"/>
  <c r="P585" i="1"/>
  <c r="P622" i="1"/>
  <c r="P551" i="1"/>
  <c r="P602" i="1"/>
  <c r="P616" i="1"/>
  <c r="P552" i="1"/>
  <c r="P623" i="1"/>
  <c r="P556" i="1"/>
  <c r="P565" i="1"/>
  <c r="P600" i="1"/>
  <c r="P548" i="1"/>
  <c r="P587" i="1"/>
  <c r="P550" i="1"/>
  <c r="P555" i="1"/>
  <c r="P641" i="1"/>
  <c r="P605" i="1"/>
  <c r="P603" i="1"/>
  <c r="C16" i="1"/>
  <c r="D18" i="1" s="1"/>
  <c r="Q312" i="1"/>
  <c r="G312" i="1"/>
  <c r="I312" i="1" s="1"/>
  <c r="S49" i="1"/>
  <c r="S480" i="1"/>
  <c r="S546" i="1"/>
  <c r="Q205" i="1"/>
  <c r="G205" i="1"/>
  <c r="I205" i="1" s="1"/>
  <c r="S212" i="1"/>
  <c r="Q294" i="1"/>
  <c r="G294" i="1"/>
  <c r="I294" i="1" s="1"/>
  <c r="S175" i="1"/>
  <c r="Q494" i="1"/>
  <c r="G494" i="1"/>
  <c r="I494" i="1" s="1"/>
  <c r="S410" i="1"/>
  <c r="Q380" i="1"/>
  <c r="G380" i="1"/>
  <c r="I380" i="1" s="1"/>
  <c r="Q452" i="1"/>
  <c r="G452" i="1"/>
  <c r="I452" i="1" s="1"/>
  <c r="Q92" i="1"/>
  <c r="G92" i="1"/>
  <c r="I92" i="1" s="1"/>
  <c r="S251" i="1"/>
  <c r="S309" i="1"/>
  <c r="Q224" i="1"/>
  <c r="G224" i="1"/>
  <c r="I224" i="1" s="1"/>
  <c r="S277" i="1"/>
  <c r="H70" i="1"/>
  <c r="I70" i="1"/>
  <c r="S33" i="1"/>
  <c r="S474" i="1"/>
  <c r="S405" i="1"/>
  <c r="S102" i="1"/>
  <c r="S465" i="1"/>
  <c r="S449" i="1"/>
  <c r="S484" i="1"/>
  <c r="S346" i="1"/>
  <c r="S297" i="1"/>
  <c r="S352" i="1"/>
  <c r="S509" i="1"/>
  <c r="S168" i="1"/>
  <c r="S291" i="1"/>
  <c r="Q412" i="1"/>
  <c r="G412" i="1"/>
  <c r="I412" i="1" s="1"/>
  <c r="S638" i="1"/>
  <c r="S139" i="1"/>
  <c r="G406" i="1"/>
  <c r="I406" i="1" s="1"/>
  <c r="Q406" i="1"/>
  <c r="Q440" i="1"/>
  <c r="G440" i="1"/>
  <c r="I440" i="1" s="1"/>
  <c r="Q341" i="1"/>
  <c r="G341" i="1"/>
  <c r="I341" i="1" s="1"/>
  <c r="K642" i="1"/>
  <c r="S473" i="1"/>
  <c r="Q137" i="1"/>
  <c r="G137" i="1"/>
  <c r="I137" i="1" s="1"/>
  <c r="G407" i="1"/>
  <c r="I407" i="1" s="1"/>
  <c r="Q407" i="1"/>
  <c r="Q158" i="1"/>
  <c r="G158" i="1"/>
  <c r="I158" i="1" s="1"/>
  <c r="K638" i="1"/>
  <c r="S285" i="1"/>
  <c r="S472" i="1"/>
  <c r="G153" i="1"/>
  <c r="I153" i="1" s="1"/>
  <c r="Q153" i="1"/>
  <c r="S642" i="1"/>
  <c r="G180" i="1"/>
  <c r="I180" i="1" s="1"/>
  <c r="Q180" i="1"/>
  <c r="G323" i="1"/>
  <c r="I323" i="1" s="1"/>
  <c r="Q323" i="1"/>
  <c r="Q134" i="1"/>
  <c r="G134" i="1"/>
  <c r="I134" i="1" s="1"/>
  <c r="Q428" i="1"/>
  <c r="G428" i="1"/>
  <c r="I428" i="1" s="1"/>
  <c r="S384" i="1"/>
  <c r="S505" i="1"/>
  <c r="S185" i="1"/>
  <c r="Q362" i="1"/>
  <c r="G362" i="1"/>
  <c r="I362" i="1" s="1"/>
  <c r="S31" i="1"/>
  <c r="S419" i="1"/>
  <c r="S403" i="1"/>
  <c r="S501" i="1"/>
  <c r="Q149" i="1"/>
  <c r="G149" i="1"/>
  <c r="I149" i="1" s="1"/>
  <c r="Q95" i="1"/>
  <c r="G95" i="1"/>
  <c r="I95" i="1" s="1"/>
  <c r="S67" i="1"/>
  <c r="S381" i="1"/>
  <c r="S265" i="1"/>
  <c r="S132" i="1"/>
  <c r="S79" i="1"/>
  <c r="S44" i="1"/>
  <c r="S375" i="1"/>
  <c r="S532" i="1"/>
  <c r="S107" i="1"/>
  <c r="Q436" i="1"/>
  <c r="G436" i="1"/>
  <c r="I436" i="1" s="1"/>
  <c r="S481" i="1"/>
  <c r="S415" i="1"/>
  <c r="S413" i="1"/>
  <c r="S303" i="1"/>
  <c r="G24" i="1"/>
  <c r="H24" i="1" s="1"/>
  <c r="Q24" i="1"/>
  <c r="Q268" i="1"/>
  <c r="G268" i="1"/>
  <c r="I268" i="1" s="1"/>
  <c r="S221" i="1"/>
  <c r="S179" i="1"/>
  <c r="S302" i="1"/>
  <c r="S272" i="1"/>
  <c r="S159" i="1"/>
  <c r="Q97" i="1"/>
  <c r="G97" i="1"/>
  <c r="I97" i="1" s="1"/>
  <c r="S126" i="1"/>
  <c r="S572" i="1"/>
  <c r="G22" i="1"/>
  <c r="H22" i="1" s="1"/>
  <c r="Q22" i="1"/>
  <c r="D16" i="1"/>
  <c r="D19" i="1" s="1"/>
  <c r="D15" i="1"/>
  <c r="C19" i="1" s="1"/>
  <c r="K636" i="1"/>
  <c r="S135" i="1"/>
  <c r="S161" i="1"/>
  <c r="S46" i="1"/>
  <c r="Q118" i="1"/>
  <c r="G118" i="1"/>
  <c r="I118" i="1" s="1"/>
  <c r="Q238" i="1"/>
  <c r="G238" i="1"/>
  <c r="I238" i="1" s="1"/>
  <c r="S127" i="1"/>
  <c r="S229" i="1"/>
  <c r="Q108" i="1"/>
  <c r="G108" i="1"/>
  <c r="I108" i="1" s="1"/>
  <c r="S441" i="1"/>
  <c r="Q491" i="1"/>
  <c r="G491" i="1"/>
  <c r="I491" i="1" s="1"/>
  <c r="Q330" i="1"/>
  <c r="G330" i="1"/>
  <c r="I330" i="1" s="1"/>
  <c r="Q245" i="1"/>
  <c r="G245" i="1"/>
  <c r="I245" i="1" s="1"/>
  <c r="Q493" i="1"/>
  <c r="G493" i="1"/>
  <c r="I493" i="1" s="1"/>
  <c r="G438" i="1"/>
  <c r="I438" i="1" s="1"/>
  <c r="Q438" i="1"/>
  <c r="S438" i="1" s="1"/>
  <c r="V25" i="1" l="1"/>
  <c r="W24" i="1"/>
  <c r="F6" i="1"/>
  <c r="F8" i="1" s="1"/>
  <c r="S245" i="1"/>
  <c r="S158" i="1"/>
  <c r="S493" i="1"/>
  <c r="S149" i="1"/>
  <c r="S180" i="1"/>
  <c r="S494" i="1"/>
  <c r="S330" i="1"/>
  <c r="S97" i="1"/>
  <c r="S24" i="1"/>
  <c r="S205" i="1"/>
  <c r="S118" i="1"/>
  <c r="S238" i="1"/>
  <c r="S134" i="1"/>
  <c r="S440" i="1"/>
  <c r="S224" i="1"/>
  <c r="S380" i="1"/>
  <c r="S491" i="1"/>
  <c r="S95" i="1"/>
  <c r="S362" i="1"/>
  <c r="S323" i="1"/>
  <c r="S137" i="1"/>
  <c r="S406" i="1"/>
  <c r="S22" i="1"/>
  <c r="O81" i="3"/>
  <c r="O292" i="3"/>
  <c r="O258" i="3"/>
  <c r="O150" i="3"/>
  <c r="O175" i="3"/>
  <c r="O78" i="3"/>
  <c r="O148" i="3"/>
  <c r="O69" i="3"/>
  <c r="O226" i="3"/>
  <c r="O149" i="3"/>
  <c r="O257" i="3"/>
  <c r="O62" i="3"/>
  <c r="O339" i="3"/>
  <c r="O239" i="3"/>
  <c r="O132" i="3"/>
  <c r="O113" i="3"/>
  <c r="O27" i="3"/>
  <c r="O74" i="3"/>
  <c r="O325" i="3"/>
  <c r="O198" i="3"/>
  <c r="O140" i="3"/>
  <c r="O293" i="3"/>
  <c r="O184" i="3"/>
  <c r="O326" i="3"/>
  <c r="O227" i="3"/>
  <c r="O328" i="3"/>
  <c r="O168" i="3"/>
  <c r="O56" i="3"/>
  <c r="O314" i="3"/>
  <c r="O116" i="3"/>
  <c r="O279" i="3"/>
  <c r="O306" i="3"/>
  <c r="O256" i="3"/>
  <c r="O298" i="3"/>
  <c r="O102" i="3"/>
  <c r="O234" i="3"/>
  <c r="O190" i="3"/>
  <c r="O245" i="3"/>
  <c r="O259" i="3"/>
  <c r="O243" i="3"/>
  <c r="O275" i="3"/>
  <c r="O139" i="3"/>
  <c r="O262" i="3"/>
  <c r="O215" i="3"/>
  <c r="O160" i="3"/>
  <c r="O266" i="3"/>
  <c r="O124" i="3"/>
  <c r="O41" i="3"/>
  <c r="O120" i="3"/>
  <c r="O223" i="3"/>
  <c r="O334" i="3"/>
  <c r="O165" i="3"/>
  <c r="O156" i="3"/>
  <c r="O172" i="3"/>
  <c r="O261" i="3"/>
  <c r="O277" i="3"/>
  <c r="O28" i="3"/>
  <c r="O133" i="3"/>
  <c r="O211" i="3"/>
  <c r="O88" i="3"/>
  <c r="O92" i="3"/>
  <c r="O153" i="3"/>
  <c r="O24" i="3"/>
  <c r="O329" i="3"/>
  <c r="O22" i="3"/>
  <c r="O59" i="3"/>
  <c r="O46" i="3"/>
  <c r="O176" i="3"/>
  <c r="O271" i="3"/>
  <c r="O158" i="3"/>
  <c r="O161" i="3"/>
  <c r="O73" i="3"/>
  <c r="O171" i="3"/>
  <c r="O309" i="3"/>
  <c r="O284" i="3"/>
  <c r="O186" i="3"/>
  <c r="O34" i="3"/>
  <c r="O167" i="3"/>
  <c r="O52" i="3"/>
  <c r="O98" i="3"/>
  <c r="O246" i="3"/>
  <c r="O327" i="3"/>
  <c r="O237" i="3"/>
  <c r="O219" i="3"/>
  <c r="O206" i="3"/>
  <c r="O194" i="3"/>
  <c r="O233" i="3"/>
  <c r="O125" i="3"/>
  <c r="O100" i="3"/>
  <c r="O270" i="3"/>
  <c r="O137" i="3"/>
  <c r="O87" i="3"/>
  <c r="O126" i="3"/>
  <c r="O241" i="3"/>
  <c r="O108" i="3"/>
  <c r="O128" i="3"/>
  <c r="O335" i="3"/>
  <c r="O54" i="3"/>
  <c r="O201" i="3"/>
  <c r="O290" i="3"/>
  <c r="O255" i="3"/>
  <c r="O114" i="3"/>
  <c r="O99" i="3"/>
  <c r="O268" i="3"/>
  <c r="O21" i="3"/>
  <c r="O283" i="3"/>
  <c r="O37" i="3"/>
  <c r="O297" i="3"/>
  <c r="O122" i="3"/>
  <c r="O77" i="3"/>
  <c r="O64" i="3"/>
  <c r="O199" i="3"/>
  <c r="O180" i="3"/>
  <c r="O162" i="3"/>
  <c r="O31" i="3"/>
  <c r="O181" i="3"/>
  <c r="O216" i="3"/>
  <c r="O221" i="3"/>
  <c r="O333" i="3"/>
  <c r="O208" i="3"/>
  <c r="O29" i="3"/>
  <c r="O265" i="3"/>
  <c r="O112" i="3"/>
  <c r="O63" i="3"/>
  <c r="O174" i="3"/>
  <c r="O203" i="3"/>
  <c r="O23" i="3"/>
  <c r="O49" i="3"/>
  <c r="O131" i="3"/>
  <c r="O185" i="3"/>
  <c r="O159" i="3"/>
  <c r="O75" i="3"/>
  <c r="O247" i="3"/>
  <c r="O319" i="3"/>
  <c r="O129" i="3"/>
  <c r="O263" i="3"/>
  <c r="O42" i="3"/>
  <c r="O330" i="3"/>
  <c r="O91" i="3"/>
  <c r="O230" i="3"/>
  <c r="O222" i="3"/>
  <c r="O295" i="3"/>
  <c r="O249" i="3"/>
  <c r="O308" i="3"/>
  <c r="O36" i="3"/>
  <c r="O138" i="3"/>
  <c r="O337" i="3"/>
  <c r="O282" i="3"/>
  <c r="O214" i="3"/>
  <c r="O173" i="3"/>
  <c r="O207" i="3"/>
  <c r="O47" i="3"/>
  <c r="O130" i="3"/>
  <c r="O324" i="3"/>
  <c r="O72" i="3"/>
  <c r="O65" i="3"/>
  <c r="O280" i="3"/>
  <c r="O67" i="3"/>
  <c r="O242" i="3"/>
  <c r="O240" i="3"/>
  <c r="O342" i="3"/>
  <c r="O272" i="3"/>
  <c r="O276" i="3"/>
  <c r="O195" i="3"/>
  <c r="O210" i="3"/>
  <c r="O106" i="3"/>
  <c r="O311" i="3"/>
  <c r="O135" i="3"/>
  <c r="O89" i="3"/>
  <c r="O76" i="3"/>
  <c r="O68" i="3"/>
  <c r="O60" i="3"/>
  <c r="O53" i="3"/>
  <c r="O109" i="3"/>
  <c r="O30" i="3"/>
  <c r="O317" i="3"/>
  <c r="O71" i="3"/>
  <c r="O310" i="3"/>
  <c r="O228" i="3"/>
  <c r="O273" i="3"/>
  <c r="O307" i="3"/>
  <c r="O164" i="3"/>
  <c r="O312" i="3"/>
  <c r="O193" i="3"/>
  <c r="O166" i="3"/>
  <c r="O316" i="3"/>
  <c r="O336" i="3"/>
  <c r="O183" i="3"/>
  <c r="O169" i="3"/>
  <c r="O25" i="3"/>
  <c r="O191" i="3"/>
  <c r="O229" i="3"/>
  <c r="O163" i="3"/>
  <c r="O142" i="3"/>
  <c r="O323" i="3"/>
  <c r="O299" i="3"/>
  <c r="O84" i="3"/>
  <c r="O33" i="3"/>
  <c r="O50" i="3"/>
  <c r="O291" i="3"/>
  <c r="O189" i="3"/>
  <c r="O220" i="3"/>
  <c r="O197" i="3"/>
  <c r="O94" i="3"/>
  <c r="O341" i="3"/>
  <c r="O253" i="3"/>
  <c r="O86" i="3"/>
  <c r="O51" i="3"/>
  <c r="O202" i="3"/>
  <c r="O110" i="3"/>
  <c r="O134" i="3"/>
  <c r="O289" i="3"/>
  <c r="O322" i="3"/>
  <c r="O105" i="3"/>
  <c r="O44" i="3"/>
  <c r="O40" i="3"/>
  <c r="O204" i="3"/>
  <c r="O200" i="3"/>
  <c r="O252" i="3"/>
  <c r="O107" i="3"/>
  <c r="O231" i="3"/>
  <c r="O318" i="3"/>
  <c r="O121" i="3"/>
  <c r="O236" i="3"/>
  <c r="O79" i="3"/>
  <c r="O35" i="3"/>
  <c r="O218" i="3"/>
  <c r="O155" i="3"/>
  <c r="O48" i="3"/>
  <c r="O58" i="3"/>
  <c r="O154" i="3"/>
  <c r="O251" i="3"/>
  <c r="O57" i="3"/>
  <c r="O145" i="3"/>
  <c r="O143" i="3"/>
  <c r="O269" i="3"/>
  <c r="O303" i="3"/>
  <c r="O285" i="3"/>
  <c r="O287" i="3"/>
  <c r="O111" i="3"/>
  <c r="O38" i="3"/>
  <c r="O141" i="3"/>
  <c r="O179" i="3"/>
  <c r="O300" i="3"/>
  <c r="O118" i="3"/>
  <c r="O157" i="3"/>
  <c r="O320" i="3"/>
  <c r="O85" i="3"/>
  <c r="O66" i="3"/>
  <c r="O260" i="3"/>
  <c r="O331" i="3"/>
  <c r="O43" i="3"/>
  <c r="O235" i="3"/>
  <c r="O286" i="3"/>
  <c r="O196" i="3"/>
  <c r="O301" i="3"/>
  <c r="O302" i="3"/>
  <c r="O117" i="3"/>
  <c r="O288" i="3"/>
  <c r="O313" i="3"/>
  <c r="O182" i="3"/>
  <c r="O340" i="3"/>
  <c r="O188" i="3"/>
  <c r="O278" i="3"/>
  <c r="O90" i="3"/>
  <c r="O144" i="3"/>
  <c r="O274" i="3"/>
  <c r="O254" i="3"/>
  <c r="O217" i="3"/>
  <c r="O95" i="3"/>
  <c r="O147" i="3"/>
  <c r="O123" i="3"/>
  <c r="O70" i="3"/>
  <c r="O212" i="3"/>
  <c r="O250" i="3"/>
  <c r="O305" i="3"/>
  <c r="O55" i="3"/>
  <c r="O321" i="3"/>
  <c r="O115" i="3"/>
  <c r="O213" i="3"/>
  <c r="O209" i="3"/>
  <c r="O294" i="3"/>
  <c r="O83" i="3"/>
  <c r="O82" i="3"/>
  <c r="O152" i="3"/>
  <c r="O61" i="3"/>
  <c r="O267" i="3"/>
  <c r="O39" i="3"/>
  <c r="O170" i="3"/>
  <c r="O103" i="3"/>
  <c r="O101" i="3"/>
  <c r="O232" i="3"/>
  <c r="O32" i="3"/>
  <c r="O178" i="3"/>
  <c r="O26" i="3"/>
  <c r="O146" i="3"/>
  <c r="O136" i="3"/>
  <c r="O119" i="3"/>
  <c r="O151" i="3"/>
  <c r="O192" i="3"/>
  <c r="O96" i="3"/>
  <c r="O224" i="3"/>
  <c r="O177" i="3"/>
  <c r="O205" i="3"/>
  <c r="O264" i="3"/>
  <c r="O80" i="3"/>
  <c r="O296" i="3"/>
  <c r="O45" i="3"/>
  <c r="O225" i="3"/>
  <c r="O93" i="3"/>
  <c r="O315" i="3"/>
  <c r="O281" i="3"/>
  <c r="O187" i="3"/>
  <c r="O338" i="3"/>
  <c r="O332" i="3"/>
  <c r="O248" i="3"/>
  <c r="O127" i="3"/>
  <c r="O97" i="3"/>
  <c r="O238" i="3"/>
  <c r="O104" i="3"/>
  <c r="O304" i="3"/>
  <c r="O244" i="3"/>
  <c r="C18" i="1"/>
  <c r="S108" i="1"/>
  <c r="S92" i="1"/>
  <c r="M324" i="3"/>
  <c r="M57" i="3"/>
  <c r="M290" i="3"/>
  <c r="M272" i="3"/>
  <c r="M154" i="3"/>
  <c r="M132" i="3"/>
  <c r="M260" i="3"/>
  <c r="M79" i="3"/>
  <c r="M208" i="3"/>
  <c r="M296" i="3"/>
  <c r="M247" i="3"/>
  <c r="M302" i="3"/>
  <c r="M263" i="3"/>
  <c r="M153" i="3"/>
  <c r="M180" i="3"/>
  <c r="M162" i="3"/>
  <c r="M203" i="3"/>
  <c r="M22" i="3"/>
  <c r="M89" i="3"/>
  <c r="M194" i="3"/>
  <c r="M188" i="3"/>
  <c r="M44" i="3"/>
  <c r="M251" i="3"/>
  <c r="M113" i="3"/>
  <c r="M161" i="3"/>
  <c r="M120" i="3"/>
  <c r="M99" i="3"/>
  <c r="M49" i="3"/>
  <c r="M245" i="3"/>
  <c r="M48" i="3"/>
  <c r="M175" i="3"/>
  <c r="M147" i="3"/>
  <c r="M118" i="3"/>
  <c r="M196" i="3"/>
  <c r="M38" i="3"/>
  <c r="M250" i="3"/>
  <c r="M283" i="3"/>
  <c r="M289" i="3"/>
  <c r="M328" i="3"/>
  <c r="M121" i="3"/>
  <c r="M31" i="3"/>
  <c r="M193" i="3"/>
  <c r="M64" i="3"/>
  <c r="M115" i="3"/>
  <c r="M249" i="3"/>
  <c r="M286" i="3"/>
  <c r="M42" i="3"/>
  <c r="M133" i="3"/>
  <c r="M72" i="3"/>
  <c r="M119" i="3"/>
  <c r="M55" i="3"/>
  <c r="M150" i="3"/>
  <c r="M297" i="3"/>
  <c r="M200" i="3"/>
  <c r="M86" i="3"/>
  <c r="M32" i="3"/>
  <c r="M182" i="3"/>
  <c r="M209" i="3"/>
  <c r="M288" i="3"/>
  <c r="M326" i="3"/>
  <c r="M60" i="3"/>
  <c r="M142" i="3"/>
  <c r="M174" i="3"/>
  <c r="M246" i="3"/>
  <c r="M129" i="3"/>
  <c r="M279" i="3"/>
  <c r="M232" i="3"/>
  <c r="M271" i="3"/>
  <c r="M239" i="3"/>
  <c r="M236" i="3"/>
  <c r="M91" i="3"/>
  <c r="M338" i="3"/>
  <c r="M67" i="3"/>
  <c r="M234" i="3"/>
  <c r="M269" i="3"/>
  <c r="M325" i="3"/>
  <c r="M58" i="3"/>
  <c r="M92" i="3"/>
  <c r="M84" i="3"/>
  <c r="M141" i="3"/>
  <c r="M206" i="3"/>
  <c r="M256" i="3"/>
  <c r="M122" i="3"/>
  <c r="M151" i="3"/>
  <c r="M292" i="3"/>
  <c r="M211" i="3"/>
  <c r="M169" i="3"/>
  <c r="M322" i="3"/>
  <c r="M143" i="3"/>
  <c r="M311" i="3"/>
  <c r="M177" i="3"/>
  <c r="M339" i="3"/>
  <c r="M98" i="3"/>
  <c r="M139" i="3"/>
  <c r="M34" i="3"/>
  <c r="M168" i="3"/>
  <c r="M216" i="3"/>
  <c r="M85" i="3"/>
  <c r="M241" i="3"/>
  <c r="M51" i="3"/>
  <c r="M148" i="3"/>
  <c r="M278" i="3"/>
  <c r="M171" i="3"/>
  <c r="M176" i="3"/>
  <c r="M21" i="3"/>
  <c r="M205" i="3"/>
  <c r="M242" i="3"/>
  <c r="M114" i="3"/>
  <c r="M138" i="3"/>
  <c r="M163" i="3"/>
  <c r="M321" i="3"/>
  <c r="M105" i="3"/>
  <c r="M94" i="3"/>
  <c r="M301" i="3"/>
  <c r="M274" i="3"/>
  <c r="M276" i="3"/>
  <c r="M306" i="3"/>
  <c r="M314" i="3"/>
  <c r="M27" i="3"/>
  <c r="M69" i="3"/>
  <c r="M287" i="3"/>
  <c r="M35" i="3"/>
  <c r="M28" i="3"/>
  <c r="M140" i="3"/>
  <c r="M26" i="3"/>
  <c r="M145" i="3"/>
  <c r="M166" i="3"/>
  <c r="M33" i="3"/>
  <c r="M334" i="3"/>
  <c r="M65" i="3"/>
  <c r="M199" i="3"/>
  <c r="M340" i="3"/>
  <c r="M312" i="3"/>
  <c r="M305" i="3"/>
  <c r="M298" i="3"/>
  <c r="M23" i="3"/>
  <c r="M280" i="3"/>
  <c r="M195" i="3"/>
  <c r="M304" i="3"/>
  <c r="M68" i="3"/>
  <c r="M227" i="3"/>
  <c r="M66" i="3"/>
  <c r="M172" i="3"/>
  <c r="M165" i="3"/>
  <c r="M167" i="3"/>
  <c r="M197" i="3"/>
  <c r="M284" i="3"/>
  <c r="M221" i="3"/>
  <c r="M315" i="3"/>
  <c r="M198" i="3"/>
  <c r="M275" i="3"/>
  <c r="M341" i="3"/>
  <c r="M235" i="3"/>
  <c r="M149" i="3"/>
  <c r="M78" i="3"/>
  <c r="M268" i="3"/>
  <c r="M160" i="3"/>
  <c r="M93" i="3"/>
  <c r="M224" i="3"/>
  <c r="M190" i="3"/>
  <c r="M56" i="3"/>
  <c r="M75" i="3"/>
  <c r="M25" i="3"/>
  <c r="M226" i="3"/>
  <c r="M225" i="3"/>
  <c r="M102" i="3"/>
  <c r="M146" i="3"/>
  <c r="M230" i="3"/>
  <c r="M240" i="3"/>
  <c r="M253" i="3"/>
  <c r="M255" i="3"/>
  <c r="M134" i="3"/>
  <c r="M266" i="3"/>
  <c r="M170" i="3"/>
  <c r="M127" i="3"/>
  <c r="M46" i="3"/>
  <c r="M212" i="3"/>
  <c r="M130" i="3"/>
  <c r="M47" i="3"/>
  <c r="M332" i="3"/>
  <c r="M261" i="3"/>
  <c r="M291" i="3"/>
  <c r="M185" i="3"/>
  <c r="M152" i="3"/>
  <c r="M59" i="3"/>
  <c r="M103" i="3"/>
  <c r="M244" i="3"/>
  <c r="M124" i="3"/>
  <c r="M155" i="3"/>
  <c r="M144" i="3"/>
  <c r="M214" i="3"/>
  <c r="M71" i="3"/>
  <c r="M76" i="3"/>
  <c r="M24" i="3"/>
  <c r="M299" i="3"/>
  <c r="M254" i="3"/>
  <c r="M218" i="3"/>
  <c r="M29" i="3"/>
  <c r="M309" i="3"/>
  <c r="M87" i="3"/>
  <c r="M123" i="3"/>
  <c r="M101" i="3"/>
  <c r="M77" i="3"/>
  <c r="M273" i="3"/>
  <c r="M37" i="3"/>
  <c r="M238" i="3"/>
  <c r="M294" i="3"/>
  <c r="M342" i="3"/>
  <c r="M164" i="3"/>
  <c r="M323" i="3"/>
  <c r="M74" i="3"/>
  <c r="M137" i="3"/>
  <c r="M178" i="3"/>
  <c r="M265" i="3"/>
  <c r="M267" i="3"/>
  <c r="M156" i="3"/>
  <c r="M135" i="3"/>
  <c r="M252" i="3"/>
  <c r="M116" i="3"/>
  <c r="M210" i="3"/>
  <c r="M187" i="3"/>
  <c r="M219" i="3"/>
  <c r="M125" i="3"/>
  <c r="M307" i="3"/>
  <c r="M70" i="3"/>
  <c r="M204" i="3"/>
  <c r="M82" i="3"/>
  <c r="M53" i="3"/>
  <c r="M30" i="3"/>
  <c r="M136" i="3"/>
  <c r="M157" i="3"/>
  <c r="M181" i="3"/>
  <c r="M330" i="3"/>
  <c r="M229" i="3"/>
  <c r="M215" i="3"/>
  <c r="M222" i="3"/>
  <c r="M117" i="3"/>
  <c r="M104" i="3"/>
  <c r="M97" i="3"/>
  <c r="M207" i="3"/>
  <c r="M95" i="3"/>
  <c r="M259" i="3"/>
  <c r="M257" i="3"/>
  <c r="M243" i="3"/>
  <c r="M336" i="3"/>
  <c r="M220" i="3"/>
  <c r="M179" i="3"/>
  <c r="M41" i="3"/>
  <c r="M52" i="3"/>
  <c r="M233" i="3"/>
  <c r="M318" i="3"/>
  <c r="M39" i="3"/>
  <c r="M320" i="3"/>
  <c r="M282" i="3"/>
  <c r="M40" i="3"/>
  <c r="M213" i="3"/>
  <c r="M90" i="3"/>
  <c r="M184" i="3"/>
  <c r="M128" i="3"/>
  <c r="M202" i="3"/>
  <c r="M295" i="3"/>
  <c r="M192" i="3"/>
  <c r="M327" i="3"/>
  <c r="M308" i="3"/>
  <c r="M7" i="3"/>
  <c r="E6" i="3" s="1"/>
  <c r="E9" i="3" s="1"/>
  <c r="M217" i="3"/>
  <c r="M63" i="3"/>
  <c r="M186" i="3"/>
  <c r="M107" i="3"/>
  <c r="M131" i="3"/>
  <c r="M112" i="3"/>
  <c r="M110" i="3"/>
  <c r="M329" i="3"/>
  <c r="M173" i="3"/>
  <c r="M83" i="3"/>
  <c r="M258" i="3"/>
  <c r="M96" i="3"/>
  <c r="M159" i="3"/>
  <c r="M223" i="3"/>
  <c r="M50" i="3"/>
  <c r="M158" i="3"/>
  <c r="M73" i="3"/>
  <c r="M109" i="3"/>
  <c r="M248" i="3"/>
  <c r="M106" i="3"/>
  <c r="M81" i="3"/>
  <c r="M183" i="3"/>
  <c r="M36" i="3"/>
  <c r="M262" i="3"/>
  <c r="M62" i="3"/>
  <c r="M61" i="3"/>
  <c r="M237" i="3"/>
  <c r="M281" i="3"/>
  <c r="M270" i="3"/>
  <c r="M228" i="3"/>
  <c r="M313" i="3"/>
  <c r="M310" i="3"/>
  <c r="M54" i="3"/>
  <c r="M285" i="3"/>
  <c r="M191" i="3"/>
  <c r="M231" i="3"/>
  <c r="M316" i="3"/>
  <c r="M319" i="3"/>
  <c r="M300" i="3"/>
  <c r="M108" i="3"/>
  <c r="M43" i="3"/>
  <c r="M264" i="3"/>
  <c r="M201" i="3"/>
  <c r="M333" i="3"/>
  <c r="M303" i="3"/>
  <c r="M335" i="3"/>
  <c r="M189" i="3"/>
  <c r="M277" i="3"/>
  <c r="M111" i="3"/>
  <c r="M100" i="3"/>
  <c r="M45" i="3"/>
  <c r="M293" i="3"/>
  <c r="M80" i="3"/>
  <c r="M317" i="3"/>
  <c r="M337" i="3"/>
  <c r="M126" i="3"/>
  <c r="M331" i="3"/>
  <c r="M88" i="3"/>
  <c r="N41" i="3"/>
  <c r="N301" i="3"/>
  <c r="N172" i="3"/>
  <c r="N87" i="3"/>
  <c r="N154" i="3"/>
  <c r="N51" i="3"/>
  <c r="N76" i="3"/>
  <c r="N228" i="3"/>
  <c r="N261" i="3"/>
  <c r="N334" i="3"/>
  <c r="N24" i="3"/>
  <c r="N195" i="3"/>
  <c r="N246" i="3"/>
  <c r="N298" i="3"/>
  <c r="N306" i="3"/>
  <c r="N68" i="3"/>
  <c r="N215" i="3"/>
  <c r="N62" i="3"/>
  <c r="N57" i="3"/>
  <c r="N314" i="3"/>
  <c r="N97" i="3"/>
  <c r="N34" i="3"/>
  <c r="N59" i="3"/>
  <c r="N214" i="3"/>
  <c r="N337" i="3"/>
  <c r="N139" i="3"/>
  <c r="N39" i="3"/>
  <c r="N173" i="3"/>
  <c r="N133" i="3"/>
  <c r="N114" i="3"/>
  <c r="N282" i="3"/>
  <c r="N324" i="3"/>
  <c r="N251" i="3"/>
  <c r="N262" i="3"/>
  <c r="N29" i="3"/>
  <c r="N190" i="3"/>
  <c r="N86" i="3"/>
  <c r="N240" i="3"/>
  <c r="N302" i="3"/>
  <c r="N43" i="3"/>
  <c r="N33" i="3"/>
  <c r="N151" i="3"/>
  <c r="N54" i="3"/>
  <c r="N56" i="3"/>
  <c r="N169" i="3"/>
  <c r="N42" i="3"/>
  <c r="N147" i="3"/>
  <c r="N28" i="3"/>
  <c r="N40" i="3"/>
  <c r="N230" i="3"/>
  <c r="N101" i="3"/>
  <c r="N23" i="3"/>
  <c r="N194" i="3"/>
  <c r="N183" i="3"/>
  <c r="N325" i="3"/>
  <c r="N269" i="3"/>
  <c r="N130" i="3"/>
  <c r="N250" i="3"/>
  <c r="N53" i="3"/>
  <c r="N26" i="3"/>
  <c r="N84" i="3"/>
  <c r="N313" i="3"/>
  <c r="N148" i="3"/>
  <c r="N115" i="3"/>
  <c r="N36" i="3"/>
  <c r="N237" i="3"/>
  <c r="N300" i="3"/>
  <c r="N193" i="3"/>
  <c r="N152" i="3"/>
  <c r="N254" i="3"/>
  <c r="N168" i="3"/>
  <c r="N307" i="3"/>
  <c r="N81" i="3"/>
  <c r="N199" i="3"/>
  <c r="N244" i="3"/>
  <c r="N113" i="3"/>
  <c r="N256" i="3"/>
  <c r="N281" i="3"/>
  <c r="N44" i="3"/>
  <c r="N340" i="3"/>
  <c r="N46" i="3"/>
  <c r="N176" i="3"/>
  <c r="N162" i="3"/>
  <c r="N271" i="3"/>
  <c r="N98" i="3"/>
  <c r="N124" i="3"/>
  <c r="N179" i="3"/>
  <c r="N31" i="3"/>
  <c r="N82" i="3"/>
  <c r="N212" i="3"/>
  <c r="N224" i="3"/>
  <c r="N45" i="3"/>
  <c r="N192" i="3"/>
  <c r="N52" i="3"/>
  <c r="N35" i="3"/>
  <c r="N243" i="3"/>
  <c r="N207" i="3"/>
  <c r="N181" i="3"/>
  <c r="N92" i="3"/>
  <c r="N236" i="3"/>
  <c r="N198" i="3"/>
  <c r="N155" i="3"/>
  <c r="N268" i="3"/>
  <c r="N273" i="3"/>
  <c r="N204" i="3"/>
  <c r="N175" i="3"/>
  <c r="N222" i="3"/>
  <c r="N102" i="3"/>
  <c r="N327" i="3"/>
  <c r="N333" i="3"/>
  <c r="N95" i="3"/>
  <c r="N308" i="3"/>
  <c r="N217" i="3"/>
  <c r="N303" i="3"/>
  <c r="N61" i="3"/>
  <c r="N37" i="3"/>
  <c r="N91" i="3"/>
  <c r="N233" i="3"/>
  <c r="N131" i="3"/>
  <c r="N205" i="3"/>
  <c r="N178" i="3"/>
  <c r="N209" i="3"/>
  <c r="N200" i="3"/>
  <c r="N266" i="3"/>
  <c r="N278" i="3"/>
  <c r="N263" i="3"/>
  <c r="N277" i="3"/>
  <c r="N216" i="3"/>
  <c r="N320" i="3"/>
  <c r="N247" i="3"/>
  <c r="N144" i="3"/>
  <c r="N341" i="3"/>
  <c r="N317" i="3"/>
  <c r="N74" i="3"/>
  <c r="N202" i="3"/>
  <c r="N253" i="3"/>
  <c r="N47" i="3"/>
  <c r="N85" i="3"/>
  <c r="N305" i="3"/>
  <c r="N71" i="3"/>
  <c r="N272" i="3"/>
  <c r="N231" i="3"/>
  <c r="N123" i="3"/>
  <c r="N141" i="3"/>
  <c r="N255" i="3"/>
  <c r="N299" i="3"/>
  <c r="N310" i="3"/>
  <c r="N69" i="3"/>
  <c r="N88" i="3"/>
  <c r="N166" i="3"/>
  <c r="N125" i="3"/>
  <c r="N96" i="3"/>
  <c r="N73" i="3"/>
  <c r="N120" i="3"/>
  <c r="N259" i="3"/>
  <c r="N290" i="3"/>
  <c r="N174" i="3"/>
  <c r="N210" i="3"/>
  <c r="N229" i="3"/>
  <c r="N70" i="3"/>
  <c r="N112" i="3"/>
  <c r="N197" i="3"/>
  <c r="N219" i="3"/>
  <c r="N122" i="3"/>
  <c r="N201" i="3"/>
  <c r="N103" i="3"/>
  <c r="N94" i="3"/>
  <c r="N220" i="3"/>
  <c r="N257" i="3"/>
  <c r="N339" i="3"/>
  <c r="N63" i="3"/>
  <c r="N171" i="3"/>
  <c r="N336" i="3"/>
  <c r="N182" i="3"/>
  <c r="N329" i="3"/>
  <c r="N291" i="3"/>
  <c r="N248" i="3"/>
  <c r="N311" i="3"/>
  <c r="N227" i="3"/>
  <c r="N160" i="3"/>
  <c r="N309" i="3"/>
  <c r="N297" i="3"/>
  <c r="N331" i="3"/>
  <c r="N164" i="3"/>
  <c r="N77" i="3"/>
  <c r="N338" i="3"/>
  <c r="N326" i="3"/>
  <c r="N165" i="3"/>
  <c r="N189" i="3"/>
  <c r="N137" i="3"/>
  <c r="N292" i="3"/>
  <c r="N105" i="3"/>
  <c r="N117" i="3"/>
  <c r="N163" i="3"/>
  <c r="N128" i="3"/>
  <c r="N211" i="3"/>
  <c r="N321" i="3"/>
  <c r="N177" i="3"/>
  <c r="N289" i="3"/>
  <c r="N249" i="3"/>
  <c r="N90" i="3"/>
  <c r="N135" i="3"/>
  <c r="N132" i="3"/>
  <c r="N288" i="3"/>
  <c r="N116" i="3"/>
  <c r="N312" i="3"/>
  <c r="N335" i="3"/>
  <c r="N106" i="3"/>
  <c r="N332" i="3"/>
  <c r="N185" i="3"/>
  <c r="N145" i="3"/>
  <c r="N235" i="3"/>
  <c r="N111" i="3"/>
  <c r="N180" i="3"/>
  <c r="N319" i="3"/>
  <c r="N226" i="3"/>
  <c r="N295" i="3"/>
  <c r="N79" i="3"/>
  <c r="N134" i="3"/>
  <c r="N203" i="3"/>
  <c r="N156" i="3"/>
  <c r="N38" i="3"/>
  <c r="N279" i="3"/>
  <c r="N64" i="3"/>
  <c r="N158" i="3"/>
  <c r="N30" i="3"/>
  <c r="N129" i="3"/>
  <c r="N104" i="3"/>
  <c r="N239" i="3"/>
  <c r="N22" i="3"/>
  <c r="N260" i="3"/>
  <c r="N149" i="3"/>
  <c r="N221" i="3"/>
  <c r="N223" i="3"/>
  <c r="N140" i="3"/>
  <c r="N108" i="3"/>
  <c r="N286" i="3"/>
  <c r="N318" i="3"/>
  <c r="N276" i="3"/>
  <c r="N75" i="3"/>
  <c r="N142" i="3"/>
  <c r="N206" i="3"/>
  <c r="N146" i="3"/>
  <c r="N58" i="3"/>
  <c r="N275" i="3"/>
  <c r="N49" i="3"/>
  <c r="N218" i="3"/>
  <c r="N284" i="3"/>
  <c r="N21" i="3"/>
  <c r="N93" i="3"/>
  <c r="N264" i="3"/>
  <c r="N330" i="3"/>
  <c r="N285" i="3"/>
  <c r="N342" i="3"/>
  <c r="N252" i="3"/>
  <c r="N25" i="3"/>
  <c r="N66" i="3"/>
  <c r="N186" i="3"/>
  <c r="N323" i="3"/>
  <c r="N143" i="3"/>
  <c r="N121" i="3"/>
  <c r="N100" i="3"/>
  <c r="N191" i="3"/>
  <c r="N136" i="3"/>
  <c r="N65" i="3"/>
  <c r="N161" i="3"/>
  <c r="N208" i="3"/>
  <c r="N126" i="3"/>
  <c r="N60" i="3"/>
  <c r="N109" i="3"/>
  <c r="N232" i="3"/>
  <c r="N188" i="3"/>
  <c r="N89" i="3"/>
  <c r="N316" i="3"/>
  <c r="N78" i="3"/>
  <c r="N283" i="3"/>
  <c r="N241" i="3"/>
  <c r="N153" i="3"/>
  <c r="N187" i="3"/>
  <c r="N80" i="3"/>
  <c r="N32" i="3"/>
  <c r="N170" i="3"/>
  <c r="N157" i="3"/>
  <c r="N167" i="3"/>
  <c r="N304" i="3"/>
  <c r="N274" i="3"/>
  <c r="N234" i="3"/>
  <c r="N315" i="3"/>
  <c r="N27" i="3"/>
  <c r="N213" i="3"/>
  <c r="N118" i="3"/>
  <c r="N328" i="3"/>
  <c r="N99" i="3"/>
  <c r="N258" i="3"/>
  <c r="N110" i="3"/>
  <c r="N296" i="3"/>
  <c r="N245" i="3"/>
  <c r="N242" i="3"/>
  <c r="N72" i="3"/>
  <c r="N107" i="3"/>
  <c r="N265" i="3"/>
  <c r="N280" i="3"/>
  <c r="N119" i="3"/>
  <c r="N127" i="3"/>
  <c r="N294" i="3"/>
  <c r="N225" i="3"/>
  <c r="N55" i="3"/>
  <c r="N287" i="3"/>
  <c r="N238" i="3"/>
  <c r="N150" i="3"/>
  <c r="N184" i="3"/>
  <c r="N159" i="3"/>
  <c r="N67" i="3"/>
  <c r="N50" i="3"/>
  <c r="N267" i="3"/>
  <c r="N138" i="3"/>
  <c r="N83" i="3"/>
  <c r="N48" i="3"/>
  <c r="N293" i="3"/>
  <c r="N322" i="3"/>
  <c r="N270" i="3"/>
  <c r="N196" i="3"/>
  <c r="S268" i="1"/>
  <c r="S436" i="1"/>
  <c r="S428" i="1"/>
  <c r="S153" i="1"/>
  <c r="S407" i="1"/>
  <c r="S341" i="1"/>
  <c r="S412" i="1"/>
  <c r="S452" i="1"/>
  <c r="S294" i="1"/>
  <c r="S312" i="1"/>
  <c r="N18" i="3"/>
  <c r="O18" i="3"/>
  <c r="M18" i="3"/>
  <c r="W25" i="1" l="1"/>
  <c r="V26" i="1"/>
  <c r="F7" i="1"/>
  <c r="E5" i="3"/>
  <c r="E4" i="3"/>
  <c r="E14" i="1"/>
  <c r="V27" i="1" l="1"/>
  <c r="W27" i="1" s="1"/>
  <c r="W26" i="1"/>
  <c r="K317" i="3"/>
  <c r="K29" i="3"/>
  <c r="L29" i="3" s="1"/>
  <c r="K107" i="3"/>
  <c r="L107" i="3" s="1"/>
  <c r="K47" i="3"/>
  <c r="P47" i="3" s="1"/>
  <c r="K129" i="3"/>
  <c r="P129" i="3" s="1"/>
  <c r="K28" i="3"/>
  <c r="P28" i="3" s="1"/>
  <c r="K184" i="3"/>
  <c r="L184" i="3" s="1"/>
  <c r="K93" i="3"/>
  <c r="P93" i="3" s="1"/>
  <c r="K210" i="3"/>
  <c r="P210" i="3" s="1"/>
  <c r="K322" i="3"/>
  <c r="P322" i="3" s="1"/>
  <c r="K85" i="3"/>
  <c r="P85" i="3" s="1"/>
  <c r="K59" i="3"/>
  <c r="P59" i="3" s="1"/>
  <c r="K126" i="3"/>
  <c r="L126" i="3" s="1"/>
  <c r="K143" i="3"/>
  <c r="L143" i="3" s="1"/>
  <c r="K221" i="3"/>
  <c r="L221" i="3" s="1"/>
  <c r="K64" i="3"/>
  <c r="L64" i="3" s="1"/>
  <c r="K198" i="3"/>
  <c r="L198" i="3" s="1"/>
  <c r="K116" i="3"/>
  <c r="P116" i="3" s="1"/>
  <c r="K197" i="3"/>
  <c r="P197" i="3" s="1"/>
  <c r="K37" i="3"/>
  <c r="P37" i="3" s="1"/>
  <c r="K136" i="3"/>
  <c r="L136" i="3" s="1"/>
  <c r="K277" i="3"/>
  <c r="L277" i="3" s="1"/>
  <c r="K30" i="3"/>
  <c r="P30" i="3" s="1"/>
  <c r="K247" i="3"/>
  <c r="L247" i="3" s="1"/>
  <c r="K132" i="3"/>
  <c r="P132" i="3" s="1"/>
  <c r="K144" i="3"/>
  <c r="L144" i="3" s="1"/>
  <c r="K193" i="3"/>
  <c r="P193" i="3" s="1"/>
  <c r="K191" i="3"/>
  <c r="L191" i="3" s="1"/>
  <c r="K70" i="3"/>
  <c r="L70" i="3" s="1"/>
  <c r="K200" i="3"/>
  <c r="L200" i="3" s="1"/>
  <c r="K249" i="3"/>
  <c r="P249" i="3" s="1"/>
  <c r="K243" i="3"/>
  <c r="P243" i="3" s="1"/>
  <c r="K48" i="3"/>
  <c r="L48" i="3" s="1"/>
  <c r="K227" i="3"/>
  <c r="L227" i="3" s="1"/>
  <c r="K230" i="3"/>
  <c r="L230" i="3" s="1"/>
  <c r="K318" i="3"/>
  <c r="L318" i="3" s="1"/>
  <c r="K333" i="3"/>
  <c r="L333" i="3" s="1"/>
  <c r="K307" i="3"/>
  <c r="P307" i="3" s="1"/>
  <c r="K88" i="3"/>
  <c r="P88" i="3" s="1"/>
  <c r="K257" i="3"/>
  <c r="P257" i="3" s="1"/>
  <c r="K189" i="3"/>
  <c r="L189" i="3" s="1"/>
  <c r="K255" i="3"/>
  <c r="L255" i="3" s="1"/>
  <c r="K309" i="3"/>
  <c r="P309" i="3" s="1"/>
  <c r="K150" i="3"/>
  <c r="L150" i="3" s="1"/>
  <c r="K244" i="3"/>
  <c r="P244" i="3" s="1"/>
  <c r="K338" i="3"/>
  <c r="L338" i="3" s="1"/>
  <c r="K288" i="3"/>
  <c r="P288" i="3" s="1"/>
  <c r="K276" i="3"/>
  <c r="P276" i="3" s="1"/>
  <c r="K315" i="3"/>
  <c r="L315" i="3" s="1"/>
  <c r="K300" i="3"/>
  <c r="L300" i="3" s="1"/>
  <c r="K32" i="3"/>
  <c r="L32" i="3" s="1"/>
  <c r="K312" i="3"/>
  <c r="P312" i="3" s="1"/>
  <c r="K90" i="3"/>
  <c r="P90" i="3" s="1"/>
  <c r="K327" i="3"/>
  <c r="P327" i="3" s="1"/>
  <c r="K73" i="3"/>
  <c r="L73" i="3" s="1"/>
  <c r="K142" i="3"/>
  <c r="L142" i="3" s="1"/>
  <c r="K264" i="3"/>
  <c r="L264" i="3" s="1"/>
  <c r="K215" i="3"/>
  <c r="P215" i="3" s="1"/>
  <c r="K238" i="3"/>
  <c r="P238" i="3" s="1"/>
  <c r="K113" i="3"/>
  <c r="L113" i="3" s="1"/>
  <c r="K181" i="3"/>
  <c r="L181" i="3" s="1"/>
  <c r="K179" i="3"/>
  <c r="L179" i="3" s="1"/>
  <c r="K51" i="3"/>
  <c r="P51" i="3" s="1"/>
  <c r="K301" i="3"/>
  <c r="L301" i="3" s="1"/>
  <c r="K219" i="3"/>
  <c r="K84" i="3"/>
  <c r="L84" i="3" s="1"/>
  <c r="K259" i="3"/>
  <c r="P259" i="3" s="1"/>
  <c r="K69" i="3"/>
  <c r="L69" i="3" s="1"/>
  <c r="K190" i="3"/>
  <c r="L190" i="3" s="1"/>
  <c r="K220" i="3"/>
  <c r="P220" i="3" s="1"/>
  <c r="K157" i="3"/>
  <c r="L157" i="3" s="1"/>
  <c r="K271" i="3"/>
  <c r="P271" i="3" s="1"/>
  <c r="K218" i="3"/>
  <c r="P218" i="3" s="1"/>
  <c r="K160" i="3"/>
  <c r="P160" i="3" s="1"/>
  <c r="K114" i="3"/>
  <c r="P114" i="3" s="1"/>
  <c r="K258" i="3"/>
  <c r="P258" i="3" s="1"/>
  <c r="K100" i="3"/>
  <c r="P100" i="3" s="1"/>
  <c r="K326" i="3"/>
  <c r="P326" i="3" s="1"/>
  <c r="K24" i="3"/>
  <c r="L24" i="3" s="1"/>
  <c r="K95" i="3"/>
  <c r="P95" i="3" s="1"/>
  <c r="K226" i="3"/>
  <c r="L226" i="3" s="1"/>
  <c r="K34" i="3"/>
  <c r="P34" i="3" s="1"/>
  <c r="K57" i="3"/>
  <c r="P57" i="3" s="1"/>
  <c r="K171" i="3"/>
  <c r="P171" i="3" s="1"/>
  <c r="K62" i="3"/>
  <c r="L62" i="3" s="1"/>
  <c r="K183" i="3"/>
  <c r="P183" i="3" s="1"/>
  <c r="K102" i="3"/>
  <c r="P102" i="3" s="1"/>
  <c r="K125" i="3"/>
  <c r="L125" i="3" s="1"/>
  <c r="K50" i="3"/>
  <c r="P50" i="3" s="1"/>
  <c r="K173" i="3"/>
  <c r="L173" i="3" s="1"/>
  <c r="K330" i="3"/>
  <c r="L330" i="3" s="1"/>
  <c r="K267" i="3"/>
  <c r="P267" i="3" s="1"/>
  <c r="K251" i="3"/>
  <c r="P251" i="3" s="1"/>
  <c r="K319" i="3"/>
  <c r="L319" i="3" s="1"/>
  <c r="K78" i="3"/>
  <c r="L78" i="3" s="1"/>
  <c r="K187" i="3"/>
  <c r="L187" i="3" s="1"/>
  <c r="K195" i="3"/>
  <c r="P195" i="3" s="1"/>
  <c r="K313" i="3"/>
  <c r="P313" i="3" s="1"/>
  <c r="K285" i="3"/>
  <c r="L285" i="3" s="1"/>
  <c r="K101" i="3"/>
  <c r="L101" i="3" s="1"/>
  <c r="K67" i="3"/>
  <c r="L67" i="3" s="1"/>
  <c r="K124" i="3"/>
  <c r="P124" i="3" s="1"/>
  <c r="K58" i="3"/>
  <c r="P58" i="3" s="1"/>
  <c r="K328" i="3"/>
  <c r="L328" i="3" s="1"/>
  <c r="K275" i="3"/>
  <c r="P275" i="3" s="1"/>
  <c r="K273" i="3"/>
  <c r="P273" i="3" s="1"/>
  <c r="K331" i="3"/>
  <c r="P331" i="3" s="1"/>
  <c r="K302" i="3"/>
  <c r="P302" i="3" s="1"/>
  <c r="K290" i="3"/>
  <c r="P290" i="3" s="1"/>
  <c r="K52" i="3"/>
  <c r="L52" i="3" s="1"/>
  <c r="K148" i="3"/>
  <c r="L148" i="3" s="1"/>
  <c r="K94" i="3"/>
  <c r="L94" i="3" s="1"/>
  <c r="K122" i="3"/>
  <c r="P122" i="3" s="1"/>
  <c r="K25" i="3"/>
  <c r="L25" i="3" s="1"/>
  <c r="K214" i="3"/>
  <c r="L214" i="3" s="1"/>
  <c r="K83" i="3"/>
  <c r="P83" i="3" s="1"/>
  <c r="K299" i="3"/>
  <c r="P299" i="3" s="1"/>
  <c r="K127" i="3"/>
  <c r="P127" i="3" s="1"/>
  <c r="K153" i="3"/>
  <c r="L153" i="3" s="1"/>
  <c r="K325" i="3"/>
  <c r="L325" i="3" s="1"/>
  <c r="K49" i="3"/>
  <c r="L49" i="3" s="1"/>
  <c r="K163" i="3"/>
  <c r="L163" i="3" s="1"/>
  <c r="K31" i="3"/>
  <c r="P31" i="3" s="1"/>
  <c r="K172" i="3"/>
  <c r="L172" i="3" s="1"/>
  <c r="K335" i="3"/>
  <c r="L335" i="3" s="1"/>
  <c r="K43" i="3"/>
  <c r="P43" i="3" s="1"/>
  <c r="K99" i="3"/>
  <c r="L99" i="3" s="1"/>
  <c r="K121" i="3"/>
  <c r="L121" i="3" s="1"/>
  <c r="K286" i="3"/>
  <c r="L286" i="3" s="1"/>
  <c r="K134" i="3"/>
  <c r="P134" i="3" s="1"/>
  <c r="K138" i="3"/>
  <c r="P138" i="3" s="1"/>
  <c r="K130" i="3"/>
  <c r="L130" i="3" s="1"/>
  <c r="K263" i="3"/>
  <c r="L263" i="3" s="1"/>
  <c r="K269" i="3"/>
  <c r="L269" i="3" s="1"/>
  <c r="K224" i="3"/>
  <c r="L224" i="3" s="1"/>
  <c r="K324" i="3"/>
  <c r="P324" i="3" s="1"/>
  <c r="K304" i="3"/>
  <c r="P304" i="3" s="1"/>
  <c r="K201" i="3"/>
  <c r="P201" i="3" s="1"/>
  <c r="K284" i="3"/>
  <c r="P284" i="3" s="1"/>
  <c r="K35" i="3"/>
  <c r="P35" i="3" s="1"/>
  <c r="K223" i="3"/>
  <c r="L223" i="3" s="1"/>
  <c r="K262" i="3"/>
  <c r="P262" i="3" s="1"/>
  <c r="K336" i="3"/>
  <c r="L336" i="3" s="1"/>
  <c r="K207" i="3"/>
  <c r="P207" i="3" s="1"/>
  <c r="K81" i="3"/>
  <c r="L81" i="3" s="1"/>
  <c r="K56" i="3"/>
  <c r="L56" i="3" s="1"/>
  <c r="K26" i="3"/>
  <c r="L26" i="3" s="1"/>
  <c r="K170" i="3"/>
  <c r="L170" i="3" s="1"/>
  <c r="K204" i="3"/>
  <c r="L204" i="3" s="1"/>
  <c r="K192" i="3"/>
  <c r="P192" i="3" s="1"/>
  <c r="K151" i="3"/>
  <c r="L151" i="3" s="1"/>
  <c r="K178" i="3"/>
  <c r="L178" i="3" s="1"/>
  <c r="K54" i="3"/>
  <c r="P54" i="3" s="1"/>
  <c r="K248" i="3"/>
  <c r="P248" i="3" s="1"/>
  <c r="K270" i="3"/>
  <c r="L270" i="3" s="1"/>
  <c r="K60" i="3"/>
  <c r="L60" i="3" s="1"/>
  <c r="K202" i="3"/>
  <c r="L202" i="3" s="1"/>
  <c r="K203" i="3"/>
  <c r="P203" i="3" s="1"/>
  <c r="K254" i="3"/>
  <c r="L254" i="3" s="1"/>
  <c r="K71" i="3"/>
  <c r="P71" i="3" s="1"/>
  <c r="K281" i="3"/>
  <c r="L281" i="3" s="1"/>
  <c r="K117" i="3"/>
  <c r="P117" i="3" s="1"/>
  <c r="K63" i="3"/>
  <c r="P63" i="3" s="1"/>
  <c r="K296" i="3"/>
  <c r="P296" i="3" s="1"/>
  <c r="K188" i="3"/>
  <c r="L188" i="3" s="1"/>
  <c r="K154" i="3"/>
  <c r="L154" i="3" s="1"/>
  <c r="K120" i="3"/>
  <c r="P120" i="3" s="1"/>
  <c r="K22" i="3"/>
  <c r="L22" i="3" s="1"/>
  <c r="K291" i="3"/>
  <c r="L291" i="3" s="1"/>
  <c r="K308" i="3"/>
  <c r="L308" i="3" s="1"/>
  <c r="K266" i="3"/>
  <c r="L266" i="3" s="1"/>
  <c r="K177" i="3"/>
  <c r="L177" i="3" s="1"/>
  <c r="K240" i="3"/>
  <c r="P240" i="3" s="1"/>
  <c r="K268" i="3"/>
  <c r="P268" i="3" s="1"/>
  <c r="K280" i="3"/>
  <c r="L280" i="3" s="1"/>
  <c r="K222" i="3"/>
  <c r="P222" i="3" s="1"/>
  <c r="K104" i="3"/>
  <c r="L104" i="3" s="1"/>
  <c r="K42" i="3"/>
  <c r="P42" i="3" s="1"/>
  <c r="K216" i="3"/>
  <c r="L216" i="3" s="1"/>
  <c r="K91" i="3"/>
  <c r="P91" i="3" s="1"/>
  <c r="K156" i="3"/>
  <c r="L156" i="3" s="1"/>
  <c r="K72" i="3"/>
  <c r="P72" i="3" s="1"/>
  <c r="K282" i="3"/>
  <c r="L282" i="3" s="1"/>
  <c r="K46" i="3"/>
  <c r="P46" i="3" s="1"/>
  <c r="K242" i="3"/>
  <c r="L242" i="3" s="1"/>
  <c r="K39" i="3"/>
  <c r="L39" i="3" s="1"/>
  <c r="K96" i="3"/>
  <c r="L96" i="3" s="1"/>
  <c r="K225" i="3"/>
  <c r="P225" i="3" s="1"/>
  <c r="K103" i="3"/>
  <c r="P103" i="3" s="1"/>
  <c r="K174" i="3"/>
  <c r="P174" i="3" s="1"/>
  <c r="K340" i="3"/>
  <c r="P340" i="3" s="1"/>
  <c r="K297" i="3"/>
  <c r="L297" i="3" s="1"/>
  <c r="K131" i="3"/>
  <c r="L131" i="3" s="1"/>
  <c r="K316" i="3"/>
  <c r="L316" i="3" s="1"/>
  <c r="K140" i="3"/>
  <c r="P140" i="3" s="1"/>
  <c r="K158" i="3"/>
  <c r="P158" i="3" s="1"/>
  <c r="K45" i="3"/>
  <c r="P45" i="3" s="1"/>
  <c r="K169" i="3"/>
  <c r="L169" i="3" s="1"/>
  <c r="K23" i="3"/>
  <c r="L23" i="3" s="1"/>
  <c r="K217" i="3"/>
  <c r="P217" i="3" s="1"/>
  <c r="K112" i="3"/>
  <c r="L112" i="3" s="1"/>
  <c r="K108" i="3"/>
  <c r="L108" i="3" s="1"/>
  <c r="K294" i="3"/>
  <c r="P294" i="3" s="1"/>
  <c r="K245" i="3"/>
  <c r="L245" i="3" s="1"/>
  <c r="K186" i="3"/>
  <c r="P186" i="3" s="1"/>
  <c r="K341" i="3"/>
  <c r="P341" i="3" s="1"/>
  <c r="K237" i="3"/>
  <c r="L237" i="3" s="1"/>
  <c r="K185" i="3"/>
  <c r="P185" i="3" s="1"/>
  <c r="K209" i="3"/>
  <c r="L209" i="3" s="1"/>
  <c r="K141" i="3"/>
  <c r="P141" i="3" s="1"/>
  <c r="K105" i="3"/>
  <c r="L105" i="3" s="1"/>
  <c r="K87" i="3"/>
  <c r="L87" i="3" s="1"/>
  <c r="K137" i="3"/>
  <c r="P137" i="3" s="1"/>
  <c r="K146" i="3"/>
  <c r="P146" i="3" s="1"/>
  <c r="K89" i="3"/>
  <c r="L89" i="3" s="1"/>
  <c r="K98" i="3"/>
  <c r="P98" i="3" s="1"/>
  <c r="K339" i="3"/>
  <c r="P339" i="3" s="1"/>
  <c r="K298" i="3"/>
  <c r="L298" i="3" s="1"/>
  <c r="K21" i="3"/>
  <c r="L21" i="3" s="1"/>
  <c r="K310" i="3"/>
  <c r="L310" i="3" s="1"/>
  <c r="K164" i="3"/>
  <c r="L164" i="3" s="1"/>
  <c r="K321" i="3"/>
  <c r="P321" i="3" s="1"/>
  <c r="K241" i="3"/>
  <c r="P241" i="3" s="1"/>
  <c r="K206" i="3"/>
  <c r="P206" i="3" s="1"/>
  <c r="K234" i="3"/>
  <c r="L234" i="3" s="1"/>
  <c r="K162" i="3"/>
  <c r="L162" i="3" s="1"/>
  <c r="K289" i="3"/>
  <c r="P289" i="3" s="1"/>
  <c r="K213" i="3"/>
  <c r="P213" i="3" s="1"/>
  <c r="K110" i="3"/>
  <c r="L110" i="3" s="1"/>
  <c r="K265" i="3"/>
  <c r="P265" i="3" s="1"/>
  <c r="K194" i="3"/>
  <c r="P194" i="3" s="1"/>
  <c r="K145" i="3"/>
  <c r="L145" i="3" s="1"/>
  <c r="K228" i="3"/>
  <c r="L228" i="3" s="1"/>
  <c r="K283" i="3"/>
  <c r="L283" i="3" s="1"/>
  <c r="K133" i="3"/>
  <c r="L133" i="3" s="1"/>
  <c r="K74" i="3"/>
  <c r="P74" i="3" s="1"/>
  <c r="K332" i="3"/>
  <c r="P332" i="3" s="1"/>
  <c r="K111" i="3"/>
  <c r="P111" i="3" s="1"/>
  <c r="K165" i="3"/>
  <c r="L165" i="3" s="1"/>
  <c r="K68" i="3"/>
  <c r="P68" i="3" s="1"/>
  <c r="K75" i="3"/>
  <c r="L75" i="3" s="1"/>
  <c r="K77" i="3"/>
  <c r="P77" i="3" s="1"/>
  <c r="K65" i="3"/>
  <c r="P65" i="3" s="1"/>
  <c r="K212" i="3"/>
  <c r="L212" i="3" s="1"/>
  <c r="K239" i="3"/>
  <c r="L239" i="3" s="1"/>
  <c r="K109" i="3"/>
  <c r="P109" i="3" s="1"/>
  <c r="K199" i="3"/>
  <c r="L199" i="3" s="1"/>
  <c r="K97" i="3"/>
  <c r="P97" i="3" s="1"/>
  <c r="K337" i="3"/>
  <c r="P337" i="3" s="1"/>
  <c r="K175" i="3"/>
  <c r="P175" i="3" s="1"/>
  <c r="K253" i="3"/>
  <c r="L253" i="3" s="1"/>
  <c r="K55" i="3"/>
  <c r="P55" i="3" s="1"/>
  <c r="K79" i="3"/>
  <c r="P79" i="3" s="1"/>
  <c r="K272" i="3"/>
  <c r="L272" i="3" s="1"/>
  <c r="K82" i="3"/>
  <c r="L82" i="3" s="1"/>
  <c r="K180" i="3"/>
  <c r="P180" i="3" s="1"/>
  <c r="K76" i="3"/>
  <c r="P76" i="3" s="1"/>
  <c r="K306" i="3"/>
  <c r="L306" i="3" s="1"/>
  <c r="K66" i="3"/>
  <c r="L66" i="3" s="1"/>
  <c r="K279" i="3"/>
  <c r="L279" i="3" s="1"/>
  <c r="K287" i="3"/>
  <c r="L287" i="3" s="1"/>
  <c r="K139" i="3"/>
  <c r="P139" i="3" s="1"/>
  <c r="K40" i="3"/>
  <c r="P40" i="3" s="1"/>
  <c r="K311" i="3"/>
  <c r="P311" i="3" s="1"/>
  <c r="K229" i="3"/>
  <c r="L229" i="3" s="1"/>
  <c r="K152" i="3"/>
  <c r="P152" i="3" s="1"/>
  <c r="K123" i="3"/>
  <c r="L123" i="3" s="1"/>
  <c r="K159" i="3"/>
  <c r="L159" i="3" s="1"/>
  <c r="K36" i="3"/>
  <c r="L36" i="3" s="1"/>
  <c r="K166" i="3"/>
  <c r="L166" i="3" s="1"/>
  <c r="K260" i="3"/>
  <c r="P260" i="3" s="1"/>
  <c r="K115" i="3"/>
  <c r="P115" i="3" s="1"/>
  <c r="K167" i="3"/>
  <c r="P167" i="3" s="1"/>
  <c r="K182" i="3"/>
  <c r="P182" i="3" s="1"/>
  <c r="K92" i="3"/>
  <c r="P92" i="3" s="1"/>
  <c r="K303" i="3"/>
  <c r="L303" i="3" s="1"/>
  <c r="K33" i="3"/>
  <c r="P33" i="3" s="1"/>
  <c r="K135" i="3"/>
  <c r="L135" i="3" s="1"/>
  <c r="K256" i="3"/>
  <c r="P256" i="3" s="1"/>
  <c r="K329" i="3"/>
  <c r="L329" i="3" s="1"/>
  <c r="K205" i="3"/>
  <c r="P205" i="3" s="1"/>
  <c r="K250" i="3"/>
  <c r="L250" i="3" s="1"/>
  <c r="K168" i="3"/>
  <c r="P168" i="3" s="1"/>
  <c r="K233" i="3"/>
  <c r="P233" i="3" s="1"/>
  <c r="K261" i="3"/>
  <c r="P261" i="3" s="1"/>
  <c r="K106" i="3"/>
  <c r="P106" i="3" s="1"/>
  <c r="K196" i="3"/>
  <c r="P196" i="3" s="1"/>
  <c r="K147" i="3"/>
  <c r="P147" i="3" s="1"/>
  <c r="K236" i="3"/>
  <c r="L236" i="3" s="1"/>
  <c r="K27" i="3"/>
  <c r="P27" i="3" s="1"/>
  <c r="K342" i="3"/>
  <c r="L342" i="3" s="1"/>
  <c r="K232" i="3"/>
  <c r="L232" i="3" s="1"/>
  <c r="K231" i="3"/>
  <c r="L231" i="3" s="1"/>
  <c r="K235" i="3"/>
  <c r="P235" i="3" s="1"/>
  <c r="K149" i="3"/>
  <c r="L149" i="3" s="1"/>
  <c r="K246" i="3"/>
  <c r="L246" i="3" s="1"/>
  <c r="K320" i="3"/>
  <c r="P320" i="3" s="1"/>
  <c r="K278" i="3"/>
  <c r="L278" i="3" s="1"/>
  <c r="K208" i="3"/>
  <c r="L208" i="3" s="1"/>
  <c r="K292" i="3"/>
  <c r="L292" i="3" s="1"/>
  <c r="K293" i="3"/>
  <c r="L293" i="3" s="1"/>
  <c r="K314" i="3"/>
  <c r="P314" i="3" s="1"/>
  <c r="K334" i="3"/>
  <c r="L334" i="3" s="1"/>
  <c r="K61" i="3"/>
  <c r="L61" i="3" s="1"/>
  <c r="K274" i="3"/>
  <c r="L274" i="3" s="1"/>
  <c r="K323" i="3"/>
  <c r="P323" i="3" s="1"/>
  <c r="K119" i="3"/>
  <c r="L119" i="3" s="1"/>
  <c r="K155" i="3"/>
  <c r="P155" i="3" s="1"/>
  <c r="K86" i="3"/>
  <c r="L86" i="3" s="1"/>
  <c r="K118" i="3"/>
  <c r="L118" i="3" s="1"/>
  <c r="K161" i="3"/>
  <c r="L161" i="3" s="1"/>
  <c r="K305" i="3"/>
  <c r="L305" i="3" s="1"/>
  <c r="K211" i="3"/>
  <c r="P211" i="3" s="1"/>
  <c r="K80" i="3"/>
  <c r="L80" i="3" s="1"/>
  <c r="K128" i="3"/>
  <c r="P128" i="3" s="1"/>
  <c r="K295" i="3"/>
  <c r="L295" i="3" s="1"/>
  <c r="K38" i="3"/>
  <c r="L38" i="3" s="1"/>
  <c r="K44" i="3"/>
  <c r="L44" i="3" s="1"/>
  <c r="K53" i="3"/>
  <c r="L53" i="3" s="1"/>
  <c r="K41" i="3"/>
  <c r="P41" i="3" s="1"/>
  <c r="K176" i="3"/>
  <c r="L176" i="3" s="1"/>
  <c r="K252" i="3"/>
  <c r="L252" i="3" s="1"/>
  <c r="P32" i="3"/>
  <c r="L74" i="3"/>
  <c r="L50" i="3"/>
  <c r="L210" i="3"/>
  <c r="P189" i="3"/>
  <c r="P198" i="3"/>
  <c r="L317" i="3"/>
  <c r="P317" i="3"/>
  <c r="L132" i="3"/>
  <c r="P264" i="3"/>
  <c r="L219" i="3"/>
  <c r="P219" i="3"/>
  <c r="P48" i="3"/>
  <c r="P173" i="3"/>
  <c r="L313" i="3" l="1"/>
  <c r="P226" i="3"/>
  <c r="P29" i="3"/>
  <c r="L309" i="3"/>
  <c r="L259" i="3"/>
  <c r="P107" i="3"/>
  <c r="L258" i="3"/>
  <c r="P69" i="3"/>
  <c r="L47" i="3"/>
  <c r="P172" i="3"/>
  <c r="P150" i="3"/>
  <c r="L35" i="3"/>
  <c r="P318" i="3"/>
  <c r="L59" i="3"/>
  <c r="L134" i="3"/>
  <c r="P281" i="3"/>
  <c r="L171" i="3"/>
  <c r="P101" i="3"/>
  <c r="P49" i="3"/>
  <c r="P113" i="3"/>
  <c r="P255" i="3"/>
  <c r="L201" i="3"/>
  <c r="L31" i="3"/>
  <c r="L294" i="3"/>
  <c r="P62" i="3"/>
  <c r="P270" i="3"/>
  <c r="L90" i="3"/>
  <c r="L268" i="3"/>
  <c r="P227" i="3"/>
  <c r="P60" i="3"/>
  <c r="P279" i="3"/>
  <c r="P277" i="3"/>
  <c r="P52" i="3"/>
  <c r="L28" i="3"/>
  <c r="P338" i="3"/>
  <c r="L120" i="3"/>
  <c r="P96" i="3"/>
  <c r="P123" i="3"/>
  <c r="L85" i="3"/>
  <c r="L63" i="3"/>
  <c r="P214" i="3"/>
  <c r="L114" i="3"/>
  <c r="L197" i="3"/>
  <c r="L238" i="3"/>
  <c r="L140" i="3"/>
  <c r="P26" i="3"/>
  <c r="P230" i="3"/>
  <c r="L57" i="3"/>
  <c r="L220" i="3"/>
  <c r="L289" i="3"/>
  <c r="L91" i="3"/>
  <c r="L331" i="3"/>
  <c r="L193" i="3"/>
  <c r="P184" i="3"/>
  <c r="P143" i="3"/>
  <c r="L327" i="3"/>
  <c r="L275" i="3"/>
  <c r="L273" i="3"/>
  <c r="L195" i="3"/>
  <c r="P25" i="3"/>
  <c r="P315" i="3"/>
  <c r="P286" i="3"/>
  <c r="P56" i="3"/>
  <c r="P300" i="3"/>
  <c r="L116" i="3"/>
  <c r="L34" i="3"/>
  <c r="L322" i="3"/>
  <c r="P144" i="3"/>
  <c r="L218" i="3"/>
  <c r="L262" i="3"/>
  <c r="L124" i="3"/>
  <c r="L174" i="3"/>
  <c r="L265" i="3"/>
  <c r="L183" i="3"/>
  <c r="L192" i="3"/>
  <c r="L203" i="3"/>
  <c r="L326" i="3"/>
  <c r="P319" i="3"/>
  <c r="P200" i="3"/>
  <c r="L307" i="3"/>
  <c r="L321" i="3"/>
  <c r="P190" i="3"/>
  <c r="P333" i="3"/>
  <c r="P70" i="3"/>
  <c r="L251" i="3"/>
  <c r="P156" i="3"/>
  <c r="P136" i="3"/>
  <c r="P204" i="3"/>
  <c r="L103" i="3"/>
  <c r="P131" i="3"/>
  <c r="L122" i="3"/>
  <c r="P291" i="3"/>
  <c r="P105" i="3"/>
  <c r="P81" i="3"/>
  <c r="P234" i="3"/>
  <c r="P209" i="3"/>
  <c r="L138" i="3"/>
  <c r="P112" i="3"/>
  <c r="L54" i="3"/>
  <c r="P285" i="3"/>
  <c r="P36" i="3"/>
  <c r="L244" i="3"/>
  <c r="P67" i="3"/>
  <c r="P263" i="3"/>
  <c r="L186" i="3"/>
  <c r="P223" i="3"/>
  <c r="P126" i="3"/>
  <c r="L299" i="3"/>
  <c r="L129" i="3"/>
  <c r="P188" i="3"/>
  <c r="P181" i="3"/>
  <c r="L290" i="3"/>
  <c r="L240" i="3"/>
  <c r="P335" i="3"/>
  <c r="L137" i="3"/>
  <c r="P202" i="3"/>
  <c r="L100" i="3"/>
  <c r="P293" i="3"/>
  <c r="P287" i="3"/>
  <c r="P86" i="3"/>
  <c r="L261" i="3"/>
  <c r="P169" i="3"/>
  <c r="P39" i="3"/>
  <c r="L146" i="3"/>
  <c r="L235" i="3"/>
  <c r="L233" i="3"/>
  <c r="L43" i="3"/>
  <c r="P154" i="3"/>
  <c r="P179" i="3"/>
  <c r="P247" i="3"/>
  <c r="L111" i="3"/>
  <c r="L76" i="3"/>
  <c r="P282" i="3"/>
  <c r="L340" i="3"/>
  <c r="L339" i="3"/>
  <c r="P89" i="3"/>
  <c r="L88" i="3"/>
  <c r="P336" i="3"/>
  <c r="L241" i="3"/>
  <c r="L196" i="3"/>
  <c r="L30" i="3"/>
  <c r="L249" i="3"/>
  <c r="P104" i="3"/>
  <c r="P161" i="3"/>
  <c r="P254" i="3"/>
  <c r="P110" i="3"/>
  <c r="P295" i="3"/>
  <c r="P232" i="3"/>
  <c r="L37" i="3"/>
  <c r="L304" i="3"/>
  <c r="L160" i="3"/>
  <c r="P164" i="3"/>
  <c r="P84" i="3"/>
  <c r="L117" i="3"/>
  <c r="P108" i="3"/>
  <c r="L215" i="3"/>
  <c r="L225" i="3"/>
  <c r="L77" i="3"/>
  <c r="P162" i="3"/>
  <c r="L152" i="3"/>
  <c r="P87" i="3"/>
  <c r="P163" i="3"/>
  <c r="L45" i="3"/>
  <c r="P242" i="3"/>
  <c r="L155" i="3"/>
  <c r="P170" i="3"/>
  <c r="P166" i="3"/>
  <c r="P278" i="3"/>
  <c r="L324" i="3"/>
  <c r="P99" i="3"/>
  <c r="P149" i="3"/>
  <c r="L194" i="3"/>
  <c r="P178" i="3"/>
  <c r="P187" i="3"/>
  <c r="P23" i="3"/>
  <c r="L276" i="3"/>
  <c r="P157" i="3"/>
  <c r="P199" i="3"/>
  <c r="L257" i="3"/>
  <c r="P280" i="3"/>
  <c r="P301" i="3"/>
  <c r="L260" i="3"/>
  <c r="L51" i="3"/>
  <c r="P148" i="3"/>
  <c r="P237" i="3"/>
  <c r="P221" i="3"/>
  <c r="L58" i="3"/>
  <c r="P73" i="3"/>
  <c r="P153" i="3"/>
  <c r="P53" i="3"/>
  <c r="P151" i="3"/>
  <c r="P165" i="3"/>
  <c r="L288" i="3"/>
  <c r="P78" i="3"/>
  <c r="P24" i="3"/>
  <c r="L40" i="3"/>
  <c r="L102" i="3"/>
  <c r="P306" i="3"/>
  <c r="P44" i="3"/>
  <c r="P308" i="3"/>
  <c r="P250" i="3"/>
  <c r="L42" i="3"/>
  <c r="P38" i="3"/>
  <c r="L256" i="3"/>
  <c r="P224" i="3"/>
  <c r="P330" i="3"/>
  <c r="P272" i="3"/>
  <c r="L141" i="3"/>
  <c r="P298" i="3"/>
  <c r="L175" i="3"/>
  <c r="P80" i="3"/>
  <c r="L323" i="3"/>
  <c r="L248" i="3"/>
  <c r="P283" i="3"/>
  <c r="L27" i="3"/>
  <c r="P252" i="3"/>
  <c r="P118" i="3"/>
  <c r="P316" i="3"/>
  <c r="L314" i="3"/>
  <c r="L72" i="3"/>
  <c r="L65" i="3"/>
  <c r="P297" i="3"/>
  <c r="P342" i="3"/>
  <c r="P328" i="3"/>
  <c r="L271" i="3"/>
  <c r="P305" i="3"/>
  <c r="L207" i="3"/>
  <c r="L168" i="3"/>
  <c r="P253" i="3"/>
  <c r="P208" i="3"/>
  <c r="L243" i="3"/>
  <c r="P21" i="3"/>
  <c r="L98" i="3"/>
  <c r="P145" i="3"/>
  <c r="L41" i="3"/>
  <c r="L71" i="3"/>
  <c r="P329" i="3"/>
  <c r="P325" i="3"/>
  <c r="L206" i="3"/>
  <c r="L46" i="3"/>
  <c r="L93" i="3"/>
  <c r="P121" i="3"/>
  <c r="P94" i="3"/>
  <c r="P64" i="3"/>
  <c r="L217" i="3"/>
  <c r="P216" i="3"/>
  <c r="L95" i="3"/>
  <c r="P142" i="3"/>
  <c r="P133" i="3"/>
  <c r="P125" i="3"/>
  <c r="L128" i="3"/>
  <c r="L158" i="3"/>
  <c r="L92" i="3"/>
  <c r="P119" i="3"/>
  <c r="P82" i="3"/>
  <c r="P130" i="3"/>
  <c r="P266" i="3"/>
  <c r="P66" i="3"/>
  <c r="L97" i="3"/>
  <c r="L284" i="3"/>
  <c r="P303" i="3"/>
  <c r="L213" i="3"/>
  <c r="L222" i="3"/>
  <c r="P310" i="3"/>
  <c r="P177" i="3"/>
  <c r="P334" i="3"/>
  <c r="P246" i="3"/>
  <c r="L267" i="3"/>
  <c r="L302" i="3"/>
  <c r="P191" i="3"/>
  <c r="L296" i="3"/>
  <c r="L55" i="3"/>
  <c r="P212" i="3"/>
  <c r="L312" i="3"/>
  <c r="L83" i="3"/>
  <c r="P159" i="3"/>
  <c r="P245" i="3"/>
  <c r="L185" i="3"/>
  <c r="P292" i="3"/>
  <c r="P22" i="3"/>
  <c r="P61" i="3"/>
  <c r="P231" i="3"/>
  <c r="P236" i="3"/>
  <c r="P135" i="3"/>
  <c r="L180" i="3"/>
  <c r="L115" i="3"/>
  <c r="L127" i="3"/>
  <c r="P269" i="3"/>
  <c r="L147" i="3"/>
  <c r="L109" i="3"/>
  <c r="L68" i="3"/>
  <c r="L341" i="3"/>
  <c r="L311" i="3"/>
  <c r="L106" i="3"/>
  <c r="L205" i="3"/>
  <c r="L33" i="3"/>
  <c r="L182" i="3"/>
  <c r="P229" i="3"/>
  <c r="P239" i="3"/>
  <c r="L79" i="3"/>
  <c r="L337" i="3"/>
  <c r="P75" i="3"/>
  <c r="L332" i="3"/>
  <c r="P228" i="3"/>
  <c r="L139" i="3"/>
  <c r="P176" i="3"/>
  <c r="L211" i="3"/>
  <c r="L167" i="3"/>
  <c r="P274" i="3"/>
  <c r="L320" i="3"/>
  <c r="L18" i="3"/>
  <c r="E7" i="3" l="1"/>
  <c r="F5" i="3" s="1"/>
  <c r="H5" i="3" s="1"/>
  <c r="F8" i="3"/>
  <c r="F4" i="3" l="1"/>
  <c r="H4" i="3" s="1"/>
  <c r="F6" i="3"/>
  <c r="H6" i="3" s="1"/>
  <c r="F9" i="3" s="1"/>
  <c r="G9" i="3"/>
</calcChain>
</file>

<file path=xl/sharedStrings.xml><?xml version="1.0" encoding="utf-8"?>
<sst xmlns="http://schemas.openxmlformats.org/spreadsheetml/2006/main" count="6164" uniqueCount="1897">
  <si>
    <t>BAVM 232 </t>
  </si>
  <si>
    <t>2456506.5349 </t>
  </si>
  <si>
    <t> 02.08.2013 00:50 </t>
  </si>
  <si>
    <t>2456512.40503 </t>
  </si>
  <si>
    <t> 07.08.2013 21:43 </t>
  </si>
  <si>
    <t> -0.04119 </t>
  </si>
  <si>
    <t> M.Urbanik </t>
  </si>
  <si>
    <t>OEJV 0160 </t>
  </si>
  <si>
    <t>2456519.0683 </t>
  </si>
  <si>
    <t> 14.08.2013 13:38 </t>
  </si>
  <si>
    <t> -0.0352 </t>
  </si>
  <si>
    <t>VSB 56 </t>
  </si>
  <si>
    <t>2456521.8106 </t>
  </si>
  <si>
    <t>JAVSO..46..184</t>
  </si>
  <si>
    <t>JAVSO..48…87</t>
  </si>
  <si>
    <t>VSB 069</t>
  </si>
  <si>
    <t>JAVSO..47..105</t>
  </si>
  <si>
    <t>VSB-063</t>
  </si>
  <si>
    <t>VSB-059</t>
  </si>
  <si>
    <t> 17.08.2013 07:27 </t>
  </si>
  <si>
    <t> -0.0342 </t>
  </si>
  <si>
    <t> JAAVSO 41;328 </t>
  </si>
  <si>
    <t>2456522.9856 </t>
  </si>
  <si>
    <t> 18.08.2013 11:39 </t>
  </si>
  <si>
    <t> -0.0340 </t>
  </si>
  <si>
    <t>2456871.5187 </t>
  </si>
  <si>
    <t> 02.08.2014 00:26 </t>
  </si>
  <si>
    <t> -0.0305 </t>
  </si>
  <si>
    <t>BAVM 238 </t>
  </si>
  <si>
    <t>IBVS 6244</t>
  </si>
  <si>
    <t>2456891.099 </t>
  </si>
  <si>
    <t> 21.08.2014 14:22 </t>
  </si>
  <si>
    <t>VSB 59 </t>
  </si>
  <si>
    <t>JAVSO 43, 77</t>
  </si>
  <si>
    <t>JAVSO..43..238</t>
  </si>
  <si>
    <t>JAVSO..45..121</t>
  </si>
  <si>
    <t>JAVSO..45..215</t>
  </si>
  <si>
    <t>JAVSO..46…79 (2018)</t>
  </si>
  <si>
    <t>VSB-64</t>
  </si>
  <si>
    <t>IBVS 6196</t>
  </si>
  <si>
    <t>2456891.0995 </t>
  </si>
  <si>
    <t> 21.08.2014 14:23 </t>
  </si>
  <si>
    <t> -0.0300 </t>
  </si>
  <si>
    <t>2456891.1004 </t>
  </si>
  <si>
    <t> 21.08.2014 14:24 </t>
  </si>
  <si>
    <t>2456917.7246 </t>
  </si>
  <si>
    <t> 17.09.2014 05:23 </t>
  </si>
  <si>
    <t> JAAVSO 43-1 </t>
  </si>
  <si>
    <t>2456923.6029 </t>
  </si>
  <si>
    <t> 23.09.2014 02:28 </t>
  </si>
  <si>
    <t> JAAVSO 42;426 </t>
  </si>
  <si>
    <t>BAD?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</si>
  <si>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</si>
  <si>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</si>
  <si>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</si>
  <si>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</si>
  <si>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</si>
  <si>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</si>
  <si>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</si>
  <si>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</si>
  <si>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</si>
  <si>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</si>
  <si>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</si>
  <si>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</si>
  <si>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</si>
  <si>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</si>
  <si>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</si>
  <si>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</si>
  <si>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</si>
  <si>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</si>
  <si>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</si>
  <si>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</si>
  <si>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</si>
  <si>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</si>
  <si>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</si>
  <si>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</si>
  <si>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</si>
  <si>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EA/sd</t>
  </si>
  <si>
    <t>Sp:  F</t>
  </si>
  <si>
    <t>IBVS 5016</t>
  </si>
  <si>
    <t>IBVS 4711</t>
  </si>
  <si>
    <t>IBVS 4383</t>
  </si>
  <si>
    <t>Mallama 1980</t>
  </si>
  <si>
    <t>G.</t>
  </si>
  <si>
    <t>Samolyk</t>
  </si>
  <si>
    <t>C.</t>
  </si>
  <si>
    <t>Hesseltine</t>
  </si>
  <si>
    <t>E.</t>
  </si>
  <si>
    <t>Halbach</t>
  </si>
  <si>
    <t>D.</t>
  </si>
  <si>
    <t>Ruokonen</t>
  </si>
  <si>
    <t>Wedemayer</t>
  </si>
  <si>
    <t>M.</t>
  </si>
  <si>
    <t>Baldwin</t>
  </si>
  <si>
    <t>P.</t>
  </si>
  <si>
    <t>Atwood</t>
  </si>
  <si>
    <t>Heifner</t>
  </si>
  <si>
    <t>Hanson</t>
  </si>
  <si>
    <t>Williams</t>
  </si>
  <si>
    <t>S.</t>
  </si>
  <si>
    <t>Cook</t>
  </si>
  <si>
    <t>OMT #1</t>
  </si>
  <si>
    <t>OMT #4</t>
  </si>
  <si>
    <t>Stephan</t>
  </si>
  <si>
    <t>Cook (CCD)</t>
  </si>
  <si>
    <t>F.</t>
  </si>
  <si>
    <t>Turi</t>
  </si>
  <si>
    <t>J.</t>
  </si>
  <si>
    <t>Bueno</t>
  </si>
  <si>
    <t>Suarez</t>
  </si>
  <si>
    <t>50306.241 8)</t>
  </si>
  <si>
    <t>OMT #6</t>
  </si>
  <si>
    <t>R.</t>
  </si>
  <si>
    <t>Berg</t>
  </si>
  <si>
    <t>Hays</t>
  </si>
  <si>
    <t>A.</t>
  </si>
  <si>
    <t>Howell (CCD)   0.0012</t>
  </si>
  <si>
    <t>B.</t>
  </si>
  <si>
    <t>Manske</t>
  </si>
  <si>
    <t>Misc</t>
  </si>
  <si>
    <t>BBSAG 128</t>
  </si>
  <si>
    <t>Diethelm R</t>
  </si>
  <si>
    <t>BBSAG Bull...25</t>
  </si>
  <si>
    <t>B</t>
  </si>
  <si>
    <t>BBSAG Bull...26</t>
  </si>
  <si>
    <t>BBSAG Bull...31</t>
  </si>
  <si>
    <t>Locher K</t>
  </si>
  <si>
    <t>BBSAG Bull.3</t>
  </si>
  <si>
    <t>BBSAG Bull.4</t>
  </si>
  <si>
    <t>BBSAG Bull.6</t>
  </si>
  <si>
    <t>Peter H</t>
  </si>
  <si>
    <t>BBSAG Bull.11</t>
  </si>
  <si>
    <t>Germann R</t>
  </si>
  <si>
    <t>BBSAG Bull.12</t>
  </si>
  <si>
    <t>BBSAG Bull.16</t>
  </si>
  <si>
    <t>v</t>
  </si>
  <si>
    <t>BBSAG Bull.17</t>
  </si>
  <si>
    <t>JAAVSO 6,1,25</t>
  </si>
  <si>
    <t>K</t>
  </si>
  <si>
    <t>BBSAG Bull.18</t>
  </si>
  <si>
    <t>BBSAG Bull.19</t>
  </si>
  <si>
    <t>BBSAG Bull.20</t>
  </si>
  <si>
    <t>BBSAG Bull.23</t>
  </si>
  <si>
    <t>JAAVSO 7,1,28</t>
  </si>
  <si>
    <t>BBSAG Bull.24</t>
  </si>
  <si>
    <t>BBSAG Bull.28</t>
  </si>
  <si>
    <t>BBSAG Bull.29</t>
  </si>
  <si>
    <t>BBSAG Bull.30</t>
  </si>
  <si>
    <t>BBSAG Bull.34</t>
  </si>
  <si>
    <t>BBSAG Bull.35</t>
  </si>
  <si>
    <t>IBVS 5543</t>
  </si>
  <si>
    <t>I</t>
  </si>
  <si>
    <t>IBVS</t>
  </si>
  <si>
    <t>S7</t>
  </si>
  <si>
    <t>IBVS 0795</t>
  </si>
  <si>
    <t># of data points:</t>
  </si>
  <si>
    <t>FZ Del / gsc 0521-0382</t>
  </si>
  <si>
    <t>IBVS 5438</t>
  </si>
  <si>
    <t>IBVS 5741</t>
  </si>
  <si>
    <t>Start of linear fit (row #)</t>
  </si>
  <si>
    <t>IBVS 5874</t>
  </si>
  <si>
    <t>OEJV 0074</t>
  </si>
  <si>
    <t>vis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</si>
  <si>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</si>
  <si>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</si>
  <si>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</si>
  <si>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</si>
  <si>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</si>
  <si>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</si>
  <si>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</si>
  <si>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</si>
  <si>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</si>
  <si>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</si>
  <si>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</si>
  <si>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</si>
  <si>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</si>
  <si>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</si>
  <si>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</si>
  <si>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</si>
  <si>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</si>
  <si>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</si>
  <si>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</si>
  <si>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</si>
  <si>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</si>
  <si>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</si>
  <si>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</si>
  <si>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</si>
  <si>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</si>
  <si>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</si>
  <si>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</si>
  <si>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</si>
  <si>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</si>
  <si>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</si>
  <si>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</si>
  <si>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</si>
  <si>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</si>
  <si>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</si>
  <si>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</si>
  <si>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</si>
  <si>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</si>
  <si>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</si>
  <si>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</si>
  <si>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</si>
  <si>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</si>
  <si>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</si>
  <si>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</si>
  <si>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</si>
  <si>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</si>
  <si>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</si>
  <si>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</si>
  <si>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</si>
  <si>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Sum &gt;&gt;&gt;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</si>
  <si>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</si>
  <si>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</si>
  <si>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</si>
  <si>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</si>
  <si>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</si>
  <si>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</si>
  <si>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</si>
  <si>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</si>
  <si>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</si>
  <si>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</si>
  <si>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</si>
  <si>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</si>
  <si>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</si>
  <si>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</si>
  <si>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</si>
  <si>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</si>
  <si>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</si>
  <si>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</si>
  <si>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</si>
  <si>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</si>
  <si>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</si>
  <si>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</si>
  <si>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</si>
  <si>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</si>
  <si>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</si>
  <si>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</si>
  <si>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</si>
  <si>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</si>
  <si>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Lin. Ephemeris =</t>
  </si>
  <si>
    <t>Quad. Ephemeris =</t>
  </si>
  <si>
    <t>Add cycle</t>
  </si>
  <si>
    <t>JD today</t>
  </si>
  <si>
    <t>Old Cycle</t>
  </si>
  <si>
    <t>New Cycle</t>
  </si>
  <si>
    <t>OEJV 116</t>
  </si>
  <si>
    <t>IBVS 5988</t>
  </si>
  <si>
    <t>OEJV 0137</t>
  </si>
  <si>
    <t>II</t>
  </si>
  <si>
    <t>OEJV 0003</t>
  </si>
  <si>
    <t>JAVSO..36..171</t>
  </si>
  <si>
    <t>JAVSO..38...85</t>
  </si>
  <si>
    <t>JAVSO..39...94</t>
  </si>
  <si>
    <t>JAVSO..40....1</t>
  </si>
  <si>
    <t>JAVSO..37...44</t>
  </si>
  <si>
    <t>JAVSO..39..177</t>
  </si>
  <si>
    <t>IBVS 6070</t>
  </si>
  <si>
    <t>IBVS 6084</t>
  </si>
  <si>
    <t>OEJV 0160</t>
  </si>
  <si>
    <t>OEJV</t>
  </si>
  <si>
    <t>IBVS 6118</t>
  </si>
  <si>
    <t>JAVSO..42..426</t>
  </si>
  <si>
    <t>JAVSO..40..975</t>
  </si>
  <si>
    <t>JAVSO..41..122</t>
  </si>
  <si>
    <t>JAVSO..41..328</t>
  </si>
  <si>
    <t>IBVS 6149</t>
  </si>
  <si>
    <t>OEJV 0165</t>
  </si>
  <si>
    <t>Minima from the Lichtenknecker Database of the BAV</t>
  </si>
  <si>
    <t>CCD</t>
  </si>
  <si>
    <t>PE</t>
  </si>
  <si>
    <t>http://www.bav-astro.de/LkDB/index.php?lang=en&amp;sprache_dial=en</t>
  </si>
  <si>
    <t>pg</t>
  </si>
  <si>
    <t> -0.003 </t>
  </si>
  <si>
    <t>F </t>
  </si>
  <si>
    <t>2425854.358 </t>
  </si>
  <si>
    <t> 30.08.1929 20:35 </t>
  </si>
  <si>
    <t> -0.014 </t>
  </si>
  <si>
    <t>P </t>
  </si>
  <si>
    <t> Strohmeier&amp;Knigge </t>
  </si>
  <si>
    <t> VB 5.4 </t>
  </si>
  <si>
    <t>2425883.337 </t>
  </si>
  <si>
    <t> 28.09.1929 20:05 </t>
  </si>
  <si>
    <t>2426631.297 </t>
  </si>
  <si>
    <t> 16.10.1931 19:07 </t>
  </si>
  <si>
    <t> -0.022 </t>
  </si>
  <si>
    <t>2426894.477 </t>
  </si>
  <si>
    <t> 05.07.1932 23:26 </t>
  </si>
  <si>
    <t> -0.002 </t>
  </si>
  <si>
    <t>2427277.493 </t>
  </si>
  <si>
    <t> 23.07.1933 23:49 </t>
  </si>
  <si>
    <t> 0.024 </t>
  </si>
  <si>
    <t>2427281.421 </t>
  </si>
  <si>
    <t> 27.07.1933 22:06 </t>
  </si>
  <si>
    <t> 0.035 </t>
  </si>
  <si>
    <t>2428069.328 </t>
  </si>
  <si>
    <t> 23.09.1935 19:52 </t>
  </si>
  <si>
    <t> 0.031 </t>
  </si>
  <si>
    <t>2428397.428 </t>
  </si>
  <si>
    <t> 16.08.1936 22:16 </t>
  </si>
  <si>
    <t> -0.036 </t>
  </si>
  <si>
    <t>2428733.491 </t>
  </si>
  <si>
    <t> 18.07.1937 23:47 </t>
  </si>
  <si>
    <t> 0.029 </t>
  </si>
  <si>
    <t>2429579.332 </t>
  </si>
  <si>
    <t> 11.11.1939 19:58 </t>
  </si>
  <si>
    <t> 0.001 </t>
  </si>
  <si>
    <t>2429872.250 </t>
  </si>
  <si>
    <t> 30.08.1940 18:00 </t>
  </si>
  <si>
    <t> T.G.Nikulina </t>
  </si>
  <si>
    <t> AC 194.27 </t>
  </si>
  <si>
    <t>2431324.323 </t>
  </si>
  <si>
    <t> 21.08.1944 19:45 </t>
  </si>
  <si>
    <t> -0.006 </t>
  </si>
  <si>
    <t>2431328.251 </t>
  </si>
  <si>
    <t> 25.08.1944 18:01 </t>
  </si>
  <si>
    <t> 0.006 </t>
  </si>
  <si>
    <t>2431346.264 </t>
  </si>
  <si>
    <t> 12.09.1944 18:20 </t>
  </si>
  <si>
    <t> 0.005 </t>
  </si>
  <si>
    <t>2433207.153 </t>
  </si>
  <si>
    <t> 17.10.1949 15:40 </t>
  </si>
  <si>
    <t> -0.019 </t>
  </si>
  <si>
    <t>2433860.341 </t>
  </si>
  <si>
    <t> 01.08.1951 20:11 </t>
  </si>
  <si>
    <t> -0.030 </t>
  </si>
  <si>
    <t>2434630.255 </t>
  </si>
  <si>
    <t> 09.09.1953 18:07 </t>
  </si>
  <si>
    <t>2435692.299 </t>
  </si>
  <si>
    <t> 06.08.1956 19:10 </t>
  </si>
  <si>
    <t> -0.007 </t>
  </si>
  <si>
    <t>2435754.185 </t>
  </si>
  <si>
    <t> 07.10.1956 16:26 </t>
  </si>
  <si>
    <t>2436101.158 </t>
  </si>
  <si>
    <t> 19.09.1957 15:47 </t>
  </si>
  <si>
    <t> 0.015 </t>
  </si>
  <si>
    <t>2437923.671 </t>
  </si>
  <si>
    <t> 16.09.1962 04:06 </t>
  </si>
  <si>
    <t> V.G.Karetnikov </t>
  </si>
  <si>
    <t> AC 1162.6 </t>
  </si>
  <si>
    <t>2440094.746 </t>
  </si>
  <si>
    <t> 26.08.1968 05:54 </t>
  </si>
  <si>
    <t> 0.002 </t>
  </si>
  <si>
    <t>V </t>
  </si>
  <si>
    <t> M.Baldwin </t>
  </si>
  <si>
    <t>IBVS 795 </t>
  </si>
  <si>
    <t>2440116.677 </t>
  </si>
  <si>
    <t> 17.09.1968 04:14 </t>
  </si>
  <si>
    <t> 0.003 </t>
  </si>
  <si>
    <t>2440145.650 </t>
  </si>
  <si>
    <t> 16.10.1968 03:36 </t>
  </si>
  <si>
    <t> D.Lucas </t>
  </si>
  <si>
    <t>2440156.616 </t>
  </si>
  <si>
    <t> 27.10.1968 02:47 </t>
  </si>
  <si>
    <t> -0.001 </t>
  </si>
  <si>
    <t>2440416.640 </t>
  </si>
  <si>
    <t> 14.07.1969 03:21 </t>
  </si>
  <si>
    <t> -0.004 </t>
  </si>
  <si>
    <t>2440466.771 </t>
  </si>
  <si>
    <t> 02.09.1969 06:30 </t>
  </si>
  <si>
    <t>2440470.690 </t>
  </si>
  <si>
    <t> 06.09.1969 04:33 </t>
  </si>
  <si>
    <t> 0.004 </t>
  </si>
  <si>
    <t>2440784.749 </t>
  </si>
  <si>
    <t> 17.07.1970 05:58 </t>
  </si>
  <si>
    <t> -0.005 </t>
  </si>
  <si>
    <t> D.Ortwein </t>
  </si>
  <si>
    <t> AVSJ 4.89 </t>
  </si>
  <si>
    <t>2440796.504 </t>
  </si>
  <si>
    <t> 29.07.1970 00:05 </t>
  </si>
  <si>
    <t> R.Diethelm </t>
  </si>
  <si>
    <t> ORI 120 </t>
  </si>
  <si>
    <t>2440800.398 </t>
  </si>
  <si>
    <t> 01.08.1970 21:33 </t>
  </si>
  <si>
    <t> -0.020 </t>
  </si>
  <si>
    <t>E </t>
  </si>
  <si>
    <t>?</t>
  </si>
  <si>
    <t> P.van der Wal </t>
  </si>
  <si>
    <t> AAPS 6.137 </t>
  </si>
  <si>
    <t>2440806.683 </t>
  </si>
  <si>
    <t> 08.08.1970 04:23 </t>
  </si>
  <si>
    <t>2440811.379 </t>
  </si>
  <si>
    <t> 12.08.1970 21:05 </t>
  </si>
  <si>
    <t> ORI 121 </t>
  </si>
  <si>
    <t>2440851.334 </t>
  </si>
  <si>
    <t> 21.09.1970 20:00 </t>
  </si>
  <si>
    <t> 0.007 </t>
  </si>
  <si>
    <t>2440858.375 </t>
  </si>
  <si>
    <t> 28.09.1970 21:00 </t>
  </si>
  <si>
    <t>2440864.642 </t>
  </si>
  <si>
    <t> 05.10.1970 03:24 </t>
  </si>
  <si>
    <t> 0.000 </t>
  </si>
  <si>
    <t>2441139.548 </t>
  </si>
  <si>
    <t> 07.07.1971 01:09 </t>
  </si>
  <si>
    <t> ORI 126 </t>
  </si>
  <si>
    <t>2441153.646 </t>
  </si>
  <si>
    <t> 21.07.1971 03:30 </t>
  </si>
  <si>
    <t> B.Conner </t>
  </si>
  <si>
    <t> AVSJ 5.34 </t>
  </si>
  <si>
    <t>2441156.777 </t>
  </si>
  <si>
    <t> 24.07.1971 06:38 </t>
  </si>
  <si>
    <t>2441157.566 </t>
  </si>
  <si>
    <t> 25.07.1971 01:35 </t>
  </si>
  <si>
    <t> K.Locher </t>
  </si>
  <si>
    <t>2441165.400 </t>
  </si>
  <si>
    <t> 01.08.1971 21:36 </t>
  </si>
  <si>
    <t>2441176.361 </t>
  </si>
  <si>
    <t> 12.08.1971 20:39 </t>
  </si>
  <si>
    <t>2441212.390 </t>
  </si>
  <si>
    <t> 17.09.1971 21:21 </t>
  </si>
  <si>
    <t>2441212.394 </t>
  </si>
  <si>
    <t> 17.09.1971 21:27 </t>
  </si>
  <si>
    <t> K.Wälke </t>
  </si>
  <si>
    <t>BAVM 25 </t>
  </si>
  <si>
    <t>2441241.367 </t>
  </si>
  <si>
    <t> 16.10.1971 20:48 </t>
  </si>
  <si>
    <t>2441490.427 </t>
  </si>
  <si>
    <t> 21.06.1972 22:14 </t>
  </si>
  <si>
    <t> BBS 3 </t>
  </si>
  <si>
    <t>2441493.560 </t>
  </si>
  <si>
    <t> 25.06.1972 01:26 </t>
  </si>
  <si>
    <t>2441504.527 </t>
  </si>
  <si>
    <t> 06.07.1972 00:38 </t>
  </si>
  <si>
    <t> BBS 4 </t>
  </si>
  <si>
    <t>2441522.544 </t>
  </si>
  <si>
    <t> 24.07.1972 01:03 </t>
  </si>
  <si>
    <t>2441566.402 </t>
  </si>
  <si>
    <t> 05.09.1972 21:38 </t>
  </si>
  <si>
    <t>2441594.601 </t>
  </si>
  <si>
    <t> 04.10.1972 02:25 </t>
  </si>
  <si>
    <t> E.Mayer </t>
  </si>
  <si>
    <t>2441595.377 </t>
  </si>
  <si>
    <t> 04.10.1972 21:02 </t>
  </si>
  <si>
    <t> BBS 6 </t>
  </si>
  <si>
    <t>2441628.276 </t>
  </si>
  <si>
    <t> 06.11.1972 18:37 </t>
  </si>
  <si>
    <t>2441905.532 </t>
  </si>
  <si>
    <t> 11.08.1973 00:46 </t>
  </si>
  <si>
    <t> L.Kozina </t>
  </si>
  <si>
    <t> BRNO 17 </t>
  </si>
  <si>
    <t>2441920.416 </t>
  </si>
  <si>
    <t> 25.08.1973 21:59 </t>
  </si>
  <si>
    <t> BRNO 20 </t>
  </si>
  <si>
    <t>2441927.458 </t>
  </si>
  <si>
    <t> 01.09.1973 22:59 </t>
  </si>
  <si>
    <t> H.Peter </t>
  </si>
  <si>
    <t> BBS 11 </t>
  </si>
  <si>
    <t>2441931.369 </t>
  </si>
  <si>
    <t> 05.09.1973 20:51 </t>
  </si>
  <si>
    <t> -0.008 </t>
  </si>
  <si>
    <t> R.Germann </t>
  </si>
  <si>
    <t>2441931.385 </t>
  </si>
  <si>
    <t> 05.09.1973 21:14 </t>
  </si>
  <si>
    <t> 0.008 </t>
  </si>
  <si>
    <t>2441941.561 </t>
  </si>
  <si>
    <t> 16.09.1973 01:27 </t>
  </si>
  <si>
    <t> AVSJ 5.86 </t>
  </si>
  <si>
    <t>2441982.290 </t>
  </si>
  <si>
    <t> 26.10.1973 18:57 </t>
  </si>
  <si>
    <t> BBS 12 </t>
  </si>
  <si>
    <t>2441989.326 </t>
  </si>
  <si>
    <t> 02.11.1973 19:49 </t>
  </si>
  <si>
    <t> -0.009 </t>
  </si>
  <si>
    <t>2442201.600 </t>
  </si>
  <si>
    <t> 03.06.1974 02:24 </t>
  </si>
  <si>
    <t> 0.014 </t>
  </si>
  <si>
    <t> BBS 16 </t>
  </si>
  <si>
    <t>2442267.370 </t>
  </si>
  <si>
    <t> 07.08.1974 20:52 </t>
  </si>
  <si>
    <t> BBS 17 </t>
  </si>
  <si>
    <t>2442296.349 </t>
  </si>
  <si>
    <t> 05.09.1974 20:22 </t>
  </si>
  <si>
    <t>2442296.352 </t>
  </si>
  <si>
    <t> 05.09.1974 20:26 </t>
  </si>
  <si>
    <t>2442296.353 </t>
  </si>
  <si>
    <t> 05.09.1974 20:28 </t>
  </si>
  <si>
    <t>2442298.718 </t>
  </si>
  <si>
    <t> 08.09.1974 05:13 </t>
  </si>
  <si>
    <t> D.Sharpe </t>
  </si>
  <si>
    <t> AVSJ 6.28 </t>
  </si>
  <si>
    <t>2442303.396 </t>
  </si>
  <si>
    <t> 12.09.1974 21:30 </t>
  </si>
  <si>
    <t>2442303.403 </t>
  </si>
  <si>
    <t> 12.09.1974 21:40 </t>
  </si>
  <si>
    <t> -0.000 </t>
  </si>
  <si>
    <t>2442309.666 </t>
  </si>
  <si>
    <t> 19.09.1974 03:59 </t>
  </si>
  <si>
    <t>2442320.631 </t>
  </si>
  <si>
    <t> 30.09.1974 03:08 </t>
  </si>
  <si>
    <t> W.Farrar </t>
  </si>
  <si>
    <t>2442354.305 </t>
  </si>
  <si>
    <t> 02.11.1974 19:19 </t>
  </si>
  <si>
    <t> BBS 18 </t>
  </si>
  <si>
    <t>2442360.575 </t>
  </si>
  <si>
    <t> 09.11.1974 01:48 </t>
  </si>
  <si>
    <t>2442365.268 </t>
  </si>
  <si>
    <t> 13.11.1974 18:25 </t>
  </si>
  <si>
    <t>2442365.270 </t>
  </si>
  <si>
    <t> 13.11.1974 18:28 </t>
  </si>
  <si>
    <t>2442405.214 </t>
  </si>
  <si>
    <t> 23.12.1974 17:08 </t>
  </si>
  <si>
    <t> BBS 19 </t>
  </si>
  <si>
    <t>2442423.234 </t>
  </si>
  <si>
    <t> 10.01.1975 17:36 </t>
  </si>
  <si>
    <t> BBS 20 </t>
  </si>
  <si>
    <t>2442566.564 </t>
  </si>
  <si>
    <t> 03.06.1975 01:32 </t>
  </si>
  <si>
    <t> BBS 23 </t>
  </si>
  <si>
    <t>2442583.797 </t>
  </si>
  <si>
    <t> 20.06.1975 07:07 </t>
  </si>
  <si>
    <t> G.Samolyk </t>
  </si>
  <si>
    <t> AVSJ 7.34 </t>
  </si>
  <si>
    <t>2442594.754 </t>
  </si>
  <si>
    <t> 01.07.1975 06:05 </t>
  </si>
  <si>
    <t>2442598.674 </t>
  </si>
  <si>
    <t> 05.07.1975 04:10 </t>
  </si>
  <si>
    <t>2442606.500 </t>
  </si>
  <si>
    <t> 13.07.1975 00:00 </t>
  </si>
  <si>
    <t>2442606.505 </t>
  </si>
  <si>
    <t> 13.07.1975 00:07 </t>
  </si>
  <si>
    <t>2442621.391 </t>
  </si>
  <si>
    <t> 27.07.1975 21:23 </t>
  </si>
  <si>
    <t>2442652.717 </t>
  </si>
  <si>
    <t> 28.08.1975 05:12 </t>
  </si>
  <si>
    <t>2442663.675 </t>
  </si>
  <si>
    <t> 08.09.1975 04:12 </t>
  </si>
  <si>
    <t>2442663.682 </t>
  </si>
  <si>
    <t> 08.09.1975 04:22 </t>
  </si>
  <si>
    <t> T.Cragg </t>
  </si>
  <si>
    <t>2442672.300 </t>
  </si>
  <si>
    <t> 16.09.1975 19:12 </t>
  </si>
  <si>
    <t> BBS 24 </t>
  </si>
  <si>
    <t>2442679.352 </t>
  </si>
  <si>
    <t> 23.09.1975 20:26 </t>
  </si>
  <si>
    <t>2442692.659 </t>
  </si>
  <si>
    <t> 07.10.1975 03:48 </t>
  </si>
  <si>
    <t>2442708.322 </t>
  </si>
  <si>
    <t> 22.10.1975 19:43 </t>
  </si>
  <si>
    <t>2442712.243 </t>
  </si>
  <si>
    <t> 26.10.1975 17:49 </t>
  </si>
  <si>
    <t>2442725.554 </t>
  </si>
  <si>
    <t> 09.11.1975 01:17 </t>
  </si>
  <si>
    <t>2442728.674 </t>
  </si>
  <si>
    <t> 12.11.1975 04:10 </t>
  </si>
  <si>
    <t> P.Atwood </t>
  </si>
  <si>
    <t>2442919.790 </t>
  </si>
  <si>
    <t> 21.05.1976 06:57 </t>
  </si>
  <si>
    <t> AOEB 1 </t>
  </si>
  <si>
    <t>2442919.795 </t>
  </si>
  <si>
    <t> 21.05.1976 07:04 </t>
  </si>
  <si>
    <t> C.Hesseltine </t>
  </si>
  <si>
    <t>2442937.804 </t>
  </si>
  <si>
    <t> 08.06.1976 07:17 </t>
  </si>
  <si>
    <t>2442937.807 </t>
  </si>
  <si>
    <t> 08.06.1976 07:22 </t>
  </si>
  <si>
    <t>2442953.464 </t>
  </si>
  <si>
    <t> 23.06.1976 23:08 </t>
  </si>
  <si>
    <t> BBS 28 </t>
  </si>
  <si>
    <t>2442964.435 </t>
  </si>
  <si>
    <t> 04.07.1976 22:26 </t>
  </si>
  <si>
    <t> BBS 29 </t>
  </si>
  <si>
    <t>2442975.401 </t>
  </si>
  <si>
    <t> 15.07.1976 21:37 </t>
  </si>
  <si>
    <t>2442977.744 </t>
  </si>
  <si>
    <t> 18.07.1976 05:51 </t>
  </si>
  <si>
    <t> E.Halbach </t>
  </si>
  <si>
    <t>2442977.746 </t>
  </si>
  <si>
    <t> 18.07.1976 05:54 </t>
  </si>
  <si>
    <t> D.Ruokonen </t>
  </si>
  <si>
    <t>2442977.751 </t>
  </si>
  <si>
    <t> 18.07.1976 06:01 </t>
  </si>
  <si>
    <t> G.Wedemayer </t>
  </si>
  <si>
    <t>2442989.499 </t>
  </si>
  <si>
    <t> 29.07.1976 23:58 </t>
  </si>
  <si>
    <t>2442993.408 </t>
  </si>
  <si>
    <t> 02.08.1976 21:47 </t>
  </si>
  <si>
    <t>2442993.411 </t>
  </si>
  <si>
    <t> 02.08.1976 21:51 </t>
  </si>
  <si>
    <t>2443006.726 </t>
  </si>
  <si>
    <t> 16.08.1976 05:25 </t>
  </si>
  <si>
    <t>2443006.729 </t>
  </si>
  <si>
    <t> 16.08.1976 05:29 </t>
  </si>
  <si>
    <t>2443006.732 </t>
  </si>
  <si>
    <t> 16.08.1976 05:34 </t>
  </si>
  <si>
    <t>2443040.411 </t>
  </si>
  <si>
    <t> 18.09.1976 21:51 </t>
  </si>
  <si>
    <t> BBS 30 </t>
  </si>
  <si>
    <t>2443046.667 </t>
  </si>
  <si>
    <t> 25.09.1976 04:00 </t>
  </si>
  <si>
    <t>2443358.386 </t>
  </si>
  <si>
    <t> 02.08.1977 21:15 </t>
  </si>
  <si>
    <t> BBS 34 </t>
  </si>
  <si>
    <t>2443409.302 </t>
  </si>
  <si>
    <t> 22.09.1977 19:14 </t>
  </si>
  <si>
    <t> BBS 35 </t>
  </si>
  <si>
    <t>2443429.667 </t>
  </si>
  <si>
    <t> 13.10.1977 04:00 </t>
  </si>
  <si>
    <t>2443456.288 </t>
  </si>
  <si>
    <t> 08.11.1977 18:54 </t>
  </si>
  <si>
    <t>2443703.778 </t>
  </si>
  <si>
    <t> 14.07.1978 06:40 </t>
  </si>
  <si>
    <t>2443712.404 </t>
  </si>
  <si>
    <t> 22.07.1978 21:41 </t>
  </si>
  <si>
    <t> BBS 38 </t>
  </si>
  <si>
    <t>2443718.671 </t>
  </si>
  <si>
    <t> 29.07.1978 04:06 </t>
  </si>
  <si>
    <t>2443719.448 </t>
  </si>
  <si>
    <t> 29.07.1978 22:45 </t>
  </si>
  <si>
    <t>2443722.580 </t>
  </si>
  <si>
    <t> 02.08.1978 01:55 </t>
  </si>
  <si>
    <t>2443726.496 </t>
  </si>
  <si>
    <t> 05.08.1978 23:54 </t>
  </si>
  <si>
    <t>2443741.381 </t>
  </si>
  <si>
    <t> 20.08.1978 21:08 </t>
  </si>
  <si>
    <t>2443776.620 </t>
  </si>
  <si>
    <t> 25.09.1978 02:52 </t>
  </si>
  <si>
    <t>2443777.404 </t>
  </si>
  <si>
    <t> 25.09.1978 21:41 </t>
  </si>
  <si>
    <t> BBS 39/100 </t>
  </si>
  <si>
    <t>2443787.593 </t>
  </si>
  <si>
    <t> 06.10.1978 02:13 </t>
  </si>
  <si>
    <t>2443810.300 </t>
  </si>
  <si>
    <t> 28.10.1978 19:12 </t>
  </si>
  <si>
    <t> BBS 39 </t>
  </si>
  <si>
    <t>2443832.232 </t>
  </si>
  <si>
    <t> 19.11.1978 17:34 </t>
  </si>
  <si>
    <t> BBS 41 </t>
  </si>
  <si>
    <t>2443971.648 </t>
  </si>
  <si>
    <t> 08.04.1979 03:33 </t>
  </si>
  <si>
    <t> BBS 43 </t>
  </si>
  <si>
    <t>2444068.761 </t>
  </si>
  <si>
    <t> 14.07.1979 06:15 </t>
  </si>
  <si>
    <t>2444077.368 </t>
  </si>
  <si>
    <t> 22.07.1979 20:49 </t>
  </si>
  <si>
    <t> -0.012 </t>
  </si>
  <si>
    <t> BBS 44 </t>
  </si>
  <si>
    <t>2444087.564 </t>
  </si>
  <si>
    <t> 02.08.1979 01:32 </t>
  </si>
  <si>
    <t> J.Manek </t>
  </si>
  <si>
    <t> BRNO 23 </t>
  </si>
  <si>
    <t>2444101.652 </t>
  </si>
  <si>
    <t> 16.08.1979 03:38 </t>
  </si>
  <si>
    <t>2444101.658 </t>
  </si>
  <si>
    <t> 16.08.1979 03:47 </t>
  </si>
  <si>
    <t>2444116.531 </t>
  </si>
  <si>
    <t> 31.08.1979 00:44 </t>
  </si>
  <si>
    <t> J.Vacek </t>
  </si>
  <si>
    <t>2444126.725 </t>
  </si>
  <si>
    <t> 10.09.1979 05:24 </t>
  </si>
  <si>
    <t> M.Heifner </t>
  </si>
  <si>
    <t>2444142.384 </t>
  </si>
  <si>
    <t> 25.09.1979 21:12 </t>
  </si>
  <si>
    <t> BBS 45 </t>
  </si>
  <si>
    <t>2444146.296 </t>
  </si>
  <si>
    <t> 29.09.1979 19:06 </t>
  </si>
  <si>
    <t> V.Wagner </t>
  </si>
  <si>
    <t>2444157.269 </t>
  </si>
  <si>
    <t> 10.10.1979 18:27 </t>
  </si>
  <si>
    <t> J.Horky </t>
  </si>
  <si>
    <t>2444164.309 </t>
  </si>
  <si>
    <t> 17.10.1979 19:24 </t>
  </si>
  <si>
    <t>2444186.242 </t>
  </si>
  <si>
    <t> 08.11.1979 17:48 </t>
  </si>
  <si>
    <t>2444211.306 </t>
  </si>
  <si>
    <t> 03.12.1979 19:20 </t>
  </si>
  <si>
    <t> BBS 46 </t>
  </si>
  <si>
    <t>2444211.307 </t>
  </si>
  <si>
    <t> 03.12.1979 19:22 </t>
  </si>
  <si>
    <t>2444222.274 </t>
  </si>
  <si>
    <t> 14.12.1979 18:34 </t>
  </si>
  <si>
    <t>2444382.827 </t>
  </si>
  <si>
    <t> 23.05.1980 07:50 </t>
  </si>
  <si>
    <t> G.Hanson </t>
  </si>
  <si>
    <t>2444441.573 </t>
  </si>
  <si>
    <t> 21.07.1980 01:45 </t>
  </si>
  <si>
    <t> BBS 49 </t>
  </si>
  <si>
    <t>2444444.702 </t>
  </si>
  <si>
    <t> 24.07.1980 04:50 </t>
  </si>
  <si>
    <t>2444463.490 </t>
  </si>
  <si>
    <t> 11.08.1980 23:45 </t>
  </si>
  <si>
    <t> A.Slatinsky </t>
  </si>
  <si>
    <t>2444463.491 </t>
  </si>
  <si>
    <t> 11.08.1980 23:47 </t>
  </si>
  <si>
    <t> -0.013 </t>
  </si>
  <si>
    <t>2444467.402 </t>
  </si>
  <si>
    <t> 15.08.1980 21:38 </t>
  </si>
  <si>
    <t> -0.018 </t>
  </si>
  <si>
    <t>2444467.407 </t>
  </si>
  <si>
    <t> 15.08.1980 21:46 </t>
  </si>
  <si>
    <t>2444473.681 </t>
  </si>
  <si>
    <t> 22.08.1980 04:20 </t>
  </si>
  <si>
    <t>2444473.684 </t>
  </si>
  <si>
    <t> 22.08.1980 04:24 </t>
  </si>
  <si>
    <t>2444485.420 </t>
  </si>
  <si>
    <t> 02.09.1980 22:04 </t>
  </si>
  <si>
    <t>2444485.424 </t>
  </si>
  <si>
    <t> 02.09.1980 22:10 </t>
  </si>
  <si>
    <t> -0.010 </t>
  </si>
  <si>
    <t>2444489.346 </t>
  </si>
  <si>
    <t> 06.09.1980 20:18 </t>
  </si>
  <si>
    <t> BBS 50 </t>
  </si>
  <si>
    <t>2444507.354 </t>
  </si>
  <si>
    <t> 24.09.1980 20:29 </t>
  </si>
  <si>
    <t>2444525.368 </t>
  </si>
  <si>
    <t> 12.10.1980 20:49 </t>
  </si>
  <si>
    <t> BBS 51 </t>
  </si>
  <si>
    <t>2444569.228 </t>
  </si>
  <si>
    <t> 25.11.1980 17:28 </t>
  </si>
  <si>
    <t>2444605.255 </t>
  </si>
  <si>
    <t> 31.12.1980 18:07 </t>
  </si>
  <si>
    <t> BBS 52 </t>
  </si>
  <si>
    <t>2444814.368 </t>
  </si>
  <si>
    <t> 28.07.1981 20:49 </t>
  </si>
  <si>
    <t> -0.015 </t>
  </si>
  <si>
    <t> BBS 56 </t>
  </si>
  <si>
    <t>2444814.369 </t>
  </si>
  <si>
    <t> 28.07.1981 20:51 </t>
  </si>
  <si>
    <t> M.Andrakakou </t>
  </si>
  <si>
    <t>2444814.373 </t>
  </si>
  <si>
    <t> 28.07.1981 20:57 </t>
  </si>
  <si>
    <t> I.Nikolaou </t>
  </si>
  <si>
    <t>2444817.507 </t>
  </si>
  <si>
    <t> 01.08.1981 00:10 </t>
  </si>
  <si>
    <t> P.Kucera </t>
  </si>
  <si>
    <t> BRNO 26 </t>
  </si>
  <si>
    <t>2444817.509 </t>
  </si>
  <si>
    <t> 01.08.1981 00:12 </t>
  </si>
  <si>
    <t>2444817.512 </t>
  </si>
  <si>
    <t> 01.08.1981 00:17 </t>
  </si>
  <si>
    <t>2444821.417 </t>
  </si>
  <si>
    <t> 04.08.1981 22:00 </t>
  </si>
  <si>
    <t>2444821.425 </t>
  </si>
  <si>
    <t> 04.08.1981 22:12 </t>
  </si>
  <si>
    <t> R.Pliska </t>
  </si>
  <si>
    <t>2444821.427 </t>
  </si>
  <si>
    <t> 04.08.1981 22:14 </t>
  </si>
  <si>
    <t> J.Tomajkova </t>
  </si>
  <si>
    <t>2444821.428 </t>
  </si>
  <si>
    <t> 04.08.1981 22:16 </t>
  </si>
  <si>
    <t>2444821.431 </t>
  </si>
  <si>
    <t> 04.08.1981 22:20 </t>
  </si>
  <si>
    <t> P.Lipovska </t>
  </si>
  <si>
    <t> J.Silhan </t>
  </si>
  <si>
    <t>2444821.437 </t>
  </si>
  <si>
    <t> 04.08.1981 22:29 </t>
  </si>
  <si>
    <t> I.Lorenc </t>
  </si>
  <si>
    <t>2444854.323 </t>
  </si>
  <si>
    <t> 06.09.1981 19:45 </t>
  </si>
  <si>
    <t>2444879.367 </t>
  </si>
  <si>
    <t> 01.10.1981 20:48 </t>
  </si>
  <si>
    <t> BBS 57 </t>
  </si>
  <si>
    <t>2444885.646 </t>
  </si>
  <si>
    <t> 08.10.1981 03:30 </t>
  </si>
  <si>
    <t>2444907.579 </t>
  </si>
  <si>
    <t> 30.10.1981 01:53 </t>
  </si>
  <si>
    <t>2444912.272 </t>
  </si>
  <si>
    <t> 03.11.1981 18:31 </t>
  </si>
  <si>
    <t>2444919.308 </t>
  </si>
  <si>
    <t> 10.11.1981 19:23 </t>
  </si>
  <si>
    <t> -0.025 </t>
  </si>
  <si>
    <t>2445170.742 </t>
  </si>
  <si>
    <t> 20.07.1982 05:48 </t>
  </si>
  <si>
    <t>2445182.483 </t>
  </si>
  <si>
    <t> 31.07.1982 23:35 </t>
  </si>
  <si>
    <t> BBS 61 </t>
  </si>
  <si>
    <t>2445193.448 </t>
  </si>
  <si>
    <t> 11.08.1982 22:45 </t>
  </si>
  <si>
    <t> M.Kohl </t>
  </si>
  <si>
    <t> BBS 62 </t>
  </si>
  <si>
    <t>2445193.451 </t>
  </si>
  <si>
    <t> 11.08.1982 22:49 </t>
  </si>
  <si>
    <t>2445203.632 </t>
  </si>
  <si>
    <t> 22.08.1982 03:10 </t>
  </si>
  <si>
    <t> D.Williams </t>
  </si>
  <si>
    <t>2445204.423 </t>
  </si>
  <si>
    <t> 22.08.1982 22:09 </t>
  </si>
  <si>
    <t> K.Carbol </t>
  </si>
  <si>
    <t>2445221.644 </t>
  </si>
  <si>
    <t> 09.09.1982 03:27 </t>
  </si>
  <si>
    <t>2445226.341 </t>
  </si>
  <si>
    <t> 13.09.1982 20:11 </t>
  </si>
  <si>
    <t>2445226.342 </t>
  </si>
  <si>
    <t> 13.09.1982 20:12 </t>
  </si>
  <si>
    <t> -0.011 </t>
  </si>
  <si>
    <t> G.Mavrofridis </t>
  </si>
  <si>
    <t> BBS 63 </t>
  </si>
  <si>
    <t>2445230.259 </t>
  </si>
  <si>
    <t> 17.09.1982 18:12 </t>
  </si>
  <si>
    <t>2445250.624 </t>
  </si>
  <si>
    <t> 08.10.1982 02:58 </t>
  </si>
  <si>
    <t>2445258.456 </t>
  </si>
  <si>
    <t> 15.10.1982 22:56 </t>
  </si>
  <si>
    <t>2445261.584 </t>
  </si>
  <si>
    <t> 19.10.1982 02:00 </t>
  </si>
  <si>
    <t>2445277.252 </t>
  </si>
  <si>
    <t> 03.11.1982 18:02 </t>
  </si>
  <si>
    <t> BBS 64 </t>
  </si>
  <si>
    <t>2445288.214 </t>
  </si>
  <si>
    <t> 14.11.1982 17:08 </t>
  </si>
  <si>
    <t>2445295.253 </t>
  </si>
  <si>
    <t> 21.11.1982 18:04 </t>
  </si>
  <si>
    <t>2445522.398 </t>
  </si>
  <si>
    <t> 06.07.1983 21:33 </t>
  </si>
  <si>
    <t> N.Stoikidis </t>
  </si>
  <si>
    <t> BBS 67 </t>
  </si>
  <si>
    <t>2445558.429 </t>
  </si>
  <si>
    <t> 11.08.1983 22:17 </t>
  </si>
  <si>
    <t> J.Borovicka </t>
  </si>
  <si>
    <t>2445558.433 </t>
  </si>
  <si>
    <t> 11.08.1983 22:23 </t>
  </si>
  <si>
    <t> P.Suchan </t>
  </si>
  <si>
    <t>2445561.553 </t>
  </si>
  <si>
    <t> 15.08.1983 01:16 </t>
  </si>
  <si>
    <t>2445562.348 </t>
  </si>
  <si>
    <t> 15.08.1983 20:21 </t>
  </si>
  <si>
    <t> M.Zejda </t>
  </si>
  <si>
    <t>2445576.438 </t>
  </si>
  <si>
    <t> 29.08.1983 22:30 </t>
  </si>
  <si>
    <t> P.Svoboda </t>
  </si>
  <si>
    <t>2445580.349 </t>
  </si>
  <si>
    <t> 02.09.1983 20:22 </t>
  </si>
  <si>
    <t> -0.016 </t>
  </si>
  <si>
    <t> BBS 68 </t>
  </si>
  <si>
    <t>2445586.619 </t>
  </si>
  <si>
    <t> 09.09.1983 02:51 </t>
  </si>
  <si>
    <t>2445587.402 </t>
  </si>
  <si>
    <t> 09.09.1983 21:38 </t>
  </si>
  <si>
    <t>2445602.282 </t>
  </si>
  <si>
    <t> 24.09.1983 18:46 </t>
  </si>
  <si>
    <t>2445602.289 </t>
  </si>
  <si>
    <t> 24.09.1983 18:56 </t>
  </si>
  <si>
    <t>2445602.290 </t>
  </si>
  <si>
    <t> 24.09.1983 18:57 </t>
  </si>
  <si>
    <t>2445609.336 </t>
  </si>
  <si>
    <t> 01.10.1983 20:03 </t>
  </si>
  <si>
    <t>2445609.337 </t>
  </si>
  <si>
    <t> 01.10.1983 20:05 </t>
  </si>
  <si>
    <t>2445609.339 </t>
  </si>
  <si>
    <t> 01.10.1983 20:08 </t>
  </si>
  <si>
    <t>2445609.340 </t>
  </si>
  <si>
    <t> 01.10.1983 20:09 </t>
  </si>
  <si>
    <t> P.Troubil </t>
  </si>
  <si>
    <t>2445615.601 </t>
  </si>
  <si>
    <t> 08.10.1983 02:25 </t>
  </si>
  <si>
    <t> B.A.Krobusek </t>
  </si>
  <si>
    <t> BBS 69 </t>
  </si>
  <si>
    <t>2445622.648 </t>
  </si>
  <si>
    <t> 15.10.1983 03:33 </t>
  </si>
  <si>
    <t>2445642.231 </t>
  </si>
  <si>
    <t> 03.11.1983 17:32 </t>
  </si>
  <si>
    <t>2445890.494 </t>
  </si>
  <si>
    <t> 08.07.1984 23:51 </t>
  </si>
  <si>
    <t> -0.023 </t>
  </si>
  <si>
    <t> BRNO 27 </t>
  </si>
  <si>
    <t>2445890.497 </t>
  </si>
  <si>
    <t> 08.07.1984 23:55 </t>
  </si>
  <si>
    <t>2445911.653 </t>
  </si>
  <si>
    <t> 30.07.1984 03:40 </t>
  </si>
  <si>
    <t>2445912.437 </t>
  </si>
  <si>
    <t> 30.07.1984 22:29 </t>
  </si>
  <si>
    <t>2445912.442 </t>
  </si>
  <si>
    <t> 30.07.1984 22:36 </t>
  </si>
  <si>
    <t> P.Neugebauer </t>
  </si>
  <si>
    <t>2445912.446 </t>
  </si>
  <si>
    <t> 30.07.1984 22:42 </t>
  </si>
  <si>
    <t> P.Lutcha </t>
  </si>
  <si>
    <t>2445915.590 </t>
  </si>
  <si>
    <t> 03.08.1984 02:09 </t>
  </si>
  <si>
    <t> 0.010 </t>
  </si>
  <si>
    <t> BBS 73/100 </t>
  </si>
  <si>
    <t>2445934.367 </t>
  </si>
  <si>
    <t> 21.08.1984 20:48 </t>
  </si>
  <si>
    <t> BBS 73 </t>
  </si>
  <si>
    <t>2445937.502 </t>
  </si>
  <si>
    <t> 25.08.1984 00:02 </t>
  </si>
  <si>
    <t> M.Varady </t>
  </si>
  <si>
    <t>2445941.411 </t>
  </si>
  <si>
    <t> 28.08.1984 21:51 </t>
  </si>
  <si>
    <t> V.Svoboda </t>
  </si>
  <si>
    <t>2445941.415 </t>
  </si>
  <si>
    <t> 28.08.1984 21:57 </t>
  </si>
  <si>
    <t>2445944.552 </t>
  </si>
  <si>
    <t> 01.09.1984 01:14 </t>
  </si>
  <si>
    <t>2445951.597 </t>
  </si>
  <si>
    <t> 08.09.1984 02:19 </t>
  </si>
  <si>
    <t> S.Cook </t>
  </si>
  <si>
    <t>2445974.301 </t>
  </si>
  <si>
    <t> 30.09.1984 19:13 </t>
  </si>
  <si>
    <t> BBS 74 </t>
  </si>
  <si>
    <t>2445994.673 </t>
  </si>
  <si>
    <t> 21.10.1984 04:09 </t>
  </si>
  <si>
    <t>2446003.281 </t>
  </si>
  <si>
    <t> 29.10.1984 18:44 </t>
  </si>
  <si>
    <t>2446003.288 </t>
  </si>
  <si>
    <t> 29.10.1984 18:54 </t>
  </si>
  <si>
    <t>2446020.519 </t>
  </si>
  <si>
    <t> 16.11.1984 00:27 </t>
  </si>
  <si>
    <t>2446027.563 </t>
  </si>
  <si>
    <t> 23.11.1984 01:30 </t>
  </si>
  <si>
    <t>2446032.268 </t>
  </si>
  <si>
    <t> 27.11.1984 18:25 </t>
  </si>
  <si>
    <t>2446038.539 </t>
  </si>
  <si>
    <t> 04.12.1984 00:56 </t>
  </si>
  <si>
    <t>2446039.303 </t>
  </si>
  <si>
    <t> 04.12.1984 19:16 </t>
  </si>
  <si>
    <t> -0.024 </t>
  </si>
  <si>
    <t> BBS 75 </t>
  </si>
  <si>
    <t>2446228.854 </t>
  </si>
  <si>
    <t> 12.06.1985 08:29 </t>
  </si>
  <si>
    <t>2446259.394 </t>
  </si>
  <si>
    <t> 12.07.1985 21:27 </t>
  </si>
  <si>
    <t> BBS 77 </t>
  </si>
  <si>
    <t>2446266.446 </t>
  </si>
  <si>
    <t> 19.07.1985 22:42 </t>
  </si>
  <si>
    <t>2446266.455 </t>
  </si>
  <si>
    <t> 19.07.1985 22:55 </t>
  </si>
  <si>
    <t>2446266.468 </t>
  </si>
  <si>
    <t> 19.07.1985 23:13 </t>
  </si>
  <si>
    <t> 0.009 </t>
  </si>
  <si>
    <t> M.Lenz </t>
  </si>
  <si>
    <t>2446286.806 </t>
  </si>
  <si>
    <t> 09.08.1985 07:20 </t>
  </si>
  <si>
    <t> -0.017 </t>
  </si>
  <si>
    <t>2446291.507 </t>
  </si>
  <si>
    <t> 14.08.1985 00:10 </t>
  </si>
  <si>
    <t> A.Paschke </t>
  </si>
  <si>
    <t> BBS 78 </t>
  </si>
  <si>
    <t> L.Sedlak </t>
  </si>
  <si>
    <t>2446295.4242 </t>
  </si>
  <si>
    <t> 17.08.1985 22:10 </t>
  </si>
  <si>
    <t> -0.0136 </t>
  </si>
  <si>
    <t>2446302.475 </t>
  </si>
  <si>
    <t> 24.08.1985 23:24 </t>
  </si>
  <si>
    <t> O.Santolik </t>
  </si>
  <si>
    <t>2446328.317 </t>
  </si>
  <si>
    <t> 19.09.1985 19:36 </t>
  </si>
  <si>
    <t>2446328.319 </t>
  </si>
  <si>
    <t> 19.09.1985 19:39 </t>
  </si>
  <si>
    <t>2446331.452 </t>
  </si>
  <si>
    <t> 22.09.1985 22:50 </t>
  </si>
  <si>
    <t>2446334.592 </t>
  </si>
  <si>
    <t> 26.09.1985 02:12 </t>
  </si>
  <si>
    <t>2446339.284 </t>
  </si>
  <si>
    <t> 30.09.1985 18:48 </t>
  </si>
  <si>
    <t>2446346.333 </t>
  </si>
  <si>
    <t> 07.10.1985 19:59 </t>
  </si>
  <si>
    <t>2446348.688 </t>
  </si>
  <si>
    <t> 10.10.1985 04:30 </t>
  </si>
  <si>
    <t>2446591.468 </t>
  </si>
  <si>
    <t> 09.06.1986 23:13 </t>
  </si>
  <si>
    <t> BBS 81 </t>
  </si>
  <si>
    <t>2446627.497 </t>
  </si>
  <si>
    <t> 15.07.1986 23:55 </t>
  </si>
  <si>
    <t> V.Janecek </t>
  </si>
  <si>
    <t> BRNO 28 </t>
  </si>
  <si>
    <t>2446645.537 </t>
  </si>
  <si>
    <t> 03.08.1986 00:53 </t>
  </si>
  <si>
    <t> D.Hanzl </t>
  </si>
  <si>
    <t>2446700.354 </t>
  </si>
  <si>
    <t> 26.09.1986 20:29 </t>
  </si>
  <si>
    <t> I.Polloczkova </t>
  </si>
  <si>
    <t>2446707.395 </t>
  </si>
  <si>
    <t> 03.10.1986 21:28 </t>
  </si>
  <si>
    <t>2446735.585 </t>
  </si>
  <si>
    <t> 01.11.1986 02:02 </t>
  </si>
  <si>
    <t>2446973.683 </t>
  </si>
  <si>
    <t> 27.06.1987 04:23 </t>
  </si>
  <si>
    <t>2446988.565 </t>
  </si>
  <si>
    <t> 12.07.1987 01:33 </t>
  </si>
  <si>
    <t> BBS 84 </t>
  </si>
  <si>
    <t>2447002.663 </t>
  </si>
  <si>
    <t> 26.07.1987 03:54 </t>
  </si>
  <si>
    <t>2447003.449 </t>
  </si>
  <si>
    <t> 26.07.1987 22:46 </t>
  </si>
  <si>
    <t> BBS 86 </t>
  </si>
  <si>
    <t>2447003.457 </t>
  </si>
  <si>
    <t> 26.07.1987 22:58 </t>
  </si>
  <si>
    <t> J.Kankovsky </t>
  </si>
  <si>
    <t> BRNO 30 </t>
  </si>
  <si>
    <t>2447003.458 </t>
  </si>
  <si>
    <t> 26.07.1987 22:59 </t>
  </si>
  <si>
    <t> R.Stork </t>
  </si>
  <si>
    <t>2447010.501 </t>
  </si>
  <si>
    <t> 03.08.1987 00:01 </t>
  </si>
  <si>
    <t>2447036.345 </t>
  </si>
  <si>
    <t> 28.08.1987 20:16 </t>
  </si>
  <si>
    <t> BBS 85 </t>
  </si>
  <si>
    <t>2447037.122 </t>
  </si>
  <si>
    <t> 29.08.1987 14:55 </t>
  </si>
  <si>
    <t> K.Hirosawa </t>
  </si>
  <si>
    <t>VSB 47 </t>
  </si>
  <si>
    <t>2447039.474 </t>
  </si>
  <si>
    <t> 31.08.1987 23:22 </t>
  </si>
  <si>
    <t>2447039.488 </t>
  </si>
  <si>
    <t> 31.08.1987 23:42 </t>
  </si>
  <si>
    <t> BBS 87 </t>
  </si>
  <si>
    <t>2447054.364 </t>
  </si>
  <si>
    <t> 15.09.1987 20:44 </t>
  </si>
  <si>
    <t>2447056.706 </t>
  </si>
  <si>
    <t> 18.09.1987 04:56 </t>
  </si>
  <si>
    <t>2447061.408 </t>
  </si>
  <si>
    <t> 22.09.1987 21:47 </t>
  </si>
  <si>
    <t>2447082.549 </t>
  </si>
  <si>
    <t> 14.10.1987 01:10 </t>
  </si>
  <si>
    <t>2447083.324 </t>
  </si>
  <si>
    <t> 14.10.1987 19:46 </t>
  </si>
  <si>
    <t> -0.026 </t>
  </si>
  <si>
    <t>2447118.582 </t>
  </si>
  <si>
    <t> 19.11.1987 01:58 </t>
  </si>
  <si>
    <t>2447125.631 </t>
  </si>
  <si>
    <t> 26.11.1987 03:08 </t>
  </si>
  <si>
    <t>2447353.541 </t>
  </si>
  <si>
    <t> 11.07.1988 00:59 </t>
  </si>
  <si>
    <t> BBS 89 </t>
  </si>
  <si>
    <t>2447357.451 </t>
  </si>
  <si>
    <t> 14.07.1988 22:49 </t>
  </si>
  <si>
    <t>2447357.454 </t>
  </si>
  <si>
    <t> 14.07.1988 22:53 </t>
  </si>
  <si>
    <t> J.Skubal </t>
  </si>
  <si>
    <t>2447368.423 </t>
  </si>
  <si>
    <t> 25.07.1988 22:09 </t>
  </si>
  <si>
    <t> R.Krejci </t>
  </si>
  <si>
    <t>2447379.389 </t>
  </si>
  <si>
    <t> 05.08.1988 21:20 </t>
  </si>
  <si>
    <t> E.Blättler </t>
  </si>
  <si>
    <t>2447379.393 </t>
  </si>
  <si>
    <t> 05.08.1988 21:25 </t>
  </si>
  <si>
    <t>2447397.404 </t>
  </si>
  <si>
    <t> 23.08.1988 21:41 </t>
  </si>
  <si>
    <t>2447437.350 </t>
  </si>
  <si>
    <t> 02.10.1988 20:24 </t>
  </si>
  <si>
    <t> P.Marek </t>
  </si>
  <si>
    <t>2447437.355 </t>
  </si>
  <si>
    <t> 02.10.1988 20:31 </t>
  </si>
  <si>
    <t> M.Navratil </t>
  </si>
  <si>
    <t>2447444.410 </t>
  </si>
  <si>
    <t> 09.10.1988 21:50 </t>
  </si>
  <si>
    <t>2447444.414 </t>
  </si>
  <si>
    <t> 09.10.1988 21:56 </t>
  </si>
  <si>
    <t> P.Sretr </t>
  </si>
  <si>
    <t>2447466.323 </t>
  </si>
  <si>
    <t> 31.10.1988 19:45 </t>
  </si>
  <si>
    <t>2447466.327 </t>
  </si>
  <si>
    <t> 31.10.1988 19:50 </t>
  </si>
  <si>
    <t> BBS 90 </t>
  </si>
  <si>
    <t>2447470.247 </t>
  </si>
  <si>
    <t> 04.11.1988 17:55 </t>
  </si>
  <si>
    <t>2447488.252 </t>
  </si>
  <si>
    <t> 22.11.1988 18:02 </t>
  </si>
  <si>
    <t>2447706.771 </t>
  </si>
  <si>
    <t> 29.06.1989 06:30 </t>
  </si>
  <si>
    <t>2447736.532 </t>
  </si>
  <si>
    <t> 29.07.1989 00:46 </t>
  </si>
  <si>
    <t> BBS 92 </t>
  </si>
  <si>
    <t>2447762.378 </t>
  </si>
  <si>
    <t> 23.08.1989 21:04 </t>
  </si>
  <si>
    <t>2447849.309 </t>
  </si>
  <si>
    <t> 18.11.1989 19:24 </t>
  </si>
  <si>
    <t> BBS 93 </t>
  </si>
  <si>
    <t>2447860.277 </t>
  </si>
  <si>
    <t> 29.11.1989 18:38 </t>
  </si>
  <si>
    <t>2448087.417 </t>
  </si>
  <si>
    <t> 14.07.1990 22:00 </t>
  </si>
  <si>
    <t> BBS 96 </t>
  </si>
  <si>
    <t>2448094.457 </t>
  </si>
  <si>
    <t> 21.07.1990 22:58 </t>
  </si>
  <si>
    <t>2448101.516 </t>
  </si>
  <si>
    <t> 29.07.1990 00:23 </t>
  </si>
  <si>
    <t> V.Simon </t>
  </si>
  <si>
    <t> BRNO 31 </t>
  </si>
  <si>
    <t>2448123.435 </t>
  </si>
  <si>
    <t> 19.08.1990 22:26 </t>
  </si>
  <si>
    <t> -0.021 </t>
  </si>
  <si>
    <t>2448127.356 </t>
  </si>
  <si>
    <t> 23.08.1990 20:32 </t>
  </si>
  <si>
    <t>2448129.702 </t>
  </si>
  <si>
    <t> 26.08.1990 04:50 </t>
  </si>
  <si>
    <t>2448133.618 </t>
  </si>
  <si>
    <t> 30.08.1990 02:49 </t>
  </si>
  <si>
    <t>2448152.406 </t>
  </si>
  <si>
    <t> 17.09.1990 21:44 </t>
  </si>
  <si>
    <t> -0.029 </t>
  </si>
  <si>
    <t> L.Janak </t>
  </si>
  <si>
    <t>2448163.386 </t>
  </si>
  <si>
    <t> 28.09.1990 21:15 </t>
  </si>
  <si>
    <t>2448174.344 </t>
  </si>
  <si>
    <t> 09.10.1990 20:15 </t>
  </si>
  <si>
    <t> BBS 97 </t>
  </si>
  <si>
    <t>2448174.346 </t>
  </si>
  <si>
    <t> 09.10.1990 20:18 </t>
  </si>
  <si>
    <t>2448191.575 </t>
  </si>
  <si>
    <t> 27.10.1990 01:48 </t>
  </si>
  <si>
    <t>2448202.540 </t>
  </si>
  <si>
    <t> 07.11.1990 00:57 </t>
  </si>
  <si>
    <t>2448203.326 </t>
  </si>
  <si>
    <t> 07.11.1990 19:49 </t>
  </si>
  <si>
    <t>2448209.587 </t>
  </si>
  <si>
    <t> 14.11.1990 02:05 </t>
  </si>
  <si>
    <t>2448441.423 </t>
  </si>
  <si>
    <t> 03.07.1991 22:09 </t>
  </si>
  <si>
    <t> BBS 98 </t>
  </si>
  <si>
    <t>2448459.429 </t>
  </si>
  <si>
    <t> 21.07.1991 22:17 </t>
  </si>
  <si>
    <t>2448470.389 </t>
  </si>
  <si>
    <t> 01.08.1991 21:20 </t>
  </si>
  <si>
    <t>2448477.441 </t>
  </si>
  <si>
    <t> 08.08.1991 22:35 </t>
  </si>
  <si>
    <t> -0.027 </t>
  </si>
  <si>
    <t> K.Koss </t>
  </si>
  <si>
    <t>2448477.444 </t>
  </si>
  <si>
    <t> 08.08.1991 22:39 </t>
  </si>
  <si>
    <t> P.Hajek </t>
  </si>
  <si>
    <t> L.Lubena </t>
  </si>
  <si>
    <t>2448477.448 </t>
  </si>
  <si>
    <t> 08.08.1991 22:45 </t>
  </si>
  <si>
    <t> M.Vrastak </t>
  </si>
  <si>
    <t>2448477.451 </t>
  </si>
  <si>
    <t> 08.08.1991 22:49 </t>
  </si>
  <si>
    <t> V.Jelinek </t>
  </si>
  <si>
    <t> M.Tichy </t>
  </si>
  <si>
    <t>2448477.461 </t>
  </si>
  <si>
    <t> 08.08.1991 23:03 </t>
  </si>
  <si>
    <t> R.Polloczek </t>
  </si>
  <si>
    <t>2448477.463 </t>
  </si>
  <si>
    <t> 08.08.1991 23:06 </t>
  </si>
  <si>
    <t>2448481.358 </t>
  </si>
  <si>
    <t> 12.08.1991 20:35 </t>
  </si>
  <si>
    <t>2448483.713 </t>
  </si>
  <si>
    <t> 15.08.1991 05:06 </t>
  </si>
  <si>
    <t> AOEB 4 </t>
  </si>
  <si>
    <t>2448484.498 </t>
  </si>
  <si>
    <t> 15.08.1991 23:57 </t>
  </si>
  <si>
    <t> L.Krystl </t>
  </si>
  <si>
    <t>2448484.500 </t>
  </si>
  <si>
    <t> 16.08.1991 00:00 </t>
  </si>
  <si>
    <t> A.Kratochvil </t>
  </si>
  <si>
    <t>2448488.410 </t>
  </si>
  <si>
    <t> 19.08.1991 21:50 </t>
  </si>
  <si>
    <t>2448499.375 </t>
  </si>
  <si>
    <t> 30.08.1991 21:00 </t>
  </si>
  <si>
    <t>2448499.383 </t>
  </si>
  <si>
    <t> 30.08.1991 21:11 </t>
  </si>
  <si>
    <t> I.Dorotovic </t>
  </si>
  <si>
    <t>2448499.391 </t>
  </si>
  <si>
    <t> 30.08.1991 21:23 </t>
  </si>
  <si>
    <t> Z.Egyhazi </t>
  </si>
  <si>
    <t>2448501.723 </t>
  </si>
  <si>
    <t> 02.09.1991 05:21 </t>
  </si>
  <si>
    <t>2448506.424 </t>
  </si>
  <si>
    <t> 06.09.1991 22:10 </t>
  </si>
  <si>
    <t> F.Hroch </t>
  </si>
  <si>
    <t>2448506.436 </t>
  </si>
  <si>
    <t> 06.09.1991 22:27 </t>
  </si>
  <si>
    <t>2448506.442 </t>
  </si>
  <si>
    <t> 06.09.1991 22:36 </t>
  </si>
  <si>
    <t>2448506.444 </t>
  </si>
  <si>
    <t> 06.09.1991 22:39 </t>
  </si>
  <si>
    <t>2448510.335 </t>
  </si>
  <si>
    <t> 10.09.1991 20:02 </t>
  </si>
  <si>
    <t> -0.028 </t>
  </si>
  <si>
    <t>2448510.342 </t>
  </si>
  <si>
    <t> 10.09.1991 20:12 </t>
  </si>
  <si>
    <t> E.Safarova </t>
  </si>
  <si>
    <t>2448510.355 </t>
  </si>
  <si>
    <t> 10.09.1991 20:31 </t>
  </si>
  <si>
    <t>2448517.394 </t>
  </si>
  <si>
    <t> 17.09.1991 21:27 </t>
  </si>
  <si>
    <t> BBS 99 </t>
  </si>
  <si>
    <t>2448527.574 </t>
  </si>
  <si>
    <t> 28.09.1991 01:46 </t>
  </si>
  <si>
    <t> C.Stephan </t>
  </si>
  <si>
    <t>2448545.583 </t>
  </si>
  <si>
    <t> 16.10.1991 01:59 </t>
  </si>
  <si>
    <t>2448561.245 </t>
  </si>
  <si>
    <t> 31.10.1991 17:52 </t>
  </si>
  <si>
    <t>2448802.473 </t>
  </si>
  <si>
    <t> 28.06.1992 23:21 </t>
  </si>
  <si>
    <t> R.Matus </t>
  </si>
  <si>
    <t>2448802.476 </t>
  </si>
  <si>
    <t> 28.06.1992 23:25 </t>
  </si>
  <si>
    <t> M.Kundrat </t>
  </si>
  <si>
    <t>2448802.478 </t>
  </si>
  <si>
    <t> 28.06.1992 23:28 </t>
  </si>
  <si>
    <t> L.Balint </t>
  </si>
  <si>
    <t> S.Parimucha </t>
  </si>
  <si>
    <t>2448802.485 </t>
  </si>
  <si>
    <t> 28.06.1992 23:38 </t>
  </si>
  <si>
    <t> P.Sulc </t>
  </si>
  <si>
    <t>2448831.436 </t>
  </si>
  <si>
    <t> 27.07.1992 22:27 </t>
  </si>
  <si>
    <t> -0.044 </t>
  </si>
  <si>
    <t> P.Stepan </t>
  </si>
  <si>
    <t>2448831.455 </t>
  </si>
  <si>
    <t> 27.07.1992 22:55 </t>
  </si>
  <si>
    <t> P.Adamek </t>
  </si>
  <si>
    <t>2448831.456 </t>
  </si>
  <si>
    <t> 27.07.1992 22:56 </t>
  </si>
  <si>
    <t>2448831.459 </t>
  </si>
  <si>
    <t> 27.07.1992 23:00 </t>
  </si>
  <si>
    <t>2448831.461 </t>
  </si>
  <si>
    <t> 27.07.1992 23:03 </t>
  </si>
  <si>
    <t> J.Dvorak B. </t>
  </si>
  <si>
    <t>2448831.462 </t>
  </si>
  <si>
    <t> 27.07.1992 23:05 </t>
  </si>
  <si>
    <t>2448834.586 </t>
  </si>
  <si>
    <t> 31.07.1992 02:03 </t>
  </si>
  <si>
    <t> BBS 102 </t>
  </si>
  <si>
    <t>2448852.603 </t>
  </si>
  <si>
    <t> 18.08.1992 02:28 </t>
  </si>
  <si>
    <t>2448853.385 </t>
  </si>
  <si>
    <t> 18.08.1992 21:14 </t>
  </si>
  <si>
    <t>2448860.423 </t>
  </si>
  <si>
    <t> 25.08.1992 22:09 </t>
  </si>
  <si>
    <t> T.Cervinka </t>
  </si>
  <si>
    <t>2448860.425 </t>
  </si>
  <si>
    <t> 25.08.1992 22:12 </t>
  </si>
  <si>
    <t> -0.034 </t>
  </si>
  <si>
    <t> J.Chlachula </t>
  </si>
  <si>
    <t>2448860.426 </t>
  </si>
  <si>
    <t> 25.08.1992 22:13 </t>
  </si>
  <si>
    <t> -0.033 </t>
  </si>
  <si>
    <t> M.Ingr </t>
  </si>
  <si>
    <t>2448860.435 </t>
  </si>
  <si>
    <t> 25.08.1992 22:26 </t>
  </si>
  <si>
    <t> Ma.Kolarik </t>
  </si>
  <si>
    <t> A.Orlinsky </t>
  </si>
  <si>
    <t>2448860.436 </t>
  </si>
  <si>
    <t> 25.08.1992 22:27 </t>
  </si>
  <si>
    <t> R.Madaj </t>
  </si>
  <si>
    <t>2448860.441 </t>
  </si>
  <si>
    <t> 25.08.1992 22:35 </t>
  </si>
  <si>
    <t> J.Polovcik </t>
  </si>
  <si>
    <t>2448867.477 </t>
  </si>
  <si>
    <t> 01.09.1992 23:26 </t>
  </si>
  <si>
    <t> -0.031 </t>
  </si>
  <si>
    <t>2448882.375 </t>
  </si>
  <si>
    <t> 16.09.1992 21:00 </t>
  </si>
  <si>
    <t>2448888.631 </t>
  </si>
  <si>
    <t> 23.09.1992 03:08 </t>
  </si>
  <si>
    <t>2448917.607 </t>
  </si>
  <si>
    <t> 22.10.1992 02:34 </t>
  </si>
  <si>
    <t>2448922.320 </t>
  </si>
  <si>
    <t> 26.10.1992 19:40 </t>
  </si>
  <si>
    <t>2449122.812 </t>
  </si>
  <si>
    <t> 15.05.1993 07:29 </t>
  </si>
  <si>
    <t>2449145.516 </t>
  </si>
  <si>
    <t> 07.06.1993 00:23 </t>
  </si>
  <si>
    <t> BBS 104 </t>
  </si>
  <si>
    <t>2449167.447 </t>
  </si>
  <si>
    <t> 28.06.1993 22:43 </t>
  </si>
  <si>
    <t>2449195.644 </t>
  </si>
  <si>
    <t> 27.07.1993 03:27 </t>
  </si>
  <si>
    <t>2449207.3927 </t>
  </si>
  <si>
    <t> 07.08.1993 21:25 </t>
  </si>
  <si>
    <t> -0.0296 </t>
  </si>
  <si>
    <t> F.Agerer </t>
  </si>
  <si>
    <t>BAVM 68 </t>
  </si>
  <si>
    <t>2449207.3928 </t>
  </si>
  <si>
    <t> -0.0295 </t>
  </si>
  <si>
    <t>B;V</t>
  </si>
  <si>
    <t>2449207.394 </t>
  </si>
  <si>
    <t> 07.08.1993 21:27 </t>
  </si>
  <si>
    <t> BBS 105 </t>
  </si>
  <si>
    <t>2449213.661 </t>
  </si>
  <si>
    <t> 14.08.1993 03:51 </t>
  </si>
  <si>
    <t>2449213.665 </t>
  </si>
  <si>
    <t> 14.08.1993 03:57 </t>
  </si>
  <si>
    <t>2449214.446 </t>
  </si>
  <si>
    <t> 14.08.1993 22:42 </t>
  </si>
  <si>
    <t> P.Skalak </t>
  </si>
  <si>
    <t>2449214.449 </t>
  </si>
  <si>
    <t> 14.08.1993 22:46 </t>
  </si>
  <si>
    <t> T.Marek </t>
  </si>
  <si>
    <t>2449214.457 </t>
  </si>
  <si>
    <t> 14.08.1993 22:58 </t>
  </si>
  <si>
    <t> M.Rottenborn </t>
  </si>
  <si>
    <t>2449218.364 </t>
  </si>
  <si>
    <t> 18.08.1993 20:44 </t>
  </si>
  <si>
    <t> M.Rehor </t>
  </si>
  <si>
    <t>2449218.374 </t>
  </si>
  <si>
    <t> 18.08.1993 20:58 </t>
  </si>
  <si>
    <t> J.Polak </t>
  </si>
  <si>
    <t> M.Zibar </t>
  </si>
  <si>
    <t>2449218.378 </t>
  </si>
  <si>
    <t> 18.08.1993 21:04 </t>
  </si>
  <si>
    <t> P.Louzilova </t>
  </si>
  <si>
    <t>2449218.380 </t>
  </si>
  <si>
    <t> 18.08.1993 21:07 </t>
  </si>
  <si>
    <t>2449218.382 </t>
  </si>
  <si>
    <t> 18.08.1993 21:10 </t>
  </si>
  <si>
    <t> L.Honzik </t>
  </si>
  <si>
    <t>2449218.385 </t>
  </si>
  <si>
    <t> 18.08.1993 21:14 </t>
  </si>
  <si>
    <t>2449220.710 </t>
  </si>
  <si>
    <t> 21.08.1993 05:02 </t>
  </si>
  <si>
    <t>2449235.592 </t>
  </si>
  <si>
    <t> 05.09.1993 02:12 </t>
  </si>
  <si>
    <t>2449236.388 </t>
  </si>
  <si>
    <t> 05.09.1993 21:18 </t>
  </si>
  <si>
    <t>2449543.399 </t>
  </si>
  <si>
    <t> 09.07.1994 21:34 </t>
  </si>
  <si>
    <t> F.Acerbi </t>
  </si>
  <si>
    <t> BBS 107 </t>
  </si>
  <si>
    <t>2449550.443 </t>
  </si>
  <si>
    <t> 16.07.1994 22:37 </t>
  </si>
  <si>
    <t> C.Barani </t>
  </si>
  <si>
    <t> BBS 108 </t>
  </si>
  <si>
    <t>2449550.449 </t>
  </si>
  <si>
    <t> 16.07.1994 22:46 </t>
  </si>
  <si>
    <t>2449561.403 </t>
  </si>
  <si>
    <t> 27.07.1994 21:40 </t>
  </si>
  <si>
    <t>2449568.460 </t>
  </si>
  <si>
    <t> 03.08.1994 23:02 </t>
  </si>
  <si>
    <t>2449568.464 </t>
  </si>
  <si>
    <t> 03.08.1994 23:08 </t>
  </si>
  <si>
    <t>2449625.626 </t>
  </si>
  <si>
    <t> 30.09.1994 03:01 </t>
  </si>
  <si>
    <t> -0.032 </t>
  </si>
  <si>
    <t>2449899.758 </t>
  </si>
  <si>
    <t> 01.07.1995 06:11 </t>
  </si>
  <si>
    <t>2449906.805 </t>
  </si>
  <si>
    <t> 08.07.1995 07:19 </t>
  </si>
  <si>
    <t>2449907.585 </t>
  </si>
  <si>
    <t> 09.07.1995 02:02 </t>
  </si>
  <si>
    <t> BBS 109 </t>
  </si>
  <si>
    <t>2449921.686 </t>
  </si>
  <si>
    <t> 23.07.1995 04:27 </t>
  </si>
  <si>
    <t>C </t>
  </si>
  <si>
    <t>2449933.434 </t>
  </si>
  <si>
    <t> 03.08.1995 22:24 </t>
  </si>
  <si>
    <t> BBS 110 </t>
  </si>
  <si>
    <t>2449944.3929 </t>
  </si>
  <si>
    <t> 14.08.1995 21:25 </t>
  </si>
  <si>
    <t> -0.0325 </t>
  </si>
  <si>
    <t>o</t>
  </si>
  <si>
    <t> W.Kleikamp </t>
  </si>
  <si>
    <t>BAVM 91 </t>
  </si>
  <si>
    <t>2449971.046 </t>
  </si>
  <si>
    <t> 10.09.1995 13:06 </t>
  </si>
  <si>
    <t> Y.Sekino </t>
  </si>
  <si>
    <t>2450002.347 </t>
  </si>
  <si>
    <t> 11.10.1995 20:19 </t>
  </si>
  <si>
    <t>2450013.317 </t>
  </si>
  <si>
    <t> 22.10.1995 19:36 </t>
  </si>
  <si>
    <t>2450013.3268 </t>
  </si>
  <si>
    <t> 22.10.1995 19:50 </t>
  </si>
  <si>
    <t> -0.0213 </t>
  </si>
  <si>
    <t> BRNO 32 </t>
  </si>
  <si>
    <t>2450013.3296 </t>
  </si>
  <si>
    <t> 22.10.1995 19:54 </t>
  </si>
  <si>
    <t> -0.0185 </t>
  </si>
  <si>
    <t>2450243.579 </t>
  </si>
  <si>
    <t> 09.06.1996 01:53 </t>
  </si>
  <si>
    <t> F.Turi </t>
  </si>
  <si>
    <t>2450243.584 </t>
  </si>
  <si>
    <t> 09.06.1996 02:00 </t>
  </si>
  <si>
    <t> J.Bueno </t>
  </si>
  <si>
    <t>2450243.586 </t>
  </si>
  <si>
    <t> 09.06.1996 02:03 </t>
  </si>
  <si>
    <t> M.Suarez </t>
  </si>
  <si>
    <t>2450276.476 </t>
  </si>
  <si>
    <t> 11.07.1996 23:25 </t>
  </si>
  <si>
    <t> BBS 112 </t>
  </si>
  <si>
    <t>2450306.241 </t>
  </si>
  <si>
    <t> 10.08.1996 17:47 </t>
  </si>
  <si>
    <t>2450316.4185 </t>
  </si>
  <si>
    <t> 20.08.1996 22:02 </t>
  </si>
  <si>
    <t> -0.0328 </t>
  </si>
  <si>
    <t>2450316.4268 </t>
  </si>
  <si>
    <t> 20.08.1996 22:14 </t>
  </si>
  <si>
    <t> -0.0245 </t>
  </si>
  <si>
    <t>2450360.281 </t>
  </si>
  <si>
    <t> 03.10.1996 18:44 </t>
  </si>
  <si>
    <t> BBS 113 </t>
  </si>
  <si>
    <t>2450391.607 </t>
  </si>
  <si>
    <t> 04.11.1996 02:34 </t>
  </si>
  <si>
    <t>2450396.324 </t>
  </si>
  <si>
    <t> 08.11.1996 19:46 </t>
  </si>
  <si>
    <t> BBS 114 </t>
  </si>
  <si>
    <t>2450402.575 </t>
  </si>
  <si>
    <t> 15.11.1996 01:48 </t>
  </si>
  <si>
    <t>2450634.4058 </t>
  </si>
  <si>
    <t> 04.07.1997 21:44 </t>
  </si>
  <si>
    <t> -0.0299 </t>
  </si>
  <si>
    <t> S.Kacmar </t>
  </si>
  <si>
    <t>2450634.4072 </t>
  </si>
  <si>
    <t> 04.07.1997 21:46 </t>
  </si>
  <si>
    <t> -0.0285 </t>
  </si>
  <si>
    <t>2450634.4114 </t>
  </si>
  <si>
    <t> 04.07.1997 21:52 </t>
  </si>
  <si>
    <t> -0.0243 </t>
  </si>
  <si>
    <t> M.Stefanco </t>
  </si>
  <si>
    <t>2450634.4120 </t>
  </si>
  <si>
    <t> 04.07.1997 21:53 </t>
  </si>
  <si>
    <t> -0.0237 </t>
  </si>
  <si>
    <t> J.Benko </t>
  </si>
  <si>
    <t>2450652.420 </t>
  </si>
  <si>
    <t> 22.07.1997 22:04 </t>
  </si>
  <si>
    <t> BBS 115 </t>
  </si>
  <si>
    <t>2450692.365 </t>
  </si>
  <si>
    <t> 31.08.1997 20:45 </t>
  </si>
  <si>
    <t>2450698.634 </t>
  </si>
  <si>
    <t> 07.09.1997 03:12 </t>
  </si>
  <si>
    <t> AOEB 6 </t>
  </si>
  <si>
    <t>2450699.411 </t>
  </si>
  <si>
    <t> 07.09.1997 21:51 </t>
  </si>
  <si>
    <t> BBS 116 </t>
  </si>
  <si>
    <t>2450699.415 </t>
  </si>
  <si>
    <t> 07.09.1997 21:57 </t>
  </si>
  <si>
    <t>2450710.372 </t>
  </si>
  <si>
    <t> 18.09.1997 20:55 </t>
  </si>
  <si>
    <t> -0.035 </t>
  </si>
  <si>
    <t>2450716.640 </t>
  </si>
  <si>
    <t> 25.09.1997 03:21 </t>
  </si>
  <si>
    <t>2450716.647 </t>
  </si>
  <si>
    <t> 25.09.1997 03:31 </t>
  </si>
  <si>
    <t> R.Berg </t>
  </si>
  <si>
    <t>2450750.325 </t>
  </si>
  <si>
    <t> 28.10.1997 19:48 </t>
  </si>
  <si>
    <t>2450750.3269 </t>
  </si>
  <si>
    <t> 28.10.1997 19:50 </t>
  </si>
  <si>
    <t> -0.0242 </t>
  </si>
  <si>
    <t> F.Nevaril </t>
  </si>
  <si>
    <t>2451019.745 </t>
  </si>
  <si>
    <t> 25.07.1998 05:52 </t>
  </si>
  <si>
    <t> R.Hays </t>
  </si>
  <si>
    <t>2451023.657 </t>
  </si>
  <si>
    <t> 29.07.1998 03:46 </t>
  </si>
  <si>
    <t>2451024.441 </t>
  </si>
  <si>
    <t> 29.07.1998 22:35 </t>
  </si>
  <si>
    <t> BBS 118 </t>
  </si>
  <si>
    <t>2451031.4907 </t>
  </si>
  <si>
    <t> 05.08.1998 23:46 </t>
  </si>
  <si>
    <t> -0.0337 </t>
  </si>
  <si>
    <t>BAVM 117 </t>
  </si>
  <si>
    <t>2451035.4075 </t>
  </si>
  <si>
    <t> 09.08.1998 21:46 </t>
  </si>
  <si>
    <t> -0.0330 </t>
  </si>
  <si>
    <t> L.Kral </t>
  </si>
  <si>
    <t>2451055.772 </t>
  </si>
  <si>
    <t> 30.08.1998 06:31 </t>
  </si>
  <si>
    <t>2451078.488 </t>
  </si>
  <si>
    <t> 21.09.1998 23:42 </t>
  </si>
  <si>
    <t> BBS 119 </t>
  </si>
  <si>
    <t>2451099.639 </t>
  </si>
  <si>
    <t> 13.10.1998 03:20 </t>
  </si>
  <si>
    <t>2451104.3439 </t>
  </si>
  <si>
    <t> 17.10.1998 20:15 </t>
  </si>
  <si>
    <t> -0.0193 </t>
  </si>
  <si>
    <t>2451110.599 </t>
  </si>
  <si>
    <t> 24.10.1998 02:22 </t>
  </si>
  <si>
    <t>2451110.601 </t>
  </si>
  <si>
    <t> 24.10.1998 02:25 </t>
  </si>
  <si>
    <t>2451132.528 </t>
  </si>
  <si>
    <t> 15.11.1998 00:40 </t>
  </si>
  <si>
    <t>2451132.532 </t>
  </si>
  <si>
    <t> 15.11.1998 00:46 </t>
  </si>
  <si>
    <t>2451327.551 </t>
  </si>
  <si>
    <t> 29.05.1999 01:13 </t>
  </si>
  <si>
    <t> BBS 120 </t>
  </si>
  <si>
    <t>2451378.4488 </t>
  </si>
  <si>
    <t> 18.07.1999 22:46 </t>
  </si>
  <si>
    <t> -0.0388 </t>
  </si>
  <si>
    <t> P.Sobotka </t>
  </si>
  <si>
    <t>2451378.4529 </t>
  </si>
  <si>
    <t> 18.07.1999 22:52 </t>
  </si>
  <si>
    <t> -0.0347 </t>
  </si>
  <si>
    <t> L.Brat </t>
  </si>
  <si>
    <t>2451378.4550 </t>
  </si>
  <si>
    <t> 18.07.1999 22:55 </t>
  </si>
  <si>
    <t> -0.0326 </t>
  </si>
  <si>
    <t> M.Haltuf </t>
  </si>
  <si>
    <t>2451385.5024 </t>
  </si>
  <si>
    <t> 26.07.1999 00:03 </t>
  </si>
  <si>
    <t> -0.0341 </t>
  </si>
  <si>
    <t>2451395.685 </t>
  </si>
  <si>
    <t> 05.08.1999 04:26 </t>
  </si>
  <si>
    <t>2451395.686 </t>
  </si>
  <si>
    <t> 05.08.1999 04:27 </t>
  </si>
  <si>
    <t>2451420.752 </t>
  </si>
  <si>
    <t> 30.08.1999 06:02 </t>
  </si>
  <si>
    <t>2451424.673 </t>
  </si>
  <si>
    <t> 03.09.1999 04:09 </t>
  </si>
  <si>
    <t>2451428.5798 </t>
  </si>
  <si>
    <t> 07.09.1999 01:54 </t>
  </si>
  <si>
    <t> -0.0334 </t>
  </si>
  <si>
    <t>ns</t>
  </si>
  <si>
    <t> A.Howell </t>
  </si>
  <si>
    <t>2451435.630 </t>
  </si>
  <si>
    <t> 14.09.1999 03:07 </t>
  </si>
  <si>
    <t>2451435.632 </t>
  </si>
  <si>
    <t> 14.09.1999 03:10 </t>
  </si>
  <si>
    <t>2451435.636 </t>
  </si>
  <si>
    <t> 14.09.1999 03:15 </t>
  </si>
  <si>
    <t>2451436.4163 </t>
  </si>
  <si>
    <t> 14.09.1999 21:59 </t>
  </si>
  <si>
    <t> -0.0291 </t>
  </si>
  <si>
    <t>2451457.560 </t>
  </si>
  <si>
    <t> 06.10.1999 01:26 </t>
  </si>
  <si>
    <t>2451469.3052 </t>
  </si>
  <si>
    <t> 17.10.1999 19:19 </t>
  </si>
  <si>
    <t> -0.0351 </t>
  </si>
  <si>
    <t>-I</t>
  </si>
  <si>
    <t>BAVM 132 </t>
  </si>
  <si>
    <t>2451509.247 </t>
  </si>
  <si>
    <t> 26.11.1999 17:55 </t>
  </si>
  <si>
    <t>25772</t>
  </si>
  <si>
    <t> -0.037 </t>
  </si>
  <si>
    <t> BBS 121 </t>
  </si>
  <si>
    <t>2451727.769 </t>
  </si>
  <si>
    <t> 02.07.2000 06:27 </t>
  </si>
  <si>
    <t>26051</t>
  </si>
  <si>
    <t> B.Manske </t>
  </si>
  <si>
    <t>2451734.814 </t>
  </si>
  <si>
    <t> 09.07.2000 07:32 </t>
  </si>
  <si>
    <t>26060</t>
  </si>
  <si>
    <t> AOEB 8 </t>
  </si>
  <si>
    <t>2451779.450 </t>
  </si>
  <si>
    <t> 22.08.2000 22:48 </t>
  </si>
  <si>
    <t>26117</t>
  </si>
  <si>
    <t> -0.042 </t>
  </si>
  <si>
    <t> BBS 123 </t>
  </si>
  <si>
    <t>2451792.774 </t>
  </si>
  <si>
    <t> 05.09.2000 06:34 </t>
  </si>
  <si>
    <t>26134</t>
  </si>
  <si>
    <t>2451818.617 </t>
  </si>
  <si>
    <t> 01.10.2000 02:48 </t>
  </si>
  <si>
    <t>26167</t>
  </si>
  <si>
    <t>2451836.630 </t>
  </si>
  <si>
    <t> 19.10.2000 03:07 </t>
  </si>
  <si>
    <t>26190</t>
  </si>
  <si>
    <t>2451874.220 </t>
  </si>
  <si>
    <t> 25.11.2000 17:16 </t>
  </si>
  <si>
    <t>26238</t>
  </si>
  <si>
    <t> -0.041 </t>
  </si>
  <si>
    <t> BBS 124 </t>
  </si>
  <si>
    <t>2452132.689 </t>
  </si>
  <si>
    <t> 11.08.2001 04:32 </t>
  </si>
  <si>
    <t>26568</t>
  </si>
  <si>
    <t>2452168.713 </t>
  </si>
  <si>
    <t> 16.09.2001 05:06 </t>
  </si>
  <si>
    <t>26614</t>
  </si>
  <si>
    <t>2452180.456 </t>
  </si>
  <si>
    <t> 27.09.2001 22:56 </t>
  </si>
  <si>
    <t>26629</t>
  </si>
  <si>
    <t> BBS 126 </t>
  </si>
  <si>
    <t>2452195.327 </t>
  </si>
  <si>
    <t> 12.10.2001 19:50 </t>
  </si>
  <si>
    <t>26648</t>
  </si>
  <si>
    <t> -0.051 </t>
  </si>
  <si>
    <t> B.Procházková </t>
  </si>
  <si>
    <t>OEJV 0074 </t>
  </si>
  <si>
    <t>2452195.336 </t>
  </si>
  <si>
    <t> 12.10.2001 20:03 </t>
  </si>
  <si>
    <t> J.Goždál </t>
  </si>
  <si>
    <t>2452195.338 </t>
  </si>
  <si>
    <t> 12.10.2001 20:06 </t>
  </si>
  <si>
    <t> -0.040 </t>
  </si>
  <si>
    <t> P.Novotná </t>
  </si>
  <si>
    <t> I.Špendlíková </t>
  </si>
  <si>
    <t>2452195.343 </t>
  </si>
  <si>
    <t> 12.10.2001 20:13 </t>
  </si>
  <si>
    <t> J.Cechal </t>
  </si>
  <si>
    <t>2452195.346 </t>
  </si>
  <si>
    <t> 12.10.2001 20:18 </t>
  </si>
  <si>
    <t> R.Kucerová </t>
  </si>
  <si>
    <t>2452205.5200 </t>
  </si>
  <si>
    <t> 23.10.2001 00:28 </t>
  </si>
  <si>
    <t>26661</t>
  </si>
  <si>
    <t> -0.0401 </t>
  </si>
  <si>
    <t> J.Blackwell </t>
  </si>
  <si>
    <t>2452219.619 </t>
  </si>
  <si>
    <t> 06.11.2001 02:51 </t>
  </si>
  <si>
    <t>26679</t>
  </si>
  <si>
    <t> -0.039 </t>
  </si>
  <si>
    <t>2452219.623 </t>
  </si>
  <si>
    <t> 06.11.2001 02:57 </t>
  </si>
  <si>
    <t>2452241.5473 </t>
  </si>
  <si>
    <t> 28.11.2001 01:08 </t>
  </si>
  <si>
    <t>26707</t>
  </si>
  <si>
    <t> -0.0406 </t>
  </si>
  <si>
    <t> S.Dvorak </t>
  </si>
  <si>
    <t>2452493.752 </t>
  </si>
  <si>
    <t> 07.08.2002 06:02 </t>
  </si>
  <si>
    <t>27029</t>
  </si>
  <si>
    <t>2452497.659 </t>
  </si>
  <si>
    <t> 11.08.2002 03:48 </t>
  </si>
  <si>
    <t>27034</t>
  </si>
  <si>
    <t>2452502.3555 </t>
  </si>
  <si>
    <t> 15.08.2002 20:31 </t>
  </si>
  <si>
    <t>27040</t>
  </si>
  <si>
    <t> -0.0422 </t>
  </si>
  <si>
    <t> Baldinelli &amp; Maitan </t>
  </si>
  <si>
    <t>2452505.492 </t>
  </si>
  <si>
    <t> 18.08.2002 23:48 </t>
  </si>
  <si>
    <t>27044</t>
  </si>
  <si>
    <t> BBS 128 </t>
  </si>
  <si>
    <t>2452548.570 </t>
  </si>
  <si>
    <t> 01.10.2002 01:40 </t>
  </si>
  <si>
    <t>27099</t>
  </si>
  <si>
    <t>2452555.619 </t>
  </si>
  <si>
    <t> 08.10.2002 02:51 </t>
  </si>
  <si>
    <t>27108</t>
  </si>
  <si>
    <t>2452566.584 </t>
  </si>
  <si>
    <t> 19.10.2002 02:00 </t>
  </si>
  <si>
    <t>27122</t>
  </si>
  <si>
    <t>2452783.531 </t>
  </si>
  <si>
    <t> 24.05.2003 00:44 </t>
  </si>
  <si>
    <t>27399</t>
  </si>
  <si>
    <t> BBS 129 </t>
  </si>
  <si>
    <t>2452855.588 </t>
  </si>
  <si>
    <t> 04.08.2003 02:06 </t>
  </si>
  <si>
    <t>27491</t>
  </si>
  <si>
    <t> BBS 130 </t>
  </si>
  <si>
    <t>2452856.36507 </t>
  </si>
  <si>
    <t> 04.08.2003 20:45 </t>
  </si>
  <si>
    <t>27492</t>
  </si>
  <si>
    <t> -0.04473 </t>
  </si>
  <si>
    <t> R.Ehrenberger </t>
  </si>
  <si>
    <t>2452910.409 </t>
  </si>
  <si>
    <t> 27.09.2003 21:48 </t>
  </si>
  <si>
    <t>27561</t>
  </si>
  <si>
    <t> M.Machon </t>
  </si>
  <si>
    <t>2452925.29014 </t>
  </si>
  <si>
    <t> 12.10.2003 18:57 </t>
  </si>
  <si>
    <t>27580</t>
  </si>
  <si>
    <t> -0.04237 </t>
  </si>
  <si>
    <t>2452931.554 </t>
  </si>
  <si>
    <t> 19.10.2003 01:17 </t>
  </si>
  <si>
    <t>27588</t>
  </si>
  <si>
    <t> AOEB 11 </t>
  </si>
  <si>
    <t>2452931.556 </t>
  </si>
  <si>
    <t> 19.10.2003 01:20 </t>
  </si>
  <si>
    <t>2453168.8700 </t>
  </si>
  <si>
    <t> 12.06.2004 08:52 </t>
  </si>
  <si>
    <t>27891</t>
  </si>
  <si>
    <t> -0.0416 </t>
  </si>
  <si>
    <t>2453246.395 </t>
  </si>
  <si>
    <t> 28.08.2004 21:28 </t>
  </si>
  <si>
    <t>27990</t>
  </si>
  <si>
    <t> -0.055 </t>
  </si>
  <si>
    <t>OEJV 0003 </t>
  </si>
  <si>
    <t>2453246.4074 </t>
  </si>
  <si>
    <t> 28.08.2004 21:46 </t>
  </si>
  <si>
    <t> -0.0423 </t>
  </si>
  <si>
    <t> R.Papini </t>
  </si>
  <si>
    <t>2453250.32449 </t>
  </si>
  <si>
    <t> 01.09.2004 19:47 </t>
  </si>
  <si>
    <t>27995</t>
  </si>
  <si>
    <t> -0.04125 </t>
  </si>
  <si>
    <t>2453256.5893 </t>
  </si>
  <si>
    <t> 08.09.2004 02:08 </t>
  </si>
  <si>
    <t>28003</t>
  </si>
  <si>
    <t> -0.0421 </t>
  </si>
  <si>
    <t>2453256.594 </t>
  </si>
  <si>
    <t> 08.09.2004 02:15 </t>
  </si>
  <si>
    <t>2453259.726 </t>
  </si>
  <si>
    <t> 11.09.2004 05:25 </t>
  </si>
  <si>
    <t>28007</t>
  </si>
  <si>
    <t> -0.038 </t>
  </si>
  <si>
    <t>2453263.6384 </t>
  </si>
  <si>
    <t> 15.09.2004 03:19 </t>
  </si>
  <si>
    <t>28012</t>
  </si>
  <si>
    <t> -0.0420 </t>
  </si>
  <si>
    <t>2453268.3394 </t>
  </si>
  <si>
    <t> 19.09.2004 20:08 </t>
  </si>
  <si>
    <t>28018</t>
  </si>
  <si>
    <t> -0.0402 </t>
  </si>
  <si>
    <t> M. Zejda et al. </t>
  </si>
  <si>
    <t>IBVS 5741 </t>
  </si>
  <si>
    <t>2453294.968 </t>
  </si>
  <si>
    <t> 16.10.2004 11:13 </t>
  </si>
  <si>
    <t>28052</t>
  </si>
  <si>
    <t> Hirosawa </t>
  </si>
  <si>
    <t>VSB 43 </t>
  </si>
  <si>
    <t>2453314.5480 </t>
  </si>
  <si>
    <t> 05.11.2004 01:09 </t>
  </si>
  <si>
    <t>28077</t>
  </si>
  <si>
    <t> -0.0412 </t>
  </si>
  <si>
    <t>2453560.478 </t>
  </si>
  <si>
    <t> 08.07.2005 23:28 </t>
  </si>
  <si>
    <t>28391</t>
  </si>
  <si>
    <t>2453574.555 </t>
  </si>
  <si>
    <t> 23.07.2005 01:19 </t>
  </si>
  <si>
    <t>28409</t>
  </si>
  <si>
    <t> -0.061 </t>
  </si>
  <si>
    <t>2453617.656 </t>
  </si>
  <si>
    <t> 04.09.2005 03:44 </t>
  </si>
  <si>
    <t>28464</t>
  </si>
  <si>
    <t>2453621.573 </t>
  </si>
  <si>
    <t> 08.09.2005 01:45 </t>
  </si>
  <si>
    <t>28469</t>
  </si>
  <si>
    <t> G.Chaple </t>
  </si>
  <si>
    <t>2453624.7029 </t>
  </si>
  <si>
    <t> 11.09.2005 04:52 </t>
  </si>
  <si>
    <t>28473</t>
  </si>
  <si>
    <t> -0.0385 </t>
  </si>
  <si>
    <t> H.Gerner </t>
  </si>
  <si>
    <t>2453653.685 </t>
  </si>
  <si>
    <t> 10.10.2005 04:26 </t>
  </si>
  <si>
    <t>28510</t>
  </si>
  <si>
    <t>2453695.976 </t>
  </si>
  <si>
    <t> 21.11.2005 11:25 </t>
  </si>
  <si>
    <t>28564</t>
  </si>
  <si>
    <t>VSB 44 </t>
  </si>
  <si>
    <t>2453931.7226 </t>
  </si>
  <si>
    <t> 15.07.2006 05:20 </t>
  </si>
  <si>
    <t>28865</t>
  </si>
  <si>
    <t> -0.0381 </t>
  </si>
  <si>
    <t>2453981.0648 </t>
  </si>
  <si>
    <t> 02.09.2006 13:33 </t>
  </si>
  <si>
    <t>28928</t>
  </si>
  <si>
    <t> -0.0383 </t>
  </si>
  <si>
    <t> K. Nagai et al. </t>
  </si>
  <si>
    <t>VSB 45 </t>
  </si>
  <si>
    <t>2453987.33049 </t>
  </si>
  <si>
    <t> 08.09.2006 19:55 </t>
  </si>
  <si>
    <t>28936</t>
  </si>
  <si>
    <t> -0.03830 </t>
  </si>
  <si>
    <t>2453993.602 </t>
  </si>
  <si>
    <t> 15.09.2006 02:26 </t>
  </si>
  <si>
    <t>28944</t>
  </si>
  <si>
    <t> AOEB 12 </t>
  </si>
  <si>
    <t>2454022.5758 </t>
  </si>
  <si>
    <t> 14.10.2006 01:49 </t>
  </si>
  <si>
    <t>28981</t>
  </si>
  <si>
    <t> -0.0376 </t>
  </si>
  <si>
    <t> V.Petriew </t>
  </si>
  <si>
    <t>2454022.579 </t>
  </si>
  <si>
    <t> 14.10.2006 01:53 </t>
  </si>
  <si>
    <t>2454274.7698 </t>
  </si>
  <si>
    <t> 23.06.2007 06:28 </t>
  </si>
  <si>
    <t>29303</t>
  </si>
  <si>
    <t> -0.0380 </t>
  </si>
  <si>
    <t> J.Bialozynski </t>
  </si>
  <si>
    <t>2454296.6990 </t>
  </si>
  <si>
    <t> 15.07.2007 04:46 </t>
  </si>
  <si>
    <t>29331</t>
  </si>
  <si>
    <t>2454297.4821 </t>
  </si>
  <si>
    <t> 15.07.2007 23:34 </t>
  </si>
  <si>
    <t>29332</t>
  </si>
  <si>
    <t> -0.0389 </t>
  </si>
  <si>
    <t> M.&amp; C.Rätz </t>
  </si>
  <si>
    <t>BAVM 201 </t>
  </si>
  <si>
    <t>2454338.9944 </t>
  </si>
  <si>
    <t> 26.08.2007 11:51 </t>
  </si>
  <si>
    <t>29385</t>
  </si>
  <si>
    <t> -0.0369 </t>
  </si>
  <si>
    <t>Rc</t>
  </si>
  <si>
    <t> K.Nagai </t>
  </si>
  <si>
    <t>VSB 46 </t>
  </si>
  <si>
    <t>2454394.6016 </t>
  </si>
  <si>
    <t> 21.10.2007 02:26 </t>
  </si>
  <si>
    <t>29456</t>
  </si>
  <si>
    <t> -0.0377 </t>
  </si>
  <si>
    <t>JAAVSO 36(2);171 </t>
  </si>
  <si>
    <t>2454407.912 </t>
  </si>
  <si>
    <t> 03.11.2007 09:53 </t>
  </si>
  <si>
    <t>29473</t>
  </si>
  <si>
    <t>2454660.1086 </t>
  </si>
  <si>
    <t> 12.07.2008 14:36 </t>
  </si>
  <si>
    <t>29795</t>
  </si>
  <si>
    <t> -0.0398 </t>
  </si>
  <si>
    <t>VSB 48 </t>
  </si>
  <si>
    <t>2454726.6822 </t>
  </si>
  <si>
    <t> 17.09.2008 04:22 </t>
  </si>
  <si>
    <t>29880</t>
  </si>
  <si>
    <t> -0.0393 </t>
  </si>
  <si>
    <t>JAAVSO 37(1);44 </t>
  </si>
  <si>
    <t>2454737.6496 </t>
  </si>
  <si>
    <t> 28.09.2008 03:35 </t>
  </si>
  <si>
    <t>29894</t>
  </si>
  <si>
    <t> R.Sabo </t>
  </si>
  <si>
    <t>JAAVSO 37(1),44 </t>
  </si>
  <si>
    <t>2454749.0030 </t>
  </si>
  <si>
    <t> 09.10.2008 12:04 </t>
  </si>
  <si>
    <t>29908.5</t>
  </si>
  <si>
    <t> -0.0400 </t>
  </si>
  <si>
    <t>Ic</t>
  </si>
  <si>
    <t> K.Nakajima </t>
  </si>
  <si>
    <t>2454758.0110 </t>
  </si>
  <si>
    <t> 18.10.2008 12:15 </t>
  </si>
  <si>
    <t>29920</t>
  </si>
  <si>
    <t> -0.0390 </t>
  </si>
  <si>
    <t>2455058.7646 </t>
  </si>
  <si>
    <t> 15.08.2009 06:21 </t>
  </si>
  <si>
    <t>30304</t>
  </si>
  <si>
    <t> JAAVSO 38;85 </t>
  </si>
  <si>
    <t>2455059.55 </t>
  </si>
  <si>
    <t> 16.08.2009 01:12 </t>
  </si>
  <si>
    <t>30305</t>
  </si>
  <si>
    <t> -0.04 </t>
  </si>
  <si>
    <t>OEJV 0116 </t>
  </si>
  <si>
    <t>2455089.3105 </t>
  </si>
  <si>
    <t> 14.09.2009 19:27 </t>
  </si>
  <si>
    <t>30343</t>
  </si>
  <si>
    <t> -0.0384 </t>
  </si>
  <si>
    <t> L.Šmelcer </t>
  </si>
  <si>
    <t>OEJV 0137 </t>
  </si>
  <si>
    <t>2455089.3106 </t>
  </si>
  <si>
    <t>2455089.3107 </t>
  </si>
  <si>
    <t> -0.0382 </t>
  </si>
  <si>
    <t>2455098.3187 </t>
  </si>
  <si>
    <t> 23.09.2009 19:38 </t>
  </si>
  <si>
    <t>30354.5</t>
  </si>
  <si>
    <t> -0.0372 </t>
  </si>
  <si>
    <t>2455100.2751 </t>
  </si>
  <si>
    <t> 25.09.2009 18:36 </t>
  </si>
  <si>
    <t>30357</t>
  </si>
  <si>
    <t>2455100.2757 </t>
  </si>
  <si>
    <t> 25.09.2009 18:37 </t>
  </si>
  <si>
    <t>2455406.5121 </t>
  </si>
  <si>
    <t> 29.07.2010 00:17 </t>
  </si>
  <si>
    <t>30748</t>
  </si>
  <si>
    <t> -0.0379 </t>
  </si>
  <si>
    <t> S.Dogru et al. </t>
  </si>
  <si>
    <t>IBVS 5988 </t>
  </si>
  <si>
    <t>2455430.0072 </t>
  </si>
  <si>
    <t> 21.08.2010 12:10 </t>
  </si>
  <si>
    <t>30778</t>
  </si>
  <si>
    <t> -0.0392 </t>
  </si>
  <si>
    <t>VSB 51 </t>
  </si>
  <si>
    <t>2455445.6715 </t>
  </si>
  <si>
    <t> 06.09.2010 04:06 </t>
  </si>
  <si>
    <t>30798</t>
  </si>
  <si>
    <t> JAAVSO 39;94 </t>
  </si>
  <si>
    <t>2455446.4553 </t>
  </si>
  <si>
    <t> 06.09.2010 22:55 </t>
  </si>
  <si>
    <t>30799</t>
  </si>
  <si>
    <t> -0.0386 </t>
  </si>
  <si>
    <t>2455446.4557 </t>
  </si>
  <si>
    <t> 06.09.2010 22:56 </t>
  </si>
  <si>
    <t>2455507.5453 </t>
  </si>
  <si>
    <t> 07.11.2010 01:05 </t>
  </si>
  <si>
    <t>30877</t>
  </si>
  <si>
    <t> N.Simmons </t>
  </si>
  <si>
    <t> JAAVSO 39;177 </t>
  </si>
  <si>
    <t>2455792.6349 </t>
  </si>
  <si>
    <t> 19.08.2011 03:14 </t>
  </si>
  <si>
    <t>31241</t>
  </si>
  <si>
    <t> JAAVSO 40;975 </t>
  </si>
  <si>
    <t>2455814.9666 </t>
  </si>
  <si>
    <t> 10.09.2011 11:11 </t>
  </si>
  <si>
    <t>31269.5</t>
  </si>
  <si>
    <t> -0.0288 </t>
  </si>
  <si>
    <t>VSB 53 </t>
  </si>
  <si>
    <t>2455839.6294 </t>
  </si>
  <si>
    <t> 05.10.2011 03:06 </t>
  </si>
  <si>
    <t>31301</t>
  </si>
  <si>
    <t> J.A.Howell </t>
  </si>
  <si>
    <t> JAAVSO 41;122 </t>
  </si>
  <si>
    <t>2456151.3493 </t>
  </si>
  <si>
    <t> 11.08.2012 20:22 </t>
  </si>
  <si>
    <t>31699</t>
  </si>
  <si>
    <t> -0.0359 </t>
  </si>
  <si>
    <t> M.Dietrich </t>
  </si>
  <si>
    <t>BAVM 231 </t>
  </si>
  <si>
    <t>2456189.7256 </t>
  </si>
  <si>
    <t> 19.09.2012 05:24 </t>
  </si>
  <si>
    <t>31748</t>
  </si>
  <si>
    <t> -0.0370 </t>
  </si>
  <si>
    <t>2456193.6419 </t>
  </si>
  <si>
    <t> 23.09.2012 03:24 </t>
  </si>
  <si>
    <t>31753</t>
  </si>
  <si>
    <t> -0.0368 </t>
  </si>
  <si>
    <t>2456200.6909 </t>
  </si>
  <si>
    <t> 30.09.2012 04:34 </t>
  </si>
  <si>
    <t>31762</t>
  </si>
  <si>
    <t> -0.0367 </t>
  </si>
  <si>
    <t>2456479.515 </t>
  </si>
  <si>
    <t> 06.07.2013 00:21 </t>
  </si>
  <si>
    <t>32118</t>
  </si>
  <si>
    <t>OEJV 0162 </t>
  </si>
  <si>
    <t>2456490.4815 </t>
  </si>
  <si>
    <t> 16.07.2013 23:33 </t>
  </si>
  <si>
    <t>32132</t>
  </si>
  <si>
    <t> -0.0348 </t>
  </si>
  <si>
    <t> M.&amp; K.Rätz </t>
  </si>
  <si>
    <t>BAVM 234 </t>
  </si>
  <si>
    <t>2456490.4817 </t>
  </si>
  <si>
    <t> -0.0346 </t>
  </si>
  <si>
    <t>JAVSO 49, 256</t>
  </si>
  <si>
    <t>JAVSO 49, 108</t>
  </si>
  <si>
    <t>My time zone &gt;&gt;&gt;&gt;&gt;</t>
  </si>
  <si>
    <t>JBAV, 60</t>
  </si>
  <si>
    <t>JBAV, 63</t>
  </si>
  <si>
    <t>JAVSO, 50, 133</t>
  </si>
  <si>
    <t>VSB, 91</t>
  </si>
  <si>
    <t>JAAVSO, 50, 255</t>
  </si>
  <si>
    <t>JAAVSO 51, 134</t>
  </si>
  <si>
    <t>VSB, 108</t>
  </si>
  <si>
    <t>JAAVSO52#1</t>
  </si>
  <si>
    <t>Next ToM-P</t>
  </si>
  <si>
    <t>Next ToM-S</t>
  </si>
  <si>
    <t>10.20-110.30</t>
  </si>
  <si>
    <t xml:space="preserve">Mag p 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</si>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</sst>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_);\(&quot;$&quot;#,##0\)"/>
    <numFmt numFmtId="165" formatCode="0.E+00"/>
    <numFmt numFmtId="166" formatCode="0.0%"/>
    <numFmt numFmtId="167" formatCode="0.000"/>
    <numFmt numFmtId="168" formatCode="0.00000"/>
  </numFmts>
  <fonts count="4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b/>
      <sz val="10"/>
      <color rgb="FF0070C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26" fillId="3" borderId="0" applyNumberFormat="0" applyBorder="0" applyAlignment="0" applyProtection="0"/>
    <xf numFmtId="0" fontId="27" fillId="20" borderId="1" applyNumberFormat="0" applyAlignment="0" applyProtection="0"/>
    <xf numFmtId="0" fontId="28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9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3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32" fillId="7" borderId="1" applyNumberFormat="0" applyAlignment="0" applyProtection="0"/>
    <xf numFmtId="0" fontId="33" fillId="0" borderId="4" applyNumberFormat="0" applyFill="0" applyAlignment="0" applyProtection="0"/>
    <xf numFmtId="0" fontId="34" fillId="22" borderId="0" applyNumberFormat="0" applyBorder="0" applyAlignment="0" applyProtection="0"/>
    <xf numFmtId="0" fontId="6" fillId="0" borderId="0"/>
    <xf numFmtId="0" fontId="8" fillId="23" borderId="5" applyNumberFormat="0" applyFont="0" applyAlignment="0" applyProtection="0"/>
    <xf numFmtId="0" fontId="35" fillId="20" borderId="6" applyNumberFormat="0" applyAlignment="0" applyProtection="0"/>
    <xf numFmtId="0" fontId="36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7" fillId="0" borderId="0" applyNumberFormat="0" applyFill="0" applyBorder="0" applyAlignment="0" applyProtection="0"/>
  </cellStyleXfs>
  <cellXfs count="14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7" fillId="0" borderId="0" xfId="0" applyFont="1" applyAlignment="1"/>
    <xf numFmtId="0" fontId="7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10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/>
    <xf numFmtId="0" fontId="8" fillId="0" borderId="0" xfId="0" applyFont="1" applyAlignment="1"/>
    <xf numFmtId="0" fontId="8" fillId="0" borderId="0" xfId="0" applyFont="1">
      <alignment vertical="top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/>
    <xf numFmtId="0" fontId="11" fillId="0" borderId="0" xfId="0" applyFont="1" applyAlignment="1"/>
    <xf numFmtId="0" fontId="12" fillId="0" borderId="0" xfId="0" applyFont="1" applyAlignment="1"/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/>
    </xf>
    <xf numFmtId="0" fontId="13" fillId="0" borderId="0" xfId="0" applyFont="1">
      <alignment vertical="top"/>
    </xf>
    <xf numFmtId="0" fontId="0" fillId="0" borderId="0" xfId="0">
      <alignment vertical="top"/>
    </xf>
    <xf numFmtId="0" fontId="7" fillId="0" borderId="0" xfId="0" applyFont="1">
      <alignment vertical="top"/>
    </xf>
    <xf numFmtId="0" fontId="15" fillId="0" borderId="0" xfId="0" applyFont="1">
      <alignment vertical="top"/>
    </xf>
    <xf numFmtId="0" fontId="7" fillId="0" borderId="0" xfId="0" applyFont="1" applyAlignment="1">
      <alignment horizontal="center"/>
    </xf>
    <xf numFmtId="0" fontId="7" fillId="0" borderId="13" xfId="0" applyFont="1" applyBorder="1">
      <alignment vertical="top"/>
    </xf>
    <xf numFmtId="0" fontId="16" fillId="0" borderId="14" xfId="0" applyFont="1" applyBorder="1">
      <alignment vertical="top"/>
    </xf>
    <xf numFmtId="0" fontId="10" fillId="0" borderId="10" xfId="0" applyFont="1" applyBorder="1">
      <alignment vertical="top"/>
    </xf>
    <xf numFmtId="165" fontId="10" fillId="0" borderId="10" xfId="0" applyNumberFormat="1" applyFont="1" applyBorder="1" applyAlignment="1">
      <alignment horizontal="center"/>
    </xf>
    <xf numFmtId="166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15" xfId="0" applyFont="1" applyBorder="1">
      <alignment vertical="top"/>
    </xf>
    <xf numFmtId="0" fontId="16" fillId="0" borderId="16" xfId="0" applyFont="1" applyBorder="1">
      <alignment vertical="top"/>
    </xf>
    <xf numFmtId="0" fontId="10" fillId="0" borderId="11" xfId="0" applyFont="1" applyBorder="1">
      <alignment vertical="top"/>
    </xf>
    <xf numFmtId="165" fontId="10" fillId="0" borderId="11" xfId="0" applyNumberFormat="1" applyFont="1" applyBorder="1" applyAlignment="1">
      <alignment horizontal="center"/>
    </xf>
    <xf numFmtId="0" fontId="7" fillId="0" borderId="17" xfId="0" applyFont="1" applyBorder="1">
      <alignment vertical="top"/>
    </xf>
    <xf numFmtId="0" fontId="16" fillId="0" borderId="18" xfId="0" applyFont="1" applyBorder="1">
      <alignment vertical="top"/>
    </xf>
    <xf numFmtId="0" fontId="10" fillId="0" borderId="12" xfId="0" applyFont="1" applyBorder="1">
      <alignment vertical="top"/>
    </xf>
    <xf numFmtId="165" fontId="10" fillId="0" borderId="12" xfId="0" applyNumberFormat="1" applyFont="1" applyBorder="1" applyAlignment="1">
      <alignment horizontal="center"/>
    </xf>
    <xf numFmtId="0" fontId="15" fillId="0" borderId="9" xfId="0" applyFont="1" applyBorder="1">
      <alignment vertical="top"/>
    </xf>
    <xf numFmtId="0" fontId="0" fillId="0" borderId="9" xfId="0" applyBorder="1">
      <alignment vertical="top"/>
    </xf>
    <xf numFmtId="0" fontId="16" fillId="0" borderId="0" xfId="0" applyFont="1">
      <alignment vertical="top"/>
    </xf>
    <xf numFmtId="165" fontId="10" fillId="0" borderId="0" xfId="0" applyNumberFormat="1" applyFont="1" applyAlignment="1">
      <alignment horizontal="center"/>
    </xf>
    <xf numFmtId="10" fontId="8" fillId="0" borderId="0" xfId="0" applyNumberFormat="1" applyFont="1">
      <alignment vertical="top"/>
    </xf>
    <xf numFmtId="0" fontId="17" fillId="0" borderId="0" xfId="0" applyFont="1">
      <alignment vertical="top"/>
    </xf>
    <xf numFmtId="166" fontId="17" fillId="0" borderId="0" xfId="0" applyNumberFormat="1" applyFont="1">
      <alignment vertical="top"/>
    </xf>
    <xf numFmtId="10" fontId="17" fillId="0" borderId="0" xfId="0" applyNumberFormat="1" applyFont="1">
      <alignment vertical="top"/>
    </xf>
    <xf numFmtId="0" fontId="10" fillId="0" borderId="0" xfId="0" applyFont="1">
      <alignment vertical="top"/>
    </xf>
    <xf numFmtId="0" fontId="18" fillId="0" borderId="0" xfId="0" applyFont="1" applyProtection="1">
      <alignment vertical="top"/>
      <protection locked="0"/>
    </xf>
    <xf numFmtId="0" fontId="18" fillId="0" borderId="0" xfId="0" applyFont="1" applyAlignment="1">
      <alignment horizontal="center"/>
    </xf>
    <xf numFmtId="0" fontId="19" fillId="0" borderId="0" xfId="0" applyFont="1">
      <alignment vertical="top"/>
    </xf>
    <xf numFmtId="0" fontId="20" fillId="0" borderId="0" xfId="0" applyFont="1" applyAlignment="1">
      <alignment horizontal="center"/>
    </xf>
    <xf numFmtId="0" fontId="11" fillId="0" borderId="9" xfId="0" applyFont="1" applyBorder="1" applyAlignment="1">
      <alignment horizontal="center"/>
    </xf>
    <xf numFmtId="0" fontId="18" fillId="24" borderId="5" xfId="0" applyFont="1" applyFill="1" applyBorder="1">
      <alignment vertical="top"/>
    </xf>
    <xf numFmtId="0" fontId="10" fillId="0" borderId="19" xfId="0" applyFont="1" applyBorder="1">
      <alignment vertical="top"/>
    </xf>
    <xf numFmtId="0" fontId="7" fillId="0" borderId="5" xfId="0" applyFont="1" applyBorder="1">
      <alignment vertical="top"/>
    </xf>
    <xf numFmtId="0" fontId="10" fillId="0" borderId="0" xfId="0" applyFont="1" applyAlignment="1">
      <alignment horizontal="left"/>
    </xf>
    <xf numFmtId="0" fontId="12" fillId="0" borderId="0" xfId="0" applyFont="1">
      <alignment vertical="top"/>
    </xf>
    <xf numFmtId="0" fontId="18" fillId="0" borderId="0" xfId="0" applyFont="1">
      <alignment vertical="top"/>
    </xf>
    <xf numFmtId="0" fontId="9" fillId="0" borderId="0" xfId="0" applyFont="1">
      <alignment vertical="top"/>
    </xf>
    <xf numFmtId="22" fontId="10" fillId="0" borderId="0" xfId="0" applyNumberFormat="1" applyFont="1">
      <alignment vertical="top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167" fontId="5" fillId="0" borderId="0" xfId="0" applyNumberFormat="1" applyFont="1" applyAlignment="1">
      <alignment horizontal="left" vertical="top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7" fillId="0" borderId="20" xfId="0" applyFont="1" applyBorder="1" applyAlignment="1"/>
    <xf numFmtId="0" fontId="7" fillId="0" borderId="21" xfId="0" applyFont="1" applyBorder="1" applyAlignment="1"/>
    <xf numFmtId="0" fontId="8" fillId="0" borderId="22" xfId="0" applyFont="1" applyBorder="1" applyAlignment="1"/>
    <xf numFmtId="0" fontId="8" fillId="0" borderId="23" xfId="0" applyFont="1" applyBorder="1" applyAlignment="1"/>
    <xf numFmtId="0" fontId="5" fillId="0" borderId="0" xfId="0" applyFont="1" applyAlignment="1">
      <alignment wrapText="1"/>
    </xf>
    <xf numFmtId="0" fontId="21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22" fillId="0" borderId="0" xfId="38" applyAlignment="1" applyProtection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0" fillId="0" borderId="0" xfId="0" quotePrefix="1">
      <alignment vertical="top"/>
    </xf>
    <xf numFmtId="0" fontId="5" fillId="25" borderId="24" xfId="0" applyFont="1" applyFill="1" applyBorder="1" applyAlignment="1">
      <alignment horizontal="left" vertical="top" wrapText="1" indent="1"/>
    </xf>
    <xf numFmtId="0" fontId="5" fillId="25" borderId="24" xfId="0" applyFont="1" applyFill="1" applyBorder="1" applyAlignment="1">
      <alignment horizontal="center" vertical="top" wrapText="1"/>
    </xf>
    <xf numFmtId="0" fontId="5" fillId="25" borderId="24" xfId="0" applyFont="1" applyFill="1" applyBorder="1" applyAlignment="1">
      <alignment horizontal="right" vertical="top" wrapText="1"/>
    </xf>
    <xf numFmtId="0" fontId="22" fillId="25" borderId="24" xfId="38" applyFill="1" applyBorder="1" applyAlignment="1" applyProtection="1">
      <alignment horizontal="right" vertical="top" wrapText="1"/>
    </xf>
    <xf numFmtId="0" fontId="15" fillId="0" borderId="0" xfId="0" applyFont="1" applyAlignme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9" fillId="0" borderId="9" xfId="0" applyFont="1" applyBorder="1" applyAlignment="1">
      <alignment horizontal="center"/>
    </xf>
    <xf numFmtId="0" fontId="18" fillId="0" borderId="0" xfId="0" applyFont="1" applyAlignment="1"/>
    <xf numFmtId="0" fontId="39" fillId="0" borderId="0" xfId="0" applyFont="1" applyAlignment="1">
      <alignment horizontal="left"/>
    </xf>
    <xf numFmtId="0" fontId="39" fillId="0" borderId="0" xfId="0" applyFont="1" applyAlignment="1">
      <alignment horizontal="center"/>
    </xf>
    <xf numFmtId="0" fontId="39" fillId="0" borderId="0" xfId="0" applyFont="1" applyAlignment="1"/>
    <xf numFmtId="0" fontId="39" fillId="0" borderId="0" xfId="0" applyFont="1">
      <alignment vertical="top"/>
    </xf>
    <xf numFmtId="0" fontId="39" fillId="0" borderId="0" xfId="0" applyFont="1" applyAlignment="1">
      <alignment horizontal="left" wrapText="1"/>
    </xf>
    <xf numFmtId="0" fontId="39" fillId="0" borderId="0" xfId="0" applyFont="1" applyAlignment="1">
      <alignment horizontal="center" wrapText="1"/>
    </xf>
    <xf numFmtId="0" fontId="40" fillId="0" borderId="0" xfId="42" applyFont="1" applyAlignment="1">
      <alignment horizontal="left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5" fillId="0" borderId="0" xfId="42" applyFont="1" applyAlignment="1">
      <alignment horizontal="center"/>
    </xf>
    <xf numFmtId="0" fontId="40" fillId="0" borderId="0" xfId="42" applyFont="1" applyAlignment="1">
      <alignment horizontal="center"/>
    </xf>
    <xf numFmtId="0" fontId="40" fillId="0" borderId="0" xfId="0" applyFont="1" applyAlignment="1"/>
    <xf numFmtId="0" fontId="40" fillId="0" borderId="0" xfId="0" applyFont="1" applyAlignment="1">
      <alignment horizontal="center"/>
    </xf>
    <xf numFmtId="0" fontId="40" fillId="0" borderId="0" xfId="0" applyFont="1" applyAlignment="1">
      <alignment horizontal="left"/>
    </xf>
    <xf numFmtId="0" fontId="40" fillId="0" borderId="0" xfId="42" applyFont="1"/>
    <xf numFmtId="0" fontId="6" fillId="0" borderId="0" xfId="0" applyFont="1" applyAlignment="1"/>
    <xf numFmtId="0" fontId="41" fillId="0" borderId="0" xfId="0" applyFont="1" applyAlignment="1"/>
    <xf numFmtId="0" fontId="42" fillId="0" borderId="0" xfId="0" applyFont="1" applyAlignment="1">
      <alignment horizontal="left" vertical="center" wrapText="1"/>
    </xf>
    <xf numFmtId="0" fontId="42" fillId="0" borderId="0" xfId="0" applyFont="1" applyAlignment="1">
      <alignment horizontal="center" vertical="center" wrapText="1"/>
    </xf>
    <xf numFmtId="0" fontId="42" fillId="0" borderId="0" xfId="0" applyFont="1" applyAlignment="1">
      <alignment vertical="center" wrapText="1"/>
    </xf>
    <xf numFmtId="0" fontId="42" fillId="0" borderId="0" xfId="0" applyFont="1" applyAlignment="1" applyProtection="1">
      <alignment horizontal="center" vertical="center" wrapText="1"/>
      <protection locked="0"/>
    </xf>
    <xf numFmtId="0" fontId="42" fillId="0" borderId="0" xfId="0" applyFont="1" applyAlignment="1" applyProtection="1">
      <alignment horizontal="left" vertical="center" wrapText="1"/>
      <protection locked="0"/>
    </xf>
    <xf numFmtId="14" fontId="6" fillId="0" borderId="0" xfId="0" applyNumberFormat="1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42" fillId="0" borderId="0" xfId="0" applyFont="1" applyAlignment="1" applyProtection="1">
      <alignment horizontal="left"/>
      <protection locked="0"/>
    </xf>
    <xf numFmtId="0" fontId="42" fillId="0" borderId="0" xfId="0" applyFont="1" applyAlignment="1" applyProtection="1">
      <alignment horizontal="center"/>
      <protection locked="0"/>
    </xf>
    <xf numFmtId="168" fontId="42" fillId="0" borderId="0" xfId="0" applyNumberFormat="1" applyFont="1" applyAlignment="1">
      <alignment horizontal="left" vertical="center" wrapText="1"/>
    </xf>
    <xf numFmtId="168" fontId="42" fillId="0" borderId="0" xfId="0" applyNumberFormat="1" applyFont="1" applyAlignment="1" applyProtection="1">
      <alignment horizontal="left" vertical="center" wrapText="1"/>
      <protection locked="0"/>
    </xf>
    <xf numFmtId="0" fontId="42" fillId="0" borderId="0" xfId="0" applyFont="1" applyAlignment="1" applyProtection="1">
      <alignment horizontal="center" vertical="center"/>
      <protection locked="0"/>
    </xf>
    <xf numFmtId="0" fontId="42" fillId="0" borderId="0" xfId="0" applyFont="1" applyAlignment="1">
      <alignment horizontal="left"/>
    </xf>
    <xf numFmtId="0" fontId="0" fillId="0" borderId="25" xfId="0" applyBorder="1" applyAlignment="1"/>
    <xf numFmtId="0" fontId="43" fillId="0" borderId="28" xfId="0" applyFont="1" applyBorder="1" applyAlignment="1">
      <alignment horizontal="right" vertical="center"/>
    </xf>
    <xf numFmtId="0" fontId="43" fillId="0" borderId="30" xfId="0" applyFont="1" applyBorder="1" applyAlignment="1">
      <alignment horizontal="right" vertical="center"/>
    </xf>
    <xf numFmtId="0" fontId="6" fillId="26" borderId="26" xfId="0" applyFont="1" applyFill="1" applyBorder="1" applyAlignment="1">
      <alignment horizontal="right" vertical="center"/>
    </xf>
    <xf numFmtId="0" fontId="6" fillId="26" borderId="27" xfId="0" applyFont="1" applyFill="1" applyBorder="1" applyAlignment="1">
      <alignment horizontal="center" vertical="center"/>
    </xf>
    <xf numFmtId="0" fontId="44" fillId="0" borderId="29" xfId="0" applyFont="1" applyBorder="1" applyAlignment="1">
      <alignment horizontal="right" vertical="center"/>
    </xf>
    <xf numFmtId="0" fontId="41" fillId="0" borderId="29" xfId="0" applyFont="1" applyBorder="1" applyAlignment="1">
      <alignment horizontal="right" vertical="center"/>
    </xf>
    <xf numFmtId="22" fontId="44" fillId="0" borderId="29" xfId="0" applyNumberFormat="1" applyFont="1" applyBorder="1" applyAlignment="1">
      <alignment horizontal="right" vertical="center"/>
    </xf>
    <xf numFmtId="22" fontId="44" fillId="0" borderId="31" xfId="0" applyNumberFormat="1" applyFont="1" applyBorder="1" applyAlignment="1">
      <alignment horizontal="righ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FZ Del - O-C Diagr.</a:t>
            </a:r>
          </a:p>
        </c:rich>
      </c:tx>
      <c:layout>
        <c:manualLayout>
          <c:xMode val="edge"/>
          <c:yMode val="edge"/>
          <c:x val="0.41666715271702148"/>
          <c:y val="3.53982300884955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9538279823902"/>
          <c:y val="0.14159332824405491"/>
          <c:w val="0.85416763211583124"/>
          <c:h val="0.643069699108416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-6984</c:v>
                </c:pt>
                <c:pt idx="1">
                  <c:v>-6947</c:v>
                </c:pt>
                <c:pt idx="2">
                  <c:v>-5992</c:v>
                </c:pt>
                <c:pt idx="3">
                  <c:v>-5656</c:v>
                </c:pt>
                <c:pt idx="4">
                  <c:v>-5167</c:v>
                </c:pt>
                <c:pt idx="5">
                  <c:v>-5162</c:v>
                </c:pt>
                <c:pt idx="6">
                  <c:v>-4156</c:v>
                </c:pt>
                <c:pt idx="7">
                  <c:v>-3737</c:v>
                </c:pt>
                <c:pt idx="8">
                  <c:v>-3308</c:v>
                </c:pt>
                <c:pt idx="9">
                  <c:v>-2228</c:v>
                </c:pt>
                <c:pt idx="10">
                  <c:v>-1854</c:v>
                </c:pt>
                <c:pt idx="11">
                  <c:v>0</c:v>
                </c:pt>
                <c:pt idx="12">
                  <c:v>5</c:v>
                </c:pt>
                <c:pt idx="13">
                  <c:v>28</c:v>
                </c:pt>
                <c:pt idx="14">
                  <c:v>2404</c:v>
                </c:pt>
                <c:pt idx="15">
                  <c:v>3238</c:v>
                </c:pt>
                <c:pt idx="16">
                  <c:v>4221</c:v>
                </c:pt>
                <c:pt idx="17">
                  <c:v>5577</c:v>
                </c:pt>
                <c:pt idx="18">
                  <c:v>5656</c:v>
                </c:pt>
                <c:pt idx="19">
                  <c:v>6099</c:v>
                </c:pt>
                <c:pt idx="20">
                  <c:v>8426</c:v>
                </c:pt>
                <c:pt idx="21">
                  <c:v>11126</c:v>
                </c:pt>
                <c:pt idx="22">
                  <c:v>11198</c:v>
                </c:pt>
                <c:pt idx="23">
                  <c:v>11226</c:v>
                </c:pt>
                <c:pt idx="24">
                  <c:v>11263</c:v>
                </c:pt>
                <c:pt idx="25">
                  <c:v>11277</c:v>
                </c:pt>
                <c:pt idx="26">
                  <c:v>11592</c:v>
                </c:pt>
                <c:pt idx="27">
                  <c:v>11609</c:v>
                </c:pt>
                <c:pt idx="28">
                  <c:v>11673</c:v>
                </c:pt>
                <c:pt idx="29">
                  <c:v>11678</c:v>
                </c:pt>
                <c:pt idx="30">
                  <c:v>12058</c:v>
                </c:pt>
                <c:pt idx="31">
                  <c:v>12079</c:v>
                </c:pt>
                <c:pt idx="32">
                  <c:v>12094</c:v>
                </c:pt>
                <c:pt idx="33">
                  <c:v>12099</c:v>
                </c:pt>
                <c:pt idx="34">
                  <c:v>12107</c:v>
                </c:pt>
                <c:pt idx="35">
                  <c:v>12113</c:v>
                </c:pt>
                <c:pt idx="36">
                  <c:v>12164</c:v>
                </c:pt>
                <c:pt idx="37">
                  <c:v>12173</c:v>
                </c:pt>
                <c:pt idx="38">
                  <c:v>12181</c:v>
                </c:pt>
                <c:pt idx="39">
                  <c:v>12524</c:v>
                </c:pt>
                <c:pt idx="40">
                  <c:v>12532</c:v>
                </c:pt>
                <c:pt idx="41">
                  <c:v>12550</c:v>
                </c:pt>
                <c:pt idx="42">
                  <c:v>12554</c:v>
                </c:pt>
                <c:pt idx="43">
                  <c:v>12555</c:v>
                </c:pt>
                <c:pt idx="44">
                  <c:v>12565</c:v>
                </c:pt>
                <c:pt idx="45">
                  <c:v>12579</c:v>
                </c:pt>
                <c:pt idx="46">
                  <c:v>12625</c:v>
                </c:pt>
                <c:pt idx="47">
                  <c:v>12625</c:v>
                </c:pt>
                <c:pt idx="48">
                  <c:v>12662</c:v>
                </c:pt>
                <c:pt idx="49">
                  <c:v>12094</c:v>
                </c:pt>
                <c:pt idx="50">
                  <c:v>12980</c:v>
                </c:pt>
                <c:pt idx="51">
                  <c:v>12984</c:v>
                </c:pt>
                <c:pt idx="52">
                  <c:v>12991</c:v>
                </c:pt>
                <c:pt idx="53">
                  <c:v>12998</c:v>
                </c:pt>
                <c:pt idx="54">
                  <c:v>13021</c:v>
                </c:pt>
                <c:pt idx="55">
                  <c:v>13077</c:v>
                </c:pt>
                <c:pt idx="56">
                  <c:v>13113</c:v>
                </c:pt>
                <c:pt idx="57">
                  <c:v>13114</c:v>
                </c:pt>
                <c:pt idx="58">
                  <c:v>13156</c:v>
                </c:pt>
                <c:pt idx="59">
                  <c:v>13457</c:v>
                </c:pt>
                <c:pt idx="60">
                  <c:v>13510</c:v>
                </c:pt>
                <c:pt idx="61">
                  <c:v>13529</c:v>
                </c:pt>
                <c:pt idx="62">
                  <c:v>13538</c:v>
                </c:pt>
                <c:pt idx="63">
                  <c:v>13543</c:v>
                </c:pt>
                <c:pt idx="64">
                  <c:v>13543</c:v>
                </c:pt>
                <c:pt idx="65">
                  <c:v>13556</c:v>
                </c:pt>
                <c:pt idx="66">
                  <c:v>13608</c:v>
                </c:pt>
                <c:pt idx="67">
                  <c:v>13617</c:v>
                </c:pt>
                <c:pt idx="68">
                  <c:v>13888</c:v>
                </c:pt>
                <c:pt idx="69">
                  <c:v>13923</c:v>
                </c:pt>
                <c:pt idx="70">
                  <c:v>13972</c:v>
                </c:pt>
                <c:pt idx="71">
                  <c:v>14009</c:v>
                </c:pt>
                <c:pt idx="72">
                  <c:v>14009</c:v>
                </c:pt>
                <c:pt idx="73">
                  <c:v>14009</c:v>
                </c:pt>
                <c:pt idx="74">
                  <c:v>14012</c:v>
                </c:pt>
                <c:pt idx="75">
                  <c:v>14018</c:v>
                </c:pt>
                <c:pt idx="76">
                  <c:v>14018</c:v>
                </c:pt>
                <c:pt idx="77">
                  <c:v>14026</c:v>
                </c:pt>
                <c:pt idx="78">
                  <c:v>14040</c:v>
                </c:pt>
                <c:pt idx="79">
                  <c:v>14083</c:v>
                </c:pt>
                <c:pt idx="80">
                  <c:v>14091</c:v>
                </c:pt>
                <c:pt idx="81">
                  <c:v>14097</c:v>
                </c:pt>
                <c:pt idx="82">
                  <c:v>14097</c:v>
                </c:pt>
                <c:pt idx="83">
                  <c:v>14148</c:v>
                </c:pt>
                <c:pt idx="84">
                  <c:v>14171</c:v>
                </c:pt>
                <c:pt idx="85">
                  <c:v>14354</c:v>
                </c:pt>
                <c:pt idx="86">
                  <c:v>14376</c:v>
                </c:pt>
                <c:pt idx="87">
                  <c:v>14390</c:v>
                </c:pt>
                <c:pt idx="88">
                  <c:v>14390</c:v>
                </c:pt>
                <c:pt idx="89">
                  <c:v>14395</c:v>
                </c:pt>
                <c:pt idx="90">
                  <c:v>14405</c:v>
                </c:pt>
                <c:pt idx="91">
                  <c:v>14405</c:v>
                </c:pt>
                <c:pt idx="92">
                  <c:v>14424</c:v>
                </c:pt>
                <c:pt idx="93">
                  <c:v>14464</c:v>
                </c:pt>
                <c:pt idx="94">
                  <c:v>14478</c:v>
                </c:pt>
                <c:pt idx="95">
                  <c:v>14478</c:v>
                </c:pt>
                <c:pt idx="96">
                  <c:v>14489</c:v>
                </c:pt>
                <c:pt idx="97">
                  <c:v>14498</c:v>
                </c:pt>
                <c:pt idx="98">
                  <c:v>14515</c:v>
                </c:pt>
                <c:pt idx="99">
                  <c:v>14535</c:v>
                </c:pt>
                <c:pt idx="100">
                  <c:v>14540</c:v>
                </c:pt>
                <c:pt idx="101">
                  <c:v>14557</c:v>
                </c:pt>
                <c:pt idx="102">
                  <c:v>14561</c:v>
                </c:pt>
                <c:pt idx="103">
                  <c:v>14805</c:v>
                </c:pt>
                <c:pt idx="104">
                  <c:v>14805</c:v>
                </c:pt>
                <c:pt idx="105">
                  <c:v>14828</c:v>
                </c:pt>
                <c:pt idx="106">
                  <c:v>14828</c:v>
                </c:pt>
                <c:pt idx="107">
                  <c:v>14848</c:v>
                </c:pt>
                <c:pt idx="108">
                  <c:v>14856</c:v>
                </c:pt>
                <c:pt idx="109">
                  <c:v>14862</c:v>
                </c:pt>
                <c:pt idx="110">
                  <c:v>14876</c:v>
                </c:pt>
                <c:pt idx="111">
                  <c:v>14879</c:v>
                </c:pt>
                <c:pt idx="112">
                  <c:v>14879</c:v>
                </c:pt>
                <c:pt idx="113">
                  <c:v>14879</c:v>
                </c:pt>
                <c:pt idx="114">
                  <c:v>14894</c:v>
                </c:pt>
                <c:pt idx="115">
                  <c:v>14899</c:v>
                </c:pt>
                <c:pt idx="116">
                  <c:v>14899</c:v>
                </c:pt>
                <c:pt idx="117">
                  <c:v>14916</c:v>
                </c:pt>
                <c:pt idx="118">
                  <c:v>14916</c:v>
                </c:pt>
                <c:pt idx="119">
                  <c:v>14916</c:v>
                </c:pt>
                <c:pt idx="120">
                  <c:v>14959</c:v>
                </c:pt>
                <c:pt idx="121">
                  <c:v>14967</c:v>
                </c:pt>
                <c:pt idx="122">
                  <c:v>15322</c:v>
                </c:pt>
                <c:pt idx="123">
                  <c:v>15365</c:v>
                </c:pt>
                <c:pt idx="124">
                  <c:v>15430</c:v>
                </c:pt>
                <c:pt idx="125">
                  <c:v>15456</c:v>
                </c:pt>
                <c:pt idx="126">
                  <c:v>15490</c:v>
                </c:pt>
                <c:pt idx="127">
                  <c:v>15789</c:v>
                </c:pt>
                <c:pt idx="128">
                  <c:v>15806</c:v>
                </c:pt>
                <c:pt idx="129">
                  <c:v>15817</c:v>
                </c:pt>
                <c:pt idx="130">
                  <c:v>15825</c:v>
                </c:pt>
                <c:pt idx="131">
                  <c:v>15826</c:v>
                </c:pt>
                <c:pt idx="132">
                  <c:v>15830</c:v>
                </c:pt>
                <c:pt idx="133">
                  <c:v>15835</c:v>
                </c:pt>
                <c:pt idx="134">
                  <c:v>15854</c:v>
                </c:pt>
                <c:pt idx="135">
                  <c:v>15899</c:v>
                </c:pt>
                <c:pt idx="136">
                  <c:v>15900</c:v>
                </c:pt>
                <c:pt idx="137">
                  <c:v>15913</c:v>
                </c:pt>
                <c:pt idx="138">
                  <c:v>15942</c:v>
                </c:pt>
                <c:pt idx="139">
                  <c:v>15970</c:v>
                </c:pt>
                <c:pt idx="140">
                  <c:v>16148</c:v>
                </c:pt>
                <c:pt idx="141">
                  <c:v>16272</c:v>
                </c:pt>
                <c:pt idx="142">
                  <c:v>16283</c:v>
                </c:pt>
                <c:pt idx="143">
                  <c:v>16296</c:v>
                </c:pt>
                <c:pt idx="144">
                  <c:v>16314</c:v>
                </c:pt>
                <c:pt idx="145">
                  <c:v>16314</c:v>
                </c:pt>
                <c:pt idx="146">
                  <c:v>16333</c:v>
                </c:pt>
                <c:pt idx="147">
                  <c:v>16346</c:v>
                </c:pt>
                <c:pt idx="148">
                  <c:v>16366</c:v>
                </c:pt>
                <c:pt idx="149">
                  <c:v>16371</c:v>
                </c:pt>
                <c:pt idx="150">
                  <c:v>16385</c:v>
                </c:pt>
                <c:pt idx="151">
                  <c:v>16394</c:v>
                </c:pt>
                <c:pt idx="152">
                  <c:v>16422</c:v>
                </c:pt>
                <c:pt idx="153">
                  <c:v>16454</c:v>
                </c:pt>
                <c:pt idx="154">
                  <c:v>16454</c:v>
                </c:pt>
                <c:pt idx="155">
                  <c:v>16468</c:v>
                </c:pt>
                <c:pt idx="156">
                  <c:v>16673</c:v>
                </c:pt>
                <c:pt idx="157">
                  <c:v>16748</c:v>
                </c:pt>
                <c:pt idx="158">
                  <c:v>16752</c:v>
                </c:pt>
                <c:pt idx="159">
                  <c:v>16776</c:v>
                </c:pt>
                <c:pt idx="160">
                  <c:v>16776</c:v>
                </c:pt>
                <c:pt idx="161">
                  <c:v>16781</c:v>
                </c:pt>
                <c:pt idx="162">
                  <c:v>16781</c:v>
                </c:pt>
                <c:pt idx="163">
                  <c:v>16789</c:v>
                </c:pt>
                <c:pt idx="164">
                  <c:v>16789</c:v>
                </c:pt>
                <c:pt idx="165">
                  <c:v>16804</c:v>
                </c:pt>
                <c:pt idx="166">
                  <c:v>16804</c:v>
                </c:pt>
                <c:pt idx="167">
                  <c:v>16809</c:v>
                </c:pt>
                <c:pt idx="168">
                  <c:v>16832</c:v>
                </c:pt>
                <c:pt idx="169">
                  <c:v>16855</c:v>
                </c:pt>
                <c:pt idx="170">
                  <c:v>16911</c:v>
                </c:pt>
                <c:pt idx="171">
                  <c:v>16957</c:v>
                </c:pt>
                <c:pt idx="172">
                  <c:v>17224</c:v>
                </c:pt>
                <c:pt idx="173">
                  <c:v>17224</c:v>
                </c:pt>
                <c:pt idx="174">
                  <c:v>17224</c:v>
                </c:pt>
                <c:pt idx="175">
                  <c:v>17228</c:v>
                </c:pt>
                <c:pt idx="176">
                  <c:v>17228</c:v>
                </c:pt>
                <c:pt idx="177">
                  <c:v>17228</c:v>
                </c:pt>
                <c:pt idx="178">
                  <c:v>17233</c:v>
                </c:pt>
                <c:pt idx="179">
                  <c:v>17233</c:v>
                </c:pt>
                <c:pt idx="180">
                  <c:v>17233</c:v>
                </c:pt>
                <c:pt idx="181">
                  <c:v>17233</c:v>
                </c:pt>
                <c:pt idx="182">
                  <c:v>17233</c:v>
                </c:pt>
                <c:pt idx="183">
                  <c:v>17233</c:v>
                </c:pt>
                <c:pt idx="184">
                  <c:v>17233</c:v>
                </c:pt>
                <c:pt idx="185">
                  <c:v>17233</c:v>
                </c:pt>
                <c:pt idx="186">
                  <c:v>17233</c:v>
                </c:pt>
                <c:pt idx="187">
                  <c:v>17275</c:v>
                </c:pt>
                <c:pt idx="188">
                  <c:v>17307</c:v>
                </c:pt>
                <c:pt idx="189">
                  <c:v>17315</c:v>
                </c:pt>
                <c:pt idx="190">
                  <c:v>17343</c:v>
                </c:pt>
                <c:pt idx="191">
                  <c:v>17349</c:v>
                </c:pt>
                <c:pt idx="192">
                  <c:v>17358</c:v>
                </c:pt>
                <c:pt idx="193">
                  <c:v>17679</c:v>
                </c:pt>
                <c:pt idx="194">
                  <c:v>17694</c:v>
                </c:pt>
                <c:pt idx="195">
                  <c:v>17708</c:v>
                </c:pt>
                <c:pt idx="196">
                  <c:v>17708</c:v>
                </c:pt>
                <c:pt idx="197">
                  <c:v>17721</c:v>
                </c:pt>
                <c:pt idx="198">
                  <c:v>17722</c:v>
                </c:pt>
                <c:pt idx="199">
                  <c:v>17744</c:v>
                </c:pt>
                <c:pt idx="200">
                  <c:v>17750</c:v>
                </c:pt>
                <c:pt idx="201">
                  <c:v>17750</c:v>
                </c:pt>
                <c:pt idx="202">
                  <c:v>17755</c:v>
                </c:pt>
                <c:pt idx="203">
                  <c:v>17781</c:v>
                </c:pt>
                <c:pt idx="204">
                  <c:v>17791</c:v>
                </c:pt>
                <c:pt idx="205">
                  <c:v>17795</c:v>
                </c:pt>
                <c:pt idx="206">
                  <c:v>17815</c:v>
                </c:pt>
                <c:pt idx="207">
                  <c:v>17829</c:v>
                </c:pt>
                <c:pt idx="208">
                  <c:v>17838</c:v>
                </c:pt>
                <c:pt idx="209">
                  <c:v>18128</c:v>
                </c:pt>
                <c:pt idx="210">
                  <c:v>18174</c:v>
                </c:pt>
                <c:pt idx="211">
                  <c:v>18174</c:v>
                </c:pt>
                <c:pt idx="212">
                  <c:v>18178</c:v>
                </c:pt>
                <c:pt idx="213">
                  <c:v>18179</c:v>
                </c:pt>
                <c:pt idx="214">
                  <c:v>18197</c:v>
                </c:pt>
                <c:pt idx="215">
                  <c:v>18202</c:v>
                </c:pt>
                <c:pt idx="216">
                  <c:v>18210</c:v>
                </c:pt>
                <c:pt idx="217">
                  <c:v>18211</c:v>
                </c:pt>
                <c:pt idx="218">
                  <c:v>18230</c:v>
                </c:pt>
                <c:pt idx="219">
                  <c:v>18230</c:v>
                </c:pt>
                <c:pt idx="220">
                  <c:v>18230</c:v>
                </c:pt>
                <c:pt idx="221">
                  <c:v>18239</c:v>
                </c:pt>
                <c:pt idx="222">
                  <c:v>18239</c:v>
                </c:pt>
                <c:pt idx="223">
                  <c:v>18239</c:v>
                </c:pt>
                <c:pt idx="224">
                  <c:v>18239</c:v>
                </c:pt>
                <c:pt idx="225">
                  <c:v>18247</c:v>
                </c:pt>
                <c:pt idx="226">
                  <c:v>18256</c:v>
                </c:pt>
                <c:pt idx="227">
                  <c:v>18281</c:v>
                </c:pt>
                <c:pt idx="228">
                  <c:v>18598</c:v>
                </c:pt>
                <c:pt idx="229">
                  <c:v>18598</c:v>
                </c:pt>
                <c:pt idx="230">
                  <c:v>18625</c:v>
                </c:pt>
                <c:pt idx="231">
                  <c:v>18626</c:v>
                </c:pt>
                <c:pt idx="232">
                  <c:v>18626</c:v>
                </c:pt>
                <c:pt idx="233">
                  <c:v>18626</c:v>
                </c:pt>
                <c:pt idx="234">
                  <c:v>18626</c:v>
                </c:pt>
                <c:pt idx="235">
                  <c:v>18630</c:v>
                </c:pt>
                <c:pt idx="236">
                  <c:v>18654</c:v>
                </c:pt>
                <c:pt idx="237">
                  <c:v>18658</c:v>
                </c:pt>
                <c:pt idx="238">
                  <c:v>18663</c:v>
                </c:pt>
                <c:pt idx="239">
                  <c:v>18663</c:v>
                </c:pt>
                <c:pt idx="240">
                  <c:v>18667</c:v>
                </c:pt>
                <c:pt idx="241">
                  <c:v>18676</c:v>
                </c:pt>
                <c:pt idx="242">
                  <c:v>18705</c:v>
                </c:pt>
                <c:pt idx="243">
                  <c:v>18731</c:v>
                </c:pt>
                <c:pt idx="244">
                  <c:v>18742</c:v>
                </c:pt>
                <c:pt idx="245">
                  <c:v>18742</c:v>
                </c:pt>
                <c:pt idx="246">
                  <c:v>18764</c:v>
                </c:pt>
                <c:pt idx="247">
                  <c:v>18773</c:v>
                </c:pt>
                <c:pt idx="248">
                  <c:v>18779</c:v>
                </c:pt>
                <c:pt idx="249">
                  <c:v>18787</c:v>
                </c:pt>
                <c:pt idx="250">
                  <c:v>18788</c:v>
                </c:pt>
                <c:pt idx="251">
                  <c:v>19030</c:v>
                </c:pt>
                <c:pt idx="252">
                  <c:v>19069</c:v>
                </c:pt>
                <c:pt idx="253">
                  <c:v>19078</c:v>
                </c:pt>
                <c:pt idx="254">
                  <c:v>19078</c:v>
                </c:pt>
                <c:pt idx="255">
                  <c:v>19078</c:v>
                </c:pt>
                <c:pt idx="256">
                  <c:v>19104</c:v>
                </c:pt>
                <c:pt idx="257">
                  <c:v>19110</c:v>
                </c:pt>
                <c:pt idx="258">
                  <c:v>19110</c:v>
                </c:pt>
                <c:pt idx="259">
                  <c:v>19115</c:v>
                </c:pt>
                <c:pt idx="260">
                  <c:v>19124</c:v>
                </c:pt>
                <c:pt idx="261">
                  <c:v>19157</c:v>
                </c:pt>
                <c:pt idx="262">
                  <c:v>19157</c:v>
                </c:pt>
                <c:pt idx="263">
                  <c:v>19161</c:v>
                </c:pt>
                <c:pt idx="264">
                  <c:v>19165</c:v>
                </c:pt>
                <c:pt idx="265">
                  <c:v>19171</c:v>
                </c:pt>
                <c:pt idx="266">
                  <c:v>19180</c:v>
                </c:pt>
                <c:pt idx="267">
                  <c:v>19183</c:v>
                </c:pt>
                <c:pt idx="268">
                  <c:v>19493</c:v>
                </c:pt>
                <c:pt idx="269">
                  <c:v>19539</c:v>
                </c:pt>
                <c:pt idx="270">
                  <c:v>19562</c:v>
                </c:pt>
                <c:pt idx="271">
                  <c:v>19632</c:v>
                </c:pt>
                <c:pt idx="272">
                  <c:v>19641</c:v>
                </c:pt>
                <c:pt idx="273">
                  <c:v>19677</c:v>
                </c:pt>
                <c:pt idx="274">
                  <c:v>19981</c:v>
                </c:pt>
                <c:pt idx="275">
                  <c:v>20000</c:v>
                </c:pt>
                <c:pt idx="276">
                  <c:v>20018</c:v>
                </c:pt>
                <c:pt idx="277">
                  <c:v>20019</c:v>
                </c:pt>
                <c:pt idx="278">
                  <c:v>20019</c:v>
                </c:pt>
                <c:pt idx="279">
                  <c:v>20019</c:v>
                </c:pt>
                <c:pt idx="280">
                  <c:v>20028</c:v>
                </c:pt>
                <c:pt idx="281">
                  <c:v>20061</c:v>
                </c:pt>
                <c:pt idx="282">
                  <c:v>20062</c:v>
                </c:pt>
                <c:pt idx="283">
                  <c:v>20065</c:v>
                </c:pt>
                <c:pt idx="284">
                  <c:v>20065</c:v>
                </c:pt>
                <c:pt idx="285">
                  <c:v>20084</c:v>
                </c:pt>
                <c:pt idx="286">
                  <c:v>20087</c:v>
                </c:pt>
                <c:pt idx="287">
                  <c:v>20093</c:v>
                </c:pt>
                <c:pt idx="288">
                  <c:v>20120</c:v>
                </c:pt>
                <c:pt idx="289">
                  <c:v>20121</c:v>
                </c:pt>
                <c:pt idx="290">
                  <c:v>20166</c:v>
                </c:pt>
                <c:pt idx="291">
                  <c:v>20175</c:v>
                </c:pt>
                <c:pt idx="292">
                  <c:v>20466</c:v>
                </c:pt>
                <c:pt idx="293">
                  <c:v>20471</c:v>
                </c:pt>
                <c:pt idx="294">
                  <c:v>20471</c:v>
                </c:pt>
                <c:pt idx="295">
                  <c:v>20485</c:v>
                </c:pt>
                <c:pt idx="296">
                  <c:v>20499</c:v>
                </c:pt>
                <c:pt idx="297">
                  <c:v>20499</c:v>
                </c:pt>
                <c:pt idx="298">
                  <c:v>20499</c:v>
                </c:pt>
                <c:pt idx="299">
                  <c:v>20522</c:v>
                </c:pt>
                <c:pt idx="300">
                  <c:v>20573</c:v>
                </c:pt>
                <c:pt idx="301">
                  <c:v>20573</c:v>
                </c:pt>
                <c:pt idx="302">
                  <c:v>20582</c:v>
                </c:pt>
                <c:pt idx="303">
                  <c:v>20582</c:v>
                </c:pt>
                <c:pt idx="304">
                  <c:v>20610</c:v>
                </c:pt>
                <c:pt idx="305">
                  <c:v>20610</c:v>
                </c:pt>
                <c:pt idx="306">
                  <c:v>20615</c:v>
                </c:pt>
                <c:pt idx="307">
                  <c:v>20615</c:v>
                </c:pt>
                <c:pt idx="308">
                  <c:v>20638</c:v>
                </c:pt>
                <c:pt idx="309">
                  <c:v>20917</c:v>
                </c:pt>
                <c:pt idx="310">
                  <c:v>20955</c:v>
                </c:pt>
                <c:pt idx="311">
                  <c:v>20988</c:v>
                </c:pt>
                <c:pt idx="312">
                  <c:v>21099</c:v>
                </c:pt>
                <c:pt idx="313">
                  <c:v>21113</c:v>
                </c:pt>
                <c:pt idx="314">
                  <c:v>21403</c:v>
                </c:pt>
                <c:pt idx="315">
                  <c:v>21412</c:v>
                </c:pt>
                <c:pt idx="316">
                  <c:v>21421</c:v>
                </c:pt>
                <c:pt idx="317">
                  <c:v>21449</c:v>
                </c:pt>
                <c:pt idx="318">
                  <c:v>21454</c:v>
                </c:pt>
                <c:pt idx="319">
                  <c:v>21457</c:v>
                </c:pt>
                <c:pt idx="320">
                  <c:v>21462</c:v>
                </c:pt>
                <c:pt idx="321">
                  <c:v>21486</c:v>
                </c:pt>
                <c:pt idx="322">
                  <c:v>21500</c:v>
                </c:pt>
                <c:pt idx="323">
                  <c:v>21514</c:v>
                </c:pt>
                <c:pt idx="324">
                  <c:v>21514</c:v>
                </c:pt>
                <c:pt idx="325">
                  <c:v>21536</c:v>
                </c:pt>
                <c:pt idx="326">
                  <c:v>21550</c:v>
                </c:pt>
                <c:pt idx="327">
                  <c:v>21551</c:v>
                </c:pt>
                <c:pt idx="328">
                  <c:v>21559</c:v>
                </c:pt>
                <c:pt idx="329">
                  <c:v>21855</c:v>
                </c:pt>
                <c:pt idx="330">
                  <c:v>21878</c:v>
                </c:pt>
                <c:pt idx="331">
                  <c:v>21892</c:v>
                </c:pt>
                <c:pt idx="332">
                  <c:v>21901</c:v>
                </c:pt>
                <c:pt idx="333">
                  <c:v>21901</c:v>
                </c:pt>
                <c:pt idx="334">
                  <c:v>21901</c:v>
                </c:pt>
                <c:pt idx="335">
                  <c:v>21901</c:v>
                </c:pt>
                <c:pt idx="336">
                  <c:v>21901</c:v>
                </c:pt>
                <c:pt idx="337">
                  <c:v>21901</c:v>
                </c:pt>
                <c:pt idx="338">
                  <c:v>21901</c:v>
                </c:pt>
                <c:pt idx="339">
                  <c:v>21901</c:v>
                </c:pt>
                <c:pt idx="340">
                  <c:v>21906</c:v>
                </c:pt>
                <c:pt idx="341">
                  <c:v>21909</c:v>
                </c:pt>
                <c:pt idx="342">
                  <c:v>21909</c:v>
                </c:pt>
                <c:pt idx="343">
                  <c:v>21910</c:v>
                </c:pt>
                <c:pt idx="344">
                  <c:v>21910</c:v>
                </c:pt>
                <c:pt idx="345">
                  <c:v>21915</c:v>
                </c:pt>
                <c:pt idx="346">
                  <c:v>21929</c:v>
                </c:pt>
                <c:pt idx="347">
                  <c:v>21929</c:v>
                </c:pt>
                <c:pt idx="348">
                  <c:v>21929</c:v>
                </c:pt>
                <c:pt idx="349">
                  <c:v>21932</c:v>
                </c:pt>
                <c:pt idx="350">
                  <c:v>21938</c:v>
                </c:pt>
                <c:pt idx="351">
                  <c:v>21938</c:v>
                </c:pt>
                <c:pt idx="352">
                  <c:v>21938</c:v>
                </c:pt>
                <c:pt idx="353">
                  <c:v>21938</c:v>
                </c:pt>
                <c:pt idx="354">
                  <c:v>21943</c:v>
                </c:pt>
                <c:pt idx="355">
                  <c:v>21943</c:v>
                </c:pt>
                <c:pt idx="356">
                  <c:v>21943</c:v>
                </c:pt>
                <c:pt idx="357">
                  <c:v>21952</c:v>
                </c:pt>
                <c:pt idx="358">
                  <c:v>21965</c:v>
                </c:pt>
                <c:pt idx="359">
                  <c:v>21988</c:v>
                </c:pt>
                <c:pt idx="360">
                  <c:v>22008</c:v>
                </c:pt>
                <c:pt idx="361">
                  <c:v>22316</c:v>
                </c:pt>
                <c:pt idx="362">
                  <c:v>22316</c:v>
                </c:pt>
                <c:pt idx="363">
                  <c:v>22316</c:v>
                </c:pt>
                <c:pt idx="364">
                  <c:v>22316</c:v>
                </c:pt>
                <c:pt idx="365">
                  <c:v>22316</c:v>
                </c:pt>
                <c:pt idx="366">
                  <c:v>22353</c:v>
                </c:pt>
                <c:pt idx="367">
                  <c:v>22353</c:v>
                </c:pt>
                <c:pt idx="368">
                  <c:v>22353</c:v>
                </c:pt>
                <c:pt idx="369">
                  <c:v>22353</c:v>
                </c:pt>
                <c:pt idx="370">
                  <c:v>22353</c:v>
                </c:pt>
                <c:pt idx="371">
                  <c:v>22353</c:v>
                </c:pt>
                <c:pt idx="372">
                  <c:v>22357</c:v>
                </c:pt>
                <c:pt idx="373">
                  <c:v>22380</c:v>
                </c:pt>
                <c:pt idx="374">
                  <c:v>22381</c:v>
                </c:pt>
                <c:pt idx="375">
                  <c:v>22390</c:v>
                </c:pt>
                <c:pt idx="376">
                  <c:v>22390</c:v>
                </c:pt>
                <c:pt idx="377">
                  <c:v>22390</c:v>
                </c:pt>
                <c:pt idx="378">
                  <c:v>22390</c:v>
                </c:pt>
                <c:pt idx="379">
                  <c:v>22390</c:v>
                </c:pt>
                <c:pt idx="380">
                  <c:v>22390</c:v>
                </c:pt>
                <c:pt idx="381">
                  <c:v>22390</c:v>
                </c:pt>
                <c:pt idx="382">
                  <c:v>22399</c:v>
                </c:pt>
                <c:pt idx="383">
                  <c:v>22418</c:v>
                </c:pt>
                <c:pt idx="384">
                  <c:v>22426</c:v>
                </c:pt>
                <c:pt idx="385">
                  <c:v>22463</c:v>
                </c:pt>
                <c:pt idx="386">
                  <c:v>22469</c:v>
                </c:pt>
                <c:pt idx="387">
                  <c:v>22725</c:v>
                </c:pt>
                <c:pt idx="388">
                  <c:v>22754</c:v>
                </c:pt>
                <c:pt idx="389">
                  <c:v>22782</c:v>
                </c:pt>
                <c:pt idx="390">
                  <c:v>22818</c:v>
                </c:pt>
                <c:pt idx="391">
                  <c:v>22833</c:v>
                </c:pt>
                <c:pt idx="392">
                  <c:v>22833</c:v>
                </c:pt>
                <c:pt idx="393">
                  <c:v>22833</c:v>
                </c:pt>
                <c:pt idx="394">
                  <c:v>22841</c:v>
                </c:pt>
                <c:pt idx="395">
                  <c:v>22841</c:v>
                </c:pt>
                <c:pt idx="396">
                  <c:v>22842</c:v>
                </c:pt>
                <c:pt idx="397">
                  <c:v>22842</c:v>
                </c:pt>
                <c:pt idx="398">
                  <c:v>22842</c:v>
                </c:pt>
                <c:pt idx="399">
                  <c:v>22847</c:v>
                </c:pt>
                <c:pt idx="400">
                  <c:v>22847</c:v>
                </c:pt>
                <c:pt idx="401">
                  <c:v>22847</c:v>
                </c:pt>
                <c:pt idx="402">
                  <c:v>22847</c:v>
                </c:pt>
                <c:pt idx="403">
                  <c:v>22847</c:v>
                </c:pt>
                <c:pt idx="404">
                  <c:v>22847</c:v>
                </c:pt>
                <c:pt idx="405">
                  <c:v>22847</c:v>
                </c:pt>
                <c:pt idx="406">
                  <c:v>22850</c:v>
                </c:pt>
                <c:pt idx="407">
                  <c:v>22869</c:v>
                </c:pt>
                <c:pt idx="408">
                  <c:v>22870</c:v>
                </c:pt>
                <c:pt idx="409">
                  <c:v>23262</c:v>
                </c:pt>
                <c:pt idx="410">
                  <c:v>23271</c:v>
                </c:pt>
                <c:pt idx="411">
                  <c:v>23271</c:v>
                </c:pt>
                <c:pt idx="412">
                  <c:v>23285</c:v>
                </c:pt>
                <c:pt idx="413">
                  <c:v>23294</c:v>
                </c:pt>
                <c:pt idx="414">
                  <c:v>23294</c:v>
                </c:pt>
                <c:pt idx="415">
                  <c:v>23367</c:v>
                </c:pt>
                <c:pt idx="416">
                  <c:v>23717</c:v>
                </c:pt>
                <c:pt idx="417">
                  <c:v>23726</c:v>
                </c:pt>
                <c:pt idx="418">
                  <c:v>23727</c:v>
                </c:pt>
                <c:pt idx="419">
                  <c:v>23745</c:v>
                </c:pt>
                <c:pt idx="420">
                  <c:v>23760</c:v>
                </c:pt>
                <c:pt idx="421">
                  <c:v>23774</c:v>
                </c:pt>
                <c:pt idx="422">
                  <c:v>23808</c:v>
                </c:pt>
                <c:pt idx="423">
                  <c:v>23848</c:v>
                </c:pt>
                <c:pt idx="424">
                  <c:v>23862</c:v>
                </c:pt>
                <c:pt idx="425">
                  <c:v>23862</c:v>
                </c:pt>
                <c:pt idx="426">
                  <c:v>23862</c:v>
                </c:pt>
                <c:pt idx="427">
                  <c:v>24156</c:v>
                </c:pt>
                <c:pt idx="428">
                  <c:v>24156</c:v>
                </c:pt>
                <c:pt idx="429">
                  <c:v>24156</c:v>
                </c:pt>
                <c:pt idx="430">
                  <c:v>24198</c:v>
                </c:pt>
                <c:pt idx="431">
                  <c:v>24236</c:v>
                </c:pt>
                <c:pt idx="432">
                  <c:v>24249</c:v>
                </c:pt>
                <c:pt idx="433">
                  <c:v>24249</c:v>
                </c:pt>
                <c:pt idx="434">
                  <c:v>24305</c:v>
                </c:pt>
                <c:pt idx="435">
                  <c:v>24345</c:v>
                </c:pt>
                <c:pt idx="436">
                  <c:v>24351</c:v>
                </c:pt>
                <c:pt idx="437">
                  <c:v>24359</c:v>
                </c:pt>
                <c:pt idx="438">
                  <c:v>24655</c:v>
                </c:pt>
                <c:pt idx="439">
                  <c:v>24655</c:v>
                </c:pt>
                <c:pt idx="440">
                  <c:v>24655</c:v>
                </c:pt>
                <c:pt idx="441">
                  <c:v>24655</c:v>
                </c:pt>
                <c:pt idx="442">
                  <c:v>24678</c:v>
                </c:pt>
                <c:pt idx="443">
                  <c:v>24729</c:v>
                </c:pt>
                <c:pt idx="444">
                  <c:v>24737</c:v>
                </c:pt>
                <c:pt idx="445">
                  <c:v>24738</c:v>
                </c:pt>
                <c:pt idx="446">
                  <c:v>24738</c:v>
                </c:pt>
                <c:pt idx="447">
                  <c:v>24752</c:v>
                </c:pt>
                <c:pt idx="448">
                  <c:v>24760</c:v>
                </c:pt>
                <c:pt idx="449">
                  <c:v>24760</c:v>
                </c:pt>
                <c:pt idx="450">
                  <c:v>24803</c:v>
                </c:pt>
                <c:pt idx="451">
                  <c:v>24803</c:v>
                </c:pt>
                <c:pt idx="452">
                  <c:v>25147</c:v>
                </c:pt>
                <c:pt idx="453">
                  <c:v>25152</c:v>
                </c:pt>
                <c:pt idx="454">
                  <c:v>25153</c:v>
                </c:pt>
                <c:pt idx="455">
                  <c:v>25162</c:v>
                </c:pt>
                <c:pt idx="456">
                  <c:v>25167</c:v>
                </c:pt>
                <c:pt idx="457">
                  <c:v>25193</c:v>
                </c:pt>
                <c:pt idx="458">
                  <c:v>25222</c:v>
                </c:pt>
                <c:pt idx="459">
                  <c:v>25249</c:v>
                </c:pt>
                <c:pt idx="460">
                  <c:v>25255</c:v>
                </c:pt>
                <c:pt idx="461">
                  <c:v>25263</c:v>
                </c:pt>
                <c:pt idx="462">
                  <c:v>25263</c:v>
                </c:pt>
                <c:pt idx="463">
                  <c:v>25291</c:v>
                </c:pt>
                <c:pt idx="464">
                  <c:v>25291</c:v>
                </c:pt>
                <c:pt idx="465">
                  <c:v>25540</c:v>
                </c:pt>
                <c:pt idx="466">
                  <c:v>25605</c:v>
                </c:pt>
                <c:pt idx="467">
                  <c:v>25605</c:v>
                </c:pt>
                <c:pt idx="468">
                  <c:v>25605</c:v>
                </c:pt>
                <c:pt idx="469">
                  <c:v>25614</c:v>
                </c:pt>
                <c:pt idx="470">
                  <c:v>25627</c:v>
                </c:pt>
                <c:pt idx="471">
                  <c:v>25627</c:v>
                </c:pt>
                <c:pt idx="472">
                  <c:v>25659</c:v>
                </c:pt>
                <c:pt idx="473">
                  <c:v>25664</c:v>
                </c:pt>
                <c:pt idx="474">
                  <c:v>25669</c:v>
                </c:pt>
                <c:pt idx="475">
                  <c:v>25678</c:v>
                </c:pt>
                <c:pt idx="476">
                  <c:v>25678</c:v>
                </c:pt>
                <c:pt idx="477">
                  <c:v>25678</c:v>
                </c:pt>
                <c:pt idx="478">
                  <c:v>25679</c:v>
                </c:pt>
                <c:pt idx="479">
                  <c:v>25706</c:v>
                </c:pt>
                <c:pt idx="480">
                  <c:v>25721</c:v>
                </c:pt>
                <c:pt idx="481">
                  <c:v>25772</c:v>
                </c:pt>
                <c:pt idx="482">
                  <c:v>26051</c:v>
                </c:pt>
                <c:pt idx="483">
                  <c:v>26060</c:v>
                </c:pt>
                <c:pt idx="484">
                  <c:v>26117</c:v>
                </c:pt>
                <c:pt idx="485">
                  <c:v>26134</c:v>
                </c:pt>
                <c:pt idx="486">
                  <c:v>26167</c:v>
                </c:pt>
                <c:pt idx="487">
                  <c:v>26190</c:v>
                </c:pt>
                <c:pt idx="488">
                  <c:v>26238</c:v>
                </c:pt>
                <c:pt idx="489">
                  <c:v>26568</c:v>
                </c:pt>
                <c:pt idx="490">
                  <c:v>26614</c:v>
                </c:pt>
                <c:pt idx="491">
                  <c:v>26629</c:v>
                </c:pt>
                <c:pt idx="492">
                  <c:v>26648</c:v>
                </c:pt>
                <c:pt idx="493">
                  <c:v>26648</c:v>
                </c:pt>
                <c:pt idx="494">
                  <c:v>26648</c:v>
                </c:pt>
                <c:pt idx="495">
                  <c:v>26648</c:v>
                </c:pt>
                <c:pt idx="496">
                  <c:v>26648</c:v>
                </c:pt>
                <c:pt idx="497">
                  <c:v>26648</c:v>
                </c:pt>
                <c:pt idx="498">
                  <c:v>26661</c:v>
                </c:pt>
                <c:pt idx="499">
                  <c:v>26679</c:v>
                </c:pt>
                <c:pt idx="500">
                  <c:v>26679</c:v>
                </c:pt>
                <c:pt idx="501">
                  <c:v>26707</c:v>
                </c:pt>
                <c:pt idx="502">
                  <c:v>27029</c:v>
                </c:pt>
                <c:pt idx="503">
                  <c:v>27034</c:v>
                </c:pt>
                <c:pt idx="504">
                  <c:v>27040</c:v>
                </c:pt>
                <c:pt idx="505">
                  <c:v>27044</c:v>
                </c:pt>
                <c:pt idx="506">
                  <c:v>27099</c:v>
                </c:pt>
                <c:pt idx="507">
                  <c:v>27108</c:v>
                </c:pt>
                <c:pt idx="508">
                  <c:v>27122</c:v>
                </c:pt>
                <c:pt idx="509">
                  <c:v>27399</c:v>
                </c:pt>
                <c:pt idx="510">
                  <c:v>27491</c:v>
                </c:pt>
                <c:pt idx="511">
                  <c:v>27492</c:v>
                </c:pt>
                <c:pt idx="512">
                  <c:v>27561</c:v>
                </c:pt>
                <c:pt idx="513">
                  <c:v>27580</c:v>
                </c:pt>
                <c:pt idx="514">
                  <c:v>27588</c:v>
                </c:pt>
                <c:pt idx="515">
                  <c:v>27588</c:v>
                </c:pt>
                <c:pt idx="516">
                  <c:v>27891</c:v>
                </c:pt>
                <c:pt idx="517">
                  <c:v>27990</c:v>
                </c:pt>
                <c:pt idx="518">
                  <c:v>27990</c:v>
                </c:pt>
                <c:pt idx="519">
                  <c:v>27995</c:v>
                </c:pt>
                <c:pt idx="520">
                  <c:v>28003</c:v>
                </c:pt>
                <c:pt idx="521">
                  <c:v>28003</c:v>
                </c:pt>
                <c:pt idx="522">
                  <c:v>28007</c:v>
                </c:pt>
                <c:pt idx="523">
                  <c:v>28012</c:v>
                </c:pt>
                <c:pt idx="524">
                  <c:v>28018</c:v>
                </c:pt>
                <c:pt idx="525">
                  <c:v>28052</c:v>
                </c:pt>
                <c:pt idx="526">
                  <c:v>28077</c:v>
                </c:pt>
                <c:pt idx="527">
                  <c:v>28391</c:v>
                </c:pt>
                <c:pt idx="528">
                  <c:v>28391</c:v>
                </c:pt>
                <c:pt idx="529">
                  <c:v>28409</c:v>
                </c:pt>
                <c:pt idx="530">
                  <c:v>28464</c:v>
                </c:pt>
                <c:pt idx="531">
                  <c:v>28464</c:v>
                </c:pt>
                <c:pt idx="532">
                  <c:v>28469</c:v>
                </c:pt>
                <c:pt idx="533">
                  <c:v>28473</c:v>
                </c:pt>
                <c:pt idx="534">
                  <c:v>28510</c:v>
                </c:pt>
                <c:pt idx="535">
                  <c:v>28564</c:v>
                </c:pt>
                <c:pt idx="536">
                  <c:v>28865</c:v>
                </c:pt>
                <c:pt idx="537">
                  <c:v>28928</c:v>
                </c:pt>
                <c:pt idx="538">
                  <c:v>28936</c:v>
                </c:pt>
                <c:pt idx="539">
                  <c:v>28944</c:v>
                </c:pt>
                <c:pt idx="540">
                  <c:v>28981</c:v>
                </c:pt>
                <c:pt idx="541">
                  <c:v>28981</c:v>
                </c:pt>
                <c:pt idx="542">
                  <c:v>29303</c:v>
                </c:pt>
                <c:pt idx="543">
                  <c:v>29331</c:v>
                </c:pt>
                <c:pt idx="544">
                  <c:v>29332</c:v>
                </c:pt>
                <c:pt idx="545">
                  <c:v>29385</c:v>
                </c:pt>
                <c:pt idx="546">
                  <c:v>29456</c:v>
                </c:pt>
                <c:pt idx="547">
                  <c:v>29473</c:v>
                </c:pt>
                <c:pt idx="548">
                  <c:v>29795</c:v>
                </c:pt>
                <c:pt idx="549">
                  <c:v>29880</c:v>
                </c:pt>
                <c:pt idx="550">
                  <c:v>29894</c:v>
                </c:pt>
                <c:pt idx="551">
                  <c:v>29908.5</c:v>
                </c:pt>
                <c:pt idx="552">
                  <c:v>29920</c:v>
                </c:pt>
                <c:pt idx="553">
                  <c:v>30304</c:v>
                </c:pt>
                <c:pt idx="554">
                  <c:v>30305</c:v>
                </c:pt>
                <c:pt idx="555">
                  <c:v>30343</c:v>
                </c:pt>
                <c:pt idx="556">
                  <c:v>30343</c:v>
                </c:pt>
                <c:pt idx="557">
                  <c:v>30343</c:v>
                </c:pt>
                <c:pt idx="558">
                  <c:v>30354.5</c:v>
                </c:pt>
                <c:pt idx="559">
                  <c:v>30357</c:v>
                </c:pt>
                <c:pt idx="560">
                  <c:v>30357</c:v>
                </c:pt>
                <c:pt idx="561">
                  <c:v>30357</c:v>
                </c:pt>
                <c:pt idx="562">
                  <c:v>30748</c:v>
                </c:pt>
                <c:pt idx="563">
                  <c:v>30778</c:v>
                </c:pt>
                <c:pt idx="564">
                  <c:v>30798</c:v>
                </c:pt>
                <c:pt idx="565">
                  <c:v>30799</c:v>
                </c:pt>
                <c:pt idx="566">
                  <c:v>30799</c:v>
                </c:pt>
                <c:pt idx="567">
                  <c:v>30877</c:v>
                </c:pt>
                <c:pt idx="568">
                  <c:v>31241</c:v>
                </c:pt>
                <c:pt idx="569">
                  <c:v>31241</c:v>
                </c:pt>
                <c:pt idx="570">
                  <c:v>31269.5</c:v>
                </c:pt>
                <c:pt idx="571">
                  <c:v>31301</c:v>
                </c:pt>
                <c:pt idx="572">
                  <c:v>31301</c:v>
                </c:pt>
                <c:pt idx="573">
                  <c:v>31699</c:v>
                </c:pt>
                <c:pt idx="574">
                  <c:v>31748</c:v>
                </c:pt>
                <c:pt idx="575">
                  <c:v>31748</c:v>
                </c:pt>
                <c:pt idx="576">
                  <c:v>31753</c:v>
                </c:pt>
                <c:pt idx="577">
                  <c:v>31762</c:v>
                </c:pt>
                <c:pt idx="578">
                  <c:v>32118</c:v>
                </c:pt>
                <c:pt idx="579">
                  <c:v>32132</c:v>
                </c:pt>
                <c:pt idx="580">
                  <c:v>32132</c:v>
                </c:pt>
                <c:pt idx="581">
                  <c:v>32152.5</c:v>
                </c:pt>
                <c:pt idx="582">
                  <c:v>32160</c:v>
                </c:pt>
                <c:pt idx="583">
                  <c:v>32160</c:v>
                </c:pt>
                <c:pt idx="584">
                  <c:v>32168.5</c:v>
                </c:pt>
                <c:pt idx="585">
                  <c:v>32172</c:v>
                </c:pt>
                <c:pt idx="586">
                  <c:v>32173.5</c:v>
                </c:pt>
                <c:pt idx="587">
                  <c:v>32618.5</c:v>
                </c:pt>
                <c:pt idx="588">
                  <c:v>32643.5</c:v>
                </c:pt>
                <c:pt idx="589">
                  <c:v>32643.5</c:v>
                </c:pt>
                <c:pt idx="590">
                  <c:v>32643.5</c:v>
                </c:pt>
                <c:pt idx="591">
                  <c:v>32643.5</c:v>
                </c:pt>
                <c:pt idx="592">
                  <c:v>32643.5</c:v>
                </c:pt>
                <c:pt idx="593">
                  <c:v>32643.5</c:v>
                </c:pt>
                <c:pt idx="594">
                  <c:v>32677.5</c:v>
                </c:pt>
                <c:pt idx="595">
                  <c:v>32677.5</c:v>
                </c:pt>
                <c:pt idx="596">
                  <c:v>32685</c:v>
                </c:pt>
                <c:pt idx="597">
                  <c:v>33067</c:v>
                </c:pt>
                <c:pt idx="598">
                  <c:v>33087</c:v>
                </c:pt>
                <c:pt idx="599">
                  <c:v>33091</c:v>
                </c:pt>
                <c:pt idx="600">
                  <c:v>33534</c:v>
                </c:pt>
                <c:pt idx="601">
                  <c:v>33561.5</c:v>
                </c:pt>
                <c:pt idx="602">
                  <c:v>33561.5</c:v>
                </c:pt>
                <c:pt idx="603">
                  <c:v>33593</c:v>
                </c:pt>
                <c:pt idx="604">
                  <c:v>33603</c:v>
                </c:pt>
                <c:pt idx="605">
                  <c:v>33640</c:v>
                </c:pt>
                <c:pt idx="606">
                  <c:v>34016.5</c:v>
                </c:pt>
                <c:pt idx="607">
                  <c:v>34019</c:v>
                </c:pt>
                <c:pt idx="608">
                  <c:v>34050</c:v>
                </c:pt>
                <c:pt idx="609">
                  <c:v>34115</c:v>
                </c:pt>
                <c:pt idx="610">
                  <c:v>34143</c:v>
                </c:pt>
                <c:pt idx="611">
                  <c:v>34494</c:v>
                </c:pt>
                <c:pt idx="612">
                  <c:v>34568</c:v>
                </c:pt>
                <c:pt idx="613">
                  <c:v>34992</c:v>
                </c:pt>
                <c:pt idx="614">
                  <c:v>35107</c:v>
                </c:pt>
                <c:pt idx="615">
                  <c:v>35369</c:v>
                </c:pt>
                <c:pt idx="616">
                  <c:v>35426</c:v>
                </c:pt>
                <c:pt idx="617">
                  <c:v>35435</c:v>
                </c:pt>
                <c:pt idx="618">
                  <c:v>35446</c:v>
                </c:pt>
                <c:pt idx="619">
                  <c:v>35446</c:v>
                </c:pt>
                <c:pt idx="620">
                  <c:v>35446</c:v>
                </c:pt>
                <c:pt idx="621">
                  <c:v>35536</c:v>
                </c:pt>
                <c:pt idx="622">
                  <c:v>35864</c:v>
                </c:pt>
                <c:pt idx="623">
                  <c:v>35881</c:v>
                </c:pt>
                <c:pt idx="624">
                  <c:v>35910</c:v>
                </c:pt>
                <c:pt idx="625">
                  <c:v>35914.5</c:v>
                </c:pt>
                <c:pt idx="626">
                  <c:v>36291</c:v>
                </c:pt>
                <c:pt idx="627">
                  <c:v>36310.5</c:v>
                </c:pt>
                <c:pt idx="628">
                  <c:v>36338</c:v>
                </c:pt>
                <c:pt idx="629">
                  <c:v>36389</c:v>
                </c:pt>
                <c:pt idx="630">
                  <c:v>36441</c:v>
                </c:pt>
                <c:pt idx="631">
                  <c:v>36836</c:v>
                </c:pt>
                <c:pt idx="632">
                  <c:v>36892</c:v>
                </c:pt>
                <c:pt idx="633">
                  <c:v>36893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-1.4201600002706982E-2</c:v>
                </c:pt>
                <c:pt idx="1">
                  <c:v>-1.4067800002521835E-2</c:v>
                </c:pt>
                <c:pt idx="2">
                  <c:v>-2.2100800000771414E-2</c:v>
                </c:pt>
                <c:pt idx="3">
                  <c:v>-1.5344000021286774E-3</c:v>
                </c:pt>
                <c:pt idx="4">
                  <c:v>2.3504199998569675E-2</c:v>
                </c:pt>
                <c:pt idx="5">
                  <c:v>3.5441199997876538E-2</c:v>
                </c:pt>
                <c:pt idx="6">
                  <c:v>3.0565599998226389E-2</c:v>
                </c:pt>
                <c:pt idx="7">
                  <c:v>-3.5513800001353957E-2</c:v>
                </c:pt>
                <c:pt idx="8">
                  <c:v>2.9280800001288299E-2</c:v>
                </c:pt>
                <c:pt idx="9">
                  <c:v>6.7279999711900018E-4</c:v>
                </c:pt>
                <c:pt idx="10">
                  <c:v>-2.8396000016073231E-3</c:v>
                </c:pt>
                <c:pt idx="11">
                  <c:v>-6.0000000012223609E-3</c:v>
                </c:pt>
                <c:pt idx="12">
                  <c:v>5.9369999980845023E-3</c:v>
                </c:pt>
                <c:pt idx="13">
                  <c:v>5.0471999966248404E-3</c:v>
                </c:pt>
                <c:pt idx="14">
                  <c:v>-1.9090400004643016E-2</c:v>
                </c:pt>
                <c:pt idx="15">
                  <c:v>-3.0398800001421478E-2</c:v>
                </c:pt>
                <c:pt idx="16">
                  <c:v>-1.4384600006451365E-2</c:v>
                </c:pt>
                <c:pt idx="17">
                  <c:v>-6.6702000040095299E-3</c:v>
                </c:pt>
                <c:pt idx="18">
                  <c:v>5.5343999993056059E-3</c:v>
                </c:pt>
                <c:pt idx="19">
                  <c:v>1.5352599999459926E-2</c:v>
                </c:pt>
                <c:pt idx="20">
                  <c:v>-7.3676000029081479E-3</c:v>
                </c:pt>
                <c:pt idx="49">
                  <c:v>1.8156000005546957E-3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B1-4D7C-BDB1-6535336448F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Active!$D$22:$D$50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-6984</c:v>
                </c:pt>
                <c:pt idx="1">
                  <c:v>-6947</c:v>
                </c:pt>
                <c:pt idx="2">
                  <c:v>-5992</c:v>
                </c:pt>
                <c:pt idx="3">
                  <c:v>-5656</c:v>
                </c:pt>
                <c:pt idx="4">
                  <c:v>-5167</c:v>
                </c:pt>
                <c:pt idx="5">
                  <c:v>-5162</c:v>
                </c:pt>
                <c:pt idx="6">
                  <c:v>-4156</c:v>
                </c:pt>
                <c:pt idx="7">
                  <c:v>-3737</c:v>
                </c:pt>
                <c:pt idx="8">
                  <c:v>-3308</c:v>
                </c:pt>
                <c:pt idx="9">
                  <c:v>-2228</c:v>
                </c:pt>
                <c:pt idx="10">
                  <c:v>-1854</c:v>
                </c:pt>
                <c:pt idx="11">
                  <c:v>0</c:v>
                </c:pt>
                <c:pt idx="12">
                  <c:v>5</c:v>
                </c:pt>
                <c:pt idx="13">
                  <c:v>28</c:v>
                </c:pt>
                <c:pt idx="14">
                  <c:v>2404</c:v>
                </c:pt>
                <c:pt idx="15">
                  <c:v>3238</c:v>
                </c:pt>
                <c:pt idx="16">
                  <c:v>4221</c:v>
                </c:pt>
                <c:pt idx="17">
                  <c:v>5577</c:v>
                </c:pt>
                <c:pt idx="18">
                  <c:v>5656</c:v>
                </c:pt>
                <c:pt idx="19">
                  <c:v>6099</c:v>
                </c:pt>
                <c:pt idx="20">
                  <c:v>8426</c:v>
                </c:pt>
                <c:pt idx="21">
                  <c:v>11126</c:v>
                </c:pt>
                <c:pt idx="22">
                  <c:v>11198</c:v>
                </c:pt>
                <c:pt idx="23">
                  <c:v>11226</c:v>
                </c:pt>
                <c:pt idx="24">
                  <c:v>11263</c:v>
                </c:pt>
                <c:pt idx="25">
                  <c:v>11277</c:v>
                </c:pt>
                <c:pt idx="26">
                  <c:v>11592</c:v>
                </c:pt>
                <c:pt idx="27">
                  <c:v>11609</c:v>
                </c:pt>
                <c:pt idx="28">
                  <c:v>11673</c:v>
                </c:pt>
                <c:pt idx="29">
                  <c:v>11678</c:v>
                </c:pt>
                <c:pt idx="30">
                  <c:v>12058</c:v>
                </c:pt>
                <c:pt idx="31">
                  <c:v>12079</c:v>
                </c:pt>
                <c:pt idx="32">
                  <c:v>12094</c:v>
                </c:pt>
                <c:pt idx="33">
                  <c:v>12099</c:v>
                </c:pt>
                <c:pt idx="34">
                  <c:v>12107</c:v>
                </c:pt>
                <c:pt idx="35">
                  <c:v>12113</c:v>
                </c:pt>
                <c:pt idx="36">
                  <c:v>12164</c:v>
                </c:pt>
                <c:pt idx="37">
                  <c:v>12173</c:v>
                </c:pt>
                <c:pt idx="38">
                  <c:v>12181</c:v>
                </c:pt>
                <c:pt idx="39">
                  <c:v>12524</c:v>
                </c:pt>
                <c:pt idx="40">
                  <c:v>12532</c:v>
                </c:pt>
                <c:pt idx="41">
                  <c:v>12550</c:v>
                </c:pt>
                <c:pt idx="42">
                  <c:v>12554</c:v>
                </c:pt>
                <c:pt idx="43">
                  <c:v>12555</c:v>
                </c:pt>
                <c:pt idx="44">
                  <c:v>12565</c:v>
                </c:pt>
                <c:pt idx="45">
                  <c:v>12579</c:v>
                </c:pt>
                <c:pt idx="46">
                  <c:v>12625</c:v>
                </c:pt>
                <c:pt idx="47">
                  <c:v>12625</c:v>
                </c:pt>
                <c:pt idx="48">
                  <c:v>12662</c:v>
                </c:pt>
                <c:pt idx="49">
                  <c:v>12094</c:v>
                </c:pt>
                <c:pt idx="50">
                  <c:v>12980</c:v>
                </c:pt>
                <c:pt idx="51">
                  <c:v>12984</c:v>
                </c:pt>
                <c:pt idx="52">
                  <c:v>12991</c:v>
                </c:pt>
                <c:pt idx="53">
                  <c:v>12998</c:v>
                </c:pt>
                <c:pt idx="54">
                  <c:v>13021</c:v>
                </c:pt>
                <c:pt idx="55">
                  <c:v>13077</c:v>
                </c:pt>
                <c:pt idx="56">
                  <c:v>13113</c:v>
                </c:pt>
                <c:pt idx="57">
                  <c:v>13114</c:v>
                </c:pt>
                <c:pt idx="58">
                  <c:v>13156</c:v>
                </c:pt>
                <c:pt idx="59">
                  <c:v>13457</c:v>
                </c:pt>
                <c:pt idx="60">
                  <c:v>13510</c:v>
                </c:pt>
                <c:pt idx="61">
                  <c:v>13529</c:v>
                </c:pt>
                <c:pt idx="62">
                  <c:v>13538</c:v>
                </c:pt>
                <c:pt idx="63">
                  <c:v>13543</c:v>
                </c:pt>
                <c:pt idx="64">
                  <c:v>13543</c:v>
                </c:pt>
                <c:pt idx="65">
                  <c:v>13556</c:v>
                </c:pt>
                <c:pt idx="66">
                  <c:v>13608</c:v>
                </c:pt>
                <c:pt idx="67">
                  <c:v>13617</c:v>
                </c:pt>
                <c:pt idx="68">
                  <c:v>13888</c:v>
                </c:pt>
                <c:pt idx="69">
                  <c:v>13923</c:v>
                </c:pt>
                <c:pt idx="70">
                  <c:v>13972</c:v>
                </c:pt>
                <c:pt idx="71">
                  <c:v>14009</c:v>
                </c:pt>
                <c:pt idx="72">
                  <c:v>14009</c:v>
                </c:pt>
                <c:pt idx="73">
                  <c:v>14009</c:v>
                </c:pt>
                <c:pt idx="74">
                  <c:v>14012</c:v>
                </c:pt>
                <c:pt idx="75">
                  <c:v>14018</c:v>
                </c:pt>
                <c:pt idx="76">
                  <c:v>14018</c:v>
                </c:pt>
                <c:pt idx="77">
                  <c:v>14026</c:v>
                </c:pt>
                <c:pt idx="78">
                  <c:v>14040</c:v>
                </c:pt>
                <c:pt idx="79">
                  <c:v>14083</c:v>
                </c:pt>
                <c:pt idx="80">
                  <c:v>14091</c:v>
                </c:pt>
                <c:pt idx="81">
                  <c:v>14097</c:v>
                </c:pt>
                <c:pt idx="82">
                  <c:v>14097</c:v>
                </c:pt>
                <c:pt idx="83">
                  <c:v>14148</c:v>
                </c:pt>
                <c:pt idx="84">
                  <c:v>14171</c:v>
                </c:pt>
                <c:pt idx="85">
                  <c:v>14354</c:v>
                </c:pt>
                <c:pt idx="86">
                  <c:v>14376</c:v>
                </c:pt>
                <c:pt idx="87">
                  <c:v>14390</c:v>
                </c:pt>
                <c:pt idx="88">
                  <c:v>14390</c:v>
                </c:pt>
                <c:pt idx="89">
                  <c:v>14395</c:v>
                </c:pt>
                <c:pt idx="90">
                  <c:v>14405</c:v>
                </c:pt>
                <c:pt idx="91">
                  <c:v>14405</c:v>
                </c:pt>
                <c:pt idx="92">
                  <c:v>14424</c:v>
                </c:pt>
                <c:pt idx="93">
                  <c:v>14464</c:v>
                </c:pt>
                <c:pt idx="94">
                  <c:v>14478</c:v>
                </c:pt>
                <c:pt idx="95">
                  <c:v>14478</c:v>
                </c:pt>
                <c:pt idx="96">
                  <c:v>14489</c:v>
                </c:pt>
                <c:pt idx="97">
                  <c:v>14498</c:v>
                </c:pt>
                <c:pt idx="98">
                  <c:v>14515</c:v>
                </c:pt>
                <c:pt idx="99">
                  <c:v>14535</c:v>
                </c:pt>
                <c:pt idx="100">
                  <c:v>14540</c:v>
                </c:pt>
                <c:pt idx="101">
                  <c:v>14557</c:v>
                </c:pt>
                <c:pt idx="102">
                  <c:v>14561</c:v>
                </c:pt>
                <c:pt idx="103">
                  <c:v>14805</c:v>
                </c:pt>
                <c:pt idx="104">
                  <c:v>14805</c:v>
                </c:pt>
                <c:pt idx="105">
                  <c:v>14828</c:v>
                </c:pt>
                <c:pt idx="106">
                  <c:v>14828</c:v>
                </c:pt>
                <c:pt idx="107">
                  <c:v>14848</c:v>
                </c:pt>
                <c:pt idx="108">
                  <c:v>14856</c:v>
                </c:pt>
                <c:pt idx="109">
                  <c:v>14862</c:v>
                </c:pt>
                <c:pt idx="110">
                  <c:v>14876</c:v>
                </c:pt>
                <c:pt idx="111">
                  <c:v>14879</c:v>
                </c:pt>
                <c:pt idx="112">
                  <c:v>14879</c:v>
                </c:pt>
                <c:pt idx="113">
                  <c:v>14879</c:v>
                </c:pt>
                <c:pt idx="114">
                  <c:v>14894</c:v>
                </c:pt>
                <c:pt idx="115">
                  <c:v>14899</c:v>
                </c:pt>
                <c:pt idx="116">
                  <c:v>14899</c:v>
                </c:pt>
                <c:pt idx="117">
                  <c:v>14916</c:v>
                </c:pt>
                <c:pt idx="118">
                  <c:v>14916</c:v>
                </c:pt>
                <c:pt idx="119">
                  <c:v>14916</c:v>
                </c:pt>
                <c:pt idx="120">
                  <c:v>14959</c:v>
                </c:pt>
                <c:pt idx="121">
                  <c:v>14967</c:v>
                </c:pt>
                <c:pt idx="122">
                  <c:v>15322</c:v>
                </c:pt>
                <c:pt idx="123">
                  <c:v>15365</c:v>
                </c:pt>
                <c:pt idx="124">
                  <c:v>15430</c:v>
                </c:pt>
                <c:pt idx="125">
                  <c:v>15456</c:v>
                </c:pt>
                <c:pt idx="126">
                  <c:v>15490</c:v>
                </c:pt>
                <c:pt idx="127">
                  <c:v>15789</c:v>
                </c:pt>
                <c:pt idx="128">
                  <c:v>15806</c:v>
                </c:pt>
                <c:pt idx="129">
                  <c:v>15817</c:v>
                </c:pt>
                <c:pt idx="130">
                  <c:v>15825</c:v>
                </c:pt>
                <c:pt idx="131">
                  <c:v>15826</c:v>
                </c:pt>
                <c:pt idx="132">
                  <c:v>15830</c:v>
                </c:pt>
                <c:pt idx="133">
                  <c:v>15835</c:v>
                </c:pt>
                <c:pt idx="134">
                  <c:v>15854</c:v>
                </c:pt>
                <c:pt idx="135">
                  <c:v>15899</c:v>
                </c:pt>
                <c:pt idx="136">
                  <c:v>15900</c:v>
                </c:pt>
                <c:pt idx="137">
                  <c:v>15913</c:v>
                </c:pt>
                <c:pt idx="138">
                  <c:v>15942</c:v>
                </c:pt>
                <c:pt idx="139">
                  <c:v>15970</c:v>
                </c:pt>
                <c:pt idx="140">
                  <c:v>16148</c:v>
                </c:pt>
                <c:pt idx="141">
                  <c:v>16272</c:v>
                </c:pt>
                <c:pt idx="142">
                  <c:v>16283</c:v>
                </c:pt>
                <c:pt idx="143">
                  <c:v>16296</c:v>
                </c:pt>
                <c:pt idx="144">
                  <c:v>16314</c:v>
                </c:pt>
                <c:pt idx="145">
                  <c:v>16314</c:v>
                </c:pt>
                <c:pt idx="146">
                  <c:v>16333</c:v>
                </c:pt>
                <c:pt idx="147">
                  <c:v>16346</c:v>
                </c:pt>
                <c:pt idx="148">
                  <c:v>16366</c:v>
                </c:pt>
                <c:pt idx="149">
                  <c:v>16371</c:v>
                </c:pt>
                <c:pt idx="150">
                  <c:v>16385</c:v>
                </c:pt>
                <c:pt idx="151">
                  <c:v>16394</c:v>
                </c:pt>
                <c:pt idx="152">
                  <c:v>16422</c:v>
                </c:pt>
                <c:pt idx="153">
                  <c:v>16454</c:v>
                </c:pt>
                <c:pt idx="154">
                  <c:v>16454</c:v>
                </c:pt>
                <c:pt idx="155">
                  <c:v>16468</c:v>
                </c:pt>
                <c:pt idx="156">
                  <c:v>16673</c:v>
                </c:pt>
                <c:pt idx="157">
                  <c:v>16748</c:v>
                </c:pt>
                <c:pt idx="158">
                  <c:v>16752</c:v>
                </c:pt>
                <c:pt idx="159">
                  <c:v>16776</c:v>
                </c:pt>
                <c:pt idx="160">
                  <c:v>16776</c:v>
                </c:pt>
                <c:pt idx="161">
                  <c:v>16781</c:v>
                </c:pt>
                <c:pt idx="162">
                  <c:v>16781</c:v>
                </c:pt>
                <c:pt idx="163">
                  <c:v>16789</c:v>
                </c:pt>
                <c:pt idx="164">
                  <c:v>16789</c:v>
                </c:pt>
                <c:pt idx="165">
                  <c:v>16804</c:v>
                </c:pt>
                <c:pt idx="166">
                  <c:v>16804</c:v>
                </c:pt>
                <c:pt idx="167">
                  <c:v>16809</c:v>
                </c:pt>
                <c:pt idx="168">
                  <c:v>16832</c:v>
                </c:pt>
                <c:pt idx="169">
                  <c:v>16855</c:v>
                </c:pt>
                <c:pt idx="170">
                  <c:v>16911</c:v>
                </c:pt>
                <c:pt idx="171">
                  <c:v>16957</c:v>
                </c:pt>
                <c:pt idx="172">
                  <c:v>17224</c:v>
                </c:pt>
                <c:pt idx="173">
                  <c:v>17224</c:v>
                </c:pt>
                <c:pt idx="174">
                  <c:v>17224</c:v>
                </c:pt>
                <c:pt idx="175">
                  <c:v>17228</c:v>
                </c:pt>
                <c:pt idx="176">
                  <c:v>17228</c:v>
                </c:pt>
                <c:pt idx="177">
                  <c:v>17228</c:v>
                </c:pt>
                <c:pt idx="178">
                  <c:v>17233</c:v>
                </c:pt>
                <c:pt idx="179">
                  <c:v>17233</c:v>
                </c:pt>
                <c:pt idx="180">
                  <c:v>17233</c:v>
                </c:pt>
                <c:pt idx="181">
                  <c:v>17233</c:v>
                </c:pt>
                <c:pt idx="182">
                  <c:v>17233</c:v>
                </c:pt>
                <c:pt idx="183">
                  <c:v>17233</c:v>
                </c:pt>
                <c:pt idx="184">
                  <c:v>17233</c:v>
                </c:pt>
                <c:pt idx="185">
                  <c:v>17233</c:v>
                </c:pt>
                <c:pt idx="186">
                  <c:v>17233</c:v>
                </c:pt>
                <c:pt idx="187">
                  <c:v>17275</c:v>
                </c:pt>
                <c:pt idx="188">
                  <c:v>17307</c:v>
                </c:pt>
                <c:pt idx="189">
                  <c:v>17315</c:v>
                </c:pt>
                <c:pt idx="190">
                  <c:v>17343</c:v>
                </c:pt>
                <c:pt idx="191">
                  <c:v>17349</c:v>
                </c:pt>
                <c:pt idx="192">
                  <c:v>17358</c:v>
                </c:pt>
                <c:pt idx="193">
                  <c:v>17679</c:v>
                </c:pt>
                <c:pt idx="194">
                  <c:v>17694</c:v>
                </c:pt>
                <c:pt idx="195">
                  <c:v>17708</c:v>
                </c:pt>
                <c:pt idx="196">
                  <c:v>17708</c:v>
                </c:pt>
                <c:pt idx="197">
                  <c:v>17721</c:v>
                </c:pt>
                <c:pt idx="198">
                  <c:v>17722</c:v>
                </c:pt>
                <c:pt idx="199">
                  <c:v>17744</c:v>
                </c:pt>
                <c:pt idx="200">
                  <c:v>17750</c:v>
                </c:pt>
                <c:pt idx="201">
                  <c:v>17750</c:v>
                </c:pt>
                <c:pt idx="202">
                  <c:v>17755</c:v>
                </c:pt>
                <c:pt idx="203">
                  <c:v>17781</c:v>
                </c:pt>
                <c:pt idx="204">
                  <c:v>17791</c:v>
                </c:pt>
                <c:pt idx="205">
                  <c:v>17795</c:v>
                </c:pt>
                <c:pt idx="206">
                  <c:v>17815</c:v>
                </c:pt>
                <c:pt idx="207">
                  <c:v>17829</c:v>
                </c:pt>
                <c:pt idx="208">
                  <c:v>17838</c:v>
                </c:pt>
                <c:pt idx="209">
                  <c:v>18128</c:v>
                </c:pt>
                <c:pt idx="210">
                  <c:v>18174</c:v>
                </c:pt>
                <c:pt idx="211">
                  <c:v>18174</c:v>
                </c:pt>
                <c:pt idx="212">
                  <c:v>18178</c:v>
                </c:pt>
                <c:pt idx="213">
                  <c:v>18179</c:v>
                </c:pt>
                <c:pt idx="214">
                  <c:v>18197</c:v>
                </c:pt>
                <c:pt idx="215">
                  <c:v>18202</c:v>
                </c:pt>
                <c:pt idx="216">
                  <c:v>18210</c:v>
                </c:pt>
                <c:pt idx="217">
                  <c:v>18211</c:v>
                </c:pt>
                <c:pt idx="218">
                  <c:v>18230</c:v>
                </c:pt>
                <c:pt idx="219">
                  <c:v>18230</c:v>
                </c:pt>
                <c:pt idx="220">
                  <c:v>18230</c:v>
                </c:pt>
                <c:pt idx="221">
                  <c:v>18239</c:v>
                </c:pt>
                <c:pt idx="222">
                  <c:v>18239</c:v>
                </c:pt>
                <c:pt idx="223">
                  <c:v>18239</c:v>
                </c:pt>
                <c:pt idx="224">
                  <c:v>18239</c:v>
                </c:pt>
                <c:pt idx="225">
                  <c:v>18247</c:v>
                </c:pt>
                <c:pt idx="226">
                  <c:v>18256</c:v>
                </c:pt>
                <c:pt idx="227">
                  <c:v>18281</c:v>
                </c:pt>
                <c:pt idx="228">
                  <c:v>18598</c:v>
                </c:pt>
                <c:pt idx="229">
                  <c:v>18598</c:v>
                </c:pt>
                <c:pt idx="230">
                  <c:v>18625</c:v>
                </c:pt>
                <c:pt idx="231">
                  <c:v>18626</c:v>
                </c:pt>
                <c:pt idx="232">
                  <c:v>18626</c:v>
                </c:pt>
                <c:pt idx="233">
                  <c:v>18626</c:v>
                </c:pt>
                <c:pt idx="234">
                  <c:v>18626</c:v>
                </c:pt>
                <c:pt idx="235">
                  <c:v>18630</c:v>
                </c:pt>
                <c:pt idx="236">
                  <c:v>18654</c:v>
                </c:pt>
                <c:pt idx="237">
                  <c:v>18658</c:v>
                </c:pt>
                <c:pt idx="238">
                  <c:v>18663</c:v>
                </c:pt>
                <c:pt idx="239">
                  <c:v>18663</c:v>
                </c:pt>
                <c:pt idx="240">
                  <c:v>18667</c:v>
                </c:pt>
                <c:pt idx="241">
                  <c:v>18676</c:v>
                </c:pt>
                <c:pt idx="242">
                  <c:v>18705</c:v>
                </c:pt>
                <c:pt idx="243">
                  <c:v>18731</c:v>
                </c:pt>
                <c:pt idx="244">
                  <c:v>18742</c:v>
                </c:pt>
                <c:pt idx="245">
                  <c:v>18742</c:v>
                </c:pt>
                <c:pt idx="246">
                  <c:v>18764</c:v>
                </c:pt>
                <c:pt idx="247">
                  <c:v>18773</c:v>
                </c:pt>
                <c:pt idx="248">
                  <c:v>18779</c:v>
                </c:pt>
                <c:pt idx="249">
                  <c:v>18787</c:v>
                </c:pt>
                <c:pt idx="250">
                  <c:v>18788</c:v>
                </c:pt>
                <c:pt idx="251">
                  <c:v>19030</c:v>
                </c:pt>
                <c:pt idx="252">
                  <c:v>19069</c:v>
                </c:pt>
                <c:pt idx="253">
                  <c:v>19078</c:v>
                </c:pt>
                <c:pt idx="254">
                  <c:v>19078</c:v>
                </c:pt>
                <c:pt idx="255">
                  <c:v>19078</c:v>
                </c:pt>
                <c:pt idx="256">
                  <c:v>19104</c:v>
                </c:pt>
                <c:pt idx="257">
                  <c:v>19110</c:v>
                </c:pt>
                <c:pt idx="258">
                  <c:v>19110</c:v>
                </c:pt>
                <c:pt idx="259">
                  <c:v>19115</c:v>
                </c:pt>
                <c:pt idx="260">
                  <c:v>19124</c:v>
                </c:pt>
                <c:pt idx="261">
                  <c:v>19157</c:v>
                </c:pt>
                <c:pt idx="262">
                  <c:v>19157</c:v>
                </c:pt>
                <c:pt idx="263">
                  <c:v>19161</c:v>
                </c:pt>
                <c:pt idx="264">
                  <c:v>19165</c:v>
                </c:pt>
                <c:pt idx="265">
                  <c:v>19171</c:v>
                </c:pt>
                <c:pt idx="266">
                  <c:v>19180</c:v>
                </c:pt>
                <c:pt idx="267">
                  <c:v>19183</c:v>
                </c:pt>
                <c:pt idx="268">
                  <c:v>19493</c:v>
                </c:pt>
                <c:pt idx="269">
                  <c:v>19539</c:v>
                </c:pt>
                <c:pt idx="270">
                  <c:v>19562</c:v>
                </c:pt>
                <c:pt idx="271">
                  <c:v>19632</c:v>
                </c:pt>
                <c:pt idx="272">
                  <c:v>19641</c:v>
                </c:pt>
                <c:pt idx="273">
                  <c:v>19677</c:v>
                </c:pt>
                <c:pt idx="274">
                  <c:v>19981</c:v>
                </c:pt>
                <c:pt idx="275">
                  <c:v>20000</c:v>
                </c:pt>
                <c:pt idx="276">
                  <c:v>20018</c:v>
                </c:pt>
                <c:pt idx="277">
                  <c:v>20019</c:v>
                </c:pt>
                <c:pt idx="278">
                  <c:v>20019</c:v>
                </c:pt>
                <c:pt idx="279">
                  <c:v>20019</c:v>
                </c:pt>
                <c:pt idx="280">
                  <c:v>20028</c:v>
                </c:pt>
                <c:pt idx="281">
                  <c:v>20061</c:v>
                </c:pt>
                <c:pt idx="282">
                  <c:v>20062</c:v>
                </c:pt>
                <c:pt idx="283">
                  <c:v>20065</c:v>
                </c:pt>
                <c:pt idx="284">
                  <c:v>20065</c:v>
                </c:pt>
                <c:pt idx="285">
                  <c:v>20084</c:v>
                </c:pt>
                <c:pt idx="286">
                  <c:v>20087</c:v>
                </c:pt>
                <c:pt idx="287">
                  <c:v>20093</c:v>
                </c:pt>
                <c:pt idx="288">
                  <c:v>20120</c:v>
                </c:pt>
                <c:pt idx="289">
                  <c:v>20121</c:v>
                </c:pt>
                <c:pt idx="290">
                  <c:v>20166</c:v>
                </c:pt>
                <c:pt idx="291">
                  <c:v>20175</c:v>
                </c:pt>
                <c:pt idx="292">
                  <c:v>20466</c:v>
                </c:pt>
                <c:pt idx="293">
                  <c:v>20471</c:v>
                </c:pt>
                <c:pt idx="294">
                  <c:v>20471</c:v>
                </c:pt>
                <c:pt idx="295">
                  <c:v>20485</c:v>
                </c:pt>
                <c:pt idx="296">
                  <c:v>20499</c:v>
                </c:pt>
                <c:pt idx="297">
                  <c:v>20499</c:v>
                </c:pt>
                <c:pt idx="298">
                  <c:v>20499</c:v>
                </c:pt>
                <c:pt idx="299">
                  <c:v>20522</c:v>
                </c:pt>
                <c:pt idx="300">
                  <c:v>20573</c:v>
                </c:pt>
                <c:pt idx="301">
                  <c:v>20573</c:v>
                </c:pt>
                <c:pt idx="302">
                  <c:v>20582</c:v>
                </c:pt>
                <c:pt idx="303">
                  <c:v>20582</c:v>
                </c:pt>
                <c:pt idx="304">
                  <c:v>20610</c:v>
                </c:pt>
                <c:pt idx="305">
                  <c:v>20610</c:v>
                </c:pt>
                <c:pt idx="306">
                  <c:v>20615</c:v>
                </c:pt>
                <c:pt idx="307">
                  <c:v>20615</c:v>
                </c:pt>
                <c:pt idx="308">
                  <c:v>20638</c:v>
                </c:pt>
                <c:pt idx="309">
                  <c:v>20917</c:v>
                </c:pt>
                <c:pt idx="310">
                  <c:v>20955</c:v>
                </c:pt>
                <c:pt idx="311">
                  <c:v>20988</c:v>
                </c:pt>
                <c:pt idx="312">
                  <c:v>21099</c:v>
                </c:pt>
                <c:pt idx="313">
                  <c:v>21113</c:v>
                </c:pt>
                <c:pt idx="314">
                  <c:v>21403</c:v>
                </c:pt>
                <c:pt idx="315">
                  <c:v>21412</c:v>
                </c:pt>
                <c:pt idx="316">
                  <c:v>21421</c:v>
                </c:pt>
                <c:pt idx="317">
                  <c:v>21449</c:v>
                </c:pt>
                <c:pt idx="318">
                  <c:v>21454</c:v>
                </c:pt>
                <c:pt idx="319">
                  <c:v>21457</c:v>
                </c:pt>
                <c:pt idx="320">
                  <c:v>21462</c:v>
                </c:pt>
                <c:pt idx="321">
                  <c:v>21486</c:v>
                </c:pt>
                <c:pt idx="322">
                  <c:v>21500</c:v>
                </c:pt>
                <c:pt idx="323">
                  <c:v>21514</c:v>
                </c:pt>
                <c:pt idx="324">
                  <c:v>21514</c:v>
                </c:pt>
                <c:pt idx="325">
                  <c:v>21536</c:v>
                </c:pt>
                <c:pt idx="326">
                  <c:v>21550</c:v>
                </c:pt>
                <c:pt idx="327">
                  <c:v>21551</c:v>
                </c:pt>
                <c:pt idx="328">
                  <c:v>21559</c:v>
                </c:pt>
                <c:pt idx="329">
                  <c:v>21855</c:v>
                </c:pt>
                <c:pt idx="330">
                  <c:v>21878</c:v>
                </c:pt>
                <c:pt idx="331">
                  <c:v>21892</c:v>
                </c:pt>
                <c:pt idx="332">
                  <c:v>21901</c:v>
                </c:pt>
                <c:pt idx="333">
                  <c:v>21901</c:v>
                </c:pt>
                <c:pt idx="334">
                  <c:v>21901</c:v>
                </c:pt>
                <c:pt idx="335">
                  <c:v>21901</c:v>
                </c:pt>
                <c:pt idx="336">
                  <c:v>21901</c:v>
                </c:pt>
                <c:pt idx="337">
                  <c:v>21901</c:v>
                </c:pt>
                <c:pt idx="338">
                  <c:v>21901</c:v>
                </c:pt>
                <c:pt idx="339">
                  <c:v>21901</c:v>
                </c:pt>
                <c:pt idx="340">
                  <c:v>21906</c:v>
                </c:pt>
                <c:pt idx="341">
                  <c:v>21909</c:v>
                </c:pt>
                <c:pt idx="342">
                  <c:v>21909</c:v>
                </c:pt>
                <c:pt idx="343">
                  <c:v>21910</c:v>
                </c:pt>
                <c:pt idx="344">
                  <c:v>21910</c:v>
                </c:pt>
                <c:pt idx="345">
                  <c:v>21915</c:v>
                </c:pt>
                <c:pt idx="346">
                  <c:v>21929</c:v>
                </c:pt>
                <c:pt idx="347">
                  <c:v>21929</c:v>
                </c:pt>
                <c:pt idx="348">
                  <c:v>21929</c:v>
                </c:pt>
                <c:pt idx="349">
                  <c:v>21932</c:v>
                </c:pt>
                <c:pt idx="350">
                  <c:v>21938</c:v>
                </c:pt>
                <c:pt idx="351">
                  <c:v>21938</c:v>
                </c:pt>
                <c:pt idx="352">
                  <c:v>21938</c:v>
                </c:pt>
                <c:pt idx="353">
                  <c:v>21938</c:v>
                </c:pt>
                <c:pt idx="354">
                  <c:v>21943</c:v>
                </c:pt>
                <c:pt idx="355">
                  <c:v>21943</c:v>
                </c:pt>
                <c:pt idx="356">
                  <c:v>21943</c:v>
                </c:pt>
                <c:pt idx="357">
                  <c:v>21952</c:v>
                </c:pt>
                <c:pt idx="358">
                  <c:v>21965</c:v>
                </c:pt>
                <c:pt idx="359">
                  <c:v>21988</c:v>
                </c:pt>
                <c:pt idx="360">
                  <c:v>22008</c:v>
                </c:pt>
                <c:pt idx="361">
                  <c:v>22316</c:v>
                </c:pt>
                <c:pt idx="362">
                  <c:v>22316</c:v>
                </c:pt>
                <c:pt idx="363">
                  <c:v>22316</c:v>
                </c:pt>
                <c:pt idx="364">
                  <c:v>22316</c:v>
                </c:pt>
                <c:pt idx="365">
                  <c:v>22316</c:v>
                </c:pt>
                <c:pt idx="366">
                  <c:v>22353</c:v>
                </c:pt>
                <c:pt idx="367">
                  <c:v>22353</c:v>
                </c:pt>
                <c:pt idx="368">
                  <c:v>22353</c:v>
                </c:pt>
                <c:pt idx="369">
                  <c:v>22353</c:v>
                </c:pt>
                <c:pt idx="370">
                  <c:v>22353</c:v>
                </c:pt>
                <c:pt idx="371">
                  <c:v>22353</c:v>
                </c:pt>
                <c:pt idx="372">
                  <c:v>22357</c:v>
                </c:pt>
                <c:pt idx="373">
                  <c:v>22380</c:v>
                </c:pt>
                <c:pt idx="374">
                  <c:v>22381</c:v>
                </c:pt>
                <c:pt idx="375">
                  <c:v>22390</c:v>
                </c:pt>
                <c:pt idx="376">
                  <c:v>22390</c:v>
                </c:pt>
                <c:pt idx="377">
                  <c:v>22390</c:v>
                </c:pt>
                <c:pt idx="378">
                  <c:v>22390</c:v>
                </c:pt>
                <c:pt idx="379">
                  <c:v>22390</c:v>
                </c:pt>
                <c:pt idx="380">
                  <c:v>22390</c:v>
                </c:pt>
                <c:pt idx="381">
                  <c:v>22390</c:v>
                </c:pt>
                <c:pt idx="382">
                  <c:v>22399</c:v>
                </c:pt>
                <c:pt idx="383">
                  <c:v>22418</c:v>
                </c:pt>
                <c:pt idx="384">
                  <c:v>22426</c:v>
                </c:pt>
                <c:pt idx="385">
                  <c:v>22463</c:v>
                </c:pt>
                <c:pt idx="386">
                  <c:v>22469</c:v>
                </c:pt>
                <c:pt idx="387">
                  <c:v>22725</c:v>
                </c:pt>
                <c:pt idx="388">
                  <c:v>22754</c:v>
                </c:pt>
                <c:pt idx="389">
                  <c:v>22782</c:v>
                </c:pt>
                <c:pt idx="390">
                  <c:v>22818</c:v>
                </c:pt>
                <c:pt idx="391">
                  <c:v>22833</c:v>
                </c:pt>
                <c:pt idx="392">
                  <c:v>22833</c:v>
                </c:pt>
                <c:pt idx="393">
                  <c:v>22833</c:v>
                </c:pt>
                <c:pt idx="394">
                  <c:v>22841</c:v>
                </c:pt>
                <c:pt idx="395">
                  <c:v>22841</c:v>
                </c:pt>
                <c:pt idx="396">
                  <c:v>22842</c:v>
                </c:pt>
                <c:pt idx="397">
                  <c:v>22842</c:v>
                </c:pt>
                <c:pt idx="398">
                  <c:v>22842</c:v>
                </c:pt>
                <c:pt idx="399">
                  <c:v>22847</c:v>
                </c:pt>
                <c:pt idx="400">
                  <c:v>22847</c:v>
                </c:pt>
                <c:pt idx="401">
                  <c:v>22847</c:v>
                </c:pt>
                <c:pt idx="402">
                  <c:v>22847</c:v>
                </c:pt>
                <c:pt idx="403">
                  <c:v>22847</c:v>
                </c:pt>
                <c:pt idx="404">
                  <c:v>22847</c:v>
                </c:pt>
                <c:pt idx="405">
                  <c:v>22847</c:v>
                </c:pt>
                <c:pt idx="406">
                  <c:v>22850</c:v>
                </c:pt>
                <c:pt idx="407">
                  <c:v>22869</c:v>
                </c:pt>
                <c:pt idx="408">
                  <c:v>22870</c:v>
                </c:pt>
                <c:pt idx="409">
                  <c:v>23262</c:v>
                </c:pt>
                <c:pt idx="410">
                  <c:v>23271</c:v>
                </c:pt>
                <c:pt idx="411">
                  <c:v>23271</c:v>
                </c:pt>
                <c:pt idx="412">
                  <c:v>23285</c:v>
                </c:pt>
                <c:pt idx="413">
                  <c:v>23294</c:v>
                </c:pt>
                <c:pt idx="414">
                  <c:v>23294</c:v>
                </c:pt>
                <c:pt idx="415">
                  <c:v>23367</c:v>
                </c:pt>
                <c:pt idx="416">
                  <c:v>23717</c:v>
                </c:pt>
                <c:pt idx="417">
                  <c:v>23726</c:v>
                </c:pt>
                <c:pt idx="418">
                  <c:v>23727</c:v>
                </c:pt>
                <c:pt idx="419">
                  <c:v>23745</c:v>
                </c:pt>
                <c:pt idx="420">
                  <c:v>23760</c:v>
                </c:pt>
                <c:pt idx="421">
                  <c:v>23774</c:v>
                </c:pt>
                <c:pt idx="422">
                  <c:v>23808</c:v>
                </c:pt>
                <c:pt idx="423">
                  <c:v>23848</c:v>
                </c:pt>
                <c:pt idx="424">
                  <c:v>23862</c:v>
                </c:pt>
                <c:pt idx="425">
                  <c:v>23862</c:v>
                </c:pt>
                <c:pt idx="426">
                  <c:v>23862</c:v>
                </c:pt>
                <c:pt idx="427">
                  <c:v>24156</c:v>
                </c:pt>
                <c:pt idx="428">
                  <c:v>24156</c:v>
                </c:pt>
                <c:pt idx="429">
                  <c:v>24156</c:v>
                </c:pt>
                <c:pt idx="430">
                  <c:v>24198</c:v>
                </c:pt>
                <c:pt idx="431">
                  <c:v>24236</c:v>
                </c:pt>
                <c:pt idx="432">
                  <c:v>24249</c:v>
                </c:pt>
                <c:pt idx="433">
                  <c:v>24249</c:v>
                </c:pt>
                <c:pt idx="434">
                  <c:v>24305</c:v>
                </c:pt>
                <c:pt idx="435">
                  <c:v>24345</c:v>
                </c:pt>
                <c:pt idx="436">
                  <c:v>24351</c:v>
                </c:pt>
                <c:pt idx="437">
                  <c:v>24359</c:v>
                </c:pt>
                <c:pt idx="438">
                  <c:v>24655</c:v>
                </c:pt>
                <c:pt idx="439">
                  <c:v>24655</c:v>
                </c:pt>
                <c:pt idx="440">
                  <c:v>24655</c:v>
                </c:pt>
                <c:pt idx="441">
                  <c:v>24655</c:v>
                </c:pt>
                <c:pt idx="442">
                  <c:v>24678</c:v>
                </c:pt>
                <c:pt idx="443">
                  <c:v>24729</c:v>
                </c:pt>
                <c:pt idx="444">
                  <c:v>24737</c:v>
                </c:pt>
                <c:pt idx="445">
                  <c:v>24738</c:v>
                </c:pt>
                <c:pt idx="446">
                  <c:v>24738</c:v>
                </c:pt>
                <c:pt idx="447">
                  <c:v>24752</c:v>
                </c:pt>
                <c:pt idx="448">
                  <c:v>24760</c:v>
                </c:pt>
                <c:pt idx="449">
                  <c:v>24760</c:v>
                </c:pt>
                <c:pt idx="450">
                  <c:v>24803</c:v>
                </c:pt>
                <c:pt idx="451">
                  <c:v>24803</c:v>
                </c:pt>
                <c:pt idx="452">
                  <c:v>25147</c:v>
                </c:pt>
                <c:pt idx="453">
                  <c:v>25152</c:v>
                </c:pt>
                <c:pt idx="454">
                  <c:v>25153</c:v>
                </c:pt>
                <c:pt idx="455">
                  <c:v>25162</c:v>
                </c:pt>
                <c:pt idx="456">
                  <c:v>25167</c:v>
                </c:pt>
                <c:pt idx="457">
                  <c:v>25193</c:v>
                </c:pt>
                <c:pt idx="458">
                  <c:v>25222</c:v>
                </c:pt>
                <c:pt idx="459">
                  <c:v>25249</c:v>
                </c:pt>
                <c:pt idx="460">
                  <c:v>25255</c:v>
                </c:pt>
                <c:pt idx="461">
                  <c:v>25263</c:v>
                </c:pt>
                <c:pt idx="462">
                  <c:v>25263</c:v>
                </c:pt>
                <c:pt idx="463">
                  <c:v>25291</c:v>
                </c:pt>
                <c:pt idx="464">
                  <c:v>25291</c:v>
                </c:pt>
                <c:pt idx="465">
                  <c:v>25540</c:v>
                </c:pt>
                <c:pt idx="466">
                  <c:v>25605</c:v>
                </c:pt>
                <c:pt idx="467">
                  <c:v>25605</c:v>
                </c:pt>
                <c:pt idx="468">
                  <c:v>25605</c:v>
                </c:pt>
                <c:pt idx="469">
                  <c:v>25614</c:v>
                </c:pt>
                <c:pt idx="470">
                  <c:v>25627</c:v>
                </c:pt>
                <c:pt idx="471">
                  <c:v>25627</c:v>
                </c:pt>
                <c:pt idx="472">
                  <c:v>25659</c:v>
                </c:pt>
                <c:pt idx="473">
                  <c:v>25664</c:v>
                </c:pt>
                <c:pt idx="474">
                  <c:v>25669</c:v>
                </c:pt>
                <c:pt idx="475">
                  <c:v>25678</c:v>
                </c:pt>
                <c:pt idx="476">
                  <c:v>25678</c:v>
                </c:pt>
                <c:pt idx="477">
                  <c:v>25678</c:v>
                </c:pt>
                <c:pt idx="478">
                  <c:v>25679</c:v>
                </c:pt>
                <c:pt idx="479">
                  <c:v>25706</c:v>
                </c:pt>
                <c:pt idx="480">
                  <c:v>25721</c:v>
                </c:pt>
                <c:pt idx="481">
                  <c:v>25772</c:v>
                </c:pt>
                <c:pt idx="482">
                  <c:v>26051</c:v>
                </c:pt>
                <c:pt idx="483">
                  <c:v>26060</c:v>
                </c:pt>
                <c:pt idx="484">
                  <c:v>26117</c:v>
                </c:pt>
                <c:pt idx="485">
                  <c:v>26134</c:v>
                </c:pt>
                <c:pt idx="486">
                  <c:v>26167</c:v>
                </c:pt>
                <c:pt idx="487">
                  <c:v>26190</c:v>
                </c:pt>
                <c:pt idx="488">
                  <c:v>26238</c:v>
                </c:pt>
                <c:pt idx="489">
                  <c:v>26568</c:v>
                </c:pt>
                <c:pt idx="490">
                  <c:v>26614</c:v>
                </c:pt>
                <c:pt idx="491">
                  <c:v>26629</c:v>
                </c:pt>
                <c:pt idx="492">
                  <c:v>26648</c:v>
                </c:pt>
                <c:pt idx="493">
                  <c:v>26648</c:v>
                </c:pt>
                <c:pt idx="494">
                  <c:v>26648</c:v>
                </c:pt>
                <c:pt idx="495">
                  <c:v>26648</c:v>
                </c:pt>
                <c:pt idx="496">
                  <c:v>26648</c:v>
                </c:pt>
                <c:pt idx="497">
                  <c:v>26648</c:v>
                </c:pt>
                <c:pt idx="498">
                  <c:v>26661</c:v>
                </c:pt>
                <c:pt idx="499">
                  <c:v>26679</c:v>
                </c:pt>
                <c:pt idx="500">
                  <c:v>26679</c:v>
                </c:pt>
                <c:pt idx="501">
                  <c:v>26707</c:v>
                </c:pt>
                <c:pt idx="502">
                  <c:v>27029</c:v>
                </c:pt>
                <c:pt idx="503">
                  <c:v>27034</c:v>
                </c:pt>
                <c:pt idx="504">
                  <c:v>27040</c:v>
                </c:pt>
                <c:pt idx="505">
                  <c:v>27044</c:v>
                </c:pt>
                <c:pt idx="506">
                  <c:v>27099</c:v>
                </c:pt>
                <c:pt idx="507">
                  <c:v>27108</c:v>
                </c:pt>
                <c:pt idx="508">
                  <c:v>27122</c:v>
                </c:pt>
                <c:pt idx="509">
                  <c:v>27399</c:v>
                </c:pt>
                <c:pt idx="510">
                  <c:v>27491</c:v>
                </c:pt>
                <c:pt idx="511">
                  <c:v>27492</c:v>
                </c:pt>
                <c:pt idx="512">
                  <c:v>27561</c:v>
                </c:pt>
                <c:pt idx="513">
                  <c:v>27580</c:v>
                </c:pt>
                <c:pt idx="514">
                  <c:v>27588</c:v>
                </c:pt>
                <c:pt idx="515">
                  <c:v>27588</c:v>
                </c:pt>
                <c:pt idx="516">
                  <c:v>27891</c:v>
                </c:pt>
                <c:pt idx="517">
                  <c:v>27990</c:v>
                </c:pt>
                <c:pt idx="518">
                  <c:v>27990</c:v>
                </c:pt>
                <c:pt idx="519">
                  <c:v>27995</c:v>
                </c:pt>
                <c:pt idx="520">
                  <c:v>28003</c:v>
                </c:pt>
                <c:pt idx="521">
                  <c:v>28003</c:v>
                </c:pt>
                <c:pt idx="522">
                  <c:v>28007</c:v>
                </c:pt>
                <c:pt idx="523">
                  <c:v>28012</c:v>
                </c:pt>
                <c:pt idx="524">
                  <c:v>28018</c:v>
                </c:pt>
                <c:pt idx="525">
                  <c:v>28052</c:v>
                </c:pt>
                <c:pt idx="526">
                  <c:v>28077</c:v>
                </c:pt>
                <c:pt idx="527">
                  <c:v>28391</c:v>
                </c:pt>
                <c:pt idx="528">
                  <c:v>28391</c:v>
                </c:pt>
                <c:pt idx="529">
                  <c:v>28409</c:v>
                </c:pt>
                <c:pt idx="530">
                  <c:v>28464</c:v>
                </c:pt>
                <c:pt idx="531">
                  <c:v>28464</c:v>
                </c:pt>
                <c:pt idx="532">
                  <c:v>28469</c:v>
                </c:pt>
                <c:pt idx="533">
                  <c:v>28473</c:v>
                </c:pt>
                <c:pt idx="534">
                  <c:v>28510</c:v>
                </c:pt>
                <c:pt idx="535">
                  <c:v>28564</c:v>
                </c:pt>
                <c:pt idx="536">
                  <c:v>28865</c:v>
                </c:pt>
                <c:pt idx="537">
                  <c:v>28928</c:v>
                </c:pt>
                <c:pt idx="538">
                  <c:v>28936</c:v>
                </c:pt>
                <c:pt idx="539">
                  <c:v>28944</c:v>
                </c:pt>
                <c:pt idx="540">
                  <c:v>28981</c:v>
                </c:pt>
                <c:pt idx="541">
                  <c:v>28981</c:v>
                </c:pt>
                <c:pt idx="542">
                  <c:v>29303</c:v>
                </c:pt>
                <c:pt idx="543">
                  <c:v>29331</c:v>
                </c:pt>
                <c:pt idx="544">
                  <c:v>29332</c:v>
                </c:pt>
                <c:pt idx="545">
                  <c:v>29385</c:v>
                </c:pt>
                <c:pt idx="546">
                  <c:v>29456</c:v>
                </c:pt>
                <c:pt idx="547">
                  <c:v>29473</c:v>
                </c:pt>
                <c:pt idx="548">
                  <c:v>29795</c:v>
                </c:pt>
                <c:pt idx="549">
                  <c:v>29880</c:v>
                </c:pt>
                <c:pt idx="550">
                  <c:v>29894</c:v>
                </c:pt>
                <c:pt idx="551">
                  <c:v>29908.5</c:v>
                </c:pt>
                <c:pt idx="552">
                  <c:v>29920</c:v>
                </c:pt>
                <c:pt idx="553">
                  <c:v>30304</c:v>
                </c:pt>
                <c:pt idx="554">
                  <c:v>30305</c:v>
                </c:pt>
                <c:pt idx="555">
                  <c:v>30343</c:v>
                </c:pt>
                <c:pt idx="556">
                  <c:v>30343</c:v>
                </c:pt>
                <c:pt idx="557">
                  <c:v>30343</c:v>
                </c:pt>
                <c:pt idx="558">
                  <c:v>30354.5</c:v>
                </c:pt>
                <c:pt idx="559">
                  <c:v>30357</c:v>
                </c:pt>
                <c:pt idx="560">
                  <c:v>30357</c:v>
                </c:pt>
                <c:pt idx="561">
                  <c:v>30357</c:v>
                </c:pt>
                <c:pt idx="562">
                  <c:v>30748</c:v>
                </c:pt>
                <c:pt idx="563">
                  <c:v>30778</c:v>
                </c:pt>
                <c:pt idx="564">
                  <c:v>30798</c:v>
                </c:pt>
                <c:pt idx="565">
                  <c:v>30799</c:v>
                </c:pt>
                <c:pt idx="566">
                  <c:v>30799</c:v>
                </c:pt>
                <c:pt idx="567">
                  <c:v>30877</c:v>
                </c:pt>
                <c:pt idx="568">
                  <c:v>31241</c:v>
                </c:pt>
                <c:pt idx="569">
                  <c:v>31241</c:v>
                </c:pt>
                <c:pt idx="570">
                  <c:v>31269.5</c:v>
                </c:pt>
                <c:pt idx="571">
                  <c:v>31301</c:v>
                </c:pt>
                <c:pt idx="572">
                  <c:v>31301</c:v>
                </c:pt>
                <c:pt idx="573">
                  <c:v>31699</c:v>
                </c:pt>
                <c:pt idx="574">
                  <c:v>31748</c:v>
                </c:pt>
                <c:pt idx="575">
                  <c:v>31748</c:v>
                </c:pt>
                <c:pt idx="576">
                  <c:v>31753</c:v>
                </c:pt>
                <c:pt idx="577">
                  <c:v>31762</c:v>
                </c:pt>
                <c:pt idx="578">
                  <c:v>32118</c:v>
                </c:pt>
                <c:pt idx="579">
                  <c:v>32132</c:v>
                </c:pt>
                <c:pt idx="580">
                  <c:v>32132</c:v>
                </c:pt>
                <c:pt idx="581">
                  <c:v>32152.5</c:v>
                </c:pt>
                <c:pt idx="582">
                  <c:v>32160</c:v>
                </c:pt>
                <c:pt idx="583">
                  <c:v>32160</c:v>
                </c:pt>
                <c:pt idx="584">
                  <c:v>32168.5</c:v>
                </c:pt>
                <c:pt idx="585">
                  <c:v>32172</c:v>
                </c:pt>
                <c:pt idx="586">
                  <c:v>32173.5</c:v>
                </c:pt>
                <c:pt idx="587">
                  <c:v>32618.5</c:v>
                </c:pt>
                <c:pt idx="588">
                  <c:v>32643.5</c:v>
                </c:pt>
                <c:pt idx="589">
                  <c:v>32643.5</c:v>
                </c:pt>
                <c:pt idx="590">
                  <c:v>32643.5</c:v>
                </c:pt>
                <c:pt idx="591">
                  <c:v>32643.5</c:v>
                </c:pt>
                <c:pt idx="592">
                  <c:v>32643.5</c:v>
                </c:pt>
                <c:pt idx="593">
                  <c:v>32643.5</c:v>
                </c:pt>
                <c:pt idx="594">
                  <c:v>32677.5</c:v>
                </c:pt>
                <c:pt idx="595">
                  <c:v>32677.5</c:v>
                </c:pt>
                <c:pt idx="596">
                  <c:v>32685</c:v>
                </c:pt>
                <c:pt idx="597">
                  <c:v>33067</c:v>
                </c:pt>
                <c:pt idx="598">
                  <c:v>33087</c:v>
                </c:pt>
                <c:pt idx="599">
                  <c:v>33091</c:v>
                </c:pt>
                <c:pt idx="600">
                  <c:v>33534</c:v>
                </c:pt>
                <c:pt idx="601">
                  <c:v>33561.5</c:v>
                </c:pt>
                <c:pt idx="602">
                  <c:v>33561.5</c:v>
                </c:pt>
                <c:pt idx="603">
                  <c:v>33593</c:v>
                </c:pt>
                <c:pt idx="604">
                  <c:v>33603</c:v>
                </c:pt>
                <c:pt idx="605">
                  <c:v>33640</c:v>
                </c:pt>
                <c:pt idx="606">
                  <c:v>34016.5</c:v>
                </c:pt>
                <c:pt idx="607">
                  <c:v>34019</c:v>
                </c:pt>
                <c:pt idx="608">
                  <c:v>34050</c:v>
                </c:pt>
                <c:pt idx="609">
                  <c:v>34115</c:v>
                </c:pt>
                <c:pt idx="610">
                  <c:v>34143</c:v>
                </c:pt>
                <c:pt idx="611">
                  <c:v>34494</c:v>
                </c:pt>
                <c:pt idx="612">
                  <c:v>34568</c:v>
                </c:pt>
                <c:pt idx="613">
                  <c:v>34992</c:v>
                </c:pt>
                <c:pt idx="614">
                  <c:v>35107</c:v>
                </c:pt>
                <c:pt idx="615">
                  <c:v>35369</c:v>
                </c:pt>
                <c:pt idx="616">
                  <c:v>35426</c:v>
                </c:pt>
                <c:pt idx="617">
                  <c:v>35435</c:v>
                </c:pt>
                <c:pt idx="618">
                  <c:v>35446</c:v>
                </c:pt>
                <c:pt idx="619">
                  <c:v>35446</c:v>
                </c:pt>
                <c:pt idx="620">
                  <c:v>35446</c:v>
                </c:pt>
                <c:pt idx="621">
                  <c:v>35536</c:v>
                </c:pt>
                <c:pt idx="622">
                  <c:v>35864</c:v>
                </c:pt>
                <c:pt idx="623">
                  <c:v>35881</c:v>
                </c:pt>
                <c:pt idx="624">
                  <c:v>35910</c:v>
                </c:pt>
                <c:pt idx="625">
                  <c:v>35914.5</c:v>
                </c:pt>
                <c:pt idx="626">
                  <c:v>36291</c:v>
                </c:pt>
                <c:pt idx="627">
                  <c:v>36310.5</c:v>
                </c:pt>
                <c:pt idx="628">
                  <c:v>36338</c:v>
                </c:pt>
                <c:pt idx="629">
                  <c:v>36389</c:v>
                </c:pt>
                <c:pt idx="630">
                  <c:v>36441</c:v>
                </c:pt>
                <c:pt idx="631">
                  <c:v>36836</c:v>
                </c:pt>
                <c:pt idx="632">
                  <c:v>36892</c:v>
                </c:pt>
                <c:pt idx="633">
                  <c:v>36893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21">
                  <c:v>1.1123999938718043E-3</c:v>
                </c:pt>
                <c:pt idx="22">
                  <c:v>2.3051999960443936E-3</c:v>
                </c:pt>
                <c:pt idx="23">
                  <c:v>3.3524000027682632E-3</c:v>
                </c:pt>
                <c:pt idx="24">
                  <c:v>-2.5137999982689507E-3</c:v>
                </c:pt>
                <c:pt idx="25">
                  <c:v>-1.4902000039000995E-3</c:v>
                </c:pt>
                <c:pt idx="26">
                  <c:v>6.4079999719979241E-4</c:v>
                </c:pt>
                <c:pt idx="27">
                  <c:v>-4.0734000067459419E-3</c:v>
                </c:pt>
                <c:pt idx="28">
                  <c:v>1.3201999972807243E-3</c:v>
                </c:pt>
                <c:pt idx="29">
                  <c:v>4.2572000020300038E-3</c:v>
                </c:pt>
                <c:pt idx="30">
                  <c:v>-1.9307999973534606E-3</c:v>
                </c:pt>
                <c:pt idx="31">
                  <c:v>-4.9953999987337738E-3</c:v>
                </c:pt>
                <c:pt idx="32">
                  <c:v>1.8156000005546957E-3</c:v>
                </c:pt>
                <c:pt idx="33">
                  <c:v>-2.0247400003427174E-2</c:v>
                </c:pt>
                <c:pt idx="34">
                  <c:v>-9.4820000231266022E-4</c:v>
                </c:pt>
                <c:pt idx="35">
                  <c:v>-4.2238000023644418E-3</c:v>
                </c:pt>
                <c:pt idx="36">
                  <c:v>6.9336000015027821E-3</c:v>
                </c:pt>
                <c:pt idx="37">
                  <c:v>-9.7980000282404944E-4</c:v>
                </c:pt>
                <c:pt idx="38">
                  <c:v>3.1939999462338164E-4</c:v>
                </c:pt>
                <c:pt idx="39">
                  <c:v>-5.0239999836776406E-4</c:v>
                </c:pt>
                <c:pt idx="40">
                  <c:v>-1.3031999988015741E-3</c:v>
                </c:pt>
                <c:pt idx="41">
                  <c:v>-1.1299999969196506E-3</c:v>
                </c:pt>
                <c:pt idx="42">
                  <c:v>-2.9804000005242415E-3</c:v>
                </c:pt>
                <c:pt idx="43">
                  <c:v>2.8069999971194193E-3</c:v>
                </c:pt>
                <c:pt idx="44">
                  <c:v>4.6809999985271133E-3</c:v>
                </c:pt>
                <c:pt idx="45">
                  <c:v>7.0459999551530927E-4</c:v>
                </c:pt>
                <c:pt idx="46">
                  <c:v>1.9249999968451448E-3</c:v>
                </c:pt>
                <c:pt idx="47">
                  <c:v>5.924999997660052E-3</c:v>
                </c:pt>
                <c:pt idx="48">
                  <c:v>5.879999662283808E-5</c:v>
                </c:pt>
                <c:pt idx="49">
                  <c:v>1.8156000005546957E-3</c:v>
                </c:pt>
                <c:pt idx="50">
                  <c:v>-1.5480000001844019E-3</c:v>
                </c:pt>
                <c:pt idx="51">
                  <c:v>-1.3984000033815391E-3</c:v>
                </c:pt>
                <c:pt idx="52">
                  <c:v>5.1339999481569976E-4</c:v>
                </c:pt>
                <c:pt idx="53">
                  <c:v>6.2520000210497528E-4</c:v>
                </c:pt>
                <c:pt idx="54">
                  <c:v>3.7354000014602207E-3</c:v>
                </c:pt>
                <c:pt idx="55">
                  <c:v>1.8297999995411374E-3</c:v>
                </c:pt>
                <c:pt idx="56">
                  <c:v>5.1762000002781861E-3</c:v>
                </c:pt>
                <c:pt idx="57">
                  <c:v>-2.036400001088623E-3</c:v>
                </c:pt>
                <c:pt idx="58">
                  <c:v>2.0343999931355938E-3</c:v>
                </c:pt>
                <c:pt idx="59">
                  <c:v>-1.6582000025664456E-3</c:v>
                </c:pt>
                <c:pt idx="60">
                  <c:v>7.7399999281624332E-4</c:v>
                </c:pt>
                <c:pt idx="61">
                  <c:v>3.734599995368626E-3</c:v>
                </c:pt>
                <c:pt idx="62">
                  <c:v>-3.1788000051165E-3</c:v>
                </c:pt>
                <c:pt idx="63">
                  <c:v>-8.241800001997035E-3</c:v>
                </c:pt>
                <c:pt idx="64">
                  <c:v>7.758200001262594E-3</c:v>
                </c:pt>
                <c:pt idx="65">
                  <c:v>1.9944000014220364E-3</c:v>
                </c:pt>
                <c:pt idx="66">
                  <c:v>3.93919999623904E-3</c:v>
                </c:pt>
                <c:pt idx="67">
                  <c:v>-8.9741999981924891E-3</c:v>
                </c:pt>
                <c:pt idx="68">
                  <c:v>1.4411199997994117E-2</c:v>
                </c:pt>
                <c:pt idx="69">
                  <c:v>-3.1298000030801632E-3</c:v>
                </c:pt>
                <c:pt idx="70">
                  <c:v>-5.4471999974339269E-3</c:v>
                </c:pt>
                <c:pt idx="71">
                  <c:v>-5.3134000045247376E-3</c:v>
                </c:pt>
                <c:pt idx="72">
                  <c:v>-2.313400007551536E-3</c:v>
                </c:pt>
                <c:pt idx="73">
                  <c:v>-1.3134000037098303E-3</c:v>
                </c:pt>
                <c:pt idx="74">
                  <c:v>1.4048799996089656E-2</c:v>
                </c:pt>
                <c:pt idx="75">
                  <c:v>-7.2268000003532507E-3</c:v>
                </c:pt>
                <c:pt idx="76">
                  <c:v>-2.2680000256514177E-4</c:v>
                </c:pt>
                <c:pt idx="77">
                  <c:v>-2.9276000059326179E-3</c:v>
                </c:pt>
                <c:pt idx="78">
                  <c:v>-2.9040000008535571E-3</c:v>
                </c:pt>
                <c:pt idx="79">
                  <c:v>-7.0458000045618974E-3</c:v>
                </c:pt>
                <c:pt idx="80">
                  <c:v>-2.746600002865307E-3</c:v>
                </c:pt>
                <c:pt idx="81">
                  <c:v>-9.0222000071662478E-3</c:v>
                </c:pt>
                <c:pt idx="82">
                  <c:v>-7.0222000067587942E-3</c:v>
                </c:pt>
                <c:pt idx="83">
                  <c:v>-6.8648000014945865E-3</c:v>
                </c:pt>
                <c:pt idx="84">
                  <c:v>-7.5460000516613945E-4</c:v>
                </c:pt>
                <c:pt idx="85">
                  <c:v>1.3395999994827434E-3</c:v>
                </c:pt>
                <c:pt idx="86">
                  <c:v>3.6623999985749833E-3</c:v>
                </c:pt>
                <c:pt idx="87">
                  <c:v>-4.314000005251728E-3</c:v>
                </c:pt>
                <c:pt idx="88">
                  <c:v>8.5999992734286934E-5</c:v>
                </c:pt>
                <c:pt idx="89">
                  <c:v>-3.7700000393670052E-4</c:v>
                </c:pt>
                <c:pt idx="90">
                  <c:v>-6.503000004158821E-3</c:v>
                </c:pt>
                <c:pt idx="91">
                  <c:v>-1.5030000067781657E-3</c:v>
                </c:pt>
                <c:pt idx="92">
                  <c:v>3.4576000034576282E-3</c:v>
                </c:pt>
                <c:pt idx="93">
                  <c:v>9.5359999249922112E-4</c:v>
                </c:pt>
                <c:pt idx="94">
                  <c:v>-6.022800000209827E-3</c:v>
                </c:pt>
                <c:pt idx="95">
                  <c:v>9.7719999757828191E-4</c:v>
                </c:pt>
                <c:pt idx="96">
                  <c:v>3.6385999992489815E-3</c:v>
                </c:pt>
                <c:pt idx="97">
                  <c:v>6.7252000008011237E-3</c:v>
                </c:pt>
                <c:pt idx="98">
                  <c:v>-8.8900000264402479E-4</c:v>
                </c:pt>
                <c:pt idx="99">
                  <c:v>-2.1410000044852495E-3</c:v>
                </c:pt>
                <c:pt idx="100">
                  <c:v>2.7960000006714836E-3</c:v>
                </c:pt>
                <c:pt idx="101">
                  <c:v>-8.1820000923471525E-4</c:v>
                </c:pt>
                <c:pt idx="102">
                  <c:v>-1.3668600004166365E-2</c:v>
                </c:pt>
                <c:pt idx="103">
                  <c:v>-1.5429999984917231E-3</c:v>
                </c:pt>
                <c:pt idx="104">
                  <c:v>3.4569999988889322E-3</c:v>
                </c:pt>
                <c:pt idx="105">
                  <c:v>-1.432800003385637E-3</c:v>
                </c:pt>
                <c:pt idx="106">
                  <c:v>1.5672000008635223E-3</c:v>
                </c:pt>
                <c:pt idx="107">
                  <c:v>-5.6848000022000633E-3</c:v>
                </c:pt>
                <c:pt idx="108">
                  <c:v>-8.8560000585857779E-4</c:v>
                </c:pt>
                <c:pt idx="109">
                  <c:v>3.3879999682540074E-4</c:v>
                </c:pt>
                <c:pt idx="110">
                  <c:v>1.3623999984702095E-3</c:v>
                </c:pt>
                <c:pt idx="111">
                  <c:v>-5.2753999989363365E-3</c:v>
                </c:pt>
                <c:pt idx="112">
                  <c:v>-3.2753999985288829E-3</c:v>
                </c:pt>
                <c:pt idx="113">
                  <c:v>1.7245999988517724E-3</c:v>
                </c:pt>
                <c:pt idx="114">
                  <c:v>1.5356000003521331E-3</c:v>
                </c:pt>
                <c:pt idx="115">
                  <c:v>-5.5273999969358556E-3</c:v>
                </c:pt>
                <c:pt idx="116">
                  <c:v>-2.527399999962654E-3</c:v>
                </c:pt>
                <c:pt idx="117">
                  <c:v>-2.1416000017779879E-3</c:v>
                </c:pt>
                <c:pt idx="118">
                  <c:v>8.5839999519521371E-4</c:v>
                </c:pt>
                <c:pt idx="119">
                  <c:v>3.858399999444373E-3</c:v>
                </c:pt>
                <c:pt idx="120">
                  <c:v>4.7166000003926456E-3</c:v>
                </c:pt>
                <c:pt idx="121">
                  <c:v>-4.9842000007629395E-3</c:v>
                </c:pt>
                <c:pt idx="122">
                  <c:v>-1.8572000044514425E-3</c:v>
                </c:pt>
                <c:pt idx="123">
                  <c:v>-4.5990000071469694E-3</c:v>
                </c:pt>
                <c:pt idx="124">
                  <c:v>2.582000000984408E-3</c:v>
                </c:pt>
                <c:pt idx="125">
                  <c:v>4.0544000003137626E-3</c:v>
                </c:pt>
                <c:pt idx="126">
                  <c:v>-4.1740000015124679E-3</c:v>
                </c:pt>
                <c:pt idx="127">
                  <c:v>-2.6414000021759421E-3</c:v>
                </c:pt>
                <c:pt idx="128">
                  <c:v>-9.3555999992531724E-3</c:v>
                </c:pt>
                <c:pt idx="129">
                  <c:v>1.305799996771384E-3</c:v>
                </c:pt>
                <c:pt idx="130">
                  <c:v>2.6050000014947727E-3</c:v>
                </c:pt>
                <c:pt idx="131">
                  <c:v>-3.6076000033062883E-3</c:v>
                </c:pt>
                <c:pt idx="132">
                  <c:v>-4.4580000030691735E-3</c:v>
                </c:pt>
                <c:pt idx="133">
                  <c:v>-4.5210000025690533E-3</c:v>
                </c:pt>
                <c:pt idx="134">
                  <c:v>-5.6040000345092267E-4</c:v>
                </c:pt>
                <c:pt idx="135">
                  <c:v>-6.1273999963304959E-3</c:v>
                </c:pt>
                <c:pt idx="136">
                  <c:v>-5.3399999960674904E-3</c:v>
                </c:pt>
                <c:pt idx="137">
                  <c:v>1.8961999958264641E-3</c:v>
                </c:pt>
                <c:pt idx="138">
                  <c:v>-4.2691999988164753E-3</c:v>
                </c:pt>
                <c:pt idx="139">
                  <c:v>-2.2219999955268577E-3</c:v>
                </c:pt>
                <c:pt idx="140">
                  <c:v>1.9351999944774434E-3</c:v>
                </c:pt>
                <c:pt idx="141">
                  <c:v>-3.4272000048076734E-3</c:v>
                </c:pt>
                <c:pt idx="142">
                  <c:v>-1.176580000173999E-2</c:v>
                </c:pt>
                <c:pt idx="143">
                  <c:v>2.4703999952180311E-3</c:v>
                </c:pt>
                <c:pt idx="144">
                  <c:v>-7.3563999976613559E-3</c:v>
                </c:pt>
                <c:pt idx="145">
                  <c:v>-1.356399996438995E-3</c:v>
                </c:pt>
                <c:pt idx="146">
                  <c:v>-9.3957999997655861E-3</c:v>
                </c:pt>
                <c:pt idx="147">
                  <c:v>2.8403999967849813E-3</c:v>
                </c:pt>
                <c:pt idx="148">
                  <c:v>-2.4116000058711506E-3</c:v>
                </c:pt>
                <c:pt idx="149">
                  <c:v>-6.4745999989099801E-3</c:v>
                </c:pt>
                <c:pt idx="150">
                  <c:v>1.5490000005229376E-3</c:v>
                </c:pt>
                <c:pt idx="151">
                  <c:v>-7.3644000003696419E-3</c:v>
                </c:pt>
                <c:pt idx="152">
                  <c:v>-4.3172000005142763E-3</c:v>
                </c:pt>
                <c:pt idx="153">
                  <c:v>-3.1204000042635016E-3</c:v>
                </c:pt>
                <c:pt idx="154">
                  <c:v>-2.120400000421796E-3</c:v>
                </c:pt>
                <c:pt idx="155">
                  <c:v>-9.6800002211239189E-5</c:v>
                </c:pt>
                <c:pt idx="156">
                  <c:v>-5.6798000077833422E-3</c:v>
                </c:pt>
                <c:pt idx="157">
                  <c:v>-6.2480000633513555E-4</c:v>
                </c:pt>
                <c:pt idx="158">
                  <c:v>-4.4752000030712225E-3</c:v>
                </c:pt>
                <c:pt idx="159">
                  <c:v>-1.3577600002463441E-2</c:v>
                </c:pt>
                <c:pt idx="160">
                  <c:v>-1.2577599998621736E-2</c:v>
                </c:pt>
                <c:pt idx="161">
                  <c:v>-1.7640600002778228E-2</c:v>
                </c:pt>
                <c:pt idx="162">
                  <c:v>-1.2640600005397573E-2</c:v>
                </c:pt>
                <c:pt idx="163">
                  <c:v>-4.3414000028860755E-3</c:v>
                </c:pt>
                <c:pt idx="164">
                  <c:v>-1.3413999986369163E-3</c:v>
                </c:pt>
                <c:pt idx="165">
                  <c:v>-1.3530399999581277E-2</c:v>
                </c:pt>
                <c:pt idx="166">
                  <c:v>-9.5303999987663701E-3</c:v>
                </c:pt>
                <c:pt idx="167">
                  <c:v>-3.5934000043198466E-3</c:v>
                </c:pt>
                <c:pt idx="168">
                  <c:v>-9.4832000031601638E-3</c:v>
                </c:pt>
                <c:pt idx="169">
                  <c:v>-9.37300000077812E-3</c:v>
                </c:pt>
                <c:pt idx="170">
                  <c:v>-9.2786000022897497E-3</c:v>
                </c:pt>
                <c:pt idx="171">
                  <c:v>-1.0058200008643325E-2</c:v>
                </c:pt>
                <c:pt idx="172">
                  <c:v>-1.4822400000412017E-2</c:v>
                </c:pt>
                <c:pt idx="173">
                  <c:v>-1.3822400003846269E-2</c:v>
                </c:pt>
                <c:pt idx="174">
                  <c:v>-9.8224000030313618E-3</c:v>
                </c:pt>
                <c:pt idx="175">
                  <c:v>-8.6728000023867935E-3</c:v>
                </c:pt>
                <c:pt idx="176">
                  <c:v>-6.6728000019793399E-3</c:v>
                </c:pt>
                <c:pt idx="177">
                  <c:v>-3.6727999977301806E-3</c:v>
                </c:pt>
                <c:pt idx="178">
                  <c:v>-1.4735800003109034E-2</c:v>
                </c:pt>
                <c:pt idx="179">
                  <c:v>-6.7358000014792196E-3</c:v>
                </c:pt>
                <c:pt idx="180">
                  <c:v>-4.735800001071766E-3</c:v>
                </c:pt>
                <c:pt idx="181">
                  <c:v>-4.735800001071766E-3</c:v>
                </c:pt>
                <c:pt idx="182">
                  <c:v>-3.735800004506018E-3</c:v>
                </c:pt>
                <c:pt idx="183">
                  <c:v>-3.735800004506018E-3</c:v>
                </c:pt>
                <c:pt idx="184">
                  <c:v>-7.3580000753281638E-4</c:v>
                </c:pt>
                <c:pt idx="185">
                  <c:v>-7.3580000753281638E-4</c:v>
                </c:pt>
                <c:pt idx="186">
                  <c:v>5.2641999936895445E-3</c:v>
                </c:pt>
                <c:pt idx="187">
                  <c:v>-3.6650000038207509E-3</c:v>
                </c:pt>
                <c:pt idx="188">
                  <c:v>-2.2468200004368555E-2</c:v>
                </c:pt>
                <c:pt idx="189">
                  <c:v>-9.169000004476402E-3</c:v>
                </c:pt>
                <c:pt idx="190">
                  <c:v>-6.1218000046210364E-3</c:v>
                </c:pt>
                <c:pt idx="191">
                  <c:v>-1.239740000164602E-2</c:v>
                </c:pt>
                <c:pt idx="192">
                  <c:v>-2.5310800003353506E-2</c:v>
                </c:pt>
                <c:pt idx="193">
                  <c:v>-2.5554000021656975E-3</c:v>
                </c:pt>
                <c:pt idx="194">
                  <c:v>-9.7444000057294033E-3</c:v>
                </c:pt>
                <c:pt idx="195">
                  <c:v>-9.7208000079263002E-3</c:v>
                </c:pt>
                <c:pt idx="196">
                  <c:v>-6.7208000036771409E-3</c:v>
                </c:pt>
                <c:pt idx="197">
                  <c:v>-7.4846000061370432E-3</c:v>
                </c:pt>
                <c:pt idx="198">
                  <c:v>3.0279999919002876E-4</c:v>
                </c:pt>
                <c:pt idx="199">
                  <c:v>-9.3744000041624531E-3</c:v>
                </c:pt>
                <c:pt idx="200">
                  <c:v>-1.1650000000372529E-2</c:v>
                </c:pt>
                <c:pt idx="201">
                  <c:v>-1.0650000003806781E-2</c:v>
                </c:pt>
                <c:pt idx="202">
                  <c:v>-9.7129999994649552E-3</c:v>
                </c:pt>
                <c:pt idx="203">
                  <c:v>-8.2406000001356006E-3</c:v>
                </c:pt>
                <c:pt idx="204">
                  <c:v>-8.3666000064113177E-3</c:v>
                </c:pt>
                <c:pt idx="205">
                  <c:v>-1.3216999999713153E-2</c:v>
                </c:pt>
                <c:pt idx="206">
                  <c:v>-9.4690000041737221E-3</c:v>
                </c:pt>
                <c:pt idx="207">
                  <c:v>-1.2445400003343821E-2</c:v>
                </c:pt>
                <c:pt idx="208">
                  <c:v>-2.2358800008078106E-2</c:v>
                </c:pt>
                <c:pt idx="209">
                  <c:v>-9.0128000010736287E-3</c:v>
                </c:pt>
                <c:pt idx="210">
                  <c:v>-5.7924000066122971E-3</c:v>
                </c:pt>
                <c:pt idx="211">
                  <c:v>-1.7924000057973899E-3</c:v>
                </c:pt>
                <c:pt idx="212">
                  <c:v>-1.4642800000729039E-2</c:v>
                </c:pt>
                <c:pt idx="214">
                  <c:v>-1.0682200001610909E-2</c:v>
                </c:pt>
                <c:pt idx="215">
                  <c:v>-1.5745199998491444E-2</c:v>
                </c:pt>
                <c:pt idx="216">
                  <c:v>-1.1446000004070811E-2</c:v>
                </c:pt>
                <c:pt idx="217">
                  <c:v>-1.1658600000373553E-2</c:v>
                </c:pt>
                <c:pt idx="218">
                  <c:v>-1.2697999998636078E-2</c:v>
                </c:pt>
                <c:pt idx="219">
                  <c:v>-5.6980000008479692E-3</c:v>
                </c:pt>
                <c:pt idx="220">
                  <c:v>-4.6979999970062636E-3</c:v>
                </c:pt>
                <c:pt idx="221">
                  <c:v>-7.6113999966764823E-3</c:v>
                </c:pt>
                <c:pt idx="222">
                  <c:v>-6.6114000001107343E-3</c:v>
                </c:pt>
                <c:pt idx="223">
                  <c:v>-4.6113999997032806E-3</c:v>
                </c:pt>
                <c:pt idx="224">
                  <c:v>-3.6114000031375326E-3</c:v>
                </c:pt>
                <c:pt idx="225">
                  <c:v>-8.3121999996365048E-3</c:v>
                </c:pt>
                <c:pt idx="226">
                  <c:v>-1.0225600002740975E-2</c:v>
                </c:pt>
                <c:pt idx="227">
                  <c:v>-7.5406000032671727E-3</c:v>
                </c:pt>
                <c:pt idx="228">
                  <c:v>-2.2934800006623846E-2</c:v>
                </c:pt>
                <c:pt idx="229">
                  <c:v>-1.9934800002374686E-2</c:v>
                </c:pt>
                <c:pt idx="230">
                  <c:v>-1.0675000004994217E-2</c:v>
                </c:pt>
                <c:pt idx="231">
                  <c:v>-9.8876000047312118E-3</c:v>
                </c:pt>
                <c:pt idx="232">
                  <c:v>-9.8876000047312118E-3</c:v>
                </c:pt>
                <c:pt idx="233">
                  <c:v>-4.8876000000745989E-3</c:v>
                </c:pt>
                <c:pt idx="234">
                  <c:v>-8.8759999925969169E-4</c:v>
                </c:pt>
                <c:pt idx="235">
                  <c:v>1.0261999996146187E-2</c:v>
                </c:pt>
                <c:pt idx="236">
                  <c:v>-9.8404000018490478E-3</c:v>
                </c:pt>
                <c:pt idx="237">
                  <c:v>-7.6907999973627739E-3</c:v>
                </c:pt>
                <c:pt idx="238">
                  <c:v>-1.475380000192672E-2</c:v>
                </c:pt>
                <c:pt idx="239">
                  <c:v>-1.0753800001111813E-2</c:v>
                </c:pt>
                <c:pt idx="240">
                  <c:v>-6.6041999962180853E-3</c:v>
                </c:pt>
                <c:pt idx="241">
                  <c:v>-1.051759999973001E-2</c:v>
                </c:pt>
                <c:pt idx="242">
                  <c:v>-1.9682999998622108E-2</c:v>
                </c:pt>
                <c:pt idx="243">
                  <c:v>-1.1210600001504645E-2</c:v>
                </c:pt>
                <c:pt idx="244">
                  <c:v>-1.8549200001871213E-2</c:v>
                </c:pt>
                <c:pt idx="245">
                  <c:v>-1.1549200004083104E-2</c:v>
                </c:pt>
                <c:pt idx="246">
                  <c:v>-1.1226400005398318E-2</c:v>
                </c:pt>
                <c:pt idx="247">
                  <c:v>-1.6139799998200033E-2</c:v>
                </c:pt>
                <c:pt idx="248">
                  <c:v>-1.0415400007332209E-2</c:v>
                </c:pt>
                <c:pt idx="249">
                  <c:v>-5.1162000090698712E-3</c:v>
                </c:pt>
                <c:pt idx="250">
                  <c:v>-2.4328800005605444E-2</c:v>
                </c:pt>
                <c:pt idx="251">
                  <c:v>-1.0778000003483612E-2</c:v>
                </c:pt>
                <c:pt idx="252">
                  <c:v>-1.6069400000560563E-2</c:v>
                </c:pt>
                <c:pt idx="253">
                  <c:v>-1.2982799999008421E-2</c:v>
                </c:pt>
                <c:pt idx="254">
                  <c:v>-3.9828000008128583E-3</c:v>
                </c:pt>
                <c:pt idx="255">
                  <c:v>9.0171999981976114E-3</c:v>
                </c:pt>
                <c:pt idx="256">
                  <c:v>-1.6510400004335679E-2</c:v>
                </c:pt>
                <c:pt idx="257">
                  <c:v>-1.4786000007006805E-2</c:v>
                </c:pt>
                <c:pt idx="258">
                  <c:v>-1.4786000007006805E-2</c:v>
                </c:pt>
                <c:pt idx="259">
                  <c:v>-1.3649000000441447E-2</c:v>
                </c:pt>
                <c:pt idx="260">
                  <c:v>-1.1762400004954543E-2</c:v>
                </c:pt>
                <c:pt idx="261">
                  <c:v>-1.5778199995111208E-2</c:v>
                </c:pt>
                <c:pt idx="262">
                  <c:v>-1.3778199994703755E-2</c:v>
                </c:pt>
                <c:pt idx="263">
                  <c:v>-1.362860000517685E-2</c:v>
                </c:pt>
                <c:pt idx="264">
                  <c:v>-6.4790000033099204E-3</c:v>
                </c:pt>
                <c:pt idx="265">
                  <c:v>-1.3754600004176609E-2</c:v>
                </c:pt>
                <c:pt idx="266">
                  <c:v>-1.3667999999597669E-2</c:v>
                </c:pt>
                <c:pt idx="267">
                  <c:v>-8.3058000018354505E-3</c:v>
                </c:pt>
                <c:pt idx="268">
                  <c:v>-2.4211800002376549E-2</c:v>
                </c:pt>
                <c:pt idx="269">
                  <c:v>-2.2991400001046713E-2</c:v>
                </c:pt>
                <c:pt idx="270">
                  <c:v>3.1187999920803122E-3</c:v>
                </c:pt>
                <c:pt idx="271">
                  <c:v>-4.7631999987061135E-3</c:v>
                </c:pt>
                <c:pt idx="272">
                  <c:v>-1.2676600003032945E-2</c:v>
                </c:pt>
                <c:pt idx="273">
                  <c:v>-1.8330200000491459E-2</c:v>
                </c:pt>
                <c:pt idx="274">
                  <c:v>-1.6960600005404558E-2</c:v>
                </c:pt>
                <c:pt idx="275">
                  <c:v>-1.6000000003259629E-2</c:v>
                </c:pt>
                <c:pt idx="276">
                  <c:v>-1.5826800001377705E-2</c:v>
                </c:pt>
                <c:pt idx="277">
                  <c:v>-1.3039400000707246E-2</c:v>
                </c:pt>
                <c:pt idx="278">
                  <c:v>-5.0393999990774319E-3</c:v>
                </c:pt>
                <c:pt idx="279">
                  <c:v>-4.0394000025116839E-3</c:v>
                </c:pt>
                <c:pt idx="280">
                  <c:v>-9.9528000064310618E-3</c:v>
                </c:pt>
                <c:pt idx="281">
                  <c:v>-1.1968600003456231E-2</c:v>
                </c:pt>
                <c:pt idx="282">
                  <c:v>-1.8181200000981335E-2</c:v>
                </c:pt>
                <c:pt idx="283">
                  <c:v>-1.5819000000192318E-2</c:v>
                </c:pt>
                <c:pt idx="284">
                  <c:v>-1.8190000046161003E-3</c:v>
                </c:pt>
                <c:pt idx="285">
                  <c:v>-6.8583999964175746E-3</c:v>
                </c:pt>
                <c:pt idx="286">
                  <c:v>-1.4496200004941784E-2</c:v>
                </c:pt>
                <c:pt idx="287">
                  <c:v>-1.1771799996495247E-2</c:v>
                </c:pt>
                <c:pt idx="288">
                  <c:v>-1.7512000005808659E-2</c:v>
                </c:pt>
                <c:pt idx="289">
                  <c:v>-2.5724600003741216E-2</c:v>
                </c:pt>
                <c:pt idx="290">
                  <c:v>-1.2291600003663916E-2</c:v>
                </c:pt>
                <c:pt idx="291">
                  <c:v>-1.2204999999084976E-2</c:v>
                </c:pt>
                <c:pt idx="292">
                  <c:v>-1.7071600006602239E-2</c:v>
                </c:pt>
                <c:pt idx="293">
                  <c:v>-2.3134600000048522E-2</c:v>
                </c:pt>
                <c:pt idx="294">
                  <c:v>-2.013460000307532E-2</c:v>
                </c:pt>
                <c:pt idx="295">
                  <c:v>-1.6110999997181352E-2</c:v>
                </c:pt>
                <c:pt idx="296">
                  <c:v>-1.5087400002812501E-2</c:v>
                </c:pt>
                <c:pt idx="297">
                  <c:v>-1.5087400002812501E-2</c:v>
                </c:pt>
                <c:pt idx="298">
                  <c:v>-1.1087400009273551E-2</c:v>
                </c:pt>
                <c:pt idx="299">
                  <c:v>-1.3977200003864709E-2</c:v>
                </c:pt>
                <c:pt idx="300">
                  <c:v>-1.1819800005469006E-2</c:v>
                </c:pt>
                <c:pt idx="301">
                  <c:v>-6.8198000008123927E-3</c:v>
                </c:pt>
                <c:pt idx="302">
                  <c:v>-7.3319999501109123E-4</c:v>
                </c:pt>
                <c:pt idx="303">
                  <c:v>3.2667999985278584E-3</c:v>
                </c:pt>
                <c:pt idx="304">
                  <c:v>-1.768600000650622E-2</c:v>
                </c:pt>
                <c:pt idx="305">
                  <c:v>-1.3686000005691312E-2</c:v>
                </c:pt>
                <c:pt idx="306">
                  <c:v>-9.7489999971003272E-3</c:v>
                </c:pt>
                <c:pt idx="307">
                  <c:v>-9.7489999971003272E-3</c:v>
                </c:pt>
                <c:pt idx="308">
                  <c:v>-1.8638800000189804E-2</c:v>
                </c:pt>
                <c:pt idx="309">
                  <c:v>-1.5954200003761798E-2</c:v>
                </c:pt>
                <c:pt idx="310">
                  <c:v>-1.7033000003721099E-2</c:v>
                </c:pt>
                <c:pt idx="311">
                  <c:v>-1.7048800000338815E-2</c:v>
                </c:pt>
                <c:pt idx="312">
                  <c:v>-2.2647400001005735E-2</c:v>
                </c:pt>
                <c:pt idx="313">
                  <c:v>-1.9623799998953473E-2</c:v>
                </c:pt>
                <c:pt idx="314">
                  <c:v>-1.1277800003881566E-2</c:v>
                </c:pt>
                <c:pt idx="315">
                  <c:v>-2.0191199997498188E-2</c:v>
                </c:pt>
                <c:pt idx="316">
                  <c:v>-1.0104599998157937E-2</c:v>
                </c:pt>
                <c:pt idx="317">
                  <c:v>-2.1057400008430704E-2</c:v>
                </c:pt>
                <c:pt idx="318">
                  <c:v>-1.6120400003273971E-2</c:v>
                </c:pt>
                <c:pt idx="319">
                  <c:v>-1.9758200003707316E-2</c:v>
                </c:pt>
                <c:pt idx="320">
                  <c:v>-1.9821199995931238E-2</c:v>
                </c:pt>
                <c:pt idx="321">
                  <c:v>-2.8923599995323457E-2</c:v>
                </c:pt>
                <c:pt idx="322">
                  <c:v>-1.3900000005378388E-2</c:v>
                </c:pt>
                <c:pt idx="323">
                  <c:v>-2.0876400005363394E-2</c:v>
                </c:pt>
                <c:pt idx="324">
                  <c:v>-1.887640000495594E-2</c:v>
                </c:pt>
                <c:pt idx="325">
                  <c:v>-2.0553600006678607E-2</c:v>
                </c:pt>
                <c:pt idx="326">
                  <c:v>-2.0530000001599547E-2</c:v>
                </c:pt>
                <c:pt idx="327">
                  <c:v>-1.7742600000929087E-2</c:v>
                </c:pt>
                <c:pt idx="328">
                  <c:v>-2.244339999742806E-2</c:v>
                </c:pt>
                <c:pt idx="329">
                  <c:v>-1.7373000002407935E-2</c:v>
                </c:pt>
                <c:pt idx="330">
                  <c:v>-2.5262800008931663E-2</c:v>
                </c:pt>
                <c:pt idx="331">
                  <c:v>-3.0239200001233257E-2</c:v>
                </c:pt>
                <c:pt idx="332">
                  <c:v>-2.7152600006957073E-2</c:v>
                </c:pt>
                <c:pt idx="333">
                  <c:v>-2.4152600002707914E-2</c:v>
                </c:pt>
                <c:pt idx="334">
                  <c:v>-2.4152600002707914E-2</c:v>
                </c:pt>
                <c:pt idx="335">
                  <c:v>-2.0152600009168964E-2</c:v>
                </c:pt>
                <c:pt idx="336">
                  <c:v>-1.7152600004919805E-2</c:v>
                </c:pt>
                <c:pt idx="337">
                  <c:v>-1.7152600004919805E-2</c:v>
                </c:pt>
                <c:pt idx="338">
                  <c:v>-7.1526000028825365E-3</c:v>
                </c:pt>
                <c:pt idx="339">
                  <c:v>-5.1526000024750829E-3</c:v>
                </c:pt>
                <c:pt idx="340">
                  <c:v>-2.6215600002615247E-2</c:v>
                </c:pt>
                <c:pt idx="341">
                  <c:v>-2.0853399997577071E-2</c:v>
                </c:pt>
                <c:pt idx="342">
                  <c:v>-2.0853399997577071E-2</c:v>
                </c:pt>
                <c:pt idx="343">
                  <c:v>-1.9066000000748318E-2</c:v>
                </c:pt>
                <c:pt idx="344">
                  <c:v>-1.7066000000340864E-2</c:v>
                </c:pt>
                <c:pt idx="345">
                  <c:v>-2.3128999993787147E-2</c:v>
                </c:pt>
                <c:pt idx="346">
                  <c:v>-2.3105400003260002E-2</c:v>
                </c:pt>
                <c:pt idx="347">
                  <c:v>-1.5105400001630187E-2</c:v>
                </c:pt>
                <c:pt idx="348">
                  <c:v>-7.1054000000003725E-3</c:v>
                </c:pt>
                <c:pt idx="350">
                  <c:v>-2.3018799998681061E-2</c:v>
                </c:pt>
                <c:pt idx="351">
                  <c:v>-1.1018799996236339E-2</c:v>
                </c:pt>
                <c:pt idx="352">
                  <c:v>-5.0187999950139783E-3</c:v>
                </c:pt>
                <c:pt idx="353">
                  <c:v>-3.0187999946065247E-3</c:v>
                </c:pt>
                <c:pt idx="354">
                  <c:v>-2.8081800002837554E-2</c:v>
                </c:pt>
                <c:pt idx="355">
                  <c:v>-2.1081800005049445E-2</c:v>
                </c:pt>
                <c:pt idx="356">
                  <c:v>-8.0817999987630174E-3</c:v>
                </c:pt>
                <c:pt idx="357">
                  <c:v>-1.7995200003497303E-2</c:v>
                </c:pt>
                <c:pt idx="358">
                  <c:v>-1.9759000002522953E-2</c:v>
                </c:pt>
                <c:pt idx="359">
                  <c:v>-2.4648800004797522E-2</c:v>
                </c:pt>
                <c:pt idx="360">
                  <c:v>-2.6900799995928537E-2</c:v>
                </c:pt>
                <c:pt idx="362">
                  <c:v>-2.5381599996762816E-2</c:v>
                </c:pt>
                <c:pt idx="363">
                  <c:v>-2.3381599996355362E-2</c:v>
                </c:pt>
                <c:pt idx="364">
                  <c:v>-2.3381599996355362E-2</c:v>
                </c:pt>
                <c:pt idx="365">
                  <c:v>-1.6381599998567253E-2</c:v>
                </c:pt>
                <c:pt idx="366">
                  <c:v>-4.4247800004086457E-2</c:v>
                </c:pt>
                <c:pt idx="367">
                  <c:v>-2.5247800003853627E-2</c:v>
                </c:pt>
                <c:pt idx="368">
                  <c:v>-2.4247800007287879E-2</c:v>
                </c:pt>
                <c:pt idx="369">
                  <c:v>-2.1247800003038719E-2</c:v>
                </c:pt>
                <c:pt idx="370">
                  <c:v>-1.9247800002631266E-2</c:v>
                </c:pt>
                <c:pt idx="371">
                  <c:v>-1.8247800006065518E-2</c:v>
                </c:pt>
                <c:pt idx="372">
                  <c:v>-2.709820000018226E-2</c:v>
                </c:pt>
                <c:pt idx="373">
                  <c:v>-2.3988000000827014E-2</c:v>
                </c:pt>
                <c:pt idx="374">
                  <c:v>-2.5200600000971463E-2</c:v>
                </c:pt>
                <c:pt idx="375">
                  <c:v>-3.6113999994995538E-2</c:v>
                </c:pt>
                <c:pt idx="376">
                  <c:v>-3.4113999994588085E-2</c:v>
                </c:pt>
                <c:pt idx="377">
                  <c:v>-3.3113999998022337E-2</c:v>
                </c:pt>
                <c:pt idx="378">
                  <c:v>-2.4113999999826774E-2</c:v>
                </c:pt>
                <c:pt idx="379">
                  <c:v>-2.4113999999826774E-2</c:v>
                </c:pt>
                <c:pt idx="380">
                  <c:v>-2.3113999995985068E-2</c:v>
                </c:pt>
                <c:pt idx="381">
                  <c:v>-1.8113999998604413E-2</c:v>
                </c:pt>
                <c:pt idx="382">
                  <c:v>-3.1027400007587858E-2</c:v>
                </c:pt>
                <c:pt idx="383">
                  <c:v>-1.40668000021833E-2</c:v>
                </c:pt>
                <c:pt idx="384">
                  <c:v>-2.3767600003338885E-2</c:v>
                </c:pt>
                <c:pt idx="385">
                  <c:v>-2.6633800000126939E-2</c:v>
                </c:pt>
                <c:pt idx="386">
                  <c:v>-1.2909400007629301E-2</c:v>
                </c:pt>
                <c:pt idx="387">
                  <c:v>-2.3335000005317852E-2</c:v>
                </c:pt>
                <c:pt idx="388">
                  <c:v>-3.2500400004209951E-2</c:v>
                </c:pt>
                <c:pt idx="389">
                  <c:v>-3.1453200004762039E-2</c:v>
                </c:pt>
                <c:pt idx="390">
                  <c:v>-3.0106799997156486E-2</c:v>
                </c:pt>
                <c:pt idx="391">
                  <c:v>-2.9595800006063655E-2</c:v>
                </c:pt>
                <c:pt idx="392">
                  <c:v>-2.949580000131391E-2</c:v>
                </c:pt>
                <c:pt idx="393">
                  <c:v>-2.8295800002524629E-2</c:v>
                </c:pt>
                <c:pt idx="394">
                  <c:v>-2.6996599997801241E-2</c:v>
                </c:pt>
                <c:pt idx="395">
                  <c:v>-2.2996599996986333E-2</c:v>
                </c:pt>
                <c:pt idx="396">
                  <c:v>-2.5209199993696529E-2</c:v>
                </c:pt>
                <c:pt idx="397">
                  <c:v>-2.2209199996723328E-2</c:v>
                </c:pt>
                <c:pt idx="398">
                  <c:v>-1.4209199995093513E-2</c:v>
                </c:pt>
                <c:pt idx="399">
                  <c:v>-2.3272200000064913E-2</c:v>
                </c:pt>
                <c:pt idx="400">
                  <c:v>-1.3272199998027645E-2</c:v>
                </c:pt>
                <c:pt idx="401">
                  <c:v>-1.3272199998027645E-2</c:v>
                </c:pt>
                <c:pt idx="402">
                  <c:v>-9.2722000044886954E-3</c:v>
                </c:pt>
                <c:pt idx="403">
                  <c:v>-7.2722000040812418E-3</c:v>
                </c:pt>
                <c:pt idx="404">
                  <c:v>-5.2722000036737882E-3</c:v>
                </c:pt>
                <c:pt idx="405">
                  <c:v>-2.2721999994246289E-3</c:v>
                </c:pt>
                <c:pt idx="406">
                  <c:v>-2.6910000007774215E-2</c:v>
                </c:pt>
                <c:pt idx="407">
                  <c:v>-2.5949400005629286E-2</c:v>
                </c:pt>
                <c:pt idx="408">
                  <c:v>-1.3162000002921559E-2</c:v>
                </c:pt>
                <c:pt idx="409">
                  <c:v>-2.1501200004422572E-2</c:v>
                </c:pt>
                <c:pt idx="410">
                  <c:v>-2.6414600004500244E-2</c:v>
                </c:pt>
                <c:pt idx="411">
                  <c:v>-2.0414600003277883E-2</c:v>
                </c:pt>
                <c:pt idx="412">
                  <c:v>-3.1391000004077796E-2</c:v>
                </c:pt>
                <c:pt idx="413">
                  <c:v>-2.3304399997869041E-2</c:v>
                </c:pt>
                <c:pt idx="414">
                  <c:v>-1.9304399997054134E-2</c:v>
                </c:pt>
                <c:pt idx="415">
                  <c:v>-3.1824200006667525E-2</c:v>
                </c:pt>
                <c:pt idx="416">
                  <c:v>-2.4234199998318218E-2</c:v>
                </c:pt>
                <c:pt idx="417">
                  <c:v>-2.6147600001422688E-2</c:v>
                </c:pt>
                <c:pt idx="418">
                  <c:v>-2.936020000197459E-2</c:v>
                </c:pt>
                <c:pt idx="419">
                  <c:v>-2.6186999995843507E-2</c:v>
                </c:pt>
                <c:pt idx="420">
                  <c:v>-2.6376000001619104E-2</c:v>
                </c:pt>
                <c:pt idx="421">
                  <c:v>-3.245240000251215E-2</c:v>
                </c:pt>
                <c:pt idx="422">
                  <c:v>-8.5808000003453344E-3</c:v>
                </c:pt>
                <c:pt idx="423">
                  <c:v>-3.6084800005482975E-2</c:v>
                </c:pt>
                <c:pt idx="424">
                  <c:v>-3.1061199995747302E-2</c:v>
                </c:pt>
                <c:pt idx="425">
                  <c:v>-2.1261199995933566E-2</c:v>
                </c:pt>
                <c:pt idx="426">
                  <c:v>-1.8461200001183897E-2</c:v>
                </c:pt>
                <c:pt idx="427">
                  <c:v>-3.3565600009751506E-2</c:v>
                </c:pt>
                <c:pt idx="428">
                  <c:v>-2.8565600005094893E-2</c:v>
                </c:pt>
                <c:pt idx="429">
                  <c:v>-2.656560000468744E-2</c:v>
                </c:pt>
                <c:pt idx="430">
                  <c:v>-3.1494800001382828E-2</c:v>
                </c:pt>
                <c:pt idx="431">
                  <c:v>-2.8573600000527222E-2</c:v>
                </c:pt>
                <c:pt idx="432">
                  <c:v>-3.2837400001881178E-2</c:v>
                </c:pt>
                <c:pt idx="433">
                  <c:v>-2.4537400000554044E-2</c:v>
                </c:pt>
                <c:pt idx="434">
                  <c:v>-3.0243000001064502E-2</c:v>
                </c:pt>
                <c:pt idx="435">
                  <c:v>-3.2746999997470994E-2</c:v>
                </c:pt>
                <c:pt idx="436">
                  <c:v>-1.5022600004158448E-2</c:v>
                </c:pt>
                <c:pt idx="437">
                  <c:v>-2.9723400002694689E-2</c:v>
                </c:pt>
                <c:pt idx="438">
                  <c:v>-2.9853000007278752E-2</c:v>
                </c:pt>
                <c:pt idx="439">
                  <c:v>-2.8453000006265938E-2</c:v>
                </c:pt>
                <c:pt idx="440">
                  <c:v>-2.4253000010503456E-2</c:v>
                </c:pt>
                <c:pt idx="441">
                  <c:v>-2.3653000011108816E-2</c:v>
                </c:pt>
                <c:pt idx="442">
                  <c:v>-2.9542800002673175E-2</c:v>
                </c:pt>
                <c:pt idx="443">
                  <c:v>-2.8385400008119177E-2</c:v>
                </c:pt>
                <c:pt idx="444">
                  <c:v>-2.5086200002988335E-2</c:v>
                </c:pt>
                <c:pt idx="445">
                  <c:v>-3.1298800000513438E-2</c:v>
                </c:pt>
                <c:pt idx="446">
                  <c:v>-2.7298799999698531E-2</c:v>
                </c:pt>
                <c:pt idx="447">
                  <c:v>-3.5275200003525242E-2</c:v>
                </c:pt>
                <c:pt idx="448">
                  <c:v>-3.2976000002236106E-2</c:v>
                </c:pt>
                <c:pt idx="449">
                  <c:v>-2.5976000004447997E-2</c:v>
                </c:pt>
                <c:pt idx="450">
                  <c:v>-2.611780000734143E-2</c:v>
                </c:pt>
                <c:pt idx="451">
                  <c:v>-2.4217800004407763E-2</c:v>
                </c:pt>
                <c:pt idx="452">
                  <c:v>-3.1252199994924013E-2</c:v>
                </c:pt>
                <c:pt idx="453">
                  <c:v>-3.5315200002514757E-2</c:v>
                </c:pt>
                <c:pt idx="454">
                  <c:v>-3.4527800002251752E-2</c:v>
                </c:pt>
                <c:pt idx="455">
                  <c:v>-3.3741200000804383E-2</c:v>
                </c:pt>
                <c:pt idx="456">
                  <c:v>-3.300419999868609E-2</c:v>
                </c:pt>
                <c:pt idx="457">
                  <c:v>-3.2031800001277588E-2</c:v>
                </c:pt>
                <c:pt idx="458">
                  <c:v>-2.9197200005000923E-2</c:v>
                </c:pt>
                <c:pt idx="459">
                  <c:v>-2.4937400005001109E-2</c:v>
                </c:pt>
                <c:pt idx="460">
                  <c:v>-1.9313000004331116E-2</c:v>
                </c:pt>
                <c:pt idx="461">
                  <c:v>-2.9913799997302704E-2</c:v>
                </c:pt>
                <c:pt idx="462">
                  <c:v>-2.791379999689525E-2</c:v>
                </c:pt>
                <c:pt idx="463">
                  <c:v>-3.0866600005538203E-2</c:v>
                </c:pt>
                <c:pt idx="464">
                  <c:v>-2.6866600004723296E-2</c:v>
                </c:pt>
                <c:pt idx="465">
                  <c:v>-2.7804000004834961E-2</c:v>
                </c:pt>
                <c:pt idx="466">
                  <c:v>-3.8823000002594199E-2</c:v>
                </c:pt>
                <c:pt idx="467">
                  <c:v>-3.4723000004305504E-2</c:v>
                </c:pt>
                <c:pt idx="468">
                  <c:v>-3.2622999999148306E-2</c:v>
                </c:pt>
                <c:pt idx="469">
                  <c:v>-3.4136400005081668E-2</c:v>
                </c:pt>
                <c:pt idx="470">
                  <c:v>-3.3300200004305225E-2</c:v>
                </c:pt>
                <c:pt idx="471">
                  <c:v>-3.2300200000463519E-2</c:v>
                </c:pt>
                <c:pt idx="472">
                  <c:v>-2.9103400003805291E-2</c:v>
                </c:pt>
                <c:pt idx="473">
                  <c:v>-2.4166399998648558E-2</c:v>
                </c:pt>
                <c:pt idx="474">
                  <c:v>-3.3429399998567533E-2</c:v>
                </c:pt>
                <c:pt idx="475">
                  <c:v>-3.2142800009751227E-2</c:v>
                </c:pt>
                <c:pt idx="476">
                  <c:v>-3.0142800009343773E-2</c:v>
                </c:pt>
                <c:pt idx="477">
                  <c:v>-2.6142800008528866E-2</c:v>
                </c:pt>
                <c:pt idx="478">
                  <c:v>-2.9055400009383447E-2</c:v>
                </c:pt>
                <c:pt idx="479">
                  <c:v>-3.2095600006869063E-2</c:v>
                </c:pt>
                <c:pt idx="481">
                  <c:v>-3.7127200004761107E-2</c:v>
                </c:pt>
                <c:pt idx="482">
                  <c:v>-3.1442599996807985E-2</c:v>
                </c:pt>
                <c:pt idx="483">
                  <c:v>-3.5356000007595867E-2</c:v>
                </c:pt>
                <c:pt idx="484">
                  <c:v>-4.2474200003198348E-2</c:v>
                </c:pt>
                <c:pt idx="485">
                  <c:v>-3.3088400006818119E-2</c:v>
                </c:pt>
                <c:pt idx="486">
                  <c:v>-3.6104200000409037E-2</c:v>
                </c:pt>
                <c:pt idx="487">
                  <c:v>-3.6994000001868699E-2</c:v>
                </c:pt>
                <c:pt idx="488">
                  <c:v>-4.1198799997800961E-2</c:v>
                </c:pt>
                <c:pt idx="489">
                  <c:v>-3.2356800002162345E-2</c:v>
                </c:pt>
                <c:pt idx="490">
                  <c:v>-3.6136399998213165E-2</c:v>
                </c:pt>
                <c:pt idx="491">
                  <c:v>-4.1325400008645374E-2</c:v>
                </c:pt>
                <c:pt idx="492">
                  <c:v>-5.0764800005708821E-2</c:v>
                </c:pt>
                <c:pt idx="493">
                  <c:v>-4.2364799999631941E-2</c:v>
                </c:pt>
                <c:pt idx="494">
                  <c:v>-4.02648000017507E-2</c:v>
                </c:pt>
                <c:pt idx="495">
                  <c:v>-3.966480000235606E-2</c:v>
                </c:pt>
                <c:pt idx="496">
                  <c:v>-3.4764800002449192E-2</c:v>
                </c:pt>
                <c:pt idx="497">
                  <c:v>-3.1964800000423566E-2</c:v>
                </c:pt>
                <c:pt idx="498">
                  <c:v>-4.0128600005118642E-2</c:v>
                </c:pt>
                <c:pt idx="499">
                  <c:v>-3.895540000667097E-2</c:v>
                </c:pt>
                <c:pt idx="500">
                  <c:v>-3.4955400005856063E-2</c:v>
                </c:pt>
                <c:pt idx="502">
                  <c:v>-3.0365400001755916E-2</c:v>
                </c:pt>
                <c:pt idx="503">
                  <c:v>-3.9428400006727315E-2</c:v>
                </c:pt>
                <c:pt idx="505">
                  <c:v>-3.8554400001885369E-2</c:v>
                </c:pt>
                <c:pt idx="506">
                  <c:v>-3.7247400003252551E-2</c:v>
                </c:pt>
                <c:pt idx="507">
                  <c:v>-3.7160800005949568E-2</c:v>
                </c:pt>
                <c:pt idx="508">
                  <c:v>-3.7137200000870507E-2</c:v>
                </c:pt>
                <c:pt idx="509">
                  <c:v>-4.0027399998507462E-2</c:v>
                </c:pt>
                <c:pt idx="510">
                  <c:v>-3.8586599999689497E-2</c:v>
                </c:pt>
                <c:pt idx="514">
                  <c:v>-4.4208800005435478E-2</c:v>
                </c:pt>
                <c:pt idx="515">
                  <c:v>-4.2208800005028024E-2</c:v>
                </c:pt>
                <c:pt idx="516">
                  <c:v>-4.1626600002928171E-2</c:v>
                </c:pt>
                <c:pt idx="521">
                  <c:v>-3.7437800005136523E-2</c:v>
                </c:pt>
                <c:pt idx="522">
                  <c:v>-3.8288200004899409E-2</c:v>
                </c:pt>
                <c:pt idx="525">
                  <c:v>-4.085520000080578E-2</c:v>
                </c:pt>
                <c:pt idx="526">
                  <c:v>-4.1170199998305179E-2</c:v>
                </c:pt>
                <c:pt idx="527">
                  <c:v>-3.9926600002218038E-2</c:v>
                </c:pt>
                <c:pt idx="529">
                  <c:v>-6.0753400000976399E-2</c:v>
                </c:pt>
                <c:pt idx="530">
                  <c:v>-3.6446400001295842E-2</c:v>
                </c:pt>
                <c:pt idx="531">
                  <c:v>-3.6446400001295842E-2</c:v>
                </c:pt>
                <c:pt idx="532">
                  <c:v>-3.5509400004229974E-2</c:v>
                </c:pt>
                <c:pt idx="534">
                  <c:v>-3.5226000007241964E-2</c:v>
                </c:pt>
                <c:pt idx="535">
                  <c:v>-3.7706399998569395E-2</c:v>
                </c:pt>
                <c:pt idx="539">
                  <c:v>-3.2494400002178736E-2</c:v>
                </c:pt>
                <c:pt idx="541">
                  <c:v>-3.4360600009677E-2</c:v>
                </c:pt>
                <c:pt idx="543">
                  <c:v>-3.8770600003772415E-2</c:v>
                </c:pt>
                <c:pt idx="547">
                  <c:v>-4.1959800000768155E-2</c:v>
                </c:pt>
                <c:pt idx="548">
                  <c:v>-3.981700000440469E-2</c:v>
                </c:pt>
                <c:pt idx="551">
                  <c:v>-4.004710000299383E-2</c:v>
                </c:pt>
                <c:pt idx="552">
                  <c:v>-3.8992000001599081E-2</c:v>
                </c:pt>
                <c:pt idx="554">
                  <c:v>-3.6842999994405545E-2</c:v>
                </c:pt>
                <c:pt idx="571">
                  <c:v>-3.7192600000707898E-2</c:v>
                </c:pt>
                <c:pt idx="574">
                  <c:v>-3.7024800003564451E-2</c:v>
                </c:pt>
                <c:pt idx="578">
                  <c:v>-3.628680000838358E-2</c:v>
                </c:pt>
                <c:pt idx="584">
                  <c:v>-3.5223099999711849E-2</c:v>
                </c:pt>
                <c:pt idx="586">
                  <c:v>-3.398610000294866E-2</c:v>
                </c:pt>
                <c:pt idx="589">
                  <c:v>-3.0508099996950477E-2</c:v>
                </c:pt>
                <c:pt idx="590">
                  <c:v>-3.0008100002305582E-2</c:v>
                </c:pt>
                <c:pt idx="593">
                  <c:v>-2.9108099995937664E-2</c:v>
                </c:pt>
                <c:pt idx="594">
                  <c:v>-3.4136500005843118E-2</c:v>
                </c:pt>
                <c:pt idx="609">
                  <c:v>-2.4849000008543953E-2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3B1-4D7C-BDB1-6535336448F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Active!$D$21:$D$50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plus>
            <c:minus>
              <c:numRef>
                <c:f>Active!$D$21:$D$50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-6984</c:v>
                </c:pt>
                <c:pt idx="1">
                  <c:v>-6947</c:v>
                </c:pt>
                <c:pt idx="2">
                  <c:v>-5992</c:v>
                </c:pt>
                <c:pt idx="3">
                  <c:v>-5656</c:v>
                </c:pt>
                <c:pt idx="4">
                  <c:v>-5167</c:v>
                </c:pt>
                <c:pt idx="5">
                  <c:v>-5162</c:v>
                </c:pt>
                <c:pt idx="6">
                  <c:v>-4156</c:v>
                </c:pt>
                <c:pt idx="7">
                  <c:v>-3737</c:v>
                </c:pt>
                <c:pt idx="8">
                  <c:v>-3308</c:v>
                </c:pt>
                <c:pt idx="9">
                  <c:v>-2228</c:v>
                </c:pt>
                <c:pt idx="10">
                  <c:v>-1854</c:v>
                </c:pt>
                <c:pt idx="11">
                  <c:v>0</c:v>
                </c:pt>
                <c:pt idx="12">
                  <c:v>5</c:v>
                </c:pt>
                <c:pt idx="13">
                  <c:v>28</c:v>
                </c:pt>
                <c:pt idx="14">
                  <c:v>2404</c:v>
                </c:pt>
                <c:pt idx="15">
                  <c:v>3238</c:v>
                </c:pt>
                <c:pt idx="16">
                  <c:v>4221</c:v>
                </c:pt>
                <c:pt idx="17">
                  <c:v>5577</c:v>
                </c:pt>
                <c:pt idx="18">
                  <c:v>5656</c:v>
                </c:pt>
                <c:pt idx="19">
                  <c:v>6099</c:v>
                </c:pt>
                <c:pt idx="20">
                  <c:v>8426</c:v>
                </c:pt>
                <c:pt idx="21">
                  <c:v>11126</c:v>
                </c:pt>
                <c:pt idx="22">
                  <c:v>11198</c:v>
                </c:pt>
                <c:pt idx="23">
                  <c:v>11226</c:v>
                </c:pt>
                <c:pt idx="24">
                  <c:v>11263</c:v>
                </c:pt>
                <c:pt idx="25">
                  <c:v>11277</c:v>
                </c:pt>
                <c:pt idx="26">
                  <c:v>11592</c:v>
                </c:pt>
                <c:pt idx="27">
                  <c:v>11609</c:v>
                </c:pt>
                <c:pt idx="28">
                  <c:v>11673</c:v>
                </c:pt>
                <c:pt idx="29">
                  <c:v>11678</c:v>
                </c:pt>
                <c:pt idx="30">
                  <c:v>12058</c:v>
                </c:pt>
                <c:pt idx="31">
                  <c:v>12079</c:v>
                </c:pt>
                <c:pt idx="32">
                  <c:v>12094</c:v>
                </c:pt>
                <c:pt idx="33">
                  <c:v>12099</c:v>
                </c:pt>
                <c:pt idx="34">
                  <c:v>12107</c:v>
                </c:pt>
                <c:pt idx="35">
                  <c:v>12113</c:v>
                </c:pt>
                <c:pt idx="36">
                  <c:v>12164</c:v>
                </c:pt>
                <c:pt idx="37">
                  <c:v>12173</c:v>
                </c:pt>
                <c:pt idx="38">
                  <c:v>12181</c:v>
                </c:pt>
                <c:pt idx="39">
                  <c:v>12524</c:v>
                </c:pt>
                <c:pt idx="40">
                  <c:v>12532</c:v>
                </c:pt>
                <c:pt idx="41">
                  <c:v>12550</c:v>
                </c:pt>
                <c:pt idx="42">
                  <c:v>12554</c:v>
                </c:pt>
                <c:pt idx="43">
                  <c:v>12555</c:v>
                </c:pt>
                <c:pt idx="44">
                  <c:v>12565</c:v>
                </c:pt>
                <c:pt idx="45">
                  <c:v>12579</c:v>
                </c:pt>
                <c:pt idx="46">
                  <c:v>12625</c:v>
                </c:pt>
                <c:pt idx="47">
                  <c:v>12625</c:v>
                </c:pt>
                <c:pt idx="48">
                  <c:v>12662</c:v>
                </c:pt>
                <c:pt idx="49">
                  <c:v>12094</c:v>
                </c:pt>
                <c:pt idx="50">
                  <c:v>12980</c:v>
                </c:pt>
                <c:pt idx="51">
                  <c:v>12984</c:v>
                </c:pt>
                <c:pt idx="52">
                  <c:v>12991</c:v>
                </c:pt>
                <c:pt idx="53">
                  <c:v>12998</c:v>
                </c:pt>
                <c:pt idx="54">
                  <c:v>13021</c:v>
                </c:pt>
                <c:pt idx="55">
                  <c:v>13077</c:v>
                </c:pt>
                <c:pt idx="56">
                  <c:v>13113</c:v>
                </c:pt>
                <c:pt idx="57">
                  <c:v>13114</c:v>
                </c:pt>
                <c:pt idx="58">
                  <c:v>13156</c:v>
                </c:pt>
                <c:pt idx="59">
                  <c:v>13457</c:v>
                </c:pt>
                <c:pt idx="60">
                  <c:v>13510</c:v>
                </c:pt>
                <c:pt idx="61">
                  <c:v>13529</c:v>
                </c:pt>
                <c:pt idx="62">
                  <c:v>13538</c:v>
                </c:pt>
                <c:pt idx="63">
                  <c:v>13543</c:v>
                </c:pt>
                <c:pt idx="64">
                  <c:v>13543</c:v>
                </c:pt>
                <c:pt idx="65">
                  <c:v>13556</c:v>
                </c:pt>
                <c:pt idx="66">
                  <c:v>13608</c:v>
                </c:pt>
                <c:pt idx="67">
                  <c:v>13617</c:v>
                </c:pt>
                <c:pt idx="68">
                  <c:v>13888</c:v>
                </c:pt>
                <c:pt idx="69">
                  <c:v>13923</c:v>
                </c:pt>
                <c:pt idx="70">
                  <c:v>13972</c:v>
                </c:pt>
                <c:pt idx="71">
                  <c:v>14009</c:v>
                </c:pt>
                <c:pt idx="72">
                  <c:v>14009</c:v>
                </c:pt>
                <c:pt idx="73">
                  <c:v>14009</c:v>
                </c:pt>
                <c:pt idx="74">
                  <c:v>14012</c:v>
                </c:pt>
                <c:pt idx="75">
                  <c:v>14018</c:v>
                </c:pt>
                <c:pt idx="76">
                  <c:v>14018</c:v>
                </c:pt>
                <c:pt idx="77">
                  <c:v>14026</c:v>
                </c:pt>
                <c:pt idx="78">
                  <c:v>14040</c:v>
                </c:pt>
                <c:pt idx="79">
                  <c:v>14083</c:v>
                </c:pt>
                <c:pt idx="80">
                  <c:v>14091</c:v>
                </c:pt>
                <c:pt idx="81">
                  <c:v>14097</c:v>
                </c:pt>
                <c:pt idx="82">
                  <c:v>14097</c:v>
                </c:pt>
                <c:pt idx="83">
                  <c:v>14148</c:v>
                </c:pt>
                <c:pt idx="84">
                  <c:v>14171</c:v>
                </c:pt>
                <c:pt idx="85">
                  <c:v>14354</c:v>
                </c:pt>
                <c:pt idx="86">
                  <c:v>14376</c:v>
                </c:pt>
                <c:pt idx="87">
                  <c:v>14390</c:v>
                </c:pt>
                <c:pt idx="88">
                  <c:v>14390</c:v>
                </c:pt>
                <c:pt idx="89">
                  <c:v>14395</c:v>
                </c:pt>
                <c:pt idx="90">
                  <c:v>14405</c:v>
                </c:pt>
                <c:pt idx="91">
                  <c:v>14405</c:v>
                </c:pt>
                <c:pt idx="92">
                  <c:v>14424</c:v>
                </c:pt>
                <c:pt idx="93">
                  <c:v>14464</c:v>
                </c:pt>
                <c:pt idx="94">
                  <c:v>14478</c:v>
                </c:pt>
                <c:pt idx="95">
                  <c:v>14478</c:v>
                </c:pt>
                <c:pt idx="96">
                  <c:v>14489</c:v>
                </c:pt>
                <c:pt idx="97">
                  <c:v>14498</c:v>
                </c:pt>
                <c:pt idx="98">
                  <c:v>14515</c:v>
                </c:pt>
                <c:pt idx="99">
                  <c:v>14535</c:v>
                </c:pt>
                <c:pt idx="100">
                  <c:v>14540</c:v>
                </c:pt>
                <c:pt idx="101">
                  <c:v>14557</c:v>
                </c:pt>
                <c:pt idx="102">
                  <c:v>14561</c:v>
                </c:pt>
                <c:pt idx="103">
                  <c:v>14805</c:v>
                </c:pt>
                <c:pt idx="104">
                  <c:v>14805</c:v>
                </c:pt>
                <c:pt idx="105">
                  <c:v>14828</c:v>
                </c:pt>
                <c:pt idx="106">
                  <c:v>14828</c:v>
                </c:pt>
                <c:pt idx="107">
                  <c:v>14848</c:v>
                </c:pt>
                <c:pt idx="108">
                  <c:v>14856</c:v>
                </c:pt>
                <c:pt idx="109">
                  <c:v>14862</c:v>
                </c:pt>
                <c:pt idx="110">
                  <c:v>14876</c:v>
                </c:pt>
                <c:pt idx="111">
                  <c:v>14879</c:v>
                </c:pt>
                <c:pt idx="112">
                  <c:v>14879</c:v>
                </c:pt>
                <c:pt idx="113">
                  <c:v>14879</c:v>
                </c:pt>
                <c:pt idx="114">
                  <c:v>14894</c:v>
                </c:pt>
                <c:pt idx="115">
                  <c:v>14899</c:v>
                </c:pt>
                <c:pt idx="116">
                  <c:v>14899</c:v>
                </c:pt>
                <c:pt idx="117">
                  <c:v>14916</c:v>
                </c:pt>
                <c:pt idx="118">
                  <c:v>14916</c:v>
                </c:pt>
                <c:pt idx="119">
                  <c:v>14916</c:v>
                </c:pt>
                <c:pt idx="120">
                  <c:v>14959</c:v>
                </c:pt>
                <c:pt idx="121">
                  <c:v>14967</c:v>
                </c:pt>
                <c:pt idx="122">
                  <c:v>15322</c:v>
                </c:pt>
                <c:pt idx="123">
                  <c:v>15365</c:v>
                </c:pt>
                <c:pt idx="124">
                  <c:v>15430</c:v>
                </c:pt>
                <c:pt idx="125">
                  <c:v>15456</c:v>
                </c:pt>
                <c:pt idx="126">
                  <c:v>15490</c:v>
                </c:pt>
                <c:pt idx="127">
                  <c:v>15789</c:v>
                </c:pt>
                <c:pt idx="128">
                  <c:v>15806</c:v>
                </c:pt>
                <c:pt idx="129">
                  <c:v>15817</c:v>
                </c:pt>
                <c:pt idx="130">
                  <c:v>15825</c:v>
                </c:pt>
                <c:pt idx="131">
                  <c:v>15826</c:v>
                </c:pt>
                <c:pt idx="132">
                  <c:v>15830</c:v>
                </c:pt>
                <c:pt idx="133">
                  <c:v>15835</c:v>
                </c:pt>
                <c:pt idx="134">
                  <c:v>15854</c:v>
                </c:pt>
                <c:pt idx="135">
                  <c:v>15899</c:v>
                </c:pt>
                <c:pt idx="136">
                  <c:v>15900</c:v>
                </c:pt>
                <c:pt idx="137">
                  <c:v>15913</c:v>
                </c:pt>
                <c:pt idx="138">
                  <c:v>15942</c:v>
                </c:pt>
                <c:pt idx="139">
                  <c:v>15970</c:v>
                </c:pt>
                <c:pt idx="140">
                  <c:v>16148</c:v>
                </c:pt>
                <c:pt idx="141">
                  <c:v>16272</c:v>
                </c:pt>
                <c:pt idx="142">
                  <c:v>16283</c:v>
                </c:pt>
                <c:pt idx="143">
                  <c:v>16296</c:v>
                </c:pt>
                <c:pt idx="144">
                  <c:v>16314</c:v>
                </c:pt>
                <c:pt idx="145">
                  <c:v>16314</c:v>
                </c:pt>
                <c:pt idx="146">
                  <c:v>16333</c:v>
                </c:pt>
                <c:pt idx="147">
                  <c:v>16346</c:v>
                </c:pt>
                <c:pt idx="148">
                  <c:v>16366</c:v>
                </c:pt>
                <c:pt idx="149">
                  <c:v>16371</c:v>
                </c:pt>
                <c:pt idx="150">
                  <c:v>16385</c:v>
                </c:pt>
                <c:pt idx="151">
                  <c:v>16394</c:v>
                </c:pt>
                <c:pt idx="152">
                  <c:v>16422</c:v>
                </c:pt>
                <c:pt idx="153">
                  <c:v>16454</c:v>
                </c:pt>
                <c:pt idx="154">
                  <c:v>16454</c:v>
                </c:pt>
                <c:pt idx="155">
                  <c:v>16468</c:v>
                </c:pt>
                <c:pt idx="156">
                  <c:v>16673</c:v>
                </c:pt>
                <c:pt idx="157">
                  <c:v>16748</c:v>
                </c:pt>
                <c:pt idx="158">
                  <c:v>16752</c:v>
                </c:pt>
                <c:pt idx="159">
                  <c:v>16776</c:v>
                </c:pt>
                <c:pt idx="160">
                  <c:v>16776</c:v>
                </c:pt>
                <c:pt idx="161">
                  <c:v>16781</c:v>
                </c:pt>
                <c:pt idx="162">
                  <c:v>16781</c:v>
                </c:pt>
                <c:pt idx="163">
                  <c:v>16789</c:v>
                </c:pt>
                <c:pt idx="164">
                  <c:v>16789</c:v>
                </c:pt>
                <c:pt idx="165">
                  <c:v>16804</c:v>
                </c:pt>
                <c:pt idx="166">
                  <c:v>16804</c:v>
                </c:pt>
                <c:pt idx="167">
                  <c:v>16809</c:v>
                </c:pt>
                <c:pt idx="168">
                  <c:v>16832</c:v>
                </c:pt>
                <c:pt idx="169">
                  <c:v>16855</c:v>
                </c:pt>
                <c:pt idx="170">
                  <c:v>16911</c:v>
                </c:pt>
                <c:pt idx="171">
                  <c:v>16957</c:v>
                </c:pt>
                <c:pt idx="172">
                  <c:v>17224</c:v>
                </c:pt>
                <c:pt idx="173">
                  <c:v>17224</c:v>
                </c:pt>
                <c:pt idx="174">
                  <c:v>17224</c:v>
                </c:pt>
                <c:pt idx="175">
                  <c:v>17228</c:v>
                </c:pt>
                <c:pt idx="176">
                  <c:v>17228</c:v>
                </c:pt>
                <c:pt idx="177">
                  <c:v>17228</c:v>
                </c:pt>
                <c:pt idx="178">
                  <c:v>17233</c:v>
                </c:pt>
                <c:pt idx="179">
                  <c:v>17233</c:v>
                </c:pt>
                <c:pt idx="180">
                  <c:v>17233</c:v>
                </c:pt>
                <c:pt idx="181">
                  <c:v>17233</c:v>
                </c:pt>
                <c:pt idx="182">
                  <c:v>17233</c:v>
                </c:pt>
                <c:pt idx="183">
                  <c:v>17233</c:v>
                </c:pt>
                <c:pt idx="184">
                  <c:v>17233</c:v>
                </c:pt>
                <c:pt idx="185">
                  <c:v>17233</c:v>
                </c:pt>
                <c:pt idx="186">
                  <c:v>17233</c:v>
                </c:pt>
                <c:pt idx="187">
                  <c:v>17275</c:v>
                </c:pt>
                <c:pt idx="188">
                  <c:v>17307</c:v>
                </c:pt>
                <c:pt idx="189">
                  <c:v>17315</c:v>
                </c:pt>
                <c:pt idx="190">
                  <c:v>17343</c:v>
                </c:pt>
                <c:pt idx="191">
                  <c:v>17349</c:v>
                </c:pt>
                <c:pt idx="192">
                  <c:v>17358</c:v>
                </c:pt>
                <c:pt idx="193">
                  <c:v>17679</c:v>
                </c:pt>
                <c:pt idx="194">
                  <c:v>17694</c:v>
                </c:pt>
                <c:pt idx="195">
                  <c:v>17708</c:v>
                </c:pt>
                <c:pt idx="196">
                  <c:v>17708</c:v>
                </c:pt>
                <c:pt idx="197">
                  <c:v>17721</c:v>
                </c:pt>
                <c:pt idx="198">
                  <c:v>17722</c:v>
                </c:pt>
                <c:pt idx="199">
                  <c:v>17744</c:v>
                </c:pt>
                <c:pt idx="200">
                  <c:v>17750</c:v>
                </c:pt>
                <c:pt idx="201">
                  <c:v>17750</c:v>
                </c:pt>
                <c:pt idx="202">
                  <c:v>17755</c:v>
                </c:pt>
                <c:pt idx="203">
                  <c:v>17781</c:v>
                </c:pt>
                <c:pt idx="204">
                  <c:v>17791</c:v>
                </c:pt>
                <c:pt idx="205">
                  <c:v>17795</c:v>
                </c:pt>
                <c:pt idx="206">
                  <c:v>17815</c:v>
                </c:pt>
                <c:pt idx="207">
                  <c:v>17829</c:v>
                </c:pt>
                <c:pt idx="208">
                  <c:v>17838</c:v>
                </c:pt>
                <c:pt idx="209">
                  <c:v>18128</c:v>
                </c:pt>
                <c:pt idx="210">
                  <c:v>18174</c:v>
                </c:pt>
                <c:pt idx="211">
                  <c:v>18174</c:v>
                </c:pt>
                <c:pt idx="212">
                  <c:v>18178</c:v>
                </c:pt>
                <c:pt idx="213">
                  <c:v>18179</c:v>
                </c:pt>
                <c:pt idx="214">
                  <c:v>18197</c:v>
                </c:pt>
                <c:pt idx="215">
                  <c:v>18202</c:v>
                </c:pt>
                <c:pt idx="216">
                  <c:v>18210</c:v>
                </c:pt>
                <c:pt idx="217">
                  <c:v>18211</c:v>
                </c:pt>
                <c:pt idx="218">
                  <c:v>18230</c:v>
                </c:pt>
                <c:pt idx="219">
                  <c:v>18230</c:v>
                </c:pt>
                <c:pt idx="220">
                  <c:v>18230</c:v>
                </c:pt>
                <c:pt idx="221">
                  <c:v>18239</c:v>
                </c:pt>
                <c:pt idx="222">
                  <c:v>18239</c:v>
                </c:pt>
                <c:pt idx="223">
                  <c:v>18239</c:v>
                </c:pt>
                <c:pt idx="224">
                  <c:v>18239</c:v>
                </c:pt>
                <c:pt idx="225">
                  <c:v>18247</c:v>
                </c:pt>
                <c:pt idx="226">
                  <c:v>18256</c:v>
                </c:pt>
                <c:pt idx="227">
                  <c:v>18281</c:v>
                </c:pt>
                <c:pt idx="228">
                  <c:v>18598</c:v>
                </c:pt>
                <c:pt idx="229">
                  <c:v>18598</c:v>
                </c:pt>
                <c:pt idx="230">
                  <c:v>18625</c:v>
                </c:pt>
                <c:pt idx="231">
                  <c:v>18626</c:v>
                </c:pt>
                <c:pt idx="232">
                  <c:v>18626</c:v>
                </c:pt>
                <c:pt idx="233">
                  <c:v>18626</c:v>
                </c:pt>
                <c:pt idx="234">
                  <c:v>18626</c:v>
                </c:pt>
                <c:pt idx="235">
                  <c:v>18630</c:v>
                </c:pt>
                <c:pt idx="236">
                  <c:v>18654</c:v>
                </c:pt>
                <c:pt idx="237">
                  <c:v>18658</c:v>
                </c:pt>
                <c:pt idx="238">
                  <c:v>18663</c:v>
                </c:pt>
                <c:pt idx="239">
                  <c:v>18663</c:v>
                </c:pt>
                <c:pt idx="240">
                  <c:v>18667</c:v>
                </c:pt>
                <c:pt idx="241">
                  <c:v>18676</c:v>
                </c:pt>
                <c:pt idx="242">
                  <c:v>18705</c:v>
                </c:pt>
                <c:pt idx="243">
                  <c:v>18731</c:v>
                </c:pt>
                <c:pt idx="244">
                  <c:v>18742</c:v>
                </c:pt>
                <c:pt idx="245">
                  <c:v>18742</c:v>
                </c:pt>
                <c:pt idx="246">
                  <c:v>18764</c:v>
                </c:pt>
                <c:pt idx="247">
                  <c:v>18773</c:v>
                </c:pt>
                <c:pt idx="248">
                  <c:v>18779</c:v>
                </c:pt>
                <c:pt idx="249">
                  <c:v>18787</c:v>
                </c:pt>
                <c:pt idx="250">
                  <c:v>18788</c:v>
                </c:pt>
                <c:pt idx="251">
                  <c:v>19030</c:v>
                </c:pt>
                <c:pt idx="252">
                  <c:v>19069</c:v>
                </c:pt>
                <c:pt idx="253">
                  <c:v>19078</c:v>
                </c:pt>
                <c:pt idx="254">
                  <c:v>19078</c:v>
                </c:pt>
                <c:pt idx="255">
                  <c:v>19078</c:v>
                </c:pt>
                <c:pt idx="256">
                  <c:v>19104</c:v>
                </c:pt>
                <c:pt idx="257">
                  <c:v>19110</c:v>
                </c:pt>
                <c:pt idx="258">
                  <c:v>19110</c:v>
                </c:pt>
                <c:pt idx="259">
                  <c:v>19115</c:v>
                </c:pt>
                <c:pt idx="260">
                  <c:v>19124</c:v>
                </c:pt>
                <c:pt idx="261">
                  <c:v>19157</c:v>
                </c:pt>
                <c:pt idx="262">
                  <c:v>19157</c:v>
                </c:pt>
                <c:pt idx="263">
                  <c:v>19161</c:v>
                </c:pt>
                <c:pt idx="264">
                  <c:v>19165</c:v>
                </c:pt>
                <c:pt idx="265">
                  <c:v>19171</c:v>
                </c:pt>
                <c:pt idx="266">
                  <c:v>19180</c:v>
                </c:pt>
                <c:pt idx="267">
                  <c:v>19183</c:v>
                </c:pt>
                <c:pt idx="268">
                  <c:v>19493</c:v>
                </c:pt>
                <c:pt idx="269">
                  <c:v>19539</c:v>
                </c:pt>
                <c:pt idx="270">
                  <c:v>19562</c:v>
                </c:pt>
                <c:pt idx="271">
                  <c:v>19632</c:v>
                </c:pt>
                <c:pt idx="272">
                  <c:v>19641</c:v>
                </c:pt>
                <c:pt idx="273">
                  <c:v>19677</c:v>
                </c:pt>
                <c:pt idx="274">
                  <c:v>19981</c:v>
                </c:pt>
                <c:pt idx="275">
                  <c:v>20000</c:v>
                </c:pt>
                <c:pt idx="276">
                  <c:v>20018</c:v>
                </c:pt>
                <c:pt idx="277">
                  <c:v>20019</c:v>
                </c:pt>
                <c:pt idx="278">
                  <c:v>20019</c:v>
                </c:pt>
                <c:pt idx="279">
                  <c:v>20019</c:v>
                </c:pt>
                <c:pt idx="280">
                  <c:v>20028</c:v>
                </c:pt>
                <c:pt idx="281">
                  <c:v>20061</c:v>
                </c:pt>
                <c:pt idx="282">
                  <c:v>20062</c:v>
                </c:pt>
                <c:pt idx="283">
                  <c:v>20065</c:v>
                </c:pt>
                <c:pt idx="284">
                  <c:v>20065</c:v>
                </c:pt>
                <c:pt idx="285">
                  <c:v>20084</c:v>
                </c:pt>
                <c:pt idx="286">
                  <c:v>20087</c:v>
                </c:pt>
                <c:pt idx="287">
                  <c:v>20093</c:v>
                </c:pt>
                <c:pt idx="288">
                  <c:v>20120</c:v>
                </c:pt>
                <c:pt idx="289">
                  <c:v>20121</c:v>
                </c:pt>
                <c:pt idx="290">
                  <c:v>20166</c:v>
                </c:pt>
                <c:pt idx="291">
                  <c:v>20175</c:v>
                </c:pt>
                <c:pt idx="292">
                  <c:v>20466</c:v>
                </c:pt>
                <c:pt idx="293">
                  <c:v>20471</c:v>
                </c:pt>
                <c:pt idx="294">
                  <c:v>20471</c:v>
                </c:pt>
                <c:pt idx="295">
                  <c:v>20485</c:v>
                </c:pt>
                <c:pt idx="296">
                  <c:v>20499</c:v>
                </c:pt>
                <c:pt idx="297">
                  <c:v>20499</c:v>
                </c:pt>
                <c:pt idx="298">
                  <c:v>20499</c:v>
                </c:pt>
                <c:pt idx="299">
                  <c:v>20522</c:v>
                </c:pt>
                <c:pt idx="300">
                  <c:v>20573</c:v>
                </c:pt>
                <c:pt idx="301">
                  <c:v>20573</c:v>
                </c:pt>
                <c:pt idx="302">
                  <c:v>20582</c:v>
                </c:pt>
                <c:pt idx="303">
                  <c:v>20582</c:v>
                </c:pt>
                <c:pt idx="304">
                  <c:v>20610</c:v>
                </c:pt>
                <c:pt idx="305">
                  <c:v>20610</c:v>
                </c:pt>
                <c:pt idx="306">
                  <c:v>20615</c:v>
                </c:pt>
                <c:pt idx="307">
                  <c:v>20615</c:v>
                </c:pt>
                <c:pt idx="308">
                  <c:v>20638</c:v>
                </c:pt>
                <c:pt idx="309">
                  <c:v>20917</c:v>
                </c:pt>
                <c:pt idx="310">
                  <c:v>20955</c:v>
                </c:pt>
                <c:pt idx="311">
                  <c:v>20988</c:v>
                </c:pt>
                <c:pt idx="312">
                  <c:v>21099</c:v>
                </c:pt>
                <c:pt idx="313">
                  <c:v>21113</c:v>
                </c:pt>
                <c:pt idx="314">
                  <c:v>21403</c:v>
                </c:pt>
                <c:pt idx="315">
                  <c:v>21412</c:v>
                </c:pt>
                <c:pt idx="316">
                  <c:v>21421</c:v>
                </c:pt>
                <c:pt idx="317">
                  <c:v>21449</c:v>
                </c:pt>
                <c:pt idx="318">
                  <c:v>21454</c:v>
                </c:pt>
                <c:pt idx="319">
                  <c:v>21457</c:v>
                </c:pt>
                <c:pt idx="320">
                  <c:v>21462</c:v>
                </c:pt>
                <c:pt idx="321">
                  <c:v>21486</c:v>
                </c:pt>
                <c:pt idx="322">
                  <c:v>21500</c:v>
                </c:pt>
                <c:pt idx="323">
                  <c:v>21514</c:v>
                </c:pt>
                <c:pt idx="324">
                  <c:v>21514</c:v>
                </c:pt>
                <c:pt idx="325">
                  <c:v>21536</c:v>
                </c:pt>
                <c:pt idx="326">
                  <c:v>21550</c:v>
                </c:pt>
                <c:pt idx="327">
                  <c:v>21551</c:v>
                </c:pt>
                <c:pt idx="328">
                  <c:v>21559</c:v>
                </c:pt>
                <c:pt idx="329">
                  <c:v>21855</c:v>
                </c:pt>
                <c:pt idx="330">
                  <c:v>21878</c:v>
                </c:pt>
                <c:pt idx="331">
                  <c:v>21892</c:v>
                </c:pt>
                <c:pt idx="332">
                  <c:v>21901</c:v>
                </c:pt>
                <c:pt idx="333">
                  <c:v>21901</c:v>
                </c:pt>
                <c:pt idx="334">
                  <c:v>21901</c:v>
                </c:pt>
                <c:pt idx="335">
                  <c:v>21901</c:v>
                </c:pt>
                <c:pt idx="336">
                  <c:v>21901</c:v>
                </c:pt>
                <c:pt idx="337">
                  <c:v>21901</c:v>
                </c:pt>
                <c:pt idx="338">
                  <c:v>21901</c:v>
                </c:pt>
                <c:pt idx="339">
                  <c:v>21901</c:v>
                </c:pt>
                <c:pt idx="340">
                  <c:v>21906</c:v>
                </c:pt>
                <c:pt idx="341">
                  <c:v>21909</c:v>
                </c:pt>
                <c:pt idx="342">
                  <c:v>21909</c:v>
                </c:pt>
                <c:pt idx="343">
                  <c:v>21910</c:v>
                </c:pt>
                <c:pt idx="344">
                  <c:v>21910</c:v>
                </c:pt>
                <c:pt idx="345">
                  <c:v>21915</c:v>
                </c:pt>
                <c:pt idx="346">
                  <c:v>21929</c:v>
                </c:pt>
                <c:pt idx="347">
                  <c:v>21929</c:v>
                </c:pt>
                <c:pt idx="348">
                  <c:v>21929</c:v>
                </c:pt>
                <c:pt idx="349">
                  <c:v>21932</c:v>
                </c:pt>
                <c:pt idx="350">
                  <c:v>21938</c:v>
                </c:pt>
                <c:pt idx="351">
                  <c:v>21938</c:v>
                </c:pt>
                <c:pt idx="352">
                  <c:v>21938</c:v>
                </c:pt>
                <c:pt idx="353">
                  <c:v>21938</c:v>
                </c:pt>
                <c:pt idx="354">
                  <c:v>21943</c:v>
                </c:pt>
                <c:pt idx="355">
                  <c:v>21943</c:v>
                </c:pt>
                <c:pt idx="356">
                  <c:v>21943</c:v>
                </c:pt>
                <c:pt idx="357">
                  <c:v>21952</c:v>
                </c:pt>
                <c:pt idx="358">
                  <c:v>21965</c:v>
                </c:pt>
                <c:pt idx="359">
                  <c:v>21988</c:v>
                </c:pt>
                <c:pt idx="360">
                  <c:v>22008</c:v>
                </c:pt>
                <c:pt idx="361">
                  <c:v>22316</c:v>
                </c:pt>
                <c:pt idx="362">
                  <c:v>22316</c:v>
                </c:pt>
                <c:pt idx="363">
                  <c:v>22316</c:v>
                </c:pt>
                <c:pt idx="364">
                  <c:v>22316</c:v>
                </c:pt>
                <c:pt idx="365">
                  <c:v>22316</c:v>
                </c:pt>
                <c:pt idx="366">
                  <c:v>22353</c:v>
                </c:pt>
                <c:pt idx="367">
                  <c:v>22353</c:v>
                </c:pt>
                <c:pt idx="368">
                  <c:v>22353</c:v>
                </c:pt>
                <c:pt idx="369">
                  <c:v>22353</c:v>
                </c:pt>
                <c:pt idx="370">
                  <c:v>22353</c:v>
                </c:pt>
                <c:pt idx="371">
                  <c:v>22353</c:v>
                </c:pt>
                <c:pt idx="372">
                  <c:v>22357</c:v>
                </c:pt>
                <c:pt idx="373">
                  <c:v>22380</c:v>
                </c:pt>
                <c:pt idx="374">
                  <c:v>22381</c:v>
                </c:pt>
                <c:pt idx="375">
                  <c:v>22390</c:v>
                </c:pt>
                <c:pt idx="376">
                  <c:v>22390</c:v>
                </c:pt>
                <c:pt idx="377">
                  <c:v>22390</c:v>
                </c:pt>
                <c:pt idx="378">
                  <c:v>22390</c:v>
                </c:pt>
                <c:pt idx="379">
                  <c:v>22390</c:v>
                </c:pt>
                <c:pt idx="380">
                  <c:v>22390</c:v>
                </c:pt>
                <c:pt idx="381">
                  <c:v>22390</c:v>
                </c:pt>
                <c:pt idx="382">
                  <c:v>22399</c:v>
                </c:pt>
                <c:pt idx="383">
                  <c:v>22418</c:v>
                </c:pt>
                <c:pt idx="384">
                  <c:v>22426</c:v>
                </c:pt>
                <c:pt idx="385">
                  <c:v>22463</c:v>
                </c:pt>
                <c:pt idx="386">
                  <c:v>22469</c:v>
                </c:pt>
                <c:pt idx="387">
                  <c:v>22725</c:v>
                </c:pt>
                <c:pt idx="388">
                  <c:v>22754</c:v>
                </c:pt>
                <c:pt idx="389">
                  <c:v>22782</c:v>
                </c:pt>
                <c:pt idx="390">
                  <c:v>22818</c:v>
                </c:pt>
                <c:pt idx="391">
                  <c:v>22833</c:v>
                </c:pt>
                <c:pt idx="392">
                  <c:v>22833</c:v>
                </c:pt>
                <c:pt idx="393">
                  <c:v>22833</c:v>
                </c:pt>
                <c:pt idx="394">
                  <c:v>22841</c:v>
                </c:pt>
                <c:pt idx="395">
                  <c:v>22841</c:v>
                </c:pt>
                <c:pt idx="396">
                  <c:v>22842</c:v>
                </c:pt>
                <c:pt idx="397">
                  <c:v>22842</c:v>
                </c:pt>
                <c:pt idx="398">
                  <c:v>22842</c:v>
                </c:pt>
                <c:pt idx="399">
                  <c:v>22847</c:v>
                </c:pt>
                <c:pt idx="400">
                  <c:v>22847</c:v>
                </c:pt>
                <c:pt idx="401">
                  <c:v>22847</c:v>
                </c:pt>
                <c:pt idx="402">
                  <c:v>22847</c:v>
                </c:pt>
                <c:pt idx="403">
                  <c:v>22847</c:v>
                </c:pt>
                <c:pt idx="404">
                  <c:v>22847</c:v>
                </c:pt>
                <c:pt idx="405">
                  <c:v>22847</c:v>
                </c:pt>
                <c:pt idx="406">
                  <c:v>22850</c:v>
                </c:pt>
                <c:pt idx="407">
                  <c:v>22869</c:v>
                </c:pt>
                <c:pt idx="408">
                  <c:v>22870</c:v>
                </c:pt>
                <c:pt idx="409">
                  <c:v>23262</c:v>
                </c:pt>
                <c:pt idx="410">
                  <c:v>23271</c:v>
                </c:pt>
                <c:pt idx="411">
                  <c:v>23271</c:v>
                </c:pt>
                <c:pt idx="412">
                  <c:v>23285</c:v>
                </c:pt>
                <c:pt idx="413">
                  <c:v>23294</c:v>
                </c:pt>
                <c:pt idx="414">
                  <c:v>23294</c:v>
                </c:pt>
                <c:pt idx="415">
                  <c:v>23367</c:v>
                </c:pt>
                <c:pt idx="416">
                  <c:v>23717</c:v>
                </c:pt>
                <c:pt idx="417">
                  <c:v>23726</c:v>
                </c:pt>
                <c:pt idx="418">
                  <c:v>23727</c:v>
                </c:pt>
                <c:pt idx="419">
                  <c:v>23745</c:v>
                </c:pt>
                <c:pt idx="420">
                  <c:v>23760</c:v>
                </c:pt>
                <c:pt idx="421">
                  <c:v>23774</c:v>
                </c:pt>
                <c:pt idx="422">
                  <c:v>23808</c:v>
                </c:pt>
                <c:pt idx="423">
                  <c:v>23848</c:v>
                </c:pt>
                <c:pt idx="424">
                  <c:v>23862</c:v>
                </c:pt>
                <c:pt idx="425">
                  <c:v>23862</c:v>
                </c:pt>
                <c:pt idx="426">
                  <c:v>23862</c:v>
                </c:pt>
                <c:pt idx="427">
                  <c:v>24156</c:v>
                </c:pt>
                <c:pt idx="428">
                  <c:v>24156</c:v>
                </c:pt>
                <c:pt idx="429">
                  <c:v>24156</c:v>
                </c:pt>
                <c:pt idx="430">
                  <c:v>24198</c:v>
                </c:pt>
                <c:pt idx="431">
                  <c:v>24236</c:v>
                </c:pt>
                <c:pt idx="432">
                  <c:v>24249</c:v>
                </c:pt>
                <c:pt idx="433">
                  <c:v>24249</c:v>
                </c:pt>
                <c:pt idx="434">
                  <c:v>24305</c:v>
                </c:pt>
                <c:pt idx="435">
                  <c:v>24345</c:v>
                </c:pt>
                <c:pt idx="436">
                  <c:v>24351</c:v>
                </c:pt>
                <c:pt idx="437">
                  <c:v>24359</c:v>
                </c:pt>
                <c:pt idx="438">
                  <c:v>24655</c:v>
                </c:pt>
                <c:pt idx="439">
                  <c:v>24655</c:v>
                </c:pt>
                <c:pt idx="440">
                  <c:v>24655</c:v>
                </c:pt>
                <c:pt idx="441">
                  <c:v>24655</c:v>
                </c:pt>
                <c:pt idx="442">
                  <c:v>24678</c:v>
                </c:pt>
                <c:pt idx="443">
                  <c:v>24729</c:v>
                </c:pt>
                <c:pt idx="444">
                  <c:v>24737</c:v>
                </c:pt>
                <c:pt idx="445">
                  <c:v>24738</c:v>
                </c:pt>
                <c:pt idx="446">
                  <c:v>24738</c:v>
                </c:pt>
                <c:pt idx="447">
                  <c:v>24752</c:v>
                </c:pt>
                <c:pt idx="448">
                  <c:v>24760</c:v>
                </c:pt>
                <c:pt idx="449">
                  <c:v>24760</c:v>
                </c:pt>
                <c:pt idx="450">
                  <c:v>24803</c:v>
                </c:pt>
                <c:pt idx="451">
                  <c:v>24803</c:v>
                </c:pt>
                <c:pt idx="452">
                  <c:v>25147</c:v>
                </c:pt>
                <c:pt idx="453">
                  <c:v>25152</c:v>
                </c:pt>
                <c:pt idx="454">
                  <c:v>25153</c:v>
                </c:pt>
                <c:pt idx="455">
                  <c:v>25162</c:v>
                </c:pt>
                <c:pt idx="456">
                  <c:v>25167</c:v>
                </c:pt>
                <c:pt idx="457">
                  <c:v>25193</c:v>
                </c:pt>
                <c:pt idx="458">
                  <c:v>25222</c:v>
                </c:pt>
                <c:pt idx="459">
                  <c:v>25249</c:v>
                </c:pt>
                <c:pt idx="460">
                  <c:v>25255</c:v>
                </c:pt>
                <c:pt idx="461">
                  <c:v>25263</c:v>
                </c:pt>
                <c:pt idx="462">
                  <c:v>25263</c:v>
                </c:pt>
                <c:pt idx="463">
                  <c:v>25291</c:v>
                </c:pt>
                <c:pt idx="464">
                  <c:v>25291</c:v>
                </c:pt>
                <c:pt idx="465">
                  <c:v>25540</c:v>
                </c:pt>
                <c:pt idx="466">
                  <c:v>25605</c:v>
                </c:pt>
                <c:pt idx="467">
                  <c:v>25605</c:v>
                </c:pt>
                <c:pt idx="468">
                  <c:v>25605</c:v>
                </c:pt>
                <c:pt idx="469">
                  <c:v>25614</c:v>
                </c:pt>
                <c:pt idx="470">
                  <c:v>25627</c:v>
                </c:pt>
                <c:pt idx="471">
                  <c:v>25627</c:v>
                </c:pt>
                <c:pt idx="472">
                  <c:v>25659</c:v>
                </c:pt>
                <c:pt idx="473">
                  <c:v>25664</c:v>
                </c:pt>
                <c:pt idx="474">
                  <c:v>25669</c:v>
                </c:pt>
                <c:pt idx="475">
                  <c:v>25678</c:v>
                </c:pt>
                <c:pt idx="476">
                  <c:v>25678</c:v>
                </c:pt>
                <c:pt idx="477">
                  <c:v>25678</c:v>
                </c:pt>
                <c:pt idx="478">
                  <c:v>25679</c:v>
                </c:pt>
                <c:pt idx="479">
                  <c:v>25706</c:v>
                </c:pt>
                <c:pt idx="480">
                  <c:v>25721</c:v>
                </c:pt>
                <c:pt idx="481">
                  <c:v>25772</c:v>
                </c:pt>
                <c:pt idx="482">
                  <c:v>26051</c:v>
                </c:pt>
                <c:pt idx="483">
                  <c:v>26060</c:v>
                </c:pt>
                <c:pt idx="484">
                  <c:v>26117</c:v>
                </c:pt>
                <c:pt idx="485">
                  <c:v>26134</c:v>
                </c:pt>
                <c:pt idx="486">
                  <c:v>26167</c:v>
                </c:pt>
                <c:pt idx="487">
                  <c:v>26190</c:v>
                </c:pt>
                <c:pt idx="488">
                  <c:v>26238</c:v>
                </c:pt>
                <c:pt idx="489">
                  <c:v>26568</c:v>
                </c:pt>
                <c:pt idx="490">
                  <c:v>26614</c:v>
                </c:pt>
                <c:pt idx="491">
                  <c:v>26629</c:v>
                </c:pt>
                <c:pt idx="492">
                  <c:v>26648</c:v>
                </c:pt>
                <c:pt idx="493">
                  <c:v>26648</c:v>
                </c:pt>
                <c:pt idx="494">
                  <c:v>26648</c:v>
                </c:pt>
                <c:pt idx="495">
                  <c:v>26648</c:v>
                </c:pt>
                <c:pt idx="496">
                  <c:v>26648</c:v>
                </c:pt>
                <c:pt idx="497">
                  <c:v>26648</c:v>
                </c:pt>
                <c:pt idx="498">
                  <c:v>26661</c:v>
                </c:pt>
                <c:pt idx="499">
                  <c:v>26679</c:v>
                </c:pt>
                <c:pt idx="500">
                  <c:v>26679</c:v>
                </c:pt>
                <c:pt idx="501">
                  <c:v>26707</c:v>
                </c:pt>
                <c:pt idx="502">
                  <c:v>27029</c:v>
                </c:pt>
                <c:pt idx="503">
                  <c:v>27034</c:v>
                </c:pt>
                <c:pt idx="504">
                  <c:v>27040</c:v>
                </c:pt>
                <c:pt idx="505">
                  <c:v>27044</c:v>
                </c:pt>
                <c:pt idx="506">
                  <c:v>27099</c:v>
                </c:pt>
                <c:pt idx="507">
                  <c:v>27108</c:v>
                </c:pt>
                <c:pt idx="508">
                  <c:v>27122</c:v>
                </c:pt>
                <c:pt idx="509">
                  <c:v>27399</c:v>
                </c:pt>
                <c:pt idx="510">
                  <c:v>27491</c:v>
                </c:pt>
                <c:pt idx="511">
                  <c:v>27492</c:v>
                </c:pt>
                <c:pt idx="512">
                  <c:v>27561</c:v>
                </c:pt>
                <c:pt idx="513">
                  <c:v>27580</c:v>
                </c:pt>
                <c:pt idx="514">
                  <c:v>27588</c:v>
                </c:pt>
                <c:pt idx="515">
                  <c:v>27588</c:v>
                </c:pt>
                <c:pt idx="516">
                  <c:v>27891</c:v>
                </c:pt>
                <c:pt idx="517">
                  <c:v>27990</c:v>
                </c:pt>
                <c:pt idx="518">
                  <c:v>27990</c:v>
                </c:pt>
                <c:pt idx="519">
                  <c:v>27995</c:v>
                </c:pt>
                <c:pt idx="520">
                  <c:v>28003</c:v>
                </c:pt>
                <c:pt idx="521">
                  <c:v>28003</c:v>
                </c:pt>
                <c:pt idx="522">
                  <c:v>28007</c:v>
                </c:pt>
                <c:pt idx="523">
                  <c:v>28012</c:v>
                </c:pt>
                <c:pt idx="524">
                  <c:v>28018</c:v>
                </c:pt>
                <c:pt idx="525">
                  <c:v>28052</c:v>
                </c:pt>
                <c:pt idx="526">
                  <c:v>28077</c:v>
                </c:pt>
                <c:pt idx="527">
                  <c:v>28391</c:v>
                </c:pt>
                <c:pt idx="528">
                  <c:v>28391</c:v>
                </c:pt>
                <c:pt idx="529">
                  <c:v>28409</c:v>
                </c:pt>
                <c:pt idx="530">
                  <c:v>28464</c:v>
                </c:pt>
                <c:pt idx="531">
                  <c:v>28464</c:v>
                </c:pt>
                <c:pt idx="532">
                  <c:v>28469</c:v>
                </c:pt>
                <c:pt idx="533">
                  <c:v>28473</c:v>
                </c:pt>
                <c:pt idx="534">
                  <c:v>28510</c:v>
                </c:pt>
                <c:pt idx="535">
                  <c:v>28564</c:v>
                </c:pt>
                <c:pt idx="536">
                  <c:v>28865</c:v>
                </c:pt>
                <c:pt idx="537">
                  <c:v>28928</c:v>
                </c:pt>
                <c:pt idx="538">
                  <c:v>28936</c:v>
                </c:pt>
                <c:pt idx="539">
                  <c:v>28944</c:v>
                </c:pt>
                <c:pt idx="540">
                  <c:v>28981</c:v>
                </c:pt>
                <c:pt idx="541">
                  <c:v>28981</c:v>
                </c:pt>
                <c:pt idx="542">
                  <c:v>29303</c:v>
                </c:pt>
                <c:pt idx="543">
                  <c:v>29331</c:v>
                </c:pt>
                <c:pt idx="544">
                  <c:v>29332</c:v>
                </c:pt>
                <c:pt idx="545">
                  <c:v>29385</c:v>
                </c:pt>
                <c:pt idx="546">
                  <c:v>29456</c:v>
                </c:pt>
                <c:pt idx="547">
                  <c:v>29473</c:v>
                </c:pt>
                <c:pt idx="548">
                  <c:v>29795</c:v>
                </c:pt>
                <c:pt idx="549">
                  <c:v>29880</c:v>
                </c:pt>
                <c:pt idx="550">
                  <c:v>29894</c:v>
                </c:pt>
                <c:pt idx="551">
                  <c:v>29908.5</c:v>
                </c:pt>
                <c:pt idx="552">
                  <c:v>29920</c:v>
                </c:pt>
                <c:pt idx="553">
                  <c:v>30304</c:v>
                </c:pt>
                <c:pt idx="554">
                  <c:v>30305</c:v>
                </c:pt>
                <c:pt idx="555">
                  <c:v>30343</c:v>
                </c:pt>
                <c:pt idx="556">
                  <c:v>30343</c:v>
                </c:pt>
                <c:pt idx="557">
                  <c:v>30343</c:v>
                </c:pt>
                <c:pt idx="558">
                  <c:v>30354.5</c:v>
                </c:pt>
                <c:pt idx="559">
                  <c:v>30357</c:v>
                </c:pt>
                <c:pt idx="560">
                  <c:v>30357</c:v>
                </c:pt>
                <c:pt idx="561">
                  <c:v>30357</c:v>
                </c:pt>
                <c:pt idx="562">
                  <c:v>30748</c:v>
                </c:pt>
                <c:pt idx="563">
                  <c:v>30778</c:v>
                </c:pt>
                <c:pt idx="564">
                  <c:v>30798</c:v>
                </c:pt>
                <c:pt idx="565">
                  <c:v>30799</c:v>
                </c:pt>
                <c:pt idx="566">
                  <c:v>30799</c:v>
                </c:pt>
                <c:pt idx="567">
                  <c:v>30877</c:v>
                </c:pt>
                <c:pt idx="568">
                  <c:v>31241</c:v>
                </c:pt>
                <c:pt idx="569">
                  <c:v>31241</c:v>
                </c:pt>
                <c:pt idx="570">
                  <c:v>31269.5</c:v>
                </c:pt>
                <c:pt idx="571">
                  <c:v>31301</c:v>
                </c:pt>
                <c:pt idx="572">
                  <c:v>31301</c:v>
                </c:pt>
                <c:pt idx="573">
                  <c:v>31699</c:v>
                </c:pt>
                <c:pt idx="574">
                  <c:v>31748</c:v>
                </c:pt>
                <c:pt idx="575">
                  <c:v>31748</c:v>
                </c:pt>
                <c:pt idx="576">
                  <c:v>31753</c:v>
                </c:pt>
                <c:pt idx="577">
                  <c:v>31762</c:v>
                </c:pt>
                <c:pt idx="578">
                  <c:v>32118</c:v>
                </c:pt>
                <c:pt idx="579">
                  <c:v>32132</c:v>
                </c:pt>
                <c:pt idx="580">
                  <c:v>32132</c:v>
                </c:pt>
                <c:pt idx="581">
                  <c:v>32152.5</c:v>
                </c:pt>
                <c:pt idx="582">
                  <c:v>32160</c:v>
                </c:pt>
                <c:pt idx="583">
                  <c:v>32160</c:v>
                </c:pt>
                <c:pt idx="584">
                  <c:v>32168.5</c:v>
                </c:pt>
                <c:pt idx="585">
                  <c:v>32172</c:v>
                </c:pt>
                <c:pt idx="586">
                  <c:v>32173.5</c:v>
                </c:pt>
                <c:pt idx="587">
                  <c:v>32618.5</c:v>
                </c:pt>
                <c:pt idx="588">
                  <c:v>32643.5</c:v>
                </c:pt>
                <c:pt idx="589">
                  <c:v>32643.5</c:v>
                </c:pt>
                <c:pt idx="590">
                  <c:v>32643.5</c:v>
                </c:pt>
                <c:pt idx="591">
                  <c:v>32643.5</c:v>
                </c:pt>
                <c:pt idx="592">
                  <c:v>32643.5</c:v>
                </c:pt>
                <c:pt idx="593">
                  <c:v>32643.5</c:v>
                </c:pt>
                <c:pt idx="594">
                  <c:v>32677.5</c:v>
                </c:pt>
                <c:pt idx="595">
                  <c:v>32677.5</c:v>
                </c:pt>
                <c:pt idx="596">
                  <c:v>32685</c:v>
                </c:pt>
                <c:pt idx="597">
                  <c:v>33067</c:v>
                </c:pt>
                <c:pt idx="598">
                  <c:v>33087</c:v>
                </c:pt>
                <c:pt idx="599">
                  <c:v>33091</c:v>
                </c:pt>
                <c:pt idx="600">
                  <c:v>33534</c:v>
                </c:pt>
                <c:pt idx="601">
                  <c:v>33561.5</c:v>
                </c:pt>
                <c:pt idx="602">
                  <c:v>33561.5</c:v>
                </c:pt>
                <c:pt idx="603">
                  <c:v>33593</c:v>
                </c:pt>
                <c:pt idx="604">
                  <c:v>33603</c:v>
                </c:pt>
                <c:pt idx="605">
                  <c:v>33640</c:v>
                </c:pt>
                <c:pt idx="606">
                  <c:v>34016.5</c:v>
                </c:pt>
                <c:pt idx="607">
                  <c:v>34019</c:v>
                </c:pt>
                <c:pt idx="608">
                  <c:v>34050</c:v>
                </c:pt>
                <c:pt idx="609">
                  <c:v>34115</c:v>
                </c:pt>
                <c:pt idx="610">
                  <c:v>34143</c:v>
                </c:pt>
                <c:pt idx="611">
                  <c:v>34494</c:v>
                </c:pt>
                <c:pt idx="612">
                  <c:v>34568</c:v>
                </c:pt>
                <c:pt idx="613">
                  <c:v>34992</c:v>
                </c:pt>
                <c:pt idx="614">
                  <c:v>35107</c:v>
                </c:pt>
                <c:pt idx="615">
                  <c:v>35369</c:v>
                </c:pt>
                <c:pt idx="616">
                  <c:v>35426</c:v>
                </c:pt>
                <c:pt idx="617">
                  <c:v>35435</c:v>
                </c:pt>
                <c:pt idx="618">
                  <c:v>35446</c:v>
                </c:pt>
                <c:pt idx="619">
                  <c:v>35446</c:v>
                </c:pt>
                <c:pt idx="620">
                  <c:v>35446</c:v>
                </c:pt>
                <c:pt idx="621">
                  <c:v>35536</c:v>
                </c:pt>
                <c:pt idx="622">
                  <c:v>35864</c:v>
                </c:pt>
                <c:pt idx="623">
                  <c:v>35881</c:v>
                </c:pt>
                <c:pt idx="624">
                  <c:v>35910</c:v>
                </c:pt>
                <c:pt idx="625">
                  <c:v>35914.5</c:v>
                </c:pt>
                <c:pt idx="626">
                  <c:v>36291</c:v>
                </c:pt>
                <c:pt idx="627">
                  <c:v>36310.5</c:v>
                </c:pt>
                <c:pt idx="628">
                  <c:v>36338</c:v>
                </c:pt>
                <c:pt idx="629">
                  <c:v>36389</c:v>
                </c:pt>
                <c:pt idx="630">
                  <c:v>36441</c:v>
                </c:pt>
                <c:pt idx="631">
                  <c:v>36836</c:v>
                </c:pt>
                <c:pt idx="632">
                  <c:v>36892</c:v>
                </c:pt>
                <c:pt idx="633">
                  <c:v>36893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3B1-4D7C-BDB1-6535336448F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-6984</c:v>
                </c:pt>
                <c:pt idx="1">
                  <c:v>-6947</c:v>
                </c:pt>
                <c:pt idx="2">
                  <c:v>-5992</c:v>
                </c:pt>
                <c:pt idx="3">
                  <c:v>-5656</c:v>
                </c:pt>
                <c:pt idx="4">
                  <c:v>-5167</c:v>
                </c:pt>
                <c:pt idx="5">
                  <c:v>-5162</c:v>
                </c:pt>
                <c:pt idx="6">
                  <c:v>-4156</c:v>
                </c:pt>
                <c:pt idx="7">
                  <c:v>-3737</c:v>
                </c:pt>
                <c:pt idx="8">
                  <c:v>-3308</c:v>
                </c:pt>
                <c:pt idx="9">
                  <c:v>-2228</c:v>
                </c:pt>
                <c:pt idx="10">
                  <c:v>-1854</c:v>
                </c:pt>
                <c:pt idx="11">
                  <c:v>0</c:v>
                </c:pt>
                <c:pt idx="12">
                  <c:v>5</c:v>
                </c:pt>
                <c:pt idx="13">
                  <c:v>28</c:v>
                </c:pt>
                <c:pt idx="14">
                  <c:v>2404</c:v>
                </c:pt>
                <c:pt idx="15">
                  <c:v>3238</c:v>
                </c:pt>
                <c:pt idx="16">
                  <c:v>4221</c:v>
                </c:pt>
                <c:pt idx="17">
                  <c:v>5577</c:v>
                </c:pt>
                <c:pt idx="18">
                  <c:v>5656</c:v>
                </c:pt>
                <c:pt idx="19">
                  <c:v>6099</c:v>
                </c:pt>
                <c:pt idx="20">
                  <c:v>8426</c:v>
                </c:pt>
                <c:pt idx="21">
                  <c:v>11126</c:v>
                </c:pt>
                <c:pt idx="22">
                  <c:v>11198</c:v>
                </c:pt>
                <c:pt idx="23">
                  <c:v>11226</c:v>
                </c:pt>
                <c:pt idx="24">
                  <c:v>11263</c:v>
                </c:pt>
                <c:pt idx="25">
                  <c:v>11277</c:v>
                </c:pt>
                <c:pt idx="26">
                  <c:v>11592</c:v>
                </c:pt>
                <c:pt idx="27">
                  <c:v>11609</c:v>
                </c:pt>
                <c:pt idx="28">
                  <c:v>11673</c:v>
                </c:pt>
                <c:pt idx="29">
                  <c:v>11678</c:v>
                </c:pt>
                <c:pt idx="30">
                  <c:v>12058</c:v>
                </c:pt>
                <c:pt idx="31">
                  <c:v>12079</c:v>
                </c:pt>
                <c:pt idx="32">
                  <c:v>12094</c:v>
                </c:pt>
                <c:pt idx="33">
                  <c:v>12099</c:v>
                </c:pt>
                <c:pt idx="34">
                  <c:v>12107</c:v>
                </c:pt>
                <c:pt idx="35">
                  <c:v>12113</c:v>
                </c:pt>
                <c:pt idx="36">
                  <c:v>12164</c:v>
                </c:pt>
                <c:pt idx="37">
                  <c:v>12173</c:v>
                </c:pt>
                <c:pt idx="38">
                  <c:v>12181</c:v>
                </c:pt>
                <c:pt idx="39">
                  <c:v>12524</c:v>
                </c:pt>
                <c:pt idx="40">
                  <c:v>12532</c:v>
                </c:pt>
                <c:pt idx="41">
                  <c:v>12550</c:v>
                </c:pt>
                <c:pt idx="42">
                  <c:v>12554</c:v>
                </c:pt>
                <c:pt idx="43">
                  <c:v>12555</c:v>
                </c:pt>
                <c:pt idx="44">
                  <c:v>12565</c:v>
                </c:pt>
                <c:pt idx="45">
                  <c:v>12579</c:v>
                </c:pt>
                <c:pt idx="46">
                  <c:v>12625</c:v>
                </c:pt>
                <c:pt idx="47">
                  <c:v>12625</c:v>
                </c:pt>
                <c:pt idx="48">
                  <c:v>12662</c:v>
                </c:pt>
                <c:pt idx="49">
                  <c:v>12094</c:v>
                </c:pt>
                <c:pt idx="50">
                  <c:v>12980</c:v>
                </c:pt>
                <c:pt idx="51">
                  <c:v>12984</c:v>
                </c:pt>
                <c:pt idx="52">
                  <c:v>12991</c:v>
                </c:pt>
                <c:pt idx="53">
                  <c:v>12998</c:v>
                </c:pt>
                <c:pt idx="54">
                  <c:v>13021</c:v>
                </c:pt>
                <c:pt idx="55">
                  <c:v>13077</c:v>
                </c:pt>
                <c:pt idx="56">
                  <c:v>13113</c:v>
                </c:pt>
                <c:pt idx="57">
                  <c:v>13114</c:v>
                </c:pt>
                <c:pt idx="58">
                  <c:v>13156</c:v>
                </c:pt>
                <c:pt idx="59">
                  <c:v>13457</c:v>
                </c:pt>
                <c:pt idx="60">
                  <c:v>13510</c:v>
                </c:pt>
                <c:pt idx="61">
                  <c:v>13529</c:v>
                </c:pt>
                <c:pt idx="62">
                  <c:v>13538</c:v>
                </c:pt>
                <c:pt idx="63">
                  <c:v>13543</c:v>
                </c:pt>
                <c:pt idx="64">
                  <c:v>13543</c:v>
                </c:pt>
                <c:pt idx="65">
                  <c:v>13556</c:v>
                </c:pt>
                <c:pt idx="66">
                  <c:v>13608</c:v>
                </c:pt>
                <c:pt idx="67">
                  <c:v>13617</c:v>
                </c:pt>
                <c:pt idx="68">
                  <c:v>13888</c:v>
                </c:pt>
                <c:pt idx="69">
                  <c:v>13923</c:v>
                </c:pt>
                <c:pt idx="70">
                  <c:v>13972</c:v>
                </c:pt>
                <c:pt idx="71">
                  <c:v>14009</c:v>
                </c:pt>
                <c:pt idx="72">
                  <c:v>14009</c:v>
                </c:pt>
                <c:pt idx="73">
                  <c:v>14009</c:v>
                </c:pt>
                <c:pt idx="74">
                  <c:v>14012</c:v>
                </c:pt>
                <c:pt idx="75">
                  <c:v>14018</c:v>
                </c:pt>
                <c:pt idx="76">
                  <c:v>14018</c:v>
                </c:pt>
                <c:pt idx="77">
                  <c:v>14026</c:v>
                </c:pt>
                <c:pt idx="78">
                  <c:v>14040</c:v>
                </c:pt>
                <c:pt idx="79">
                  <c:v>14083</c:v>
                </c:pt>
                <c:pt idx="80">
                  <c:v>14091</c:v>
                </c:pt>
                <c:pt idx="81">
                  <c:v>14097</c:v>
                </c:pt>
                <c:pt idx="82">
                  <c:v>14097</c:v>
                </c:pt>
                <c:pt idx="83">
                  <c:v>14148</c:v>
                </c:pt>
                <c:pt idx="84">
                  <c:v>14171</c:v>
                </c:pt>
                <c:pt idx="85">
                  <c:v>14354</c:v>
                </c:pt>
                <c:pt idx="86">
                  <c:v>14376</c:v>
                </c:pt>
                <c:pt idx="87">
                  <c:v>14390</c:v>
                </c:pt>
                <c:pt idx="88">
                  <c:v>14390</c:v>
                </c:pt>
                <c:pt idx="89">
                  <c:v>14395</c:v>
                </c:pt>
                <c:pt idx="90">
                  <c:v>14405</c:v>
                </c:pt>
                <c:pt idx="91">
                  <c:v>14405</c:v>
                </c:pt>
                <c:pt idx="92">
                  <c:v>14424</c:v>
                </c:pt>
                <c:pt idx="93">
                  <c:v>14464</c:v>
                </c:pt>
                <c:pt idx="94">
                  <c:v>14478</c:v>
                </c:pt>
                <c:pt idx="95">
                  <c:v>14478</c:v>
                </c:pt>
                <c:pt idx="96">
                  <c:v>14489</c:v>
                </c:pt>
                <c:pt idx="97">
                  <c:v>14498</c:v>
                </c:pt>
                <c:pt idx="98">
                  <c:v>14515</c:v>
                </c:pt>
                <c:pt idx="99">
                  <c:v>14535</c:v>
                </c:pt>
                <c:pt idx="100">
                  <c:v>14540</c:v>
                </c:pt>
                <c:pt idx="101">
                  <c:v>14557</c:v>
                </c:pt>
                <c:pt idx="102">
                  <c:v>14561</c:v>
                </c:pt>
                <c:pt idx="103">
                  <c:v>14805</c:v>
                </c:pt>
                <c:pt idx="104">
                  <c:v>14805</c:v>
                </c:pt>
                <c:pt idx="105">
                  <c:v>14828</c:v>
                </c:pt>
                <c:pt idx="106">
                  <c:v>14828</c:v>
                </c:pt>
                <c:pt idx="107">
                  <c:v>14848</c:v>
                </c:pt>
                <c:pt idx="108">
                  <c:v>14856</c:v>
                </c:pt>
                <c:pt idx="109">
                  <c:v>14862</c:v>
                </c:pt>
                <c:pt idx="110">
                  <c:v>14876</c:v>
                </c:pt>
                <c:pt idx="111">
                  <c:v>14879</c:v>
                </c:pt>
                <c:pt idx="112">
                  <c:v>14879</c:v>
                </c:pt>
                <c:pt idx="113">
                  <c:v>14879</c:v>
                </c:pt>
                <c:pt idx="114">
                  <c:v>14894</c:v>
                </c:pt>
                <c:pt idx="115">
                  <c:v>14899</c:v>
                </c:pt>
                <c:pt idx="116">
                  <c:v>14899</c:v>
                </c:pt>
                <c:pt idx="117">
                  <c:v>14916</c:v>
                </c:pt>
                <c:pt idx="118">
                  <c:v>14916</c:v>
                </c:pt>
                <c:pt idx="119">
                  <c:v>14916</c:v>
                </c:pt>
                <c:pt idx="120">
                  <c:v>14959</c:v>
                </c:pt>
                <c:pt idx="121">
                  <c:v>14967</c:v>
                </c:pt>
                <c:pt idx="122">
                  <c:v>15322</c:v>
                </c:pt>
                <c:pt idx="123">
                  <c:v>15365</c:v>
                </c:pt>
                <c:pt idx="124">
                  <c:v>15430</c:v>
                </c:pt>
                <c:pt idx="125">
                  <c:v>15456</c:v>
                </c:pt>
                <c:pt idx="126">
                  <c:v>15490</c:v>
                </c:pt>
                <c:pt idx="127">
                  <c:v>15789</c:v>
                </c:pt>
                <c:pt idx="128">
                  <c:v>15806</c:v>
                </c:pt>
                <c:pt idx="129">
                  <c:v>15817</c:v>
                </c:pt>
                <c:pt idx="130">
                  <c:v>15825</c:v>
                </c:pt>
                <c:pt idx="131">
                  <c:v>15826</c:v>
                </c:pt>
                <c:pt idx="132">
                  <c:v>15830</c:v>
                </c:pt>
                <c:pt idx="133">
                  <c:v>15835</c:v>
                </c:pt>
                <c:pt idx="134">
                  <c:v>15854</c:v>
                </c:pt>
                <c:pt idx="135">
                  <c:v>15899</c:v>
                </c:pt>
                <c:pt idx="136">
                  <c:v>15900</c:v>
                </c:pt>
                <c:pt idx="137">
                  <c:v>15913</c:v>
                </c:pt>
                <c:pt idx="138">
                  <c:v>15942</c:v>
                </c:pt>
                <c:pt idx="139">
                  <c:v>15970</c:v>
                </c:pt>
                <c:pt idx="140">
                  <c:v>16148</c:v>
                </c:pt>
                <c:pt idx="141">
                  <c:v>16272</c:v>
                </c:pt>
                <c:pt idx="142">
                  <c:v>16283</c:v>
                </c:pt>
                <c:pt idx="143">
                  <c:v>16296</c:v>
                </c:pt>
                <c:pt idx="144">
                  <c:v>16314</c:v>
                </c:pt>
                <c:pt idx="145">
                  <c:v>16314</c:v>
                </c:pt>
                <c:pt idx="146">
                  <c:v>16333</c:v>
                </c:pt>
                <c:pt idx="147">
                  <c:v>16346</c:v>
                </c:pt>
                <c:pt idx="148">
                  <c:v>16366</c:v>
                </c:pt>
                <c:pt idx="149">
                  <c:v>16371</c:v>
                </c:pt>
                <c:pt idx="150">
                  <c:v>16385</c:v>
                </c:pt>
                <c:pt idx="151">
                  <c:v>16394</c:v>
                </c:pt>
                <c:pt idx="152">
                  <c:v>16422</c:v>
                </c:pt>
                <c:pt idx="153">
                  <c:v>16454</c:v>
                </c:pt>
                <c:pt idx="154">
                  <c:v>16454</c:v>
                </c:pt>
                <c:pt idx="155">
                  <c:v>16468</c:v>
                </c:pt>
                <c:pt idx="156">
                  <c:v>16673</c:v>
                </c:pt>
                <c:pt idx="157">
                  <c:v>16748</c:v>
                </c:pt>
                <c:pt idx="158">
                  <c:v>16752</c:v>
                </c:pt>
                <c:pt idx="159">
                  <c:v>16776</c:v>
                </c:pt>
                <c:pt idx="160">
                  <c:v>16776</c:v>
                </c:pt>
                <c:pt idx="161">
                  <c:v>16781</c:v>
                </c:pt>
                <c:pt idx="162">
                  <c:v>16781</c:v>
                </c:pt>
                <c:pt idx="163">
                  <c:v>16789</c:v>
                </c:pt>
                <c:pt idx="164">
                  <c:v>16789</c:v>
                </c:pt>
                <c:pt idx="165">
                  <c:v>16804</c:v>
                </c:pt>
                <c:pt idx="166">
                  <c:v>16804</c:v>
                </c:pt>
                <c:pt idx="167">
                  <c:v>16809</c:v>
                </c:pt>
                <c:pt idx="168">
                  <c:v>16832</c:v>
                </c:pt>
                <c:pt idx="169">
                  <c:v>16855</c:v>
                </c:pt>
                <c:pt idx="170">
                  <c:v>16911</c:v>
                </c:pt>
                <c:pt idx="171">
                  <c:v>16957</c:v>
                </c:pt>
                <c:pt idx="172">
                  <c:v>17224</c:v>
                </c:pt>
                <c:pt idx="173">
                  <c:v>17224</c:v>
                </c:pt>
                <c:pt idx="174">
                  <c:v>17224</c:v>
                </c:pt>
                <c:pt idx="175">
                  <c:v>17228</c:v>
                </c:pt>
                <c:pt idx="176">
                  <c:v>17228</c:v>
                </c:pt>
                <c:pt idx="177">
                  <c:v>17228</c:v>
                </c:pt>
                <c:pt idx="178">
                  <c:v>17233</c:v>
                </c:pt>
                <c:pt idx="179">
                  <c:v>17233</c:v>
                </c:pt>
                <c:pt idx="180">
                  <c:v>17233</c:v>
                </c:pt>
                <c:pt idx="181">
                  <c:v>17233</c:v>
                </c:pt>
                <c:pt idx="182">
                  <c:v>17233</c:v>
                </c:pt>
                <c:pt idx="183">
                  <c:v>17233</c:v>
                </c:pt>
                <c:pt idx="184">
                  <c:v>17233</c:v>
                </c:pt>
                <c:pt idx="185">
                  <c:v>17233</c:v>
                </c:pt>
                <c:pt idx="186">
                  <c:v>17233</c:v>
                </c:pt>
                <c:pt idx="187">
                  <c:v>17275</c:v>
                </c:pt>
                <c:pt idx="188">
                  <c:v>17307</c:v>
                </c:pt>
                <c:pt idx="189">
                  <c:v>17315</c:v>
                </c:pt>
                <c:pt idx="190">
                  <c:v>17343</c:v>
                </c:pt>
                <c:pt idx="191">
                  <c:v>17349</c:v>
                </c:pt>
                <c:pt idx="192">
                  <c:v>17358</c:v>
                </c:pt>
                <c:pt idx="193">
                  <c:v>17679</c:v>
                </c:pt>
                <c:pt idx="194">
                  <c:v>17694</c:v>
                </c:pt>
                <c:pt idx="195">
                  <c:v>17708</c:v>
                </c:pt>
                <c:pt idx="196">
                  <c:v>17708</c:v>
                </c:pt>
                <c:pt idx="197">
                  <c:v>17721</c:v>
                </c:pt>
                <c:pt idx="198">
                  <c:v>17722</c:v>
                </c:pt>
                <c:pt idx="199">
                  <c:v>17744</c:v>
                </c:pt>
                <c:pt idx="200">
                  <c:v>17750</c:v>
                </c:pt>
                <c:pt idx="201">
                  <c:v>17750</c:v>
                </c:pt>
                <c:pt idx="202">
                  <c:v>17755</c:v>
                </c:pt>
                <c:pt idx="203">
                  <c:v>17781</c:v>
                </c:pt>
                <c:pt idx="204">
                  <c:v>17791</c:v>
                </c:pt>
                <c:pt idx="205">
                  <c:v>17795</c:v>
                </c:pt>
                <c:pt idx="206">
                  <c:v>17815</c:v>
                </c:pt>
                <c:pt idx="207">
                  <c:v>17829</c:v>
                </c:pt>
                <c:pt idx="208">
                  <c:v>17838</c:v>
                </c:pt>
                <c:pt idx="209">
                  <c:v>18128</c:v>
                </c:pt>
                <c:pt idx="210">
                  <c:v>18174</c:v>
                </c:pt>
                <c:pt idx="211">
                  <c:v>18174</c:v>
                </c:pt>
                <c:pt idx="212">
                  <c:v>18178</c:v>
                </c:pt>
                <c:pt idx="213">
                  <c:v>18179</c:v>
                </c:pt>
                <c:pt idx="214">
                  <c:v>18197</c:v>
                </c:pt>
                <c:pt idx="215">
                  <c:v>18202</c:v>
                </c:pt>
                <c:pt idx="216">
                  <c:v>18210</c:v>
                </c:pt>
                <c:pt idx="217">
                  <c:v>18211</c:v>
                </c:pt>
                <c:pt idx="218">
                  <c:v>18230</c:v>
                </c:pt>
                <c:pt idx="219">
                  <c:v>18230</c:v>
                </c:pt>
                <c:pt idx="220">
                  <c:v>18230</c:v>
                </c:pt>
                <c:pt idx="221">
                  <c:v>18239</c:v>
                </c:pt>
                <c:pt idx="222">
                  <c:v>18239</c:v>
                </c:pt>
                <c:pt idx="223">
                  <c:v>18239</c:v>
                </c:pt>
                <c:pt idx="224">
                  <c:v>18239</c:v>
                </c:pt>
                <c:pt idx="225">
                  <c:v>18247</c:v>
                </c:pt>
                <c:pt idx="226">
                  <c:v>18256</c:v>
                </c:pt>
                <c:pt idx="227">
                  <c:v>18281</c:v>
                </c:pt>
                <c:pt idx="228">
                  <c:v>18598</c:v>
                </c:pt>
                <c:pt idx="229">
                  <c:v>18598</c:v>
                </c:pt>
                <c:pt idx="230">
                  <c:v>18625</c:v>
                </c:pt>
                <c:pt idx="231">
                  <c:v>18626</c:v>
                </c:pt>
                <c:pt idx="232">
                  <c:v>18626</c:v>
                </c:pt>
                <c:pt idx="233">
                  <c:v>18626</c:v>
                </c:pt>
                <c:pt idx="234">
                  <c:v>18626</c:v>
                </c:pt>
                <c:pt idx="235">
                  <c:v>18630</c:v>
                </c:pt>
                <c:pt idx="236">
                  <c:v>18654</c:v>
                </c:pt>
                <c:pt idx="237">
                  <c:v>18658</c:v>
                </c:pt>
                <c:pt idx="238">
                  <c:v>18663</c:v>
                </c:pt>
                <c:pt idx="239">
                  <c:v>18663</c:v>
                </c:pt>
                <c:pt idx="240">
                  <c:v>18667</c:v>
                </c:pt>
                <c:pt idx="241">
                  <c:v>18676</c:v>
                </c:pt>
                <c:pt idx="242">
                  <c:v>18705</c:v>
                </c:pt>
                <c:pt idx="243">
                  <c:v>18731</c:v>
                </c:pt>
                <c:pt idx="244">
                  <c:v>18742</c:v>
                </c:pt>
                <c:pt idx="245">
                  <c:v>18742</c:v>
                </c:pt>
                <c:pt idx="246">
                  <c:v>18764</c:v>
                </c:pt>
                <c:pt idx="247">
                  <c:v>18773</c:v>
                </c:pt>
                <c:pt idx="248">
                  <c:v>18779</c:v>
                </c:pt>
                <c:pt idx="249">
                  <c:v>18787</c:v>
                </c:pt>
                <c:pt idx="250">
                  <c:v>18788</c:v>
                </c:pt>
                <c:pt idx="251">
                  <c:v>19030</c:v>
                </c:pt>
                <c:pt idx="252">
                  <c:v>19069</c:v>
                </c:pt>
                <c:pt idx="253">
                  <c:v>19078</c:v>
                </c:pt>
                <c:pt idx="254">
                  <c:v>19078</c:v>
                </c:pt>
                <c:pt idx="255">
                  <c:v>19078</c:v>
                </c:pt>
                <c:pt idx="256">
                  <c:v>19104</c:v>
                </c:pt>
                <c:pt idx="257">
                  <c:v>19110</c:v>
                </c:pt>
                <c:pt idx="258">
                  <c:v>19110</c:v>
                </c:pt>
                <c:pt idx="259">
                  <c:v>19115</c:v>
                </c:pt>
                <c:pt idx="260">
                  <c:v>19124</c:v>
                </c:pt>
                <c:pt idx="261">
                  <c:v>19157</c:v>
                </c:pt>
                <c:pt idx="262">
                  <c:v>19157</c:v>
                </c:pt>
                <c:pt idx="263">
                  <c:v>19161</c:v>
                </c:pt>
                <c:pt idx="264">
                  <c:v>19165</c:v>
                </c:pt>
                <c:pt idx="265">
                  <c:v>19171</c:v>
                </c:pt>
                <c:pt idx="266">
                  <c:v>19180</c:v>
                </c:pt>
                <c:pt idx="267">
                  <c:v>19183</c:v>
                </c:pt>
                <c:pt idx="268">
                  <c:v>19493</c:v>
                </c:pt>
                <c:pt idx="269">
                  <c:v>19539</c:v>
                </c:pt>
                <c:pt idx="270">
                  <c:v>19562</c:v>
                </c:pt>
                <c:pt idx="271">
                  <c:v>19632</c:v>
                </c:pt>
                <c:pt idx="272">
                  <c:v>19641</c:v>
                </c:pt>
                <c:pt idx="273">
                  <c:v>19677</c:v>
                </c:pt>
                <c:pt idx="274">
                  <c:v>19981</c:v>
                </c:pt>
                <c:pt idx="275">
                  <c:v>20000</c:v>
                </c:pt>
                <c:pt idx="276">
                  <c:v>20018</c:v>
                </c:pt>
                <c:pt idx="277">
                  <c:v>20019</c:v>
                </c:pt>
                <c:pt idx="278">
                  <c:v>20019</c:v>
                </c:pt>
                <c:pt idx="279">
                  <c:v>20019</c:v>
                </c:pt>
                <c:pt idx="280">
                  <c:v>20028</c:v>
                </c:pt>
                <c:pt idx="281">
                  <c:v>20061</c:v>
                </c:pt>
                <c:pt idx="282">
                  <c:v>20062</c:v>
                </c:pt>
                <c:pt idx="283">
                  <c:v>20065</c:v>
                </c:pt>
                <c:pt idx="284">
                  <c:v>20065</c:v>
                </c:pt>
                <c:pt idx="285">
                  <c:v>20084</c:v>
                </c:pt>
                <c:pt idx="286">
                  <c:v>20087</c:v>
                </c:pt>
                <c:pt idx="287">
                  <c:v>20093</c:v>
                </c:pt>
                <c:pt idx="288">
                  <c:v>20120</c:v>
                </c:pt>
                <c:pt idx="289">
                  <c:v>20121</c:v>
                </c:pt>
                <c:pt idx="290">
                  <c:v>20166</c:v>
                </c:pt>
                <c:pt idx="291">
                  <c:v>20175</c:v>
                </c:pt>
                <c:pt idx="292">
                  <c:v>20466</c:v>
                </c:pt>
                <c:pt idx="293">
                  <c:v>20471</c:v>
                </c:pt>
                <c:pt idx="294">
                  <c:v>20471</c:v>
                </c:pt>
                <c:pt idx="295">
                  <c:v>20485</c:v>
                </c:pt>
                <c:pt idx="296">
                  <c:v>20499</c:v>
                </c:pt>
                <c:pt idx="297">
                  <c:v>20499</c:v>
                </c:pt>
                <c:pt idx="298">
                  <c:v>20499</c:v>
                </c:pt>
                <c:pt idx="299">
                  <c:v>20522</c:v>
                </c:pt>
                <c:pt idx="300">
                  <c:v>20573</c:v>
                </c:pt>
                <c:pt idx="301">
                  <c:v>20573</c:v>
                </c:pt>
                <c:pt idx="302">
                  <c:v>20582</c:v>
                </c:pt>
                <c:pt idx="303">
                  <c:v>20582</c:v>
                </c:pt>
                <c:pt idx="304">
                  <c:v>20610</c:v>
                </c:pt>
                <c:pt idx="305">
                  <c:v>20610</c:v>
                </c:pt>
                <c:pt idx="306">
                  <c:v>20615</c:v>
                </c:pt>
                <c:pt idx="307">
                  <c:v>20615</c:v>
                </c:pt>
                <c:pt idx="308">
                  <c:v>20638</c:v>
                </c:pt>
                <c:pt idx="309">
                  <c:v>20917</c:v>
                </c:pt>
                <c:pt idx="310">
                  <c:v>20955</c:v>
                </c:pt>
                <c:pt idx="311">
                  <c:v>20988</c:v>
                </c:pt>
                <c:pt idx="312">
                  <c:v>21099</c:v>
                </c:pt>
                <c:pt idx="313">
                  <c:v>21113</c:v>
                </c:pt>
                <c:pt idx="314">
                  <c:v>21403</c:v>
                </c:pt>
                <c:pt idx="315">
                  <c:v>21412</c:v>
                </c:pt>
                <c:pt idx="316">
                  <c:v>21421</c:v>
                </c:pt>
                <c:pt idx="317">
                  <c:v>21449</c:v>
                </c:pt>
                <c:pt idx="318">
                  <c:v>21454</c:v>
                </c:pt>
                <c:pt idx="319">
                  <c:v>21457</c:v>
                </c:pt>
                <c:pt idx="320">
                  <c:v>21462</c:v>
                </c:pt>
                <c:pt idx="321">
                  <c:v>21486</c:v>
                </c:pt>
                <c:pt idx="322">
                  <c:v>21500</c:v>
                </c:pt>
                <c:pt idx="323">
                  <c:v>21514</c:v>
                </c:pt>
                <c:pt idx="324">
                  <c:v>21514</c:v>
                </c:pt>
                <c:pt idx="325">
                  <c:v>21536</c:v>
                </c:pt>
                <c:pt idx="326">
                  <c:v>21550</c:v>
                </c:pt>
                <c:pt idx="327">
                  <c:v>21551</c:v>
                </c:pt>
                <c:pt idx="328">
                  <c:v>21559</c:v>
                </c:pt>
                <c:pt idx="329">
                  <c:v>21855</c:v>
                </c:pt>
                <c:pt idx="330">
                  <c:v>21878</c:v>
                </c:pt>
                <c:pt idx="331">
                  <c:v>21892</c:v>
                </c:pt>
                <c:pt idx="332">
                  <c:v>21901</c:v>
                </c:pt>
                <c:pt idx="333">
                  <c:v>21901</c:v>
                </c:pt>
                <c:pt idx="334">
                  <c:v>21901</c:v>
                </c:pt>
                <c:pt idx="335">
                  <c:v>21901</c:v>
                </c:pt>
                <c:pt idx="336">
                  <c:v>21901</c:v>
                </c:pt>
                <c:pt idx="337">
                  <c:v>21901</c:v>
                </c:pt>
                <c:pt idx="338">
                  <c:v>21901</c:v>
                </c:pt>
                <c:pt idx="339">
                  <c:v>21901</c:v>
                </c:pt>
                <c:pt idx="340">
                  <c:v>21906</c:v>
                </c:pt>
                <c:pt idx="341">
                  <c:v>21909</c:v>
                </c:pt>
                <c:pt idx="342">
                  <c:v>21909</c:v>
                </c:pt>
                <c:pt idx="343">
                  <c:v>21910</c:v>
                </c:pt>
                <c:pt idx="344">
                  <c:v>21910</c:v>
                </c:pt>
                <c:pt idx="345">
                  <c:v>21915</c:v>
                </c:pt>
                <c:pt idx="346">
                  <c:v>21929</c:v>
                </c:pt>
                <c:pt idx="347">
                  <c:v>21929</c:v>
                </c:pt>
                <c:pt idx="348">
                  <c:v>21929</c:v>
                </c:pt>
                <c:pt idx="349">
                  <c:v>21932</c:v>
                </c:pt>
                <c:pt idx="350">
                  <c:v>21938</c:v>
                </c:pt>
                <c:pt idx="351">
                  <c:v>21938</c:v>
                </c:pt>
                <c:pt idx="352">
                  <c:v>21938</c:v>
                </c:pt>
                <c:pt idx="353">
                  <c:v>21938</c:v>
                </c:pt>
                <c:pt idx="354">
                  <c:v>21943</c:v>
                </c:pt>
                <c:pt idx="355">
                  <c:v>21943</c:v>
                </c:pt>
                <c:pt idx="356">
                  <c:v>21943</c:v>
                </c:pt>
                <c:pt idx="357">
                  <c:v>21952</c:v>
                </c:pt>
                <c:pt idx="358">
                  <c:v>21965</c:v>
                </c:pt>
                <c:pt idx="359">
                  <c:v>21988</c:v>
                </c:pt>
                <c:pt idx="360">
                  <c:v>22008</c:v>
                </c:pt>
                <c:pt idx="361">
                  <c:v>22316</c:v>
                </c:pt>
                <c:pt idx="362">
                  <c:v>22316</c:v>
                </c:pt>
                <c:pt idx="363">
                  <c:v>22316</c:v>
                </c:pt>
                <c:pt idx="364">
                  <c:v>22316</c:v>
                </c:pt>
                <c:pt idx="365">
                  <c:v>22316</c:v>
                </c:pt>
                <c:pt idx="366">
                  <c:v>22353</c:v>
                </c:pt>
                <c:pt idx="367">
                  <c:v>22353</c:v>
                </c:pt>
                <c:pt idx="368">
                  <c:v>22353</c:v>
                </c:pt>
                <c:pt idx="369">
                  <c:v>22353</c:v>
                </c:pt>
                <c:pt idx="370">
                  <c:v>22353</c:v>
                </c:pt>
                <c:pt idx="371">
                  <c:v>22353</c:v>
                </c:pt>
                <c:pt idx="372">
                  <c:v>22357</c:v>
                </c:pt>
                <c:pt idx="373">
                  <c:v>22380</c:v>
                </c:pt>
                <c:pt idx="374">
                  <c:v>22381</c:v>
                </c:pt>
                <c:pt idx="375">
                  <c:v>22390</c:v>
                </c:pt>
                <c:pt idx="376">
                  <c:v>22390</c:v>
                </c:pt>
                <c:pt idx="377">
                  <c:v>22390</c:v>
                </c:pt>
                <c:pt idx="378">
                  <c:v>22390</c:v>
                </c:pt>
                <c:pt idx="379">
                  <c:v>22390</c:v>
                </c:pt>
                <c:pt idx="380">
                  <c:v>22390</c:v>
                </c:pt>
                <c:pt idx="381">
                  <c:v>22390</c:v>
                </c:pt>
                <c:pt idx="382">
                  <c:v>22399</c:v>
                </c:pt>
                <c:pt idx="383">
                  <c:v>22418</c:v>
                </c:pt>
                <c:pt idx="384">
                  <c:v>22426</c:v>
                </c:pt>
                <c:pt idx="385">
                  <c:v>22463</c:v>
                </c:pt>
                <c:pt idx="386">
                  <c:v>22469</c:v>
                </c:pt>
                <c:pt idx="387">
                  <c:v>22725</c:v>
                </c:pt>
                <c:pt idx="388">
                  <c:v>22754</c:v>
                </c:pt>
                <c:pt idx="389">
                  <c:v>22782</c:v>
                </c:pt>
                <c:pt idx="390">
                  <c:v>22818</c:v>
                </c:pt>
                <c:pt idx="391">
                  <c:v>22833</c:v>
                </c:pt>
                <c:pt idx="392">
                  <c:v>22833</c:v>
                </c:pt>
                <c:pt idx="393">
                  <c:v>22833</c:v>
                </c:pt>
                <c:pt idx="394">
                  <c:v>22841</c:v>
                </c:pt>
                <c:pt idx="395">
                  <c:v>22841</c:v>
                </c:pt>
                <c:pt idx="396">
                  <c:v>22842</c:v>
                </c:pt>
                <c:pt idx="397">
                  <c:v>22842</c:v>
                </c:pt>
                <c:pt idx="398">
                  <c:v>22842</c:v>
                </c:pt>
                <c:pt idx="399">
                  <c:v>22847</c:v>
                </c:pt>
                <c:pt idx="400">
                  <c:v>22847</c:v>
                </c:pt>
                <c:pt idx="401">
                  <c:v>22847</c:v>
                </c:pt>
                <c:pt idx="402">
                  <c:v>22847</c:v>
                </c:pt>
                <c:pt idx="403">
                  <c:v>22847</c:v>
                </c:pt>
                <c:pt idx="404">
                  <c:v>22847</c:v>
                </c:pt>
                <c:pt idx="405">
                  <c:v>22847</c:v>
                </c:pt>
                <c:pt idx="406">
                  <c:v>22850</c:v>
                </c:pt>
                <c:pt idx="407">
                  <c:v>22869</c:v>
                </c:pt>
                <c:pt idx="408">
                  <c:v>22870</c:v>
                </c:pt>
                <c:pt idx="409">
                  <c:v>23262</c:v>
                </c:pt>
                <c:pt idx="410">
                  <c:v>23271</c:v>
                </c:pt>
                <c:pt idx="411">
                  <c:v>23271</c:v>
                </c:pt>
                <c:pt idx="412">
                  <c:v>23285</c:v>
                </c:pt>
                <c:pt idx="413">
                  <c:v>23294</c:v>
                </c:pt>
                <c:pt idx="414">
                  <c:v>23294</c:v>
                </c:pt>
                <c:pt idx="415">
                  <c:v>23367</c:v>
                </c:pt>
                <c:pt idx="416">
                  <c:v>23717</c:v>
                </c:pt>
                <c:pt idx="417">
                  <c:v>23726</c:v>
                </c:pt>
                <c:pt idx="418">
                  <c:v>23727</c:v>
                </c:pt>
                <c:pt idx="419">
                  <c:v>23745</c:v>
                </c:pt>
                <c:pt idx="420">
                  <c:v>23760</c:v>
                </c:pt>
                <c:pt idx="421">
                  <c:v>23774</c:v>
                </c:pt>
                <c:pt idx="422">
                  <c:v>23808</c:v>
                </c:pt>
                <c:pt idx="423">
                  <c:v>23848</c:v>
                </c:pt>
                <c:pt idx="424">
                  <c:v>23862</c:v>
                </c:pt>
                <c:pt idx="425">
                  <c:v>23862</c:v>
                </c:pt>
                <c:pt idx="426">
                  <c:v>23862</c:v>
                </c:pt>
                <c:pt idx="427">
                  <c:v>24156</c:v>
                </c:pt>
                <c:pt idx="428">
                  <c:v>24156</c:v>
                </c:pt>
                <c:pt idx="429">
                  <c:v>24156</c:v>
                </c:pt>
                <c:pt idx="430">
                  <c:v>24198</c:v>
                </c:pt>
                <c:pt idx="431">
                  <c:v>24236</c:v>
                </c:pt>
                <c:pt idx="432">
                  <c:v>24249</c:v>
                </c:pt>
                <c:pt idx="433">
                  <c:v>24249</c:v>
                </c:pt>
                <c:pt idx="434">
                  <c:v>24305</c:v>
                </c:pt>
                <c:pt idx="435">
                  <c:v>24345</c:v>
                </c:pt>
                <c:pt idx="436">
                  <c:v>24351</c:v>
                </c:pt>
                <c:pt idx="437">
                  <c:v>24359</c:v>
                </c:pt>
                <c:pt idx="438">
                  <c:v>24655</c:v>
                </c:pt>
                <c:pt idx="439">
                  <c:v>24655</c:v>
                </c:pt>
                <c:pt idx="440">
                  <c:v>24655</c:v>
                </c:pt>
                <c:pt idx="441">
                  <c:v>24655</c:v>
                </c:pt>
                <c:pt idx="442">
                  <c:v>24678</c:v>
                </c:pt>
                <c:pt idx="443">
                  <c:v>24729</c:v>
                </c:pt>
                <c:pt idx="444">
                  <c:v>24737</c:v>
                </c:pt>
                <c:pt idx="445">
                  <c:v>24738</c:v>
                </c:pt>
                <c:pt idx="446">
                  <c:v>24738</c:v>
                </c:pt>
                <c:pt idx="447">
                  <c:v>24752</c:v>
                </c:pt>
                <c:pt idx="448">
                  <c:v>24760</c:v>
                </c:pt>
                <c:pt idx="449">
                  <c:v>24760</c:v>
                </c:pt>
                <c:pt idx="450">
                  <c:v>24803</c:v>
                </c:pt>
                <c:pt idx="451">
                  <c:v>24803</c:v>
                </c:pt>
                <c:pt idx="452">
                  <c:v>25147</c:v>
                </c:pt>
                <c:pt idx="453">
                  <c:v>25152</c:v>
                </c:pt>
                <c:pt idx="454">
                  <c:v>25153</c:v>
                </c:pt>
                <c:pt idx="455">
                  <c:v>25162</c:v>
                </c:pt>
                <c:pt idx="456">
                  <c:v>25167</c:v>
                </c:pt>
                <c:pt idx="457">
                  <c:v>25193</c:v>
                </c:pt>
                <c:pt idx="458">
                  <c:v>25222</c:v>
                </c:pt>
                <c:pt idx="459">
                  <c:v>25249</c:v>
                </c:pt>
                <c:pt idx="460">
                  <c:v>25255</c:v>
                </c:pt>
                <c:pt idx="461">
                  <c:v>25263</c:v>
                </c:pt>
                <c:pt idx="462">
                  <c:v>25263</c:v>
                </c:pt>
                <c:pt idx="463">
                  <c:v>25291</c:v>
                </c:pt>
                <c:pt idx="464">
                  <c:v>25291</c:v>
                </c:pt>
                <c:pt idx="465">
                  <c:v>25540</c:v>
                </c:pt>
                <c:pt idx="466">
                  <c:v>25605</c:v>
                </c:pt>
                <c:pt idx="467">
                  <c:v>25605</c:v>
                </c:pt>
                <c:pt idx="468">
                  <c:v>25605</c:v>
                </c:pt>
                <c:pt idx="469">
                  <c:v>25614</c:v>
                </c:pt>
                <c:pt idx="470">
                  <c:v>25627</c:v>
                </c:pt>
                <c:pt idx="471">
                  <c:v>25627</c:v>
                </c:pt>
                <c:pt idx="472">
                  <c:v>25659</c:v>
                </c:pt>
                <c:pt idx="473">
                  <c:v>25664</c:v>
                </c:pt>
                <c:pt idx="474">
                  <c:v>25669</c:v>
                </c:pt>
                <c:pt idx="475">
                  <c:v>25678</c:v>
                </c:pt>
                <c:pt idx="476">
                  <c:v>25678</c:v>
                </c:pt>
                <c:pt idx="477">
                  <c:v>25678</c:v>
                </c:pt>
                <c:pt idx="478">
                  <c:v>25679</c:v>
                </c:pt>
                <c:pt idx="479">
                  <c:v>25706</c:v>
                </c:pt>
                <c:pt idx="480">
                  <c:v>25721</c:v>
                </c:pt>
                <c:pt idx="481">
                  <c:v>25772</c:v>
                </c:pt>
                <c:pt idx="482">
                  <c:v>26051</c:v>
                </c:pt>
                <c:pt idx="483">
                  <c:v>26060</c:v>
                </c:pt>
                <c:pt idx="484">
                  <c:v>26117</c:v>
                </c:pt>
                <c:pt idx="485">
                  <c:v>26134</c:v>
                </c:pt>
                <c:pt idx="486">
                  <c:v>26167</c:v>
                </c:pt>
                <c:pt idx="487">
                  <c:v>26190</c:v>
                </c:pt>
                <c:pt idx="488">
                  <c:v>26238</c:v>
                </c:pt>
                <c:pt idx="489">
                  <c:v>26568</c:v>
                </c:pt>
                <c:pt idx="490">
                  <c:v>26614</c:v>
                </c:pt>
                <c:pt idx="491">
                  <c:v>26629</c:v>
                </c:pt>
                <c:pt idx="492">
                  <c:v>26648</c:v>
                </c:pt>
                <c:pt idx="493">
                  <c:v>26648</c:v>
                </c:pt>
                <c:pt idx="494">
                  <c:v>26648</c:v>
                </c:pt>
                <c:pt idx="495">
                  <c:v>26648</c:v>
                </c:pt>
                <c:pt idx="496">
                  <c:v>26648</c:v>
                </c:pt>
                <c:pt idx="497">
                  <c:v>26648</c:v>
                </c:pt>
                <c:pt idx="498">
                  <c:v>26661</c:v>
                </c:pt>
                <c:pt idx="499">
                  <c:v>26679</c:v>
                </c:pt>
                <c:pt idx="500">
                  <c:v>26679</c:v>
                </c:pt>
                <c:pt idx="501">
                  <c:v>26707</c:v>
                </c:pt>
                <c:pt idx="502">
                  <c:v>27029</c:v>
                </c:pt>
                <c:pt idx="503">
                  <c:v>27034</c:v>
                </c:pt>
                <c:pt idx="504">
                  <c:v>27040</c:v>
                </c:pt>
                <c:pt idx="505">
                  <c:v>27044</c:v>
                </c:pt>
                <c:pt idx="506">
                  <c:v>27099</c:v>
                </c:pt>
                <c:pt idx="507">
                  <c:v>27108</c:v>
                </c:pt>
                <c:pt idx="508">
                  <c:v>27122</c:v>
                </c:pt>
                <c:pt idx="509">
                  <c:v>27399</c:v>
                </c:pt>
                <c:pt idx="510">
                  <c:v>27491</c:v>
                </c:pt>
                <c:pt idx="511">
                  <c:v>27492</c:v>
                </c:pt>
                <c:pt idx="512">
                  <c:v>27561</c:v>
                </c:pt>
                <c:pt idx="513">
                  <c:v>27580</c:v>
                </c:pt>
                <c:pt idx="514">
                  <c:v>27588</c:v>
                </c:pt>
                <c:pt idx="515">
                  <c:v>27588</c:v>
                </c:pt>
                <c:pt idx="516">
                  <c:v>27891</c:v>
                </c:pt>
                <c:pt idx="517">
                  <c:v>27990</c:v>
                </c:pt>
                <c:pt idx="518">
                  <c:v>27990</c:v>
                </c:pt>
                <c:pt idx="519">
                  <c:v>27995</c:v>
                </c:pt>
                <c:pt idx="520">
                  <c:v>28003</c:v>
                </c:pt>
                <c:pt idx="521">
                  <c:v>28003</c:v>
                </c:pt>
                <c:pt idx="522">
                  <c:v>28007</c:v>
                </c:pt>
                <c:pt idx="523">
                  <c:v>28012</c:v>
                </c:pt>
                <c:pt idx="524">
                  <c:v>28018</c:v>
                </c:pt>
                <c:pt idx="525">
                  <c:v>28052</c:v>
                </c:pt>
                <c:pt idx="526">
                  <c:v>28077</c:v>
                </c:pt>
                <c:pt idx="527">
                  <c:v>28391</c:v>
                </c:pt>
                <c:pt idx="528">
                  <c:v>28391</c:v>
                </c:pt>
                <c:pt idx="529">
                  <c:v>28409</c:v>
                </c:pt>
                <c:pt idx="530">
                  <c:v>28464</c:v>
                </c:pt>
                <c:pt idx="531">
                  <c:v>28464</c:v>
                </c:pt>
                <c:pt idx="532">
                  <c:v>28469</c:v>
                </c:pt>
                <c:pt idx="533">
                  <c:v>28473</c:v>
                </c:pt>
                <c:pt idx="534">
                  <c:v>28510</c:v>
                </c:pt>
                <c:pt idx="535">
                  <c:v>28564</c:v>
                </c:pt>
                <c:pt idx="536">
                  <c:v>28865</c:v>
                </c:pt>
                <c:pt idx="537">
                  <c:v>28928</c:v>
                </c:pt>
                <c:pt idx="538">
                  <c:v>28936</c:v>
                </c:pt>
                <c:pt idx="539">
                  <c:v>28944</c:v>
                </c:pt>
                <c:pt idx="540">
                  <c:v>28981</c:v>
                </c:pt>
                <c:pt idx="541">
                  <c:v>28981</c:v>
                </c:pt>
                <c:pt idx="542">
                  <c:v>29303</c:v>
                </c:pt>
                <c:pt idx="543">
                  <c:v>29331</c:v>
                </c:pt>
                <c:pt idx="544">
                  <c:v>29332</c:v>
                </c:pt>
                <c:pt idx="545">
                  <c:v>29385</c:v>
                </c:pt>
                <c:pt idx="546">
                  <c:v>29456</c:v>
                </c:pt>
                <c:pt idx="547">
                  <c:v>29473</c:v>
                </c:pt>
                <c:pt idx="548">
                  <c:v>29795</c:v>
                </c:pt>
                <c:pt idx="549">
                  <c:v>29880</c:v>
                </c:pt>
                <c:pt idx="550">
                  <c:v>29894</c:v>
                </c:pt>
                <c:pt idx="551">
                  <c:v>29908.5</c:v>
                </c:pt>
                <c:pt idx="552">
                  <c:v>29920</c:v>
                </c:pt>
                <c:pt idx="553">
                  <c:v>30304</c:v>
                </c:pt>
                <c:pt idx="554">
                  <c:v>30305</c:v>
                </c:pt>
                <c:pt idx="555">
                  <c:v>30343</c:v>
                </c:pt>
                <c:pt idx="556">
                  <c:v>30343</c:v>
                </c:pt>
                <c:pt idx="557">
                  <c:v>30343</c:v>
                </c:pt>
                <c:pt idx="558">
                  <c:v>30354.5</c:v>
                </c:pt>
                <c:pt idx="559">
                  <c:v>30357</c:v>
                </c:pt>
                <c:pt idx="560">
                  <c:v>30357</c:v>
                </c:pt>
                <c:pt idx="561">
                  <c:v>30357</c:v>
                </c:pt>
                <c:pt idx="562">
                  <c:v>30748</c:v>
                </c:pt>
                <c:pt idx="563">
                  <c:v>30778</c:v>
                </c:pt>
                <c:pt idx="564">
                  <c:v>30798</c:v>
                </c:pt>
                <c:pt idx="565">
                  <c:v>30799</c:v>
                </c:pt>
                <c:pt idx="566">
                  <c:v>30799</c:v>
                </c:pt>
                <c:pt idx="567">
                  <c:v>30877</c:v>
                </c:pt>
                <c:pt idx="568">
                  <c:v>31241</c:v>
                </c:pt>
                <c:pt idx="569">
                  <c:v>31241</c:v>
                </c:pt>
                <c:pt idx="570">
                  <c:v>31269.5</c:v>
                </c:pt>
                <c:pt idx="571">
                  <c:v>31301</c:v>
                </c:pt>
                <c:pt idx="572">
                  <c:v>31301</c:v>
                </c:pt>
                <c:pt idx="573">
                  <c:v>31699</c:v>
                </c:pt>
                <c:pt idx="574">
                  <c:v>31748</c:v>
                </c:pt>
                <c:pt idx="575">
                  <c:v>31748</c:v>
                </c:pt>
                <c:pt idx="576">
                  <c:v>31753</c:v>
                </c:pt>
                <c:pt idx="577">
                  <c:v>31762</c:v>
                </c:pt>
                <c:pt idx="578">
                  <c:v>32118</c:v>
                </c:pt>
                <c:pt idx="579">
                  <c:v>32132</c:v>
                </c:pt>
                <c:pt idx="580">
                  <c:v>32132</c:v>
                </c:pt>
                <c:pt idx="581">
                  <c:v>32152.5</c:v>
                </c:pt>
                <c:pt idx="582">
                  <c:v>32160</c:v>
                </c:pt>
                <c:pt idx="583">
                  <c:v>32160</c:v>
                </c:pt>
                <c:pt idx="584">
                  <c:v>32168.5</c:v>
                </c:pt>
                <c:pt idx="585">
                  <c:v>32172</c:v>
                </c:pt>
                <c:pt idx="586">
                  <c:v>32173.5</c:v>
                </c:pt>
                <c:pt idx="587">
                  <c:v>32618.5</c:v>
                </c:pt>
                <c:pt idx="588">
                  <c:v>32643.5</c:v>
                </c:pt>
                <c:pt idx="589">
                  <c:v>32643.5</c:v>
                </c:pt>
                <c:pt idx="590">
                  <c:v>32643.5</c:v>
                </c:pt>
                <c:pt idx="591">
                  <c:v>32643.5</c:v>
                </c:pt>
                <c:pt idx="592">
                  <c:v>32643.5</c:v>
                </c:pt>
                <c:pt idx="593">
                  <c:v>32643.5</c:v>
                </c:pt>
                <c:pt idx="594">
                  <c:v>32677.5</c:v>
                </c:pt>
                <c:pt idx="595">
                  <c:v>32677.5</c:v>
                </c:pt>
                <c:pt idx="596">
                  <c:v>32685</c:v>
                </c:pt>
                <c:pt idx="597">
                  <c:v>33067</c:v>
                </c:pt>
                <c:pt idx="598">
                  <c:v>33087</c:v>
                </c:pt>
                <c:pt idx="599">
                  <c:v>33091</c:v>
                </c:pt>
                <c:pt idx="600">
                  <c:v>33534</c:v>
                </c:pt>
                <c:pt idx="601">
                  <c:v>33561.5</c:v>
                </c:pt>
                <c:pt idx="602">
                  <c:v>33561.5</c:v>
                </c:pt>
                <c:pt idx="603">
                  <c:v>33593</c:v>
                </c:pt>
                <c:pt idx="604">
                  <c:v>33603</c:v>
                </c:pt>
                <c:pt idx="605">
                  <c:v>33640</c:v>
                </c:pt>
                <c:pt idx="606">
                  <c:v>34016.5</c:v>
                </c:pt>
                <c:pt idx="607">
                  <c:v>34019</c:v>
                </c:pt>
                <c:pt idx="608">
                  <c:v>34050</c:v>
                </c:pt>
                <c:pt idx="609">
                  <c:v>34115</c:v>
                </c:pt>
                <c:pt idx="610">
                  <c:v>34143</c:v>
                </c:pt>
                <c:pt idx="611">
                  <c:v>34494</c:v>
                </c:pt>
                <c:pt idx="612">
                  <c:v>34568</c:v>
                </c:pt>
                <c:pt idx="613">
                  <c:v>34992</c:v>
                </c:pt>
                <c:pt idx="614">
                  <c:v>35107</c:v>
                </c:pt>
                <c:pt idx="615">
                  <c:v>35369</c:v>
                </c:pt>
                <c:pt idx="616">
                  <c:v>35426</c:v>
                </c:pt>
                <c:pt idx="617">
                  <c:v>35435</c:v>
                </c:pt>
                <c:pt idx="618">
                  <c:v>35446</c:v>
                </c:pt>
                <c:pt idx="619">
                  <c:v>35446</c:v>
                </c:pt>
                <c:pt idx="620">
                  <c:v>35446</c:v>
                </c:pt>
                <c:pt idx="621">
                  <c:v>35536</c:v>
                </c:pt>
                <c:pt idx="622">
                  <c:v>35864</c:v>
                </c:pt>
                <c:pt idx="623">
                  <c:v>35881</c:v>
                </c:pt>
                <c:pt idx="624">
                  <c:v>35910</c:v>
                </c:pt>
                <c:pt idx="625">
                  <c:v>35914.5</c:v>
                </c:pt>
                <c:pt idx="626">
                  <c:v>36291</c:v>
                </c:pt>
                <c:pt idx="627">
                  <c:v>36310.5</c:v>
                </c:pt>
                <c:pt idx="628">
                  <c:v>36338</c:v>
                </c:pt>
                <c:pt idx="629">
                  <c:v>36389</c:v>
                </c:pt>
                <c:pt idx="630">
                  <c:v>36441</c:v>
                </c:pt>
                <c:pt idx="631">
                  <c:v>36836</c:v>
                </c:pt>
                <c:pt idx="632">
                  <c:v>36892</c:v>
                </c:pt>
                <c:pt idx="633">
                  <c:v>36893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213">
                  <c:v>-2.8554000018630177E-3</c:v>
                </c:pt>
                <c:pt idx="361">
                  <c:v>-2.8381600001011975E-2</c:v>
                </c:pt>
                <c:pt idx="501">
                  <c:v>-4.060820000449894E-2</c:v>
                </c:pt>
                <c:pt idx="504">
                  <c:v>-4.2204000004858244E-2</c:v>
                </c:pt>
                <c:pt idx="511">
                  <c:v>-4.4729200002620928E-2</c:v>
                </c:pt>
                <c:pt idx="512">
                  <c:v>-4.2138600001635496E-2</c:v>
                </c:pt>
                <c:pt idx="513">
                  <c:v>-4.2368000009446405E-2</c:v>
                </c:pt>
                <c:pt idx="518">
                  <c:v>-4.2274000006727874E-2</c:v>
                </c:pt>
                <c:pt idx="519">
                  <c:v>-4.1247000001021661E-2</c:v>
                </c:pt>
                <c:pt idx="520">
                  <c:v>-4.2137800002819858E-2</c:v>
                </c:pt>
                <c:pt idx="523">
                  <c:v>-4.195120000076713E-2</c:v>
                </c:pt>
                <c:pt idx="524">
                  <c:v>-4.0226800003438257E-2</c:v>
                </c:pt>
                <c:pt idx="528">
                  <c:v>-3.9016600007016677E-2</c:v>
                </c:pt>
                <c:pt idx="533">
                  <c:v>-3.84598000018741E-2</c:v>
                </c:pt>
                <c:pt idx="536">
                  <c:v>-3.8099000004876871E-2</c:v>
                </c:pt>
                <c:pt idx="537">
                  <c:v>-3.829280000354629E-2</c:v>
                </c:pt>
                <c:pt idx="538">
                  <c:v>-3.8303600005747285E-2</c:v>
                </c:pt>
                <c:pt idx="540">
                  <c:v>-3.7560600008873735E-2</c:v>
                </c:pt>
                <c:pt idx="542">
                  <c:v>-3.8017799997760449E-2</c:v>
                </c:pt>
                <c:pt idx="544">
                  <c:v>-3.888320000260137E-2</c:v>
                </c:pt>
                <c:pt idx="545">
                  <c:v>-3.6851000004389789E-2</c:v>
                </c:pt>
                <c:pt idx="546">
                  <c:v>-3.7745600006019231E-2</c:v>
                </c:pt>
                <c:pt idx="549">
                  <c:v>-3.9287999999942258E-2</c:v>
                </c:pt>
                <c:pt idx="550">
                  <c:v>-3.6864400004560594E-2</c:v>
                </c:pt>
                <c:pt idx="553">
                  <c:v>-3.9030399995681364E-2</c:v>
                </c:pt>
                <c:pt idx="555">
                  <c:v>-3.8411800000176299E-2</c:v>
                </c:pt>
                <c:pt idx="556">
                  <c:v>-3.8311800002702512E-2</c:v>
                </c:pt>
                <c:pt idx="557">
                  <c:v>-3.8211800005228724E-2</c:v>
                </c:pt>
                <c:pt idx="558">
                  <c:v>-3.7156700003833976E-2</c:v>
                </c:pt>
                <c:pt idx="559">
                  <c:v>-3.8708200001565274E-2</c:v>
                </c:pt>
                <c:pt idx="560">
                  <c:v>-3.8108200002170634E-2</c:v>
                </c:pt>
                <c:pt idx="561">
                  <c:v>-3.8108200002170634E-2</c:v>
                </c:pt>
                <c:pt idx="562">
                  <c:v>-3.7924800002656411E-2</c:v>
                </c:pt>
                <c:pt idx="563">
                  <c:v>-3.9202799998747651E-2</c:v>
                </c:pt>
                <c:pt idx="564">
                  <c:v>-3.9154800004325807E-2</c:v>
                </c:pt>
                <c:pt idx="565">
                  <c:v>-3.8537400003406219E-2</c:v>
                </c:pt>
                <c:pt idx="566">
                  <c:v>-3.8137399998959154E-2</c:v>
                </c:pt>
                <c:pt idx="567">
                  <c:v>-3.9150200005678926E-2</c:v>
                </c:pt>
                <c:pt idx="568">
                  <c:v>-3.8936600009037647E-2</c:v>
                </c:pt>
                <c:pt idx="569">
                  <c:v>-3.8936600009037647E-2</c:v>
                </c:pt>
                <c:pt idx="572">
                  <c:v>-3.7092599995958153E-2</c:v>
                </c:pt>
                <c:pt idx="573">
                  <c:v>-3.590740000072401E-2</c:v>
                </c:pt>
                <c:pt idx="575">
                  <c:v>-3.6924799998814706E-2</c:v>
                </c:pt>
                <c:pt idx="576">
                  <c:v>-3.6787799996091053E-2</c:v>
                </c:pt>
                <c:pt idx="577">
                  <c:v>-3.6701200006064028E-2</c:v>
                </c:pt>
                <c:pt idx="579">
                  <c:v>-3.476319999754196E-2</c:v>
                </c:pt>
                <c:pt idx="580">
                  <c:v>-3.4563200002594385E-2</c:v>
                </c:pt>
                <c:pt idx="581">
                  <c:v>-3.7221500002488028E-2</c:v>
                </c:pt>
                <c:pt idx="583">
                  <c:v>-3.5186000000976492E-2</c:v>
                </c:pt>
                <c:pt idx="585">
                  <c:v>-3.4167200006777421E-2</c:v>
                </c:pt>
                <c:pt idx="587">
                  <c:v>-3.0493099999148399E-2</c:v>
                </c:pt>
                <c:pt idx="588">
                  <c:v>-3.0508100069710054E-2</c:v>
                </c:pt>
                <c:pt idx="591">
                  <c:v>-3.0008099987753667E-2</c:v>
                </c:pt>
                <c:pt idx="592">
                  <c:v>-2.9108100119628944E-2</c:v>
                </c:pt>
                <c:pt idx="595">
                  <c:v>-3.4136500005843118E-2</c:v>
                </c:pt>
                <c:pt idx="596">
                  <c:v>-2.993100000458071E-2</c:v>
                </c:pt>
                <c:pt idx="597">
                  <c:v>-2.6944199998979457E-2</c:v>
                </c:pt>
                <c:pt idx="598">
                  <c:v>-2.6696200002334081E-2</c:v>
                </c:pt>
                <c:pt idx="599">
                  <c:v>-2.624659999855794E-2</c:v>
                </c:pt>
                <c:pt idx="600">
                  <c:v>-2.4628400002256967E-2</c:v>
                </c:pt>
                <c:pt idx="601">
                  <c:v>-3.2274900004267693E-2</c:v>
                </c:pt>
                <c:pt idx="602">
                  <c:v>-3.1974900004570372E-2</c:v>
                </c:pt>
                <c:pt idx="603">
                  <c:v>-2.2471800009952858E-2</c:v>
                </c:pt>
                <c:pt idx="604">
                  <c:v>-2.4897800001781434E-2</c:v>
                </c:pt>
                <c:pt idx="605">
                  <c:v>-2.3964000007254072E-2</c:v>
                </c:pt>
                <c:pt idx="606">
                  <c:v>-1.9407899999350775E-2</c:v>
                </c:pt>
                <c:pt idx="607">
                  <c:v>-2.4439400011033285E-2</c:v>
                </c:pt>
                <c:pt idx="608">
                  <c:v>-2.4430000004940666E-2</c:v>
                </c:pt>
                <c:pt idx="610">
                  <c:v>-2.3901800006569829E-2</c:v>
                </c:pt>
                <c:pt idx="611">
                  <c:v>-2.5224400000297464E-2</c:v>
                </c:pt>
                <c:pt idx="612">
                  <c:v>-2.6656800007913262E-2</c:v>
                </c:pt>
                <c:pt idx="613">
                  <c:v>-2.969920000032289E-2</c:v>
                </c:pt>
                <c:pt idx="614">
                  <c:v>-2.9848200007108971E-2</c:v>
                </c:pt>
                <c:pt idx="615">
                  <c:v>-3.0849400005536154E-2</c:v>
                </c:pt>
                <c:pt idx="616">
                  <c:v>-3.0867600005876739E-2</c:v>
                </c:pt>
                <c:pt idx="617">
                  <c:v>-3.1381000000692438E-2</c:v>
                </c:pt>
                <c:pt idx="618">
                  <c:v>-2.981960000761319E-2</c:v>
                </c:pt>
                <c:pt idx="619">
                  <c:v>-2.8819600011047442E-2</c:v>
                </c:pt>
                <c:pt idx="620">
                  <c:v>-2.8819600011047442E-2</c:v>
                </c:pt>
                <c:pt idx="621">
                  <c:v>-3.0553600001439918E-2</c:v>
                </c:pt>
                <c:pt idx="622">
                  <c:v>-3.6586399997759145E-2</c:v>
                </c:pt>
                <c:pt idx="623">
                  <c:v>-3.0200600005628075E-2</c:v>
                </c:pt>
                <c:pt idx="624">
                  <c:v>-3.0165999996825121E-2</c:v>
                </c:pt>
                <c:pt idx="625">
                  <c:v>-2.9322700196644291E-2</c:v>
                </c:pt>
                <c:pt idx="626">
                  <c:v>-2.9066600000078324E-2</c:v>
                </c:pt>
                <c:pt idx="627">
                  <c:v>-2.8112300009524915E-2</c:v>
                </c:pt>
                <c:pt idx="628">
                  <c:v>-3.0358800002431963E-2</c:v>
                </c:pt>
                <c:pt idx="629">
                  <c:v>-2.8601400001207367E-2</c:v>
                </c:pt>
                <c:pt idx="630">
                  <c:v>-2.8856600001745392E-2</c:v>
                </c:pt>
                <c:pt idx="631">
                  <c:v>-2.9233599998406135E-2</c:v>
                </c:pt>
                <c:pt idx="632">
                  <c:v>-2.8939200004970189E-2</c:v>
                </c:pt>
                <c:pt idx="633">
                  <c:v>-2.8951799999049399E-2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3B1-4D7C-BDB1-6535336448F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-6984</c:v>
                </c:pt>
                <c:pt idx="1">
                  <c:v>-6947</c:v>
                </c:pt>
                <c:pt idx="2">
                  <c:v>-5992</c:v>
                </c:pt>
                <c:pt idx="3">
                  <c:v>-5656</c:v>
                </c:pt>
                <c:pt idx="4">
                  <c:v>-5167</c:v>
                </c:pt>
                <c:pt idx="5">
                  <c:v>-5162</c:v>
                </c:pt>
                <c:pt idx="6">
                  <c:v>-4156</c:v>
                </c:pt>
                <c:pt idx="7">
                  <c:v>-3737</c:v>
                </c:pt>
                <c:pt idx="8">
                  <c:v>-3308</c:v>
                </c:pt>
                <c:pt idx="9">
                  <c:v>-2228</c:v>
                </c:pt>
                <c:pt idx="10">
                  <c:v>-1854</c:v>
                </c:pt>
                <c:pt idx="11">
                  <c:v>0</c:v>
                </c:pt>
                <c:pt idx="12">
                  <c:v>5</c:v>
                </c:pt>
                <c:pt idx="13">
                  <c:v>28</c:v>
                </c:pt>
                <c:pt idx="14">
                  <c:v>2404</c:v>
                </c:pt>
                <c:pt idx="15">
                  <c:v>3238</c:v>
                </c:pt>
                <c:pt idx="16">
                  <c:v>4221</c:v>
                </c:pt>
                <c:pt idx="17">
                  <c:v>5577</c:v>
                </c:pt>
                <c:pt idx="18">
                  <c:v>5656</c:v>
                </c:pt>
                <c:pt idx="19">
                  <c:v>6099</c:v>
                </c:pt>
                <c:pt idx="20">
                  <c:v>8426</c:v>
                </c:pt>
                <c:pt idx="21">
                  <c:v>11126</c:v>
                </c:pt>
                <c:pt idx="22">
                  <c:v>11198</c:v>
                </c:pt>
                <c:pt idx="23">
                  <c:v>11226</c:v>
                </c:pt>
                <c:pt idx="24">
                  <c:v>11263</c:v>
                </c:pt>
                <c:pt idx="25">
                  <c:v>11277</c:v>
                </c:pt>
                <c:pt idx="26">
                  <c:v>11592</c:v>
                </c:pt>
                <c:pt idx="27">
                  <c:v>11609</c:v>
                </c:pt>
                <c:pt idx="28">
                  <c:v>11673</c:v>
                </c:pt>
                <c:pt idx="29">
                  <c:v>11678</c:v>
                </c:pt>
                <c:pt idx="30">
                  <c:v>12058</c:v>
                </c:pt>
                <c:pt idx="31">
                  <c:v>12079</c:v>
                </c:pt>
                <c:pt idx="32">
                  <c:v>12094</c:v>
                </c:pt>
                <c:pt idx="33">
                  <c:v>12099</c:v>
                </c:pt>
                <c:pt idx="34">
                  <c:v>12107</c:v>
                </c:pt>
                <c:pt idx="35">
                  <c:v>12113</c:v>
                </c:pt>
                <c:pt idx="36">
                  <c:v>12164</c:v>
                </c:pt>
                <c:pt idx="37">
                  <c:v>12173</c:v>
                </c:pt>
                <c:pt idx="38">
                  <c:v>12181</c:v>
                </c:pt>
                <c:pt idx="39">
                  <c:v>12524</c:v>
                </c:pt>
                <c:pt idx="40">
                  <c:v>12532</c:v>
                </c:pt>
                <c:pt idx="41">
                  <c:v>12550</c:v>
                </c:pt>
                <c:pt idx="42">
                  <c:v>12554</c:v>
                </c:pt>
                <c:pt idx="43">
                  <c:v>12555</c:v>
                </c:pt>
                <c:pt idx="44">
                  <c:v>12565</c:v>
                </c:pt>
                <c:pt idx="45">
                  <c:v>12579</c:v>
                </c:pt>
                <c:pt idx="46">
                  <c:v>12625</c:v>
                </c:pt>
                <c:pt idx="47">
                  <c:v>12625</c:v>
                </c:pt>
                <c:pt idx="48">
                  <c:v>12662</c:v>
                </c:pt>
                <c:pt idx="49">
                  <c:v>12094</c:v>
                </c:pt>
                <c:pt idx="50">
                  <c:v>12980</c:v>
                </c:pt>
                <c:pt idx="51">
                  <c:v>12984</c:v>
                </c:pt>
                <c:pt idx="52">
                  <c:v>12991</c:v>
                </c:pt>
                <c:pt idx="53">
                  <c:v>12998</c:v>
                </c:pt>
                <c:pt idx="54">
                  <c:v>13021</c:v>
                </c:pt>
                <c:pt idx="55">
                  <c:v>13077</c:v>
                </c:pt>
                <c:pt idx="56">
                  <c:v>13113</c:v>
                </c:pt>
                <c:pt idx="57">
                  <c:v>13114</c:v>
                </c:pt>
                <c:pt idx="58">
                  <c:v>13156</c:v>
                </c:pt>
                <c:pt idx="59">
                  <c:v>13457</c:v>
                </c:pt>
                <c:pt idx="60">
                  <c:v>13510</c:v>
                </c:pt>
                <c:pt idx="61">
                  <c:v>13529</c:v>
                </c:pt>
                <c:pt idx="62">
                  <c:v>13538</c:v>
                </c:pt>
                <c:pt idx="63">
                  <c:v>13543</c:v>
                </c:pt>
                <c:pt idx="64">
                  <c:v>13543</c:v>
                </c:pt>
                <c:pt idx="65">
                  <c:v>13556</c:v>
                </c:pt>
                <c:pt idx="66">
                  <c:v>13608</c:v>
                </c:pt>
                <c:pt idx="67">
                  <c:v>13617</c:v>
                </c:pt>
                <c:pt idx="68">
                  <c:v>13888</c:v>
                </c:pt>
                <c:pt idx="69">
                  <c:v>13923</c:v>
                </c:pt>
                <c:pt idx="70">
                  <c:v>13972</c:v>
                </c:pt>
                <c:pt idx="71">
                  <c:v>14009</c:v>
                </c:pt>
                <c:pt idx="72">
                  <c:v>14009</c:v>
                </c:pt>
                <c:pt idx="73">
                  <c:v>14009</c:v>
                </c:pt>
                <c:pt idx="74">
                  <c:v>14012</c:v>
                </c:pt>
                <c:pt idx="75">
                  <c:v>14018</c:v>
                </c:pt>
                <c:pt idx="76">
                  <c:v>14018</c:v>
                </c:pt>
                <c:pt idx="77">
                  <c:v>14026</c:v>
                </c:pt>
                <c:pt idx="78">
                  <c:v>14040</c:v>
                </c:pt>
                <c:pt idx="79">
                  <c:v>14083</c:v>
                </c:pt>
                <c:pt idx="80">
                  <c:v>14091</c:v>
                </c:pt>
                <c:pt idx="81">
                  <c:v>14097</c:v>
                </c:pt>
                <c:pt idx="82">
                  <c:v>14097</c:v>
                </c:pt>
                <c:pt idx="83">
                  <c:v>14148</c:v>
                </c:pt>
                <c:pt idx="84">
                  <c:v>14171</c:v>
                </c:pt>
                <c:pt idx="85">
                  <c:v>14354</c:v>
                </c:pt>
                <c:pt idx="86">
                  <c:v>14376</c:v>
                </c:pt>
                <c:pt idx="87">
                  <c:v>14390</c:v>
                </c:pt>
                <c:pt idx="88">
                  <c:v>14390</c:v>
                </c:pt>
                <c:pt idx="89">
                  <c:v>14395</c:v>
                </c:pt>
                <c:pt idx="90">
                  <c:v>14405</c:v>
                </c:pt>
                <c:pt idx="91">
                  <c:v>14405</c:v>
                </c:pt>
                <c:pt idx="92">
                  <c:v>14424</c:v>
                </c:pt>
                <c:pt idx="93">
                  <c:v>14464</c:v>
                </c:pt>
                <c:pt idx="94">
                  <c:v>14478</c:v>
                </c:pt>
                <c:pt idx="95">
                  <c:v>14478</c:v>
                </c:pt>
                <c:pt idx="96">
                  <c:v>14489</c:v>
                </c:pt>
                <c:pt idx="97">
                  <c:v>14498</c:v>
                </c:pt>
                <c:pt idx="98">
                  <c:v>14515</c:v>
                </c:pt>
                <c:pt idx="99">
                  <c:v>14535</c:v>
                </c:pt>
                <c:pt idx="100">
                  <c:v>14540</c:v>
                </c:pt>
                <c:pt idx="101">
                  <c:v>14557</c:v>
                </c:pt>
                <c:pt idx="102">
                  <c:v>14561</c:v>
                </c:pt>
                <c:pt idx="103">
                  <c:v>14805</c:v>
                </c:pt>
                <c:pt idx="104">
                  <c:v>14805</c:v>
                </c:pt>
                <c:pt idx="105">
                  <c:v>14828</c:v>
                </c:pt>
                <c:pt idx="106">
                  <c:v>14828</c:v>
                </c:pt>
                <c:pt idx="107">
                  <c:v>14848</c:v>
                </c:pt>
                <c:pt idx="108">
                  <c:v>14856</c:v>
                </c:pt>
                <c:pt idx="109">
                  <c:v>14862</c:v>
                </c:pt>
                <c:pt idx="110">
                  <c:v>14876</c:v>
                </c:pt>
                <c:pt idx="111">
                  <c:v>14879</c:v>
                </c:pt>
                <c:pt idx="112">
                  <c:v>14879</c:v>
                </c:pt>
                <c:pt idx="113">
                  <c:v>14879</c:v>
                </c:pt>
                <c:pt idx="114">
                  <c:v>14894</c:v>
                </c:pt>
                <c:pt idx="115">
                  <c:v>14899</c:v>
                </c:pt>
                <c:pt idx="116">
                  <c:v>14899</c:v>
                </c:pt>
                <c:pt idx="117">
                  <c:v>14916</c:v>
                </c:pt>
                <c:pt idx="118">
                  <c:v>14916</c:v>
                </c:pt>
                <c:pt idx="119">
                  <c:v>14916</c:v>
                </c:pt>
                <c:pt idx="120">
                  <c:v>14959</c:v>
                </c:pt>
                <c:pt idx="121">
                  <c:v>14967</c:v>
                </c:pt>
                <c:pt idx="122">
                  <c:v>15322</c:v>
                </c:pt>
                <c:pt idx="123">
                  <c:v>15365</c:v>
                </c:pt>
                <c:pt idx="124">
                  <c:v>15430</c:v>
                </c:pt>
                <c:pt idx="125">
                  <c:v>15456</c:v>
                </c:pt>
                <c:pt idx="126">
                  <c:v>15490</c:v>
                </c:pt>
                <c:pt idx="127">
                  <c:v>15789</c:v>
                </c:pt>
                <c:pt idx="128">
                  <c:v>15806</c:v>
                </c:pt>
                <c:pt idx="129">
                  <c:v>15817</c:v>
                </c:pt>
                <c:pt idx="130">
                  <c:v>15825</c:v>
                </c:pt>
                <c:pt idx="131">
                  <c:v>15826</c:v>
                </c:pt>
                <c:pt idx="132">
                  <c:v>15830</c:v>
                </c:pt>
                <c:pt idx="133">
                  <c:v>15835</c:v>
                </c:pt>
                <c:pt idx="134">
                  <c:v>15854</c:v>
                </c:pt>
                <c:pt idx="135">
                  <c:v>15899</c:v>
                </c:pt>
                <c:pt idx="136">
                  <c:v>15900</c:v>
                </c:pt>
                <c:pt idx="137">
                  <c:v>15913</c:v>
                </c:pt>
                <c:pt idx="138">
                  <c:v>15942</c:v>
                </c:pt>
                <c:pt idx="139">
                  <c:v>15970</c:v>
                </c:pt>
                <c:pt idx="140">
                  <c:v>16148</c:v>
                </c:pt>
                <c:pt idx="141">
                  <c:v>16272</c:v>
                </c:pt>
                <c:pt idx="142">
                  <c:v>16283</c:v>
                </c:pt>
                <c:pt idx="143">
                  <c:v>16296</c:v>
                </c:pt>
                <c:pt idx="144">
                  <c:v>16314</c:v>
                </c:pt>
                <c:pt idx="145">
                  <c:v>16314</c:v>
                </c:pt>
                <c:pt idx="146">
                  <c:v>16333</c:v>
                </c:pt>
                <c:pt idx="147">
                  <c:v>16346</c:v>
                </c:pt>
                <c:pt idx="148">
                  <c:v>16366</c:v>
                </c:pt>
                <c:pt idx="149">
                  <c:v>16371</c:v>
                </c:pt>
                <c:pt idx="150">
                  <c:v>16385</c:v>
                </c:pt>
                <c:pt idx="151">
                  <c:v>16394</c:v>
                </c:pt>
                <c:pt idx="152">
                  <c:v>16422</c:v>
                </c:pt>
                <c:pt idx="153">
                  <c:v>16454</c:v>
                </c:pt>
                <c:pt idx="154">
                  <c:v>16454</c:v>
                </c:pt>
                <c:pt idx="155">
                  <c:v>16468</c:v>
                </c:pt>
                <c:pt idx="156">
                  <c:v>16673</c:v>
                </c:pt>
                <c:pt idx="157">
                  <c:v>16748</c:v>
                </c:pt>
                <c:pt idx="158">
                  <c:v>16752</c:v>
                </c:pt>
                <c:pt idx="159">
                  <c:v>16776</c:v>
                </c:pt>
                <c:pt idx="160">
                  <c:v>16776</c:v>
                </c:pt>
                <c:pt idx="161">
                  <c:v>16781</c:v>
                </c:pt>
                <c:pt idx="162">
                  <c:v>16781</c:v>
                </c:pt>
                <c:pt idx="163">
                  <c:v>16789</c:v>
                </c:pt>
                <c:pt idx="164">
                  <c:v>16789</c:v>
                </c:pt>
                <c:pt idx="165">
                  <c:v>16804</c:v>
                </c:pt>
                <c:pt idx="166">
                  <c:v>16804</c:v>
                </c:pt>
                <c:pt idx="167">
                  <c:v>16809</c:v>
                </c:pt>
                <c:pt idx="168">
                  <c:v>16832</c:v>
                </c:pt>
                <c:pt idx="169">
                  <c:v>16855</c:v>
                </c:pt>
                <c:pt idx="170">
                  <c:v>16911</c:v>
                </c:pt>
                <c:pt idx="171">
                  <c:v>16957</c:v>
                </c:pt>
                <c:pt idx="172">
                  <c:v>17224</c:v>
                </c:pt>
                <c:pt idx="173">
                  <c:v>17224</c:v>
                </c:pt>
                <c:pt idx="174">
                  <c:v>17224</c:v>
                </c:pt>
                <c:pt idx="175">
                  <c:v>17228</c:v>
                </c:pt>
                <c:pt idx="176">
                  <c:v>17228</c:v>
                </c:pt>
                <c:pt idx="177">
                  <c:v>17228</c:v>
                </c:pt>
                <c:pt idx="178">
                  <c:v>17233</c:v>
                </c:pt>
                <c:pt idx="179">
                  <c:v>17233</c:v>
                </c:pt>
                <c:pt idx="180">
                  <c:v>17233</c:v>
                </c:pt>
                <c:pt idx="181">
                  <c:v>17233</c:v>
                </c:pt>
                <c:pt idx="182">
                  <c:v>17233</c:v>
                </c:pt>
                <c:pt idx="183">
                  <c:v>17233</c:v>
                </c:pt>
                <c:pt idx="184">
                  <c:v>17233</c:v>
                </c:pt>
                <c:pt idx="185">
                  <c:v>17233</c:v>
                </c:pt>
                <c:pt idx="186">
                  <c:v>17233</c:v>
                </c:pt>
                <c:pt idx="187">
                  <c:v>17275</c:v>
                </c:pt>
                <c:pt idx="188">
                  <c:v>17307</c:v>
                </c:pt>
                <c:pt idx="189">
                  <c:v>17315</c:v>
                </c:pt>
                <c:pt idx="190">
                  <c:v>17343</c:v>
                </c:pt>
                <c:pt idx="191">
                  <c:v>17349</c:v>
                </c:pt>
                <c:pt idx="192">
                  <c:v>17358</c:v>
                </c:pt>
                <c:pt idx="193">
                  <c:v>17679</c:v>
                </c:pt>
                <c:pt idx="194">
                  <c:v>17694</c:v>
                </c:pt>
                <c:pt idx="195">
                  <c:v>17708</c:v>
                </c:pt>
                <c:pt idx="196">
                  <c:v>17708</c:v>
                </c:pt>
                <c:pt idx="197">
                  <c:v>17721</c:v>
                </c:pt>
                <c:pt idx="198">
                  <c:v>17722</c:v>
                </c:pt>
                <c:pt idx="199">
                  <c:v>17744</c:v>
                </c:pt>
                <c:pt idx="200">
                  <c:v>17750</c:v>
                </c:pt>
                <c:pt idx="201">
                  <c:v>17750</c:v>
                </c:pt>
                <c:pt idx="202">
                  <c:v>17755</c:v>
                </c:pt>
                <c:pt idx="203">
                  <c:v>17781</c:v>
                </c:pt>
                <c:pt idx="204">
                  <c:v>17791</c:v>
                </c:pt>
                <c:pt idx="205">
                  <c:v>17795</c:v>
                </c:pt>
                <c:pt idx="206">
                  <c:v>17815</c:v>
                </c:pt>
                <c:pt idx="207">
                  <c:v>17829</c:v>
                </c:pt>
                <c:pt idx="208">
                  <c:v>17838</c:v>
                </c:pt>
                <c:pt idx="209">
                  <c:v>18128</c:v>
                </c:pt>
                <c:pt idx="210">
                  <c:v>18174</c:v>
                </c:pt>
                <c:pt idx="211">
                  <c:v>18174</c:v>
                </c:pt>
                <c:pt idx="212">
                  <c:v>18178</c:v>
                </c:pt>
                <c:pt idx="213">
                  <c:v>18179</c:v>
                </c:pt>
                <c:pt idx="214">
                  <c:v>18197</c:v>
                </c:pt>
                <c:pt idx="215">
                  <c:v>18202</c:v>
                </c:pt>
                <c:pt idx="216">
                  <c:v>18210</c:v>
                </c:pt>
                <c:pt idx="217">
                  <c:v>18211</c:v>
                </c:pt>
                <c:pt idx="218">
                  <c:v>18230</c:v>
                </c:pt>
                <c:pt idx="219">
                  <c:v>18230</c:v>
                </c:pt>
                <c:pt idx="220">
                  <c:v>18230</c:v>
                </c:pt>
                <c:pt idx="221">
                  <c:v>18239</c:v>
                </c:pt>
                <c:pt idx="222">
                  <c:v>18239</c:v>
                </c:pt>
                <c:pt idx="223">
                  <c:v>18239</c:v>
                </c:pt>
                <c:pt idx="224">
                  <c:v>18239</c:v>
                </c:pt>
                <c:pt idx="225">
                  <c:v>18247</c:v>
                </c:pt>
                <c:pt idx="226">
                  <c:v>18256</c:v>
                </c:pt>
                <c:pt idx="227">
                  <c:v>18281</c:v>
                </c:pt>
                <c:pt idx="228">
                  <c:v>18598</c:v>
                </c:pt>
                <c:pt idx="229">
                  <c:v>18598</c:v>
                </c:pt>
                <c:pt idx="230">
                  <c:v>18625</c:v>
                </c:pt>
                <c:pt idx="231">
                  <c:v>18626</c:v>
                </c:pt>
                <c:pt idx="232">
                  <c:v>18626</c:v>
                </c:pt>
                <c:pt idx="233">
                  <c:v>18626</c:v>
                </c:pt>
                <c:pt idx="234">
                  <c:v>18626</c:v>
                </c:pt>
                <c:pt idx="235">
                  <c:v>18630</c:v>
                </c:pt>
                <c:pt idx="236">
                  <c:v>18654</c:v>
                </c:pt>
                <c:pt idx="237">
                  <c:v>18658</c:v>
                </c:pt>
                <c:pt idx="238">
                  <c:v>18663</c:v>
                </c:pt>
                <c:pt idx="239">
                  <c:v>18663</c:v>
                </c:pt>
                <c:pt idx="240">
                  <c:v>18667</c:v>
                </c:pt>
                <c:pt idx="241">
                  <c:v>18676</c:v>
                </c:pt>
                <c:pt idx="242">
                  <c:v>18705</c:v>
                </c:pt>
                <c:pt idx="243">
                  <c:v>18731</c:v>
                </c:pt>
                <c:pt idx="244">
                  <c:v>18742</c:v>
                </c:pt>
                <c:pt idx="245">
                  <c:v>18742</c:v>
                </c:pt>
                <c:pt idx="246">
                  <c:v>18764</c:v>
                </c:pt>
                <c:pt idx="247">
                  <c:v>18773</c:v>
                </c:pt>
                <c:pt idx="248">
                  <c:v>18779</c:v>
                </c:pt>
                <c:pt idx="249">
                  <c:v>18787</c:v>
                </c:pt>
                <c:pt idx="250">
                  <c:v>18788</c:v>
                </c:pt>
                <c:pt idx="251">
                  <c:v>19030</c:v>
                </c:pt>
                <c:pt idx="252">
                  <c:v>19069</c:v>
                </c:pt>
                <c:pt idx="253">
                  <c:v>19078</c:v>
                </c:pt>
                <c:pt idx="254">
                  <c:v>19078</c:v>
                </c:pt>
                <c:pt idx="255">
                  <c:v>19078</c:v>
                </c:pt>
                <c:pt idx="256">
                  <c:v>19104</c:v>
                </c:pt>
                <c:pt idx="257">
                  <c:v>19110</c:v>
                </c:pt>
                <c:pt idx="258">
                  <c:v>19110</c:v>
                </c:pt>
                <c:pt idx="259">
                  <c:v>19115</c:v>
                </c:pt>
                <c:pt idx="260">
                  <c:v>19124</c:v>
                </c:pt>
                <c:pt idx="261">
                  <c:v>19157</c:v>
                </c:pt>
                <c:pt idx="262">
                  <c:v>19157</c:v>
                </c:pt>
                <c:pt idx="263">
                  <c:v>19161</c:v>
                </c:pt>
                <c:pt idx="264">
                  <c:v>19165</c:v>
                </c:pt>
                <c:pt idx="265">
                  <c:v>19171</c:v>
                </c:pt>
                <c:pt idx="266">
                  <c:v>19180</c:v>
                </c:pt>
                <c:pt idx="267">
                  <c:v>19183</c:v>
                </c:pt>
                <c:pt idx="268">
                  <c:v>19493</c:v>
                </c:pt>
                <c:pt idx="269">
                  <c:v>19539</c:v>
                </c:pt>
                <c:pt idx="270">
                  <c:v>19562</c:v>
                </c:pt>
                <c:pt idx="271">
                  <c:v>19632</c:v>
                </c:pt>
                <c:pt idx="272">
                  <c:v>19641</c:v>
                </c:pt>
                <c:pt idx="273">
                  <c:v>19677</c:v>
                </c:pt>
                <c:pt idx="274">
                  <c:v>19981</c:v>
                </c:pt>
                <c:pt idx="275">
                  <c:v>20000</c:v>
                </c:pt>
                <c:pt idx="276">
                  <c:v>20018</c:v>
                </c:pt>
                <c:pt idx="277">
                  <c:v>20019</c:v>
                </c:pt>
                <c:pt idx="278">
                  <c:v>20019</c:v>
                </c:pt>
                <c:pt idx="279">
                  <c:v>20019</c:v>
                </c:pt>
                <c:pt idx="280">
                  <c:v>20028</c:v>
                </c:pt>
                <c:pt idx="281">
                  <c:v>20061</c:v>
                </c:pt>
                <c:pt idx="282">
                  <c:v>20062</c:v>
                </c:pt>
                <c:pt idx="283">
                  <c:v>20065</c:v>
                </c:pt>
                <c:pt idx="284">
                  <c:v>20065</c:v>
                </c:pt>
                <c:pt idx="285">
                  <c:v>20084</c:v>
                </c:pt>
                <c:pt idx="286">
                  <c:v>20087</c:v>
                </c:pt>
                <c:pt idx="287">
                  <c:v>20093</c:v>
                </c:pt>
                <c:pt idx="288">
                  <c:v>20120</c:v>
                </c:pt>
                <c:pt idx="289">
                  <c:v>20121</c:v>
                </c:pt>
                <c:pt idx="290">
                  <c:v>20166</c:v>
                </c:pt>
                <c:pt idx="291">
                  <c:v>20175</c:v>
                </c:pt>
                <c:pt idx="292">
                  <c:v>20466</c:v>
                </c:pt>
                <c:pt idx="293">
                  <c:v>20471</c:v>
                </c:pt>
                <c:pt idx="294">
                  <c:v>20471</c:v>
                </c:pt>
                <c:pt idx="295">
                  <c:v>20485</c:v>
                </c:pt>
                <c:pt idx="296">
                  <c:v>20499</c:v>
                </c:pt>
                <c:pt idx="297">
                  <c:v>20499</c:v>
                </c:pt>
                <c:pt idx="298">
                  <c:v>20499</c:v>
                </c:pt>
                <c:pt idx="299">
                  <c:v>20522</c:v>
                </c:pt>
                <c:pt idx="300">
                  <c:v>20573</c:v>
                </c:pt>
                <c:pt idx="301">
                  <c:v>20573</c:v>
                </c:pt>
                <c:pt idx="302">
                  <c:v>20582</c:v>
                </c:pt>
                <c:pt idx="303">
                  <c:v>20582</c:v>
                </c:pt>
                <c:pt idx="304">
                  <c:v>20610</c:v>
                </c:pt>
                <c:pt idx="305">
                  <c:v>20610</c:v>
                </c:pt>
                <c:pt idx="306">
                  <c:v>20615</c:v>
                </c:pt>
                <c:pt idx="307">
                  <c:v>20615</c:v>
                </c:pt>
                <c:pt idx="308">
                  <c:v>20638</c:v>
                </c:pt>
                <c:pt idx="309">
                  <c:v>20917</c:v>
                </c:pt>
                <c:pt idx="310">
                  <c:v>20955</c:v>
                </c:pt>
                <c:pt idx="311">
                  <c:v>20988</c:v>
                </c:pt>
                <c:pt idx="312">
                  <c:v>21099</c:v>
                </c:pt>
                <c:pt idx="313">
                  <c:v>21113</c:v>
                </c:pt>
                <c:pt idx="314">
                  <c:v>21403</c:v>
                </c:pt>
                <c:pt idx="315">
                  <c:v>21412</c:v>
                </c:pt>
                <c:pt idx="316">
                  <c:v>21421</c:v>
                </c:pt>
                <c:pt idx="317">
                  <c:v>21449</c:v>
                </c:pt>
                <c:pt idx="318">
                  <c:v>21454</c:v>
                </c:pt>
                <c:pt idx="319">
                  <c:v>21457</c:v>
                </c:pt>
                <c:pt idx="320">
                  <c:v>21462</c:v>
                </c:pt>
                <c:pt idx="321">
                  <c:v>21486</c:v>
                </c:pt>
                <c:pt idx="322">
                  <c:v>21500</c:v>
                </c:pt>
                <c:pt idx="323">
                  <c:v>21514</c:v>
                </c:pt>
                <c:pt idx="324">
                  <c:v>21514</c:v>
                </c:pt>
                <c:pt idx="325">
                  <c:v>21536</c:v>
                </c:pt>
                <c:pt idx="326">
                  <c:v>21550</c:v>
                </c:pt>
                <c:pt idx="327">
                  <c:v>21551</c:v>
                </c:pt>
                <c:pt idx="328">
                  <c:v>21559</c:v>
                </c:pt>
                <c:pt idx="329">
                  <c:v>21855</c:v>
                </c:pt>
                <c:pt idx="330">
                  <c:v>21878</c:v>
                </c:pt>
                <c:pt idx="331">
                  <c:v>21892</c:v>
                </c:pt>
                <c:pt idx="332">
                  <c:v>21901</c:v>
                </c:pt>
                <c:pt idx="333">
                  <c:v>21901</c:v>
                </c:pt>
                <c:pt idx="334">
                  <c:v>21901</c:v>
                </c:pt>
                <c:pt idx="335">
                  <c:v>21901</c:v>
                </c:pt>
                <c:pt idx="336">
                  <c:v>21901</c:v>
                </c:pt>
                <c:pt idx="337">
                  <c:v>21901</c:v>
                </c:pt>
                <c:pt idx="338">
                  <c:v>21901</c:v>
                </c:pt>
                <c:pt idx="339">
                  <c:v>21901</c:v>
                </c:pt>
                <c:pt idx="340">
                  <c:v>21906</c:v>
                </c:pt>
                <c:pt idx="341">
                  <c:v>21909</c:v>
                </c:pt>
                <c:pt idx="342">
                  <c:v>21909</c:v>
                </c:pt>
                <c:pt idx="343">
                  <c:v>21910</c:v>
                </c:pt>
                <c:pt idx="344">
                  <c:v>21910</c:v>
                </c:pt>
                <c:pt idx="345">
                  <c:v>21915</c:v>
                </c:pt>
                <c:pt idx="346">
                  <c:v>21929</c:v>
                </c:pt>
                <c:pt idx="347">
                  <c:v>21929</c:v>
                </c:pt>
                <c:pt idx="348">
                  <c:v>21929</c:v>
                </c:pt>
                <c:pt idx="349">
                  <c:v>21932</c:v>
                </c:pt>
                <c:pt idx="350">
                  <c:v>21938</c:v>
                </c:pt>
                <c:pt idx="351">
                  <c:v>21938</c:v>
                </c:pt>
                <c:pt idx="352">
                  <c:v>21938</c:v>
                </c:pt>
                <c:pt idx="353">
                  <c:v>21938</c:v>
                </c:pt>
                <c:pt idx="354">
                  <c:v>21943</c:v>
                </c:pt>
                <c:pt idx="355">
                  <c:v>21943</c:v>
                </c:pt>
                <c:pt idx="356">
                  <c:v>21943</c:v>
                </c:pt>
                <c:pt idx="357">
                  <c:v>21952</c:v>
                </c:pt>
                <c:pt idx="358">
                  <c:v>21965</c:v>
                </c:pt>
                <c:pt idx="359">
                  <c:v>21988</c:v>
                </c:pt>
                <c:pt idx="360">
                  <c:v>22008</c:v>
                </c:pt>
                <c:pt idx="361">
                  <c:v>22316</c:v>
                </c:pt>
                <c:pt idx="362">
                  <c:v>22316</c:v>
                </c:pt>
                <c:pt idx="363">
                  <c:v>22316</c:v>
                </c:pt>
                <c:pt idx="364">
                  <c:v>22316</c:v>
                </c:pt>
                <c:pt idx="365">
                  <c:v>22316</c:v>
                </c:pt>
                <c:pt idx="366">
                  <c:v>22353</c:v>
                </c:pt>
                <c:pt idx="367">
                  <c:v>22353</c:v>
                </c:pt>
                <c:pt idx="368">
                  <c:v>22353</c:v>
                </c:pt>
                <c:pt idx="369">
                  <c:v>22353</c:v>
                </c:pt>
                <c:pt idx="370">
                  <c:v>22353</c:v>
                </c:pt>
                <c:pt idx="371">
                  <c:v>22353</c:v>
                </c:pt>
                <c:pt idx="372">
                  <c:v>22357</c:v>
                </c:pt>
                <c:pt idx="373">
                  <c:v>22380</c:v>
                </c:pt>
                <c:pt idx="374">
                  <c:v>22381</c:v>
                </c:pt>
                <c:pt idx="375">
                  <c:v>22390</c:v>
                </c:pt>
                <c:pt idx="376">
                  <c:v>22390</c:v>
                </c:pt>
                <c:pt idx="377">
                  <c:v>22390</c:v>
                </c:pt>
                <c:pt idx="378">
                  <c:v>22390</c:v>
                </c:pt>
                <c:pt idx="379">
                  <c:v>22390</c:v>
                </c:pt>
                <c:pt idx="380">
                  <c:v>22390</c:v>
                </c:pt>
                <c:pt idx="381">
                  <c:v>22390</c:v>
                </c:pt>
                <c:pt idx="382">
                  <c:v>22399</c:v>
                </c:pt>
                <c:pt idx="383">
                  <c:v>22418</c:v>
                </c:pt>
                <c:pt idx="384">
                  <c:v>22426</c:v>
                </c:pt>
                <c:pt idx="385">
                  <c:v>22463</c:v>
                </c:pt>
                <c:pt idx="386">
                  <c:v>22469</c:v>
                </c:pt>
                <c:pt idx="387">
                  <c:v>22725</c:v>
                </c:pt>
                <c:pt idx="388">
                  <c:v>22754</c:v>
                </c:pt>
                <c:pt idx="389">
                  <c:v>22782</c:v>
                </c:pt>
                <c:pt idx="390">
                  <c:v>22818</c:v>
                </c:pt>
                <c:pt idx="391">
                  <c:v>22833</c:v>
                </c:pt>
                <c:pt idx="392">
                  <c:v>22833</c:v>
                </c:pt>
                <c:pt idx="393">
                  <c:v>22833</c:v>
                </c:pt>
                <c:pt idx="394">
                  <c:v>22841</c:v>
                </c:pt>
                <c:pt idx="395">
                  <c:v>22841</c:v>
                </c:pt>
                <c:pt idx="396">
                  <c:v>22842</c:v>
                </c:pt>
                <c:pt idx="397">
                  <c:v>22842</c:v>
                </c:pt>
                <c:pt idx="398">
                  <c:v>22842</c:v>
                </c:pt>
                <c:pt idx="399">
                  <c:v>22847</c:v>
                </c:pt>
                <c:pt idx="400">
                  <c:v>22847</c:v>
                </c:pt>
                <c:pt idx="401">
                  <c:v>22847</c:v>
                </c:pt>
                <c:pt idx="402">
                  <c:v>22847</c:v>
                </c:pt>
                <c:pt idx="403">
                  <c:v>22847</c:v>
                </c:pt>
                <c:pt idx="404">
                  <c:v>22847</c:v>
                </c:pt>
                <c:pt idx="405">
                  <c:v>22847</c:v>
                </c:pt>
                <c:pt idx="406">
                  <c:v>22850</c:v>
                </c:pt>
                <c:pt idx="407">
                  <c:v>22869</c:v>
                </c:pt>
                <c:pt idx="408">
                  <c:v>22870</c:v>
                </c:pt>
                <c:pt idx="409">
                  <c:v>23262</c:v>
                </c:pt>
                <c:pt idx="410">
                  <c:v>23271</c:v>
                </c:pt>
                <c:pt idx="411">
                  <c:v>23271</c:v>
                </c:pt>
                <c:pt idx="412">
                  <c:v>23285</c:v>
                </c:pt>
                <c:pt idx="413">
                  <c:v>23294</c:v>
                </c:pt>
                <c:pt idx="414">
                  <c:v>23294</c:v>
                </c:pt>
                <c:pt idx="415">
                  <c:v>23367</c:v>
                </c:pt>
                <c:pt idx="416">
                  <c:v>23717</c:v>
                </c:pt>
                <c:pt idx="417">
                  <c:v>23726</c:v>
                </c:pt>
                <c:pt idx="418">
                  <c:v>23727</c:v>
                </c:pt>
                <c:pt idx="419">
                  <c:v>23745</c:v>
                </c:pt>
                <c:pt idx="420">
                  <c:v>23760</c:v>
                </c:pt>
                <c:pt idx="421">
                  <c:v>23774</c:v>
                </c:pt>
                <c:pt idx="422">
                  <c:v>23808</c:v>
                </c:pt>
                <c:pt idx="423">
                  <c:v>23848</c:v>
                </c:pt>
                <c:pt idx="424">
                  <c:v>23862</c:v>
                </c:pt>
                <c:pt idx="425">
                  <c:v>23862</c:v>
                </c:pt>
                <c:pt idx="426">
                  <c:v>23862</c:v>
                </c:pt>
                <c:pt idx="427">
                  <c:v>24156</c:v>
                </c:pt>
                <c:pt idx="428">
                  <c:v>24156</c:v>
                </c:pt>
                <c:pt idx="429">
                  <c:v>24156</c:v>
                </c:pt>
                <c:pt idx="430">
                  <c:v>24198</c:v>
                </c:pt>
                <c:pt idx="431">
                  <c:v>24236</c:v>
                </c:pt>
                <c:pt idx="432">
                  <c:v>24249</c:v>
                </c:pt>
                <c:pt idx="433">
                  <c:v>24249</c:v>
                </c:pt>
                <c:pt idx="434">
                  <c:v>24305</c:v>
                </c:pt>
                <c:pt idx="435">
                  <c:v>24345</c:v>
                </c:pt>
                <c:pt idx="436">
                  <c:v>24351</c:v>
                </c:pt>
                <c:pt idx="437">
                  <c:v>24359</c:v>
                </c:pt>
                <c:pt idx="438">
                  <c:v>24655</c:v>
                </c:pt>
                <c:pt idx="439">
                  <c:v>24655</c:v>
                </c:pt>
                <c:pt idx="440">
                  <c:v>24655</c:v>
                </c:pt>
                <c:pt idx="441">
                  <c:v>24655</c:v>
                </c:pt>
                <c:pt idx="442">
                  <c:v>24678</c:v>
                </c:pt>
                <c:pt idx="443">
                  <c:v>24729</c:v>
                </c:pt>
                <c:pt idx="444">
                  <c:v>24737</c:v>
                </c:pt>
                <c:pt idx="445">
                  <c:v>24738</c:v>
                </c:pt>
                <c:pt idx="446">
                  <c:v>24738</c:v>
                </c:pt>
                <c:pt idx="447">
                  <c:v>24752</c:v>
                </c:pt>
                <c:pt idx="448">
                  <c:v>24760</c:v>
                </c:pt>
                <c:pt idx="449">
                  <c:v>24760</c:v>
                </c:pt>
                <c:pt idx="450">
                  <c:v>24803</c:v>
                </c:pt>
                <c:pt idx="451">
                  <c:v>24803</c:v>
                </c:pt>
                <c:pt idx="452">
                  <c:v>25147</c:v>
                </c:pt>
                <c:pt idx="453">
                  <c:v>25152</c:v>
                </c:pt>
                <c:pt idx="454">
                  <c:v>25153</c:v>
                </c:pt>
                <c:pt idx="455">
                  <c:v>25162</c:v>
                </c:pt>
                <c:pt idx="456">
                  <c:v>25167</c:v>
                </c:pt>
                <c:pt idx="457">
                  <c:v>25193</c:v>
                </c:pt>
                <c:pt idx="458">
                  <c:v>25222</c:v>
                </c:pt>
                <c:pt idx="459">
                  <c:v>25249</c:v>
                </c:pt>
                <c:pt idx="460">
                  <c:v>25255</c:v>
                </c:pt>
                <c:pt idx="461">
                  <c:v>25263</c:v>
                </c:pt>
                <c:pt idx="462">
                  <c:v>25263</c:v>
                </c:pt>
                <c:pt idx="463">
                  <c:v>25291</c:v>
                </c:pt>
                <c:pt idx="464">
                  <c:v>25291</c:v>
                </c:pt>
                <c:pt idx="465">
                  <c:v>25540</c:v>
                </c:pt>
                <c:pt idx="466">
                  <c:v>25605</c:v>
                </c:pt>
                <c:pt idx="467">
                  <c:v>25605</c:v>
                </c:pt>
                <c:pt idx="468">
                  <c:v>25605</c:v>
                </c:pt>
                <c:pt idx="469">
                  <c:v>25614</c:v>
                </c:pt>
                <c:pt idx="470">
                  <c:v>25627</c:v>
                </c:pt>
                <c:pt idx="471">
                  <c:v>25627</c:v>
                </c:pt>
                <c:pt idx="472">
                  <c:v>25659</c:v>
                </c:pt>
                <c:pt idx="473">
                  <c:v>25664</c:v>
                </c:pt>
                <c:pt idx="474">
                  <c:v>25669</c:v>
                </c:pt>
                <c:pt idx="475">
                  <c:v>25678</c:v>
                </c:pt>
                <c:pt idx="476">
                  <c:v>25678</c:v>
                </c:pt>
                <c:pt idx="477">
                  <c:v>25678</c:v>
                </c:pt>
                <c:pt idx="478">
                  <c:v>25679</c:v>
                </c:pt>
                <c:pt idx="479">
                  <c:v>25706</c:v>
                </c:pt>
                <c:pt idx="480">
                  <c:v>25721</c:v>
                </c:pt>
                <c:pt idx="481">
                  <c:v>25772</c:v>
                </c:pt>
                <c:pt idx="482">
                  <c:v>26051</c:v>
                </c:pt>
                <c:pt idx="483">
                  <c:v>26060</c:v>
                </c:pt>
                <c:pt idx="484">
                  <c:v>26117</c:v>
                </c:pt>
                <c:pt idx="485">
                  <c:v>26134</c:v>
                </c:pt>
                <c:pt idx="486">
                  <c:v>26167</c:v>
                </c:pt>
                <c:pt idx="487">
                  <c:v>26190</c:v>
                </c:pt>
                <c:pt idx="488">
                  <c:v>26238</c:v>
                </c:pt>
                <c:pt idx="489">
                  <c:v>26568</c:v>
                </c:pt>
                <c:pt idx="490">
                  <c:v>26614</c:v>
                </c:pt>
                <c:pt idx="491">
                  <c:v>26629</c:v>
                </c:pt>
                <c:pt idx="492">
                  <c:v>26648</c:v>
                </c:pt>
                <c:pt idx="493">
                  <c:v>26648</c:v>
                </c:pt>
                <c:pt idx="494">
                  <c:v>26648</c:v>
                </c:pt>
                <c:pt idx="495">
                  <c:v>26648</c:v>
                </c:pt>
                <c:pt idx="496">
                  <c:v>26648</c:v>
                </c:pt>
                <c:pt idx="497">
                  <c:v>26648</c:v>
                </c:pt>
                <c:pt idx="498">
                  <c:v>26661</c:v>
                </c:pt>
                <c:pt idx="499">
                  <c:v>26679</c:v>
                </c:pt>
                <c:pt idx="500">
                  <c:v>26679</c:v>
                </c:pt>
                <c:pt idx="501">
                  <c:v>26707</c:v>
                </c:pt>
                <c:pt idx="502">
                  <c:v>27029</c:v>
                </c:pt>
                <c:pt idx="503">
                  <c:v>27034</c:v>
                </c:pt>
                <c:pt idx="504">
                  <c:v>27040</c:v>
                </c:pt>
                <c:pt idx="505">
                  <c:v>27044</c:v>
                </c:pt>
                <c:pt idx="506">
                  <c:v>27099</c:v>
                </c:pt>
                <c:pt idx="507">
                  <c:v>27108</c:v>
                </c:pt>
                <c:pt idx="508">
                  <c:v>27122</c:v>
                </c:pt>
                <c:pt idx="509">
                  <c:v>27399</c:v>
                </c:pt>
                <c:pt idx="510">
                  <c:v>27491</c:v>
                </c:pt>
                <c:pt idx="511">
                  <c:v>27492</c:v>
                </c:pt>
                <c:pt idx="512">
                  <c:v>27561</c:v>
                </c:pt>
                <c:pt idx="513">
                  <c:v>27580</c:v>
                </c:pt>
                <c:pt idx="514">
                  <c:v>27588</c:v>
                </c:pt>
                <c:pt idx="515">
                  <c:v>27588</c:v>
                </c:pt>
                <c:pt idx="516">
                  <c:v>27891</c:v>
                </c:pt>
                <c:pt idx="517">
                  <c:v>27990</c:v>
                </c:pt>
                <c:pt idx="518">
                  <c:v>27990</c:v>
                </c:pt>
                <c:pt idx="519">
                  <c:v>27995</c:v>
                </c:pt>
                <c:pt idx="520">
                  <c:v>28003</c:v>
                </c:pt>
                <c:pt idx="521">
                  <c:v>28003</c:v>
                </c:pt>
                <c:pt idx="522">
                  <c:v>28007</c:v>
                </c:pt>
                <c:pt idx="523">
                  <c:v>28012</c:v>
                </c:pt>
                <c:pt idx="524">
                  <c:v>28018</c:v>
                </c:pt>
                <c:pt idx="525">
                  <c:v>28052</c:v>
                </c:pt>
                <c:pt idx="526">
                  <c:v>28077</c:v>
                </c:pt>
                <c:pt idx="527">
                  <c:v>28391</c:v>
                </c:pt>
                <c:pt idx="528">
                  <c:v>28391</c:v>
                </c:pt>
                <c:pt idx="529">
                  <c:v>28409</c:v>
                </c:pt>
                <c:pt idx="530">
                  <c:v>28464</c:v>
                </c:pt>
                <c:pt idx="531">
                  <c:v>28464</c:v>
                </c:pt>
                <c:pt idx="532">
                  <c:v>28469</c:v>
                </c:pt>
                <c:pt idx="533">
                  <c:v>28473</c:v>
                </c:pt>
                <c:pt idx="534">
                  <c:v>28510</c:v>
                </c:pt>
                <c:pt idx="535">
                  <c:v>28564</c:v>
                </c:pt>
                <c:pt idx="536">
                  <c:v>28865</c:v>
                </c:pt>
                <c:pt idx="537">
                  <c:v>28928</c:v>
                </c:pt>
                <c:pt idx="538">
                  <c:v>28936</c:v>
                </c:pt>
                <c:pt idx="539">
                  <c:v>28944</c:v>
                </c:pt>
                <c:pt idx="540">
                  <c:v>28981</c:v>
                </c:pt>
                <c:pt idx="541">
                  <c:v>28981</c:v>
                </c:pt>
                <c:pt idx="542">
                  <c:v>29303</c:v>
                </c:pt>
                <c:pt idx="543">
                  <c:v>29331</c:v>
                </c:pt>
                <c:pt idx="544">
                  <c:v>29332</c:v>
                </c:pt>
                <c:pt idx="545">
                  <c:v>29385</c:v>
                </c:pt>
                <c:pt idx="546">
                  <c:v>29456</c:v>
                </c:pt>
                <c:pt idx="547">
                  <c:v>29473</c:v>
                </c:pt>
                <c:pt idx="548">
                  <c:v>29795</c:v>
                </c:pt>
                <c:pt idx="549">
                  <c:v>29880</c:v>
                </c:pt>
                <c:pt idx="550">
                  <c:v>29894</c:v>
                </c:pt>
                <c:pt idx="551">
                  <c:v>29908.5</c:v>
                </c:pt>
                <c:pt idx="552">
                  <c:v>29920</c:v>
                </c:pt>
                <c:pt idx="553">
                  <c:v>30304</c:v>
                </c:pt>
                <c:pt idx="554">
                  <c:v>30305</c:v>
                </c:pt>
                <c:pt idx="555">
                  <c:v>30343</c:v>
                </c:pt>
                <c:pt idx="556">
                  <c:v>30343</c:v>
                </c:pt>
                <c:pt idx="557">
                  <c:v>30343</c:v>
                </c:pt>
                <c:pt idx="558">
                  <c:v>30354.5</c:v>
                </c:pt>
                <c:pt idx="559">
                  <c:v>30357</c:v>
                </c:pt>
                <c:pt idx="560">
                  <c:v>30357</c:v>
                </c:pt>
                <c:pt idx="561">
                  <c:v>30357</c:v>
                </c:pt>
                <c:pt idx="562">
                  <c:v>30748</c:v>
                </c:pt>
                <c:pt idx="563">
                  <c:v>30778</c:v>
                </c:pt>
                <c:pt idx="564">
                  <c:v>30798</c:v>
                </c:pt>
                <c:pt idx="565">
                  <c:v>30799</c:v>
                </c:pt>
                <c:pt idx="566">
                  <c:v>30799</c:v>
                </c:pt>
                <c:pt idx="567">
                  <c:v>30877</c:v>
                </c:pt>
                <c:pt idx="568">
                  <c:v>31241</c:v>
                </c:pt>
                <c:pt idx="569">
                  <c:v>31241</c:v>
                </c:pt>
                <c:pt idx="570">
                  <c:v>31269.5</c:v>
                </c:pt>
                <c:pt idx="571">
                  <c:v>31301</c:v>
                </c:pt>
                <c:pt idx="572">
                  <c:v>31301</c:v>
                </c:pt>
                <c:pt idx="573">
                  <c:v>31699</c:v>
                </c:pt>
                <c:pt idx="574">
                  <c:v>31748</c:v>
                </c:pt>
                <c:pt idx="575">
                  <c:v>31748</c:v>
                </c:pt>
                <c:pt idx="576">
                  <c:v>31753</c:v>
                </c:pt>
                <c:pt idx="577">
                  <c:v>31762</c:v>
                </c:pt>
                <c:pt idx="578">
                  <c:v>32118</c:v>
                </c:pt>
                <c:pt idx="579">
                  <c:v>32132</c:v>
                </c:pt>
                <c:pt idx="580">
                  <c:v>32132</c:v>
                </c:pt>
                <c:pt idx="581">
                  <c:v>32152.5</c:v>
                </c:pt>
                <c:pt idx="582">
                  <c:v>32160</c:v>
                </c:pt>
                <c:pt idx="583">
                  <c:v>32160</c:v>
                </c:pt>
                <c:pt idx="584">
                  <c:v>32168.5</c:v>
                </c:pt>
                <c:pt idx="585">
                  <c:v>32172</c:v>
                </c:pt>
                <c:pt idx="586">
                  <c:v>32173.5</c:v>
                </c:pt>
                <c:pt idx="587">
                  <c:v>32618.5</c:v>
                </c:pt>
                <c:pt idx="588">
                  <c:v>32643.5</c:v>
                </c:pt>
                <c:pt idx="589">
                  <c:v>32643.5</c:v>
                </c:pt>
                <c:pt idx="590">
                  <c:v>32643.5</c:v>
                </c:pt>
                <c:pt idx="591">
                  <c:v>32643.5</c:v>
                </c:pt>
                <c:pt idx="592">
                  <c:v>32643.5</c:v>
                </c:pt>
                <c:pt idx="593">
                  <c:v>32643.5</c:v>
                </c:pt>
                <c:pt idx="594">
                  <c:v>32677.5</c:v>
                </c:pt>
                <c:pt idx="595">
                  <c:v>32677.5</c:v>
                </c:pt>
                <c:pt idx="596">
                  <c:v>32685</c:v>
                </c:pt>
                <c:pt idx="597">
                  <c:v>33067</c:v>
                </c:pt>
                <c:pt idx="598">
                  <c:v>33087</c:v>
                </c:pt>
                <c:pt idx="599">
                  <c:v>33091</c:v>
                </c:pt>
                <c:pt idx="600">
                  <c:v>33534</c:v>
                </c:pt>
                <c:pt idx="601">
                  <c:v>33561.5</c:v>
                </c:pt>
                <c:pt idx="602">
                  <c:v>33561.5</c:v>
                </c:pt>
                <c:pt idx="603">
                  <c:v>33593</c:v>
                </c:pt>
                <c:pt idx="604">
                  <c:v>33603</c:v>
                </c:pt>
                <c:pt idx="605">
                  <c:v>33640</c:v>
                </c:pt>
                <c:pt idx="606">
                  <c:v>34016.5</c:v>
                </c:pt>
                <c:pt idx="607">
                  <c:v>34019</c:v>
                </c:pt>
                <c:pt idx="608">
                  <c:v>34050</c:v>
                </c:pt>
                <c:pt idx="609">
                  <c:v>34115</c:v>
                </c:pt>
                <c:pt idx="610">
                  <c:v>34143</c:v>
                </c:pt>
                <c:pt idx="611">
                  <c:v>34494</c:v>
                </c:pt>
                <c:pt idx="612">
                  <c:v>34568</c:v>
                </c:pt>
                <c:pt idx="613">
                  <c:v>34992</c:v>
                </c:pt>
                <c:pt idx="614">
                  <c:v>35107</c:v>
                </c:pt>
                <c:pt idx="615">
                  <c:v>35369</c:v>
                </c:pt>
                <c:pt idx="616">
                  <c:v>35426</c:v>
                </c:pt>
                <c:pt idx="617">
                  <c:v>35435</c:v>
                </c:pt>
                <c:pt idx="618">
                  <c:v>35446</c:v>
                </c:pt>
                <c:pt idx="619">
                  <c:v>35446</c:v>
                </c:pt>
                <c:pt idx="620">
                  <c:v>35446</c:v>
                </c:pt>
                <c:pt idx="621">
                  <c:v>35536</c:v>
                </c:pt>
                <c:pt idx="622">
                  <c:v>35864</c:v>
                </c:pt>
                <c:pt idx="623">
                  <c:v>35881</c:v>
                </c:pt>
                <c:pt idx="624">
                  <c:v>35910</c:v>
                </c:pt>
                <c:pt idx="625">
                  <c:v>35914.5</c:v>
                </c:pt>
                <c:pt idx="626">
                  <c:v>36291</c:v>
                </c:pt>
                <c:pt idx="627">
                  <c:v>36310.5</c:v>
                </c:pt>
                <c:pt idx="628">
                  <c:v>36338</c:v>
                </c:pt>
                <c:pt idx="629">
                  <c:v>36389</c:v>
                </c:pt>
                <c:pt idx="630">
                  <c:v>36441</c:v>
                </c:pt>
                <c:pt idx="631">
                  <c:v>36836</c:v>
                </c:pt>
                <c:pt idx="632">
                  <c:v>36892</c:v>
                </c:pt>
                <c:pt idx="633">
                  <c:v>36893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3B1-4D7C-BDB1-6535336448F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OEJV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-6984</c:v>
                </c:pt>
                <c:pt idx="1">
                  <c:v>-6947</c:v>
                </c:pt>
                <c:pt idx="2">
                  <c:v>-5992</c:v>
                </c:pt>
                <c:pt idx="3">
                  <c:v>-5656</c:v>
                </c:pt>
                <c:pt idx="4">
                  <c:v>-5167</c:v>
                </c:pt>
                <c:pt idx="5">
                  <c:v>-5162</c:v>
                </c:pt>
                <c:pt idx="6">
                  <c:v>-4156</c:v>
                </c:pt>
                <c:pt idx="7">
                  <c:v>-3737</c:v>
                </c:pt>
                <c:pt idx="8">
                  <c:v>-3308</c:v>
                </c:pt>
                <c:pt idx="9">
                  <c:v>-2228</c:v>
                </c:pt>
                <c:pt idx="10">
                  <c:v>-1854</c:v>
                </c:pt>
                <c:pt idx="11">
                  <c:v>0</c:v>
                </c:pt>
                <c:pt idx="12">
                  <c:v>5</c:v>
                </c:pt>
                <c:pt idx="13">
                  <c:v>28</c:v>
                </c:pt>
                <c:pt idx="14">
                  <c:v>2404</c:v>
                </c:pt>
                <c:pt idx="15">
                  <c:v>3238</c:v>
                </c:pt>
                <c:pt idx="16">
                  <c:v>4221</c:v>
                </c:pt>
                <c:pt idx="17">
                  <c:v>5577</c:v>
                </c:pt>
                <c:pt idx="18">
                  <c:v>5656</c:v>
                </c:pt>
                <c:pt idx="19">
                  <c:v>6099</c:v>
                </c:pt>
                <c:pt idx="20">
                  <c:v>8426</c:v>
                </c:pt>
                <c:pt idx="21">
                  <c:v>11126</c:v>
                </c:pt>
                <c:pt idx="22">
                  <c:v>11198</c:v>
                </c:pt>
                <c:pt idx="23">
                  <c:v>11226</c:v>
                </c:pt>
                <c:pt idx="24">
                  <c:v>11263</c:v>
                </c:pt>
                <c:pt idx="25">
                  <c:v>11277</c:v>
                </c:pt>
                <c:pt idx="26">
                  <c:v>11592</c:v>
                </c:pt>
                <c:pt idx="27">
                  <c:v>11609</c:v>
                </c:pt>
                <c:pt idx="28">
                  <c:v>11673</c:v>
                </c:pt>
                <c:pt idx="29">
                  <c:v>11678</c:v>
                </c:pt>
                <c:pt idx="30">
                  <c:v>12058</c:v>
                </c:pt>
                <c:pt idx="31">
                  <c:v>12079</c:v>
                </c:pt>
                <c:pt idx="32">
                  <c:v>12094</c:v>
                </c:pt>
                <c:pt idx="33">
                  <c:v>12099</c:v>
                </c:pt>
                <c:pt idx="34">
                  <c:v>12107</c:v>
                </c:pt>
                <c:pt idx="35">
                  <c:v>12113</c:v>
                </c:pt>
                <c:pt idx="36">
                  <c:v>12164</c:v>
                </c:pt>
                <c:pt idx="37">
                  <c:v>12173</c:v>
                </c:pt>
                <c:pt idx="38">
                  <c:v>12181</c:v>
                </c:pt>
                <c:pt idx="39">
                  <c:v>12524</c:v>
                </c:pt>
                <c:pt idx="40">
                  <c:v>12532</c:v>
                </c:pt>
                <c:pt idx="41">
                  <c:v>12550</c:v>
                </c:pt>
                <c:pt idx="42">
                  <c:v>12554</c:v>
                </c:pt>
                <c:pt idx="43">
                  <c:v>12555</c:v>
                </c:pt>
                <c:pt idx="44">
                  <c:v>12565</c:v>
                </c:pt>
                <c:pt idx="45">
                  <c:v>12579</c:v>
                </c:pt>
                <c:pt idx="46">
                  <c:v>12625</c:v>
                </c:pt>
                <c:pt idx="47">
                  <c:v>12625</c:v>
                </c:pt>
                <c:pt idx="48">
                  <c:v>12662</c:v>
                </c:pt>
                <c:pt idx="49">
                  <c:v>12094</c:v>
                </c:pt>
                <c:pt idx="50">
                  <c:v>12980</c:v>
                </c:pt>
                <c:pt idx="51">
                  <c:v>12984</c:v>
                </c:pt>
                <c:pt idx="52">
                  <c:v>12991</c:v>
                </c:pt>
                <c:pt idx="53">
                  <c:v>12998</c:v>
                </c:pt>
                <c:pt idx="54">
                  <c:v>13021</c:v>
                </c:pt>
                <c:pt idx="55">
                  <c:v>13077</c:v>
                </c:pt>
                <c:pt idx="56">
                  <c:v>13113</c:v>
                </c:pt>
                <c:pt idx="57">
                  <c:v>13114</c:v>
                </c:pt>
                <c:pt idx="58">
                  <c:v>13156</c:v>
                </c:pt>
                <c:pt idx="59">
                  <c:v>13457</c:v>
                </c:pt>
                <c:pt idx="60">
                  <c:v>13510</c:v>
                </c:pt>
                <c:pt idx="61">
                  <c:v>13529</c:v>
                </c:pt>
                <c:pt idx="62">
                  <c:v>13538</c:v>
                </c:pt>
                <c:pt idx="63">
                  <c:v>13543</c:v>
                </c:pt>
                <c:pt idx="64">
                  <c:v>13543</c:v>
                </c:pt>
                <c:pt idx="65">
                  <c:v>13556</c:v>
                </c:pt>
                <c:pt idx="66">
                  <c:v>13608</c:v>
                </c:pt>
                <c:pt idx="67">
                  <c:v>13617</c:v>
                </c:pt>
                <c:pt idx="68">
                  <c:v>13888</c:v>
                </c:pt>
                <c:pt idx="69">
                  <c:v>13923</c:v>
                </c:pt>
                <c:pt idx="70">
                  <c:v>13972</c:v>
                </c:pt>
                <c:pt idx="71">
                  <c:v>14009</c:v>
                </c:pt>
                <c:pt idx="72">
                  <c:v>14009</c:v>
                </c:pt>
                <c:pt idx="73">
                  <c:v>14009</c:v>
                </c:pt>
                <c:pt idx="74">
                  <c:v>14012</c:v>
                </c:pt>
                <c:pt idx="75">
                  <c:v>14018</c:v>
                </c:pt>
                <c:pt idx="76">
                  <c:v>14018</c:v>
                </c:pt>
                <c:pt idx="77">
                  <c:v>14026</c:v>
                </c:pt>
                <c:pt idx="78">
                  <c:v>14040</c:v>
                </c:pt>
                <c:pt idx="79">
                  <c:v>14083</c:v>
                </c:pt>
                <c:pt idx="80">
                  <c:v>14091</c:v>
                </c:pt>
                <c:pt idx="81">
                  <c:v>14097</c:v>
                </c:pt>
                <c:pt idx="82">
                  <c:v>14097</c:v>
                </c:pt>
                <c:pt idx="83">
                  <c:v>14148</c:v>
                </c:pt>
                <c:pt idx="84">
                  <c:v>14171</c:v>
                </c:pt>
                <c:pt idx="85">
                  <c:v>14354</c:v>
                </c:pt>
                <c:pt idx="86">
                  <c:v>14376</c:v>
                </c:pt>
                <c:pt idx="87">
                  <c:v>14390</c:v>
                </c:pt>
                <c:pt idx="88">
                  <c:v>14390</c:v>
                </c:pt>
                <c:pt idx="89">
                  <c:v>14395</c:v>
                </c:pt>
                <c:pt idx="90">
                  <c:v>14405</c:v>
                </c:pt>
                <c:pt idx="91">
                  <c:v>14405</c:v>
                </c:pt>
                <c:pt idx="92">
                  <c:v>14424</c:v>
                </c:pt>
                <c:pt idx="93">
                  <c:v>14464</c:v>
                </c:pt>
                <c:pt idx="94">
                  <c:v>14478</c:v>
                </c:pt>
                <c:pt idx="95">
                  <c:v>14478</c:v>
                </c:pt>
                <c:pt idx="96">
                  <c:v>14489</c:v>
                </c:pt>
                <c:pt idx="97">
                  <c:v>14498</c:v>
                </c:pt>
                <c:pt idx="98">
                  <c:v>14515</c:v>
                </c:pt>
                <c:pt idx="99">
                  <c:v>14535</c:v>
                </c:pt>
                <c:pt idx="100">
                  <c:v>14540</c:v>
                </c:pt>
                <c:pt idx="101">
                  <c:v>14557</c:v>
                </c:pt>
                <c:pt idx="102">
                  <c:v>14561</c:v>
                </c:pt>
                <c:pt idx="103">
                  <c:v>14805</c:v>
                </c:pt>
                <c:pt idx="104">
                  <c:v>14805</c:v>
                </c:pt>
                <c:pt idx="105">
                  <c:v>14828</c:v>
                </c:pt>
                <c:pt idx="106">
                  <c:v>14828</c:v>
                </c:pt>
                <c:pt idx="107">
                  <c:v>14848</c:v>
                </c:pt>
                <c:pt idx="108">
                  <c:v>14856</c:v>
                </c:pt>
                <c:pt idx="109">
                  <c:v>14862</c:v>
                </c:pt>
                <c:pt idx="110">
                  <c:v>14876</c:v>
                </c:pt>
                <c:pt idx="111">
                  <c:v>14879</c:v>
                </c:pt>
                <c:pt idx="112">
                  <c:v>14879</c:v>
                </c:pt>
                <c:pt idx="113">
                  <c:v>14879</c:v>
                </c:pt>
                <c:pt idx="114">
                  <c:v>14894</c:v>
                </c:pt>
                <c:pt idx="115">
                  <c:v>14899</c:v>
                </c:pt>
                <c:pt idx="116">
                  <c:v>14899</c:v>
                </c:pt>
                <c:pt idx="117">
                  <c:v>14916</c:v>
                </c:pt>
                <c:pt idx="118">
                  <c:v>14916</c:v>
                </c:pt>
                <c:pt idx="119">
                  <c:v>14916</c:v>
                </c:pt>
                <c:pt idx="120">
                  <c:v>14959</c:v>
                </c:pt>
                <c:pt idx="121">
                  <c:v>14967</c:v>
                </c:pt>
                <c:pt idx="122">
                  <c:v>15322</c:v>
                </c:pt>
                <c:pt idx="123">
                  <c:v>15365</c:v>
                </c:pt>
                <c:pt idx="124">
                  <c:v>15430</c:v>
                </c:pt>
                <c:pt idx="125">
                  <c:v>15456</c:v>
                </c:pt>
                <c:pt idx="126">
                  <c:v>15490</c:v>
                </c:pt>
                <c:pt idx="127">
                  <c:v>15789</c:v>
                </c:pt>
                <c:pt idx="128">
                  <c:v>15806</c:v>
                </c:pt>
                <c:pt idx="129">
                  <c:v>15817</c:v>
                </c:pt>
                <c:pt idx="130">
                  <c:v>15825</c:v>
                </c:pt>
                <c:pt idx="131">
                  <c:v>15826</c:v>
                </c:pt>
                <c:pt idx="132">
                  <c:v>15830</c:v>
                </c:pt>
                <c:pt idx="133">
                  <c:v>15835</c:v>
                </c:pt>
                <c:pt idx="134">
                  <c:v>15854</c:v>
                </c:pt>
                <c:pt idx="135">
                  <c:v>15899</c:v>
                </c:pt>
                <c:pt idx="136">
                  <c:v>15900</c:v>
                </c:pt>
                <c:pt idx="137">
                  <c:v>15913</c:v>
                </c:pt>
                <c:pt idx="138">
                  <c:v>15942</c:v>
                </c:pt>
                <c:pt idx="139">
                  <c:v>15970</c:v>
                </c:pt>
                <c:pt idx="140">
                  <c:v>16148</c:v>
                </c:pt>
                <c:pt idx="141">
                  <c:v>16272</c:v>
                </c:pt>
                <c:pt idx="142">
                  <c:v>16283</c:v>
                </c:pt>
                <c:pt idx="143">
                  <c:v>16296</c:v>
                </c:pt>
                <c:pt idx="144">
                  <c:v>16314</c:v>
                </c:pt>
                <c:pt idx="145">
                  <c:v>16314</c:v>
                </c:pt>
                <c:pt idx="146">
                  <c:v>16333</c:v>
                </c:pt>
                <c:pt idx="147">
                  <c:v>16346</c:v>
                </c:pt>
                <c:pt idx="148">
                  <c:v>16366</c:v>
                </c:pt>
                <c:pt idx="149">
                  <c:v>16371</c:v>
                </c:pt>
                <c:pt idx="150">
                  <c:v>16385</c:v>
                </c:pt>
                <c:pt idx="151">
                  <c:v>16394</c:v>
                </c:pt>
                <c:pt idx="152">
                  <c:v>16422</c:v>
                </c:pt>
                <c:pt idx="153">
                  <c:v>16454</c:v>
                </c:pt>
                <c:pt idx="154">
                  <c:v>16454</c:v>
                </c:pt>
                <c:pt idx="155">
                  <c:v>16468</c:v>
                </c:pt>
                <c:pt idx="156">
                  <c:v>16673</c:v>
                </c:pt>
                <c:pt idx="157">
                  <c:v>16748</c:v>
                </c:pt>
                <c:pt idx="158">
                  <c:v>16752</c:v>
                </c:pt>
                <c:pt idx="159">
                  <c:v>16776</c:v>
                </c:pt>
                <c:pt idx="160">
                  <c:v>16776</c:v>
                </c:pt>
                <c:pt idx="161">
                  <c:v>16781</c:v>
                </c:pt>
                <c:pt idx="162">
                  <c:v>16781</c:v>
                </c:pt>
                <c:pt idx="163">
                  <c:v>16789</c:v>
                </c:pt>
                <c:pt idx="164">
                  <c:v>16789</c:v>
                </c:pt>
                <c:pt idx="165">
                  <c:v>16804</c:v>
                </c:pt>
                <c:pt idx="166">
                  <c:v>16804</c:v>
                </c:pt>
                <c:pt idx="167">
                  <c:v>16809</c:v>
                </c:pt>
                <c:pt idx="168">
                  <c:v>16832</c:v>
                </c:pt>
                <c:pt idx="169">
                  <c:v>16855</c:v>
                </c:pt>
                <c:pt idx="170">
                  <c:v>16911</c:v>
                </c:pt>
                <c:pt idx="171">
                  <c:v>16957</c:v>
                </c:pt>
                <c:pt idx="172">
                  <c:v>17224</c:v>
                </c:pt>
                <c:pt idx="173">
                  <c:v>17224</c:v>
                </c:pt>
                <c:pt idx="174">
                  <c:v>17224</c:v>
                </c:pt>
                <c:pt idx="175">
                  <c:v>17228</c:v>
                </c:pt>
                <c:pt idx="176">
                  <c:v>17228</c:v>
                </c:pt>
                <c:pt idx="177">
                  <c:v>17228</c:v>
                </c:pt>
                <c:pt idx="178">
                  <c:v>17233</c:v>
                </c:pt>
                <c:pt idx="179">
                  <c:v>17233</c:v>
                </c:pt>
                <c:pt idx="180">
                  <c:v>17233</c:v>
                </c:pt>
                <c:pt idx="181">
                  <c:v>17233</c:v>
                </c:pt>
                <c:pt idx="182">
                  <c:v>17233</c:v>
                </c:pt>
                <c:pt idx="183">
                  <c:v>17233</c:v>
                </c:pt>
                <c:pt idx="184">
                  <c:v>17233</c:v>
                </c:pt>
                <c:pt idx="185">
                  <c:v>17233</c:v>
                </c:pt>
                <c:pt idx="186">
                  <c:v>17233</c:v>
                </c:pt>
                <c:pt idx="187">
                  <c:v>17275</c:v>
                </c:pt>
                <c:pt idx="188">
                  <c:v>17307</c:v>
                </c:pt>
                <c:pt idx="189">
                  <c:v>17315</c:v>
                </c:pt>
                <c:pt idx="190">
                  <c:v>17343</c:v>
                </c:pt>
                <c:pt idx="191">
                  <c:v>17349</c:v>
                </c:pt>
                <c:pt idx="192">
                  <c:v>17358</c:v>
                </c:pt>
                <c:pt idx="193">
                  <c:v>17679</c:v>
                </c:pt>
                <c:pt idx="194">
                  <c:v>17694</c:v>
                </c:pt>
                <c:pt idx="195">
                  <c:v>17708</c:v>
                </c:pt>
                <c:pt idx="196">
                  <c:v>17708</c:v>
                </c:pt>
                <c:pt idx="197">
                  <c:v>17721</c:v>
                </c:pt>
                <c:pt idx="198">
                  <c:v>17722</c:v>
                </c:pt>
                <c:pt idx="199">
                  <c:v>17744</c:v>
                </c:pt>
                <c:pt idx="200">
                  <c:v>17750</c:v>
                </c:pt>
                <c:pt idx="201">
                  <c:v>17750</c:v>
                </c:pt>
                <c:pt idx="202">
                  <c:v>17755</c:v>
                </c:pt>
                <c:pt idx="203">
                  <c:v>17781</c:v>
                </c:pt>
                <c:pt idx="204">
                  <c:v>17791</c:v>
                </c:pt>
                <c:pt idx="205">
                  <c:v>17795</c:v>
                </c:pt>
                <c:pt idx="206">
                  <c:v>17815</c:v>
                </c:pt>
                <c:pt idx="207">
                  <c:v>17829</c:v>
                </c:pt>
                <c:pt idx="208">
                  <c:v>17838</c:v>
                </c:pt>
                <c:pt idx="209">
                  <c:v>18128</c:v>
                </c:pt>
                <c:pt idx="210">
                  <c:v>18174</c:v>
                </c:pt>
                <c:pt idx="211">
                  <c:v>18174</c:v>
                </c:pt>
                <c:pt idx="212">
                  <c:v>18178</c:v>
                </c:pt>
                <c:pt idx="213">
                  <c:v>18179</c:v>
                </c:pt>
                <c:pt idx="214">
                  <c:v>18197</c:v>
                </c:pt>
                <c:pt idx="215">
                  <c:v>18202</c:v>
                </c:pt>
                <c:pt idx="216">
                  <c:v>18210</c:v>
                </c:pt>
                <c:pt idx="217">
                  <c:v>18211</c:v>
                </c:pt>
                <c:pt idx="218">
                  <c:v>18230</c:v>
                </c:pt>
                <c:pt idx="219">
                  <c:v>18230</c:v>
                </c:pt>
                <c:pt idx="220">
                  <c:v>18230</c:v>
                </c:pt>
                <c:pt idx="221">
                  <c:v>18239</c:v>
                </c:pt>
                <c:pt idx="222">
                  <c:v>18239</c:v>
                </c:pt>
                <c:pt idx="223">
                  <c:v>18239</c:v>
                </c:pt>
                <c:pt idx="224">
                  <c:v>18239</c:v>
                </c:pt>
                <c:pt idx="225">
                  <c:v>18247</c:v>
                </c:pt>
                <c:pt idx="226">
                  <c:v>18256</c:v>
                </c:pt>
                <c:pt idx="227">
                  <c:v>18281</c:v>
                </c:pt>
                <c:pt idx="228">
                  <c:v>18598</c:v>
                </c:pt>
                <c:pt idx="229">
                  <c:v>18598</c:v>
                </c:pt>
                <c:pt idx="230">
                  <c:v>18625</c:v>
                </c:pt>
                <c:pt idx="231">
                  <c:v>18626</c:v>
                </c:pt>
                <c:pt idx="232">
                  <c:v>18626</c:v>
                </c:pt>
                <c:pt idx="233">
                  <c:v>18626</c:v>
                </c:pt>
                <c:pt idx="234">
                  <c:v>18626</c:v>
                </c:pt>
                <c:pt idx="235">
                  <c:v>18630</c:v>
                </c:pt>
                <c:pt idx="236">
                  <c:v>18654</c:v>
                </c:pt>
                <c:pt idx="237">
                  <c:v>18658</c:v>
                </c:pt>
                <c:pt idx="238">
                  <c:v>18663</c:v>
                </c:pt>
                <c:pt idx="239">
                  <c:v>18663</c:v>
                </c:pt>
                <c:pt idx="240">
                  <c:v>18667</c:v>
                </c:pt>
                <c:pt idx="241">
                  <c:v>18676</c:v>
                </c:pt>
                <c:pt idx="242">
                  <c:v>18705</c:v>
                </c:pt>
                <c:pt idx="243">
                  <c:v>18731</c:v>
                </c:pt>
                <c:pt idx="244">
                  <c:v>18742</c:v>
                </c:pt>
                <c:pt idx="245">
                  <c:v>18742</c:v>
                </c:pt>
                <c:pt idx="246">
                  <c:v>18764</c:v>
                </c:pt>
                <c:pt idx="247">
                  <c:v>18773</c:v>
                </c:pt>
                <c:pt idx="248">
                  <c:v>18779</c:v>
                </c:pt>
                <c:pt idx="249">
                  <c:v>18787</c:v>
                </c:pt>
                <c:pt idx="250">
                  <c:v>18788</c:v>
                </c:pt>
                <c:pt idx="251">
                  <c:v>19030</c:v>
                </c:pt>
                <c:pt idx="252">
                  <c:v>19069</c:v>
                </c:pt>
                <c:pt idx="253">
                  <c:v>19078</c:v>
                </c:pt>
                <c:pt idx="254">
                  <c:v>19078</c:v>
                </c:pt>
                <c:pt idx="255">
                  <c:v>19078</c:v>
                </c:pt>
                <c:pt idx="256">
                  <c:v>19104</c:v>
                </c:pt>
                <c:pt idx="257">
                  <c:v>19110</c:v>
                </c:pt>
                <c:pt idx="258">
                  <c:v>19110</c:v>
                </c:pt>
                <c:pt idx="259">
                  <c:v>19115</c:v>
                </c:pt>
                <c:pt idx="260">
                  <c:v>19124</c:v>
                </c:pt>
                <c:pt idx="261">
                  <c:v>19157</c:v>
                </c:pt>
                <c:pt idx="262">
                  <c:v>19157</c:v>
                </c:pt>
                <c:pt idx="263">
                  <c:v>19161</c:v>
                </c:pt>
                <c:pt idx="264">
                  <c:v>19165</c:v>
                </c:pt>
                <c:pt idx="265">
                  <c:v>19171</c:v>
                </c:pt>
                <c:pt idx="266">
                  <c:v>19180</c:v>
                </c:pt>
                <c:pt idx="267">
                  <c:v>19183</c:v>
                </c:pt>
                <c:pt idx="268">
                  <c:v>19493</c:v>
                </c:pt>
                <c:pt idx="269">
                  <c:v>19539</c:v>
                </c:pt>
                <c:pt idx="270">
                  <c:v>19562</c:v>
                </c:pt>
                <c:pt idx="271">
                  <c:v>19632</c:v>
                </c:pt>
                <c:pt idx="272">
                  <c:v>19641</c:v>
                </c:pt>
                <c:pt idx="273">
                  <c:v>19677</c:v>
                </c:pt>
                <c:pt idx="274">
                  <c:v>19981</c:v>
                </c:pt>
                <c:pt idx="275">
                  <c:v>20000</c:v>
                </c:pt>
                <c:pt idx="276">
                  <c:v>20018</c:v>
                </c:pt>
                <c:pt idx="277">
                  <c:v>20019</c:v>
                </c:pt>
                <c:pt idx="278">
                  <c:v>20019</c:v>
                </c:pt>
                <c:pt idx="279">
                  <c:v>20019</c:v>
                </c:pt>
                <c:pt idx="280">
                  <c:v>20028</c:v>
                </c:pt>
                <c:pt idx="281">
                  <c:v>20061</c:v>
                </c:pt>
                <c:pt idx="282">
                  <c:v>20062</c:v>
                </c:pt>
                <c:pt idx="283">
                  <c:v>20065</c:v>
                </c:pt>
                <c:pt idx="284">
                  <c:v>20065</c:v>
                </c:pt>
                <c:pt idx="285">
                  <c:v>20084</c:v>
                </c:pt>
                <c:pt idx="286">
                  <c:v>20087</c:v>
                </c:pt>
                <c:pt idx="287">
                  <c:v>20093</c:v>
                </c:pt>
                <c:pt idx="288">
                  <c:v>20120</c:v>
                </c:pt>
                <c:pt idx="289">
                  <c:v>20121</c:v>
                </c:pt>
                <c:pt idx="290">
                  <c:v>20166</c:v>
                </c:pt>
                <c:pt idx="291">
                  <c:v>20175</c:v>
                </c:pt>
                <c:pt idx="292">
                  <c:v>20466</c:v>
                </c:pt>
                <c:pt idx="293">
                  <c:v>20471</c:v>
                </c:pt>
                <c:pt idx="294">
                  <c:v>20471</c:v>
                </c:pt>
                <c:pt idx="295">
                  <c:v>20485</c:v>
                </c:pt>
                <c:pt idx="296">
                  <c:v>20499</c:v>
                </c:pt>
                <c:pt idx="297">
                  <c:v>20499</c:v>
                </c:pt>
                <c:pt idx="298">
                  <c:v>20499</c:v>
                </c:pt>
                <c:pt idx="299">
                  <c:v>20522</c:v>
                </c:pt>
                <c:pt idx="300">
                  <c:v>20573</c:v>
                </c:pt>
                <c:pt idx="301">
                  <c:v>20573</c:v>
                </c:pt>
                <c:pt idx="302">
                  <c:v>20582</c:v>
                </c:pt>
                <c:pt idx="303">
                  <c:v>20582</c:v>
                </c:pt>
                <c:pt idx="304">
                  <c:v>20610</c:v>
                </c:pt>
                <c:pt idx="305">
                  <c:v>20610</c:v>
                </c:pt>
                <c:pt idx="306">
                  <c:v>20615</c:v>
                </c:pt>
                <c:pt idx="307">
                  <c:v>20615</c:v>
                </c:pt>
                <c:pt idx="308">
                  <c:v>20638</c:v>
                </c:pt>
                <c:pt idx="309">
                  <c:v>20917</c:v>
                </c:pt>
                <c:pt idx="310">
                  <c:v>20955</c:v>
                </c:pt>
                <c:pt idx="311">
                  <c:v>20988</c:v>
                </c:pt>
                <c:pt idx="312">
                  <c:v>21099</c:v>
                </c:pt>
                <c:pt idx="313">
                  <c:v>21113</c:v>
                </c:pt>
                <c:pt idx="314">
                  <c:v>21403</c:v>
                </c:pt>
                <c:pt idx="315">
                  <c:v>21412</c:v>
                </c:pt>
                <c:pt idx="316">
                  <c:v>21421</c:v>
                </c:pt>
                <c:pt idx="317">
                  <c:v>21449</c:v>
                </c:pt>
                <c:pt idx="318">
                  <c:v>21454</c:v>
                </c:pt>
                <c:pt idx="319">
                  <c:v>21457</c:v>
                </c:pt>
                <c:pt idx="320">
                  <c:v>21462</c:v>
                </c:pt>
                <c:pt idx="321">
                  <c:v>21486</c:v>
                </c:pt>
                <c:pt idx="322">
                  <c:v>21500</c:v>
                </c:pt>
                <c:pt idx="323">
                  <c:v>21514</c:v>
                </c:pt>
                <c:pt idx="324">
                  <c:v>21514</c:v>
                </c:pt>
                <c:pt idx="325">
                  <c:v>21536</c:v>
                </c:pt>
                <c:pt idx="326">
                  <c:v>21550</c:v>
                </c:pt>
                <c:pt idx="327">
                  <c:v>21551</c:v>
                </c:pt>
                <c:pt idx="328">
                  <c:v>21559</c:v>
                </c:pt>
                <c:pt idx="329">
                  <c:v>21855</c:v>
                </c:pt>
                <c:pt idx="330">
                  <c:v>21878</c:v>
                </c:pt>
                <c:pt idx="331">
                  <c:v>21892</c:v>
                </c:pt>
                <c:pt idx="332">
                  <c:v>21901</c:v>
                </c:pt>
                <c:pt idx="333">
                  <c:v>21901</c:v>
                </c:pt>
                <c:pt idx="334">
                  <c:v>21901</c:v>
                </c:pt>
                <c:pt idx="335">
                  <c:v>21901</c:v>
                </c:pt>
                <c:pt idx="336">
                  <c:v>21901</c:v>
                </c:pt>
                <c:pt idx="337">
                  <c:v>21901</c:v>
                </c:pt>
                <c:pt idx="338">
                  <c:v>21901</c:v>
                </c:pt>
                <c:pt idx="339">
                  <c:v>21901</c:v>
                </c:pt>
                <c:pt idx="340">
                  <c:v>21906</c:v>
                </c:pt>
                <c:pt idx="341">
                  <c:v>21909</c:v>
                </c:pt>
                <c:pt idx="342">
                  <c:v>21909</c:v>
                </c:pt>
                <c:pt idx="343">
                  <c:v>21910</c:v>
                </c:pt>
                <c:pt idx="344">
                  <c:v>21910</c:v>
                </c:pt>
                <c:pt idx="345">
                  <c:v>21915</c:v>
                </c:pt>
                <c:pt idx="346">
                  <c:v>21929</c:v>
                </c:pt>
                <c:pt idx="347">
                  <c:v>21929</c:v>
                </c:pt>
                <c:pt idx="348">
                  <c:v>21929</c:v>
                </c:pt>
                <c:pt idx="349">
                  <c:v>21932</c:v>
                </c:pt>
                <c:pt idx="350">
                  <c:v>21938</c:v>
                </c:pt>
                <c:pt idx="351">
                  <c:v>21938</c:v>
                </c:pt>
                <c:pt idx="352">
                  <c:v>21938</c:v>
                </c:pt>
                <c:pt idx="353">
                  <c:v>21938</c:v>
                </c:pt>
                <c:pt idx="354">
                  <c:v>21943</c:v>
                </c:pt>
                <c:pt idx="355">
                  <c:v>21943</c:v>
                </c:pt>
                <c:pt idx="356">
                  <c:v>21943</c:v>
                </c:pt>
                <c:pt idx="357">
                  <c:v>21952</c:v>
                </c:pt>
                <c:pt idx="358">
                  <c:v>21965</c:v>
                </c:pt>
                <c:pt idx="359">
                  <c:v>21988</c:v>
                </c:pt>
                <c:pt idx="360">
                  <c:v>22008</c:v>
                </c:pt>
                <c:pt idx="361">
                  <c:v>22316</c:v>
                </c:pt>
                <c:pt idx="362">
                  <c:v>22316</c:v>
                </c:pt>
                <c:pt idx="363">
                  <c:v>22316</c:v>
                </c:pt>
                <c:pt idx="364">
                  <c:v>22316</c:v>
                </c:pt>
                <c:pt idx="365">
                  <c:v>22316</c:v>
                </c:pt>
                <c:pt idx="366">
                  <c:v>22353</c:v>
                </c:pt>
                <c:pt idx="367">
                  <c:v>22353</c:v>
                </c:pt>
                <c:pt idx="368">
                  <c:v>22353</c:v>
                </c:pt>
                <c:pt idx="369">
                  <c:v>22353</c:v>
                </c:pt>
                <c:pt idx="370">
                  <c:v>22353</c:v>
                </c:pt>
                <c:pt idx="371">
                  <c:v>22353</c:v>
                </c:pt>
                <c:pt idx="372">
                  <c:v>22357</c:v>
                </c:pt>
                <c:pt idx="373">
                  <c:v>22380</c:v>
                </c:pt>
                <c:pt idx="374">
                  <c:v>22381</c:v>
                </c:pt>
                <c:pt idx="375">
                  <c:v>22390</c:v>
                </c:pt>
                <c:pt idx="376">
                  <c:v>22390</c:v>
                </c:pt>
                <c:pt idx="377">
                  <c:v>22390</c:v>
                </c:pt>
                <c:pt idx="378">
                  <c:v>22390</c:v>
                </c:pt>
                <c:pt idx="379">
                  <c:v>22390</c:v>
                </c:pt>
                <c:pt idx="380">
                  <c:v>22390</c:v>
                </c:pt>
                <c:pt idx="381">
                  <c:v>22390</c:v>
                </c:pt>
                <c:pt idx="382">
                  <c:v>22399</c:v>
                </c:pt>
                <c:pt idx="383">
                  <c:v>22418</c:v>
                </c:pt>
                <c:pt idx="384">
                  <c:v>22426</c:v>
                </c:pt>
                <c:pt idx="385">
                  <c:v>22463</c:v>
                </c:pt>
                <c:pt idx="386">
                  <c:v>22469</c:v>
                </c:pt>
                <c:pt idx="387">
                  <c:v>22725</c:v>
                </c:pt>
                <c:pt idx="388">
                  <c:v>22754</c:v>
                </c:pt>
                <c:pt idx="389">
                  <c:v>22782</c:v>
                </c:pt>
                <c:pt idx="390">
                  <c:v>22818</c:v>
                </c:pt>
                <c:pt idx="391">
                  <c:v>22833</c:v>
                </c:pt>
                <c:pt idx="392">
                  <c:v>22833</c:v>
                </c:pt>
                <c:pt idx="393">
                  <c:v>22833</c:v>
                </c:pt>
                <c:pt idx="394">
                  <c:v>22841</c:v>
                </c:pt>
                <c:pt idx="395">
                  <c:v>22841</c:v>
                </c:pt>
                <c:pt idx="396">
                  <c:v>22842</c:v>
                </c:pt>
                <c:pt idx="397">
                  <c:v>22842</c:v>
                </c:pt>
                <c:pt idx="398">
                  <c:v>22842</c:v>
                </c:pt>
                <c:pt idx="399">
                  <c:v>22847</c:v>
                </c:pt>
                <c:pt idx="400">
                  <c:v>22847</c:v>
                </c:pt>
                <c:pt idx="401">
                  <c:v>22847</c:v>
                </c:pt>
                <c:pt idx="402">
                  <c:v>22847</c:v>
                </c:pt>
                <c:pt idx="403">
                  <c:v>22847</c:v>
                </c:pt>
                <c:pt idx="404">
                  <c:v>22847</c:v>
                </c:pt>
                <c:pt idx="405">
                  <c:v>22847</c:v>
                </c:pt>
                <c:pt idx="406">
                  <c:v>22850</c:v>
                </c:pt>
                <c:pt idx="407">
                  <c:v>22869</c:v>
                </c:pt>
                <c:pt idx="408">
                  <c:v>22870</c:v>
                </c:pt>
                <c:pt idx="409">
                  <c:v>23262</c:v>
                </c:pt>
                <c:pt idx="410">
                  <c:v>23271</c:v>
                </c:pt>
                <c:pt idx="411">
                  <c:v>23271</c:v>
                </c:pt>
                <c:pt idx="412">
                  <c:v>23285</c:v>
                </c:pt>
                <c:pt idx="413">
                  <c:v>23294</c:v>
                </c:pt>
                <c:pt idx="414">
                  <c:v>23294</c:v>
                </c:pt>
                <c:pt idx="415">
                  <c:v>23367</c:v>
                </c:pt>
                <c:pt idx="416">
                  <c:v>23717</c:v>
                </c:pt>
                <c:pt idx="417">
                  <c:v>23726</c:v>
                </c:pt>
                <c:pt idx="418">
                  <c:v>23727</c:v>
                </c:pt>
                <c:pt idx="419">
                  <c:v>23745</c:v>
                </c:pt>
                <c:pt idx="420">
                  <c:v>23760</c:v>
                </c:pt>
                <c:pt idx="421">
                  <c:v>23774</c:v>
                </c:pt>
                <c:pt idx="422">
                  <c:v>23808</c:v>
                </c:pt>
                <c:pt idx="423">
                  <c:v>23848</c:v>
                </c:pt>
                <c:pt idx="424">
                  <c:v>23862</c:v>
                </c:pt>
                <c:pt idx="425">
                  <c:v>23862</c:v>
                </c:pt>
                <c:pt idx="426">
                  <c:v>23862</c:v>
                </c:pt>
                <c:pt idx="427">
                  <c:v>24156</c:v>
                </c:pt>
                <c:pt idx="428">
                  <c:v>24156</c:v>
                </c:pt>
                <c:pt idx="429">
                  <c:v>24156</c:v>
                </c:pt>
                <c:pt idx="430">
                  <c:v>24198</c:v>
                </c:pt>
                <c:pt idx="431">
                  <c:v>24236</c:v>
                </c:pt>
                <c:pt idx="432">
                  <c:v>24249</c:v>
                </c:pt>
                <c:pt idx="433">
                  <c:v>24249</c:v>
                </c:pt>
                <c:pt idx="434">
                  <c:v>24305</c:v>
                </c:pt>
                <c:pt idx="435">
                  <c:v>24345</c:v>
                </c:pt>
                <c:pt idx="436">
                  <c:v>24351</c:v>
                </c:pt>
                <c:pt idx="437">
                  <c:v>24359</c:v>
                </c:pt>
                <c:pt idx="438">
                  <c:v>24655</c:v>
                </c:pt>
                <c:pt idx="439">
                  <c:v>24655</c:v>
                </c:pt>
                <c:pt idx="440">
                  <c:v>24655</c:v>
                </c:pt>
                <c:pt idx="441">
                  <c:v>24655</c:v>
                </c:pt>
                <c:pt idx="442">
                  <c:v>24678</c:v>
                </c:pt>
                <c:pt idx="443">
                  <c:v>24729</c:v>
                </c:pt>
                <c:pt idx="444">
                  <c:v>24737</c:v>
                </c:pt>
                <c:pt idx="445">
                  <c:v>24738</c:v>
                </c:pt>
                <c:pt idx="446">
                  <c:v>24738</c:v>
                </c:pt>
                <c:pt idx="447">
                  <c:v>24752</c:v>
                </c:pt>
                <c:pt idx="448">
                  <c:v>24760</c:v>
                </c:pt>
                <c:pt idx="449">
                  <c:v>24760</c:v>
                </c:pt>
                <c:pt idx="450">
                  <c:v>24803</c:v>
                </c:pt>
                <c:pt idx="451">
                  <c:v>24803</c:v>
                </c:pt>
                <c:pt idx="452">
                  <c:v>25147</c:v>
                </c:pt>
                <c:pt idx="453">
                  <c:v>25152</c:v>
                </c:pt>
                <c:pt idx="454">
                  <c:v>25153</c:v>
                </c:pt>
                <c:pt idx="455">
                  <c:v>25162</c:v>
                </c:pt>
                <c:pt idx="456">
                  <c:v>25167</c:v>
                </c:pt>
                <c:pt idx="457">
                  <c:v>25193</c:v>
                </c:pt>
                <c:pt idx="458">
                  <c:v>25222</c:v>
                </c:pt>
                <c:pt idx="459">
                  <c:v>25249</c:v>
                </c:pt>
                <c:pt idx="460">
                  <c:v>25255</c:v>
                </c:pt>
                <c:pt idx="461">
                  <c:v>25263</c:v>
                </c:pt>
                <c:pt idx="462">
                  <c:v>25263</c:v>
                </c:pt>
                <c:pt idx="463">
                  <c:v>25291</c:v>
                </c:pt>
                <c:pt idx="464">
                  <c:v>25291</c:v>
                </c:pt>
                <c:pt idx="465">
                  <c:v>25540</c:v>
                </c:pt>
                <c:pt idx="466">
                  <c:v>25605</c:v>
                </c:pt>
                <c:pt idx="467">
                  <c:v>25605</c:v>
                </c:pt>
                <c:pt idx="468">
                  <c:v>25605</c:v>
                </c:pt>
                <c:pt idx="469">
                  <c:v>25614</c:v>
                </c:pt>
                <c:pt idx="470">
                  <c:v>25627</c:v>
                </c:pt>
                <c:pt idx="471">
                  <c:v>25627</c:v>
                </c:pt>
                <c:pt idx="472">
                  <c:v>25659</c:v>
                </c:pt>
                <c:pt idx="473">
                  <c:v>25664</c:v>
                </c:pt>
                <c:pt idx="474">
                  <c:v>25669</c:v>
                </c:pt>
                <c:pt idx="475">
                  <c:v>25678</c:v>
                </c:pt>
                <c:pt idx="476">
                  <c:v>25678</c:v>
                </c:pt>
                <c:pt idx="477">
                  <c:v>25678</c:v>
                </c:pt>
                <c:pt idx="478">
                  <c:v>25679</c:v>
                </c:pt>
                <c:pt idx="479">
                  <c:v>25706</c:v>
                </c:pt>
                <c:pt idx="480">
                  <c:v>25721</c:v>
                </c:pt>
                <c:pt idx="481">
                  <c:v>25772</c:v>
                </c:pt>
                <c:pt idx="482">
                  <c:v>26051</c:v>
                </c:pt>
                <c:pt idx="483">
                  <c:v>26060</c:v>
                </c:pt>
                <c:pt idx="484">
                  <c:v>26117</c:v>
                </c:pt>
                <c:pt idx="485">
                  <c:v>26134</c:v>
                </c:pt>
                <c:pt idx="486">
                  <c:v>26167</c:v>
                </c:pt>
                <c:pt idx="487">
                  <c:v>26190</c:v>
                </c:pt>
                <c:pt idx="488">
                  <c:v>26238</c:v>
                </c:pt>
                <c:pt idx="489">
                  <c:v>26568</c:v>
                </c:pt>
                <c:pt idx="490">
                  <c:v>26614</c:v>
                </c:pt>
                <c:pt idx="491">
                  <c:v>26629</c:v>
                </c:pt>
                <c:pt idx="492">
                  <c:v>26648</c:v>
                </c:pt>
                <c:pt idx="493">
                  <c:v>26648</c:v>
                </c:pt>
                <c:pt idx="494">
                  <c:v>26648</c:v>
                </c:pt>
                <c:pt idx="495">
                  <c:v>26648</c:v>
                </c:pt>
                <c:pt idx="496">
                  <c:v>26648</c:v>
                </c:pt>
                <c:pt idx="497">
                  <c:v>26648</c:v>
                </c:pt>
                <c:pt idx="498">
                  <c:v>26661</c:v>
                </c:pt>
                <c:pt idx="499">
                  <c:v>26679</c:v>
                </c:pt>
                <c:pt idx="500">
                  <c:v>26679</c:v>
                </c:pt>
                <c:pt idx="501">
                  <c:v>26707</c:v>
                </c:pt>
                <c:pt idx="502">
                  <c:v>27029</c:v>
                </c:pt>
                <c:pt idx="503">
                  <c:v>27034</c:v>
                </c:pt>
                <c:pt idx="504">
                  <c:v>27040</c:v>
                </c:pt>
                <c:pt idx="505">
                  <c:v>27044</c:v>
                </c:pt>
                <c:pt idx="506">
                  <c:v>27099</c:v>
                </c:pt>
                <c:pt idx="507">
                  <c:v>27108</c:v>
                </c:pt>
                <c:pt idx="508">
                  <c:v>27122</c:v>
                </c:pt>
                <c:pt idx="509">
                  <c:v>27399</c:v>
                </c:pt>
                <c:pt idx="510">
                  <c:v>27491</c:v>
                </c:pt>
                <c:pt idx="511">
                  <c:v>27492</c:v>
                </c:pt>
                <c:pt idx="512">
                  <c:v>27561</c:v>
                </c:pt>
                <c:pt idx="513">
                  <c:v>27580</c:v>
                </c:pt>
                <c:pt idx="514">
                  <c:v>27588</c:v>
                </c:pt>
                <c:pt idx="515">
                  <c:v>27588</c:v>
                </c:pt>
                <c:pt idx="516">
                  <c:v>27891</c:v>
                </c:pt>
                <c:pt idx="517">
                  <c:v>27990</c:v>
                </c:pt>
                <c:pt idx="518">
                  <c:v>27990</c:v>
                </c:pt>
                <c:pt idx="519">
                  <c:v>27995</c:v>
                </c:pt>
                <c:pt idx="520">
                  <c:v>28003</c:v>
                </c:pt>
                <c:pt idx="521">
                  <c:v>28003</c:v>
                </c:pt>
                <c:pt idx="522">
                  <c:v>28007</c:v>
                </c:pt>
                <c:pt idx="523">
                  <c:v>28012</c:v>
                </c:pt>
                <c:pt idx="524">
                  <c:v>28018</c:v>
                </c:pt>
                <c:pt idx="525">
                  <c:v>28052</c:v>
                </c:pt>
                <c:pt idx="526">
                  <c:v>28077</c:v>
                </c:pt>
                <c:pt idx="527">
                  <c:v>28391</c:v>
                </c:pt>
                <c:pt idx="528">
                  <c:v>28391</c:v>
                </c:pt>
                <c:pt idx="529">
                  <c:v>28409</c:v>
                </c:pt>
                <c:pt idx="530">
                  <c:v>28464</c:v>
                </c:pt>
                <c:pt idx="531">
                  <c:v>28464</c:v>
                </c:pt>
                <c:pt idx="532">
                  <c:v>28469</c:v>
                </c:pt>
                <c:pt idx="533">
                  <c:v>28473</c:v>
                </c:pt>
                <c:pt idx="534">
                  <c:v>28510</c:v>
                </c:pt>
                <c:pt idx="535">
                  <c:v>28564</c:v>
                </c:pt>
                <c:pt idx="536">
                  <c:v>28865</c:v>
                </c:pt>
                <c:pt idx="537">
                  <c:v>28928</c:v>
                </c:pt>
                <c:pt idx="538">
                  <c:v>28936</c:v>
                </c:pt>
                <c:pt idx="539">
                  <c:v>28944</c:v>
                </c:pt>
                <c:pt idx="540">
                  <c:v>28981</c:v>
                </c:pt>
                <c:pt idx="541">
                  <c:v>28981</c:v>
                </c:pt>
                <c:pt idx="542">
                  <c:v>29303</c:v>
                </c:pt>
                <c:pt idx="543">
                  <c:v>29331</c:v>
                </c:pt>
                <c:pt idx="544">
                  <c:v>29332</c:v>
                </c:pt>
                <c:pt idx="545">
                  <c:v>29385</c:v>
                </c:pt>
                <c:pt idx="546">
                  <c:v>29456</c:v>
                </c:pt>
                <c:pt idx="547">
                  <c:v>29473</c:v>
                </c:pt>
                <c:pt idx="548">
                  <c:v>29795</c:v>
                </c:pt>
                <c:pt idx="549">
                  <c:v>29880</c:v>
                </c:pt>
                <c:pt idx="550">
                  <c:v>29894</c:v>
                </c:pt>
                <c:pt idx="551">
                  <c:v>29908.5</c:v>
                </c:pt>
                <c:pt idx="552">
                  <c:v>29920</c:v>
                </c:pt>
                <c:pt idx="553">
                  <c:v>30304</c:v>
                </c:pt>
                <c:pt idx="554">
                  <c:v>30305</c:v>
                </c:pt>
                <c:pt idx="555">
                  <c:v>30343</c:v>
                </c:pt>
                <c:pt idx="556">
                  <c:v>30343</c:v>
                </c:pt>
                <c:pt idx="557">
                  <c:v>30343</c:v>
                </c:pt>
                <c:pt idx="558">
                  <c:v>30354.5</c:v>
                </c:pt>
                <c:pt idx="559">
                  <c:v>30357</c:v>
                </c:pt>
                <c:pt idx="560">
                  <c:v>30357</c:v>
                </c:pt>
                <c:pt idx="561">
                  <c:v>30357</c:v>
                </c:pt>
                <c:pt idx="562">
                  <c:v>30748</c:v>
                </c:pt>
                <c:pt idx="563">
                  <c:v>30778</c:v>
                </c:pt>
                <c:pt idx="564">
                  <c:v>30798</c:v>
                </c:pt>
                <c:pt idx="565">
                  <c:v>30799</c:v>
                </c:pt>
                <c:pt idx="566">
                  <c:v>30799</c:v>
                </c:pt>
                <c:pt idx="567">
                  <c:v>30877</c:v>
                </c:pt>
                <c:pt idx="568">
                  <c:v>31241</c:v>
                </c:pt>
                <c:pt idx="569">
                  <c:v>31241</c:v>
                </c:pt>
                <c:pt idx="570">
                  <c:v>31269.5</c:v>
                </c:pt>
                <c:pt idx="571">
                  <c:v>31301</c:v>
                </c:pt>
                <c:pt idx="572">
                  <c:v>31301</c:v>
                </c:pt>
                <c:pt idx="573">
                  <c:v>31699</c:v>
                </c:pt>
                <c:pt idx="574">
                  <c:v>31748</c:v>
                </c:pt>
                <c:pt idx="575">
                  <c:v>31748</c:v>
                </c:pt>
                <c:pt idx="576">
                  <c:v>31753</c:v>
                </c:pt>
                <c:pt idx="577">
                  <c:v>31762</c:v>
                </c:pt>
                <c:pt idx="578">
                  <c:v>32118</c:v>
                </c:pt>
                <c:pt idx="579">
                  <c:v>32132</c:v>
                </c:pt>
                <c:pt idx="580">
                  <c:v>32132</c:v>
                </c:pt>
                <c:pt idx="581">
                  <c:v>32152.5</c:v>
                </c:pt>
                <c:pt idx="582">
                  <c:v>32160</c:v>
                </c:pt>
                <c:pt idx="583">
                  <c:v>32160</c:v>
                </c:pt>
                <c:pt idx="584">
                  <c:v>32168.5</c:v>
                </c:pt>
                <c:pt idx="585">
                  <c:v>32172</c:v>
                </c:pt>
                <c:pt idx="586">
                  <c:v>32173.5</c:v>
                </c:pt>
                <c:pt idx="587">
                  <c:v>32618.5</c:v>
                </c:pt>
                <c:pt idx="588">
                  <c:v>32643.5</c:v>
                </c:pt>
                <c:pt idx="589">
                  <c:v>32643.5</c:v>
                </c:pt>
                <c:pt idx="590">
                  <c:v>32643.5</c:v>
                </c:pt>
                <c:pt idx="591">
                  <c:v>32643.5</c:v>
                </c:pt>
                <c:pt idx="592">
                  <c:v>32643.5</c:v>
                </c:pt>
                <c:pt idx="593">
                  <c:v>32643.5</c:v>
                </c:pt>
                <c:pt idx="594">
                  <c:v>32677.5</c:v>
                </c:pt>
                <c:pt idx="595">
                  <c:v>32677.5</c:v>
                </c:pt>
                <c:pt idx="596">
                  <c:v>32685</c:v>
                </c:pt>
                <c:pt idx="597">
                  <c:v>33067</c:v>
                </c:pt>
                <c:pt idx="598">
                  <c:v>33087</c:v>
                </c:pt>
                <c:pt idx="599">
                  <c:v>33091</c:v>
                </c:pt>
                <c:pt idx="600">
                  <c:v>33534</c:v>
                </c:pt>
                <c:pt idx="601">
                  <c:v>33561.5</c:v>
                </c:pt>
                <c:pt idx="602">
                  <c:v>33561.5</c:v>
                </c:pt>
                <c:pt idx="603">
                  <c:v>33593</c:v>
                </c:pt>
                <c:pt idx="604">
                  <c:v>33603</c:v>
                </c:pt>
                <c:pt idx="605">
                  <c:v>33640</c:v>
                </c:pt>
                <c:pt idx="606">
                  <c:v>34016.5</c:v>
                </c:pt>
                <c:pt idx="607">
                  <c:v>34019</c:v>
                </c:pt>
                <c:pt idx="608">
                  <c:v>34050</c:v>
                </c:pt>
                <c:pt idx="609">
                  <c:v>34115</c:v>
                </c:pt>
                <c:pt idx="610">
                  <c:v>34143</c:v>
                </c:pt>
                <c:pt idx="611">
                  <c:v>34494</c:v>
                </c:pt>
                <c:pt idx="612">
                  <c:v>34568</c:v>
                </c:pt>
                <c:pt idx="613">
                  <c:v>34992</c:v>
                </c:pt>
                <c:pt idx="614">
                  <c:v>35107</c:v>
                </c:pt>
                <c:pt idx="615">
                  <c:v>35369</c:v>
                </c:pt>
                <c:pt idx="616">
                  <c:v>35426</c:v>
                </c:pt>
                <c:pt idx="617">
                  <c:v>35435</c:v>
                </c:pt>
                <c:pt idx="618">
                  <c:v>35446</c:v>
                </c:pt>
                <c:pt idx="619">
                  <c:v>35446</c:v>
                </c:pt>
                <c:pt idx="620">
                  <c:v>35446</c:v>
                </c:pt>
                <c:pt idx="621">
                  <c:v>35536</c:v>
                </c:pt>
                <c:pt idx="622">
                  <c:v>35864</c:v>
                </c:pt>
                <c:pt idx="623">
                  <c:v>35881</c:v>
                </c:pt>
                <c:pt idx="624">
                  <c:v>35910</c:v>
                </c:pt>
                <c:pt idx="625">
                  <c:v>35914.5</c:v>
                </c:pt>
                <c:pt idx="626">
                  <c:v>36291</c:v>
                </c:pt>
                <c:pt idx="627">
                  <c:v>36310.5</c:v>
                </c:pt>
                <c:pt idx="628">
                  <c:v>36338</c:v>
                </c:pt>
                <c:pt idx="629">
                  <c:v>36389</c:v>
                </c:pt>
                <c:pt idx="630">
                  <c:v>36441</c:v>
                </c:pt>
                <c:pt idx="631">
                  <c:v>36836</c:v>
                </c:pt>
                <c:pt idx="632">
                  <c:v>36892</c:v>
                </c:pt>
                <c:pt idx="633">
                  <c:v>36893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3B1-4D7C-BDB1-6535336448F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-6984</c:v>
                </c:pt>
                <c:pt idx="1">
                  <c:v>-6947</c:v>
                </c:pt>
                <c:pt idx="2">
                  <c:v>-5992</c:v>
                </c:pt>
                <c:pt idx="3">
                  <c:v>-5656</c:v>
                </c:pt>
                <c:pt idx="4">
                  <c:v>-5167</c:v>
                </c:pt>
                <c:pt idx="5">
                  <c:v>-5162</c:v>
                </c:pt>
                <c:pt idx="6">
                  <c:v>-4156</c:v>
                </c:pt>
                <c:pt idx="7">
                  <c:v>-3737</c:v>
                </c:pt>
                <c:pt idx="8">
                  <c:v>-3308</c:v>
                </c:pt>
                <c:pt idx="9">
                  <c:v>-2228</c:v>
                </c:pt>
                <c:pt idx="10">
                  <c:v>-1854</c:v>
                </c:pt>
                <c:pt idx="11">
                  <c:v>0</c:v>
                </c:pt>
                <c:pt idx="12">
                  <c:v>5</c:v>
                </c:pt>
                <c:pt idx="13">
                  <c:v>28</c:v>
                </c:pt>
                <c:pt idx="14">
                  <c:v>2404</c:v>
                </c:pt>
                <c:pt idx="15">
                  <c:v>3238</c:v>
                </c:pt>
                <c:pt idx="16">
                  <c:v>4221</c:v>
                </c:pt>
                <c:pt idx="17">
                  <c:v>5577</c:v>
                </c:pt>
                <c:pt idx="18">
                  <c:v>5656</c:v>
                </c:pt>
                <c:pt idx="19">
                  <c:v>6099</c:v>
                </c:pt>
                <c:pt idx="20">
                  <c:v>8426</c:v>
                </c:pt>
                <c:pt idx="21">
                  <c:v>11126</c:v>
                </c:pt>
                <c:pt idx="22">
                  <c:v>11198</c:v>
                </c:pt>
                <c:pt idx="23">
                  <c:v>11226</c:v>
                </c:pt>
                <c:pt idx="24">
                  <c:v>11263</c:v>
                </c:pt>
                <c:pt idx="25">
                  <c:v>11277</c:v>
                </c:pt>
                <c:pt idx="26">
                  <c:v>11592</c:v>
                </c:pt>
                <c:pt idx="27">
                  <c:v>11609</c:v>
                </c:pt>
                <c:pt idx="28">
                  <c:v>11673</c:v>
                </c:pt>
                <c:pt idx="29">
                  <c:v>11678</c:v>
                </c:pt>
                <c:pt idx="30">
                  <c:v>12058</c:v>
                </c:pt>
                <c:pt idx="31">
                  <c:v>12079</c:v>
                </c:pt>
                <c:pt idx="32">
                  <c:v>12094</c:v>
                </c:pt>
                <c:pt idx="33">
                  <c:v>12099</c:v>
                </c:pt>
                <c:pt idx="34">
                  <c:v>12107</c:v>
                </c:pt>
                <c:pt idx="35">
                  <c:v>12113</c:v>
                </c:pt>
                <c:pt idx="36">
                  <c:v>12164</c:v>
                </c:pt>
                <c:pt idx="37">
                  <c:v>12173</c:v>
                </c:pt>
                <c:pt idx="38">
                  <c:v>12181</c:v>
                </c:pt>
                <c:pt idx="39">
                  <c:v>12524</c:v>
                </c:pt>
                <c:pt idx="40">
                  <c:v>12532</c:v>
                </c:pt>
                <c:pt idx="41">
                  <c:v>12550</c:v>
                </c:pt>
                <c:pt idx="42">
                  <c:v>12554</c:v>
                </c:pt>
                <c:pt idx="43">
                  <c:v>12555</c:v>
                </c:pt>
                <c:pt idx="44">
                  <c:v>12565</c:v>
                </c:pt>
                <c:pt idx="45">
                  <c:v>12579</c:v>
                </c:pt>
                <c:pt idx="46">
                  <c:v>12625</c:v>
                </c:pt>
                <c:pt idx="47">
                  <c:v>12625</c:v>
                </c:pt>
                <c:pt idx="48">
                  <c:v>12662</c:v>
                </c:pt>
                <c:pt idx="49">
                  <c:v>12094</c:v>
                </c:pt>
                <c:pt idx="50">
                  <c:v>12980</c:v>
                </c:pt>
                <c:pt idx="51">
                  <c:v>12984</c:v>
                </c:pt>
                <c:pt idx="52">
                  <c:v>12991</c:v>
                </c:pt>
                <c:pt idx="53">
                  <c:v>12998</c:v>
                </c:pt>
                <c:pt idx="54">
                  <c:v>13021</c:v>
                </c:pt>
                <c:pt idx="55">
                  <c:v>13077</c:v>
                </c:pt>
                <c:pt idx="56">
                  <c:v>13113</c:v>
                </c:pt>
                <c:pt idx="57">
                  <c:v>13114</c:v>
                </c:pt>
                <c:pt idx="58">
                  <c:v>13156</c:v>
                </c:pt>
                <c:pt idx="59">
                  <c:v>13457</c:v>
                </c:pt>
                <c:pt idx="60">
                  <c:v>13510</c:v>
                </c:pt>
                <c:pt idx="61">
                  <c:v>13529</c:v>
                </c:pt>
                <c:pt idx="62">
                  <c:v>13538</c:v>
                </c:pt>
                <c:pt idx="63">
                  <c:v>13543</c:v>
                </c:pt>
                <c:pt idx="64">
                  <c:v>13543</c:v>
                </c:pt>
                <c:pt idx="65">
                  <c:v>13556</c:v>
                </c:pt>
                <c:pt idx="66">
                  <c:v>13608</c:v>
                </c:pt>
                <c:pt idx="67">
                  <c:v>13617</c:v>
                </c:pt>
                <c:pt idx="68">
                  <c:v>13888</c:v>
                </c:pt>
                <c:pt idx="69">
                  <c:v>13923</c:v>
                </c:pt>
                <c:pt idx="70">
                  <c:v>13972</c:v>
                </c:pt>
                <c:pt idx="71">
                  <c:v>14009</c:v>
                </c:pt>
                <c:pt idx="72">
                  <c:v>14009</c:v>
                </c:pt>
                <c:pt idx="73">
                  <c:v>14009</c:v>
                </c:pt>
                <c:pt idx="74">
                  <c:v>14012</c:v>
                </c:pt>
                <c:pt idx="75">
                  <c:v>14018</c:v>
                </c:pt>
                <c:pt idx="76">
                  <c:v>14018</c:v>
                </c:pt>
                <c:pt idx="77">
                  <c:v>14026</c:v>
                </c:pt>
                <c:pt idx="78">
                  <c:v>14040</c:v>
                </c:pt>
                <c:pt idx="79">
                  <c:v>14083</c:v>
                </c:pt>
                <c:pt idx="80">
                  <c:v>14091</c:v>
                </c:pt>
                <c:pt idx="81">
                  <c:v>14097</c:v>
                </c:pt>
                <c:pt idx="82">
                  <c:v>14097</c:v>
                </c:pt>
                <c:pt idx="83">
                  <c:v>14148</c:v>
                </c:pt>
                <c:pt idx="84">
                  <c:v>14171</c:v>
                </c:pt>
                <c:pt idx="85">
                  <c:v>14354</c:v>
                </c:pt>
                <c:pt idx="86">
                  <c:v>14376</c:v>
                </c:pt>
                <c:pt idx="87">
                  <c:v>14390</c:v>
                </c:pt>
                <c:pt idx="88">
                  <c:v>14390</c:v>
                </c:pt>
                <c:pt idx="89">
                  <c:v>14395</c:v>
                </c:pt>
                <c:pt idx="90">
                  <c:v>14405</c:v>
                </c:pt>
                <c:pt idx="91">
                  <c:v>14405</c:v>
                </c:pt>
                <c:pt idx="92">
                  <c:v>14424</c:v>
                </c:pt>
                <c:pt idx="93">
                  <c:v>14464</c:v>
                </c:pt>
                <c:pt idx="94">
                  <c:v>14478</c:v>
                </c:pt>
                <c:pt idx="95">
                  <c:v>14478</c:v>
                </c:pt>
                <c:pt idx="96">
                  <c:v>14489</c:v>
                </c:pt>
                <c:pt idx="97">
                  <c:v>14498</c:v>
                </c:pt>
                <c:pt idx="98">
                  <c:v>14515</c:v>
                </c:pt>
                <c:pt idx="99">
                  <c:v>14535</c:v>
                </c:pt>
                <c:pt idx="100">
                  <c:v>14540</c:v>
                </c:pt>
                <c:pt idx="101">
                  <c:v>14557</c:v>
                </c:pt>
                <c:pt idx="102">
                  <c:v>14561</c:v>
                </c:pt>
                <c:pt idx="103">
                  <c:v>14805</c:v>
                </c:pt>
                <c:pt idx="104">
                  <c:v>14805</c:v>
                </c:pt>
                <c:pt idx="105">
                  <c:v>14828</c:v>
                </c:pt>
                <c:pt idx="106">
                  <c:v>14828</c:v>
                </c:pt>
                <c:pt idx="107">
                  <c:v>14848</c:v>
                </c:pt>
                <c:pt idx="108">
                  <c:v>14856</c:v>
                </c:pt>
                <c:pt idx="109">
                  <c:v>14862</c:v>
                </c:pt>
                <c:pt idx="110">
                  <c:v>14876</c:v>
                </c:pt>
                <c:pt idx="111">
                  <c:v>14879</c:v>
                </c:pt>
                <c:pt idx="112">
                  <c:v>14879</c:v>
                </c:pt>
                <c:pt idx="113">
                  <c:v>14879</c:v>
                </c:pt>
                <c:pt idx="114">
                  <c:v>14894</c:v>
                </c:pt>
                <c:pt idx="115">
                  <c:v>14899</c:v>
                </c:pt>
                <c:pt idx="116">
                  <c:v>14899</c:v>
                </c:pt>
                <c:pt idx="117">
                  <c:v>14916</c:v>
                </c:pt>
                <c:pt idx="118">
                  <c:v>14916</c:v>
                </c:pt>
                <c:pt idx="119">
                  <c:v>14916</c:v>
                </c:pt>
                <c:pt idx="120">
                  <c:v>14959</c:v>
                </c:pt>
                <c:pt idx="121">
                  <c:v>14967</c:v>
                </c:pt>
                <c:pt idx="122">
                  <c:v>15322</c:v>
                </c:pt>
                <c:pt idx="123">
                  <c:v>15365</c:v>
                </c:pt>
                <c:pt idx="124">
                  <c:v>15430</c:v>
                </c:pt>
                <c:pt idx="125">
                  <c:v>15456</c:v>
                </c:pt>
                <c:pt idx="126">
                  <c:v>15490</c:v>
                </c:pt>
                <c:pt idx="127">
                  <c:v>15789</c:v>
                </c:pt>
                <c:pt idx="128">
                  <c:v>15806</c:v>
                </c:pt>
                <c:pt idx="129">
                  <c:v>15817</c:v>
                </c:pt>
                <c:pt idx="130">
                  <c:v>15825</c:v>
                </c:pt>
                <c:pt idx="131">
                  <c:v>15826</c:v>
                </c:pt>
                <c:pt idx="132">
                  <c:v>15830</c:v>
                </c:pt>
                <c:pt idx="133">
                  <c:v>15835</c:v>
                </c:pt>
                <c:pt idx="134">
                  <c:v>15854</c:v>
                </c:pt>
                <c:pt idx="135">
                  <c:v>15899</c:v>
                </c:pt>
                <c:pt idx="136">
                  <c:v>15900</c:v>
                </c:pt>
                <c:pt idx="137">
                  <c:v>15913</c:v>
                </c:pt>
                <c:pt idx="138">
                  <c:v>15942</c:v>
                </c:pt>
                <c:pt idx="139">
                  <c:v>15970</c:v>
                </c:pt>
                <c:pt idx="140">
                  <c:v>16148</c:v>
                </c:pt>
                <c:pt idx="141">
                  <c:v>16272</c:v>
                </c:pt>
                <c:pt idx="142">
                  <c:v>16283</c:v>
                </c:pt>
                <c:pt idx="143">
                  <c:v>16296</c:v>
                </c:pt>
                <c:pt idx="144">
                  <c:v>16314</c:v>
                </c:pt>
                <c:pt idx="145">
                  <c:v>16314</c:v>
                </c:pt>
                <c:pt idx="146">
                  <c:v>16333</c:v>
                </c:pt>
                <c:pt idx="147">
                  <c:v>16346</c:v>
                </c:pt>
                <c:pt idx="148">
                  <c:v>16366</c:v>
                </c:pt>
                <c:pt idx="149">
                  <c:v>16371</c:v>
                </c:pt>
                <c:pt idx="150">
                  <c:v>16385</c:v>
                </c:pt>
                <c:pt idx="151">
                  <c:v>16394</c:v>
                </c:pt>
                <c:pt idx="152">
                  <c:v>16422</c:v>
                </c:pt>
                <c:pt idx="153">
                  <c:v>16454</c:v>
                </c:pt>
                <c:pt idx="154">
                  <c:v>16454</c:v>
                </c:pt>
                <c:pt idx="155">
                  <c:v>16468</c:v>
                </c:pt>
                <c:pt idx="156">
                  <c:v>16673</c:v>
                </c:pt>
                <c:pt idx="157">
                  <c:v>16748</c:v>
                </c:pt>
                <c:pt idx="158">
                  <c:v>16752</c:v>
                </c:pt>
                <c:pt idx="159">
                  <c:v>16776</c:v>
                </c:pt>
                <c:pt idx="160">
                  <c:v>16776</c:v>
                </c:pt>
                <c:pt idx="161">
                  <c:v>16781</c:v>
                </c:pt>
                <c:pt idx="162">
                  <c:v>16781</c:v>
                </c:pt>
                <c:pt idx="163">
                  <c:v>16789</c:v>
                </c:pt>
                <c:pt idx="164">
                  <c:v>16789</c:v>
                </c:pt>
                <c:pt idx="165">
                  <c:v>16804</c:v>
                </c:pt>
                <c:pt idx="166">
                  <c:v>16804</c:v>
                </c:pt>
                <c:pt idx="167">
                  <c:v>16809</c:v>
                </c:pt>
                <c:pt idx="168">
                  <c:v>16832</c:v>
                </c:pt>
                <c:pt idx="169">
                  <c:v>16855</c:v>
                </c:pt>
                <c:pt idx="170">
                  <c:v>16911</c:v>
                </c:pt>
                <c:pt idx="171">
                  <c:v>16957</c:v>
                </c:pt>
                <c:pt idx="172">
                  <c:v>17224</c:v>
                </c:pt>
                <c:pt idx="173">
                  <c:v>17224</c:v>
                </c:pt>
                <c:pt idx="174">
                  <c:v>17224</c:v>
                </c:pt>
                <c:pt idx="175">
                  <c:v>17228</c:v>
                </c:pt>
                <c:pt idx="176">
                  <c:v>17228</c:v>
                </c:pt>
                <c:pt idx="177">
                  <c:v>17228</c:v>
                </c:pt>
                <c:pt idx="178">
                  <c:v>17233</c:v>
                </c:pt>
                <c:pt idx="179">
                  <c:v>17233</c:v>
                </c:pt>
                <c:pt idx="180">
                  <c:v>17233</c:v>
                </c:pt>
                <c:pt idx="181">
                  <c:v>17233</c:v>
                </c:pt>
                <c:pt idx="182">
                  <c:v>17233</c:v>
                </c:pt>
                <c:pt idx="183">
                  <c:v>17233</c:v>
                </c:pt>
                <c:pt idx="184">
                  <c:v>17233</c:v>
                </c:pt>
                <c:pt idx="185">
                  <c:v>17233</c:v>
                </c:pt>
                <c:pt idx="186">
                  <c:v>17233</c:v>
                </c:pt>
                <c:pt idx="187">
                  <c:v>17275</c:v>
                </c:pt>
                <c:pt idx="188">
                  <c:v>17307</c:v>
                </c:pt>
                <c:pt idx="189">
                  <c:v>17315</c:v>
                </c:pt>
                <c:pt idx="190">
                  <c:v>17343</c:v>
                </c:pt>
                <c:pt idx="191">
                  <c:v>17349</c:v>
                </c:pt>
                <c:pt idx="192">
                  <c:v>17358</c:v>
                </c:pt>
                <c:pt idx="193">
                  <c:v>17679</c:v>
                </c:pt>
                <c:pt idx="194">
                  <c:v>17694</c:v>
                </c:pt>
                <c:pt idx="195">
                  <c:v>17708</c:v>
                </c:pt>
                <c:pt idx="196">
                  <c:v>17708</c:v>
                </c:pt>
                <c:pt idx="197">
                  <c:v>17721</c:v>
                </c:pt>
                <c:pt idx="198">
                  <c:v>17722</c:v>
                </c:pt>
                <c:pt idx="199">
                  <c:v>17744</c:v>
                </c:pt>
                <c:pt idx="200">
                  <c:v>17750</c:v>
                </c:pt>
                <c:pt idx="201">
                  <c:v>17750</c:v>
                </c:pt>
                <c:pt idx="202">
                  <c:v>17755</c:v>
                </c:pt>
                <c:pt idx="203">
                  <c:v>17781</c:v>
                </c:pt>
                <c:pt idx="204">
                  <c:v>17791</c:v>
                </c:pt>
                <c:pt idx="205">
                  <c:v>17795</c:v>
                </c:pt>
                <c:pt idx="206">
                  <c:v>17815</c:v>
                </c:pt>
                <c:pt idx="207">
                  <c:v>17829</c:v>
                </c:pt>
                <c:pt idx="208">
                  <c:v>17838</c:v>
                </c:pt>
                <c:pt idx="209">
                  <c:v>18128</c:v>
                </c:pt>
                <c:pt idx="210">
                  <c:v>18174</c:v>
                </c:pt>
                <c:pt idx="211">
                  <c:v>18174</c:v>
                </c:pt>
                <c:pt idx="212">
                  <c:v>18178</c:v>
                </c:pt>
                <c:pt idx="213">
                  <c:v>18179</c:v>
                </c:pt>
                <c:pt idx="214">
                  <c:v>18197</c:v>
                </c:pt>
                <c:pt idx="215">
                  <c:v>18202</c:v>
                </c:pt>
                <c:pt idx="216">
                  <c:v>18210</c:v>
                </c:pt>
                <c:pt idx="217">
                  <c:v>18211</c:v>
                </c:pt>
                <c:pt idx="218">
                  <c:v>18230</c:v>
                </c:pt>
                <c:pt idx="219">
                  <c:v>18230</c:v>
                </c:pt>
                <c:pt idx="220">
                  <c:v>18230</c:v>
                </c:pt>
                <c:pt idx="221">
                  <c:v>18239</c:v>
                </c:pt>
                <c:pt idx="222">
                  <c:v>18239</c:v>
                </c:pt>
                <c:pt idx="223">
                  <c:v>18239</c:v>
                </c:pt>
                <c:pt idx="224">
                  <c:v>18239</c:v>
                </c:pt>
                <c:pt idx="225">
                  <c:v>18247</c:v>
                </c:pt>
                <c:pt idx="226">
                  <c:v>18256</c:v>
                </c:pt>
                <c:pt idx="227">
                  <c:v>18281</c:v>
                </c:pt>
                <c:pt idx="228">
                  <c:v>18598</c:v>
                </c:pt>
                <c:pt idx="229">
                  <c:v>18598</c:v>
                </c:pt>
                <c:pt idx="230">
                  <c:v>18625</c:v>
                </c:pt>
                <c:pt idx="231">
                  <c:v>18626</c:v>
                </c:pt>
                <c:pt idx="232">
                  <c:v>18626</c:v>
                </c:pt>
                <c:pt idx="233">
                  <c:v>18626</c:v>
                </c:pt>
                <c:pt idx="234">
                  <c:v>18626</c:v>
                </c:pt>
                <c:pt idx="235">
                  <c:v>18630</c:v>
                </c:pt>
                <c:pt idx="236">
                  <c:v>18654</c:v>
                </c:pt>
                <c:pt idx="237">
                  <c:v>18658</c:v>
                </c:pt>
                <c:pt idx="238">
                  <c:v>18663</c:v>
                </c:pt>
                <c:pt idx="239">
                  <c:v>18663</c:v>
                </c:pt>
                <c:pt idx="240">
                  <c:v>18667</c:v>
                </c:pt>
                <c:pt idx="241">
                  <c:v>18676</c:v>
                </c:pt>
                <c:pt idx="242">
                  <c:v>18705</c:v>
                </c:pt>
                <c:pt idx="243">
                  <c:v>18731</c:v>
                </c:pt>
                <c:pt idx="244">
                  <c:v>18742</c:v>
                </c:pt>
                <c:pt idx="245">
                  <c:v>18742</c:v>
                </c:pt>
                <c:pt idx="246">
                  <c:v>18764</c:v>
                </c:pt>
                <c:pt idx="247">
                  <c:v>18773</c:v>
                </c:pt>
                <c:pt idx="248">
                  <c:v>18779</c:v>
                </c:pt>
                <c:pt idx="249">
                  <c:v>18787</c:v>
                </c:pt>
                <c:pt idx="250">
                  <c:v>18788</c:v>
                </c:pt>
                <c:pt idx="251">
                  <c:v>19030</c:v>
                </c:pt>
                <c:pt idx="252">
                  <c:v>19069</c:v>
                </c:pt>
                <c:pt idx="253">
                  <c:v>19078</c:v>
                </c:pt>
                <c:pt idx="254">
                  <c:v>19078</c:v>
                </c:pt>
                <c:pt idx="255">
                  <c:v>19078</c:v>
                </c:pt>
                <c:pt idx="256">
                  <c:v>19104</c:v>
                </c:pt>
                <c:pt idx="257">
                  <c:v>19110</c:v>
                </c:pt>
                <c:pt idx="258">
                  <c:v>19110</c:v>
                </c:pt>
                <c:pt idx="259">
                  <c:v>19115</c:v>
                </c:pt>
                <c:pt idx="260">
                  <c:v>19124</c:v>
                </c:pt>
                <c:pt idx="261">
                  <c:v>19157</c:v>
                </c:pt>
                <c:pt idx="262">
                  <c:v>19157</c:v>
                </c:pt>
                <c:pt idx="263">
                  <c:v>19161</c:v>
                </c:pt>
                <c:pt idx="264">
                  <c:v>19165</c:v>
                </c:pt>
                <c:pt idx="265">
                  <c:v>19171</c:v>
                </c:pt>
                <c:pt idx="266">
                  <c:v>19180</c:v>
                </c:pt>
                <c:pt idx="267">
                  <c:v>19183</c:v>
                </c:pt>
                <c:pt idx="268">
                  <c:v>19493</c:v>
                </c:pt>
                <c:pt idx="269">
                  <c:v>19539</c:v>
                </c:pt>
                <c:pt idx="270">
                  <c:v>19562</c:v>
                </c:pt>
                <c:pt idx="271">
                  <c:v>19632</c:v>
                </c:pt>
                <c:pt idx="272">
                  <c:v>19641</c:v>
                </c:pt>
                <c:pt idx="273">
                  <c:v>19677</c:v>
                </c:pt>
                <c:pt idx="274">
                  <c:v>19981</c:v>
                </c:pt>
                <c:pt idx="275">
                  <c:v>20000</c:v>
                </c:pt>
                <c:pt idx="276">
                  <c:v>20018</c:v>
                </c:pt>
                <c:pt idx="277">
                  <c:v>20019</c:v>
                </c:pt>
                <c:pt idx="278">
                  <c:v>20019</c:v>
                </c:pt>
                <c:pt idx="279">
                  <c:v>20019</c:v>
                </c:pt>
                <c:pt idx="280">
                  <c:v>20028</c:v>
                </c:pt>
                <c:pt idx="281">
                  <c:v>20061</c:v>
                </c:pt>
                <c:pt idx="282">
                  <c:v>20062</c:v>
                </c:pt>
                <c:pt idx="283">
                  <c:v>20065</c:v>
                </c:pt>
                <c:pt idx="284">
                  <c:v>20065</c:v>
                </c:pt>
                <c:pt idx="285">
                  <c:v>20084</c:v>
                </c:pt>
                <c:pt idx="286">
                  <c:v>20087</c:v>
                </c:pt>
                <c:pt idx="287">
                  <c:v>20093</c:v>
                </c:pt>
                <c:pt idx="288">
                  <c:v>20120</c:v>
                </c:pt>
                <c:pt idx="289">
                  <c:v>20121</c:v>
                </c:pt>
                <c:pt idx="290">
                  <c:v>20166</c:v>
                </c:pt>
                <c:pt idx="291">
                  <c:v>20175</c:v>
                </c:pt>
                <c:pt idx="292">
                  <c:v>20466</c:v>
                </c:pt>
                <c:pt idx="293">
                  <c:v>20471</c:v>
                </c:pt>
                <c:pt idx="294">
                  <c:v>20471</c:v>
                </c:pt>
                <c:pt idx="295">
                  <c:v>20485</c:v>
                </c:pt>
                <c:pt idx="296">
                  <c:v>20499</c:v>
                </c:pt>
                <c:pt idx="297">
                  <c:v>20499</c:v>
                </c:pt>
                <c:pt idx="298">
                  <c:v>20499</c:v>
                </c:pt>
                <c:pt idx="299">
                  <c:v>20522</c:v>
                </c:pt>
                <c:pt idx="300">
                  <c:v>20573</c:v>
                </c:pt>
                <c:pt idx="301">
                  <c:v>20573</c:v>
                </c:pt>
                <c:pt idx="302">
                  <c:v>20582</c:v>
                </c:pt>
                <c:pt idx="303">
                  <c:v>20582</c:v>
                </c:pt>
                <c:pt idx="304">
                  <c:v>20610</c:v>
                </c:pt>
                <c:pt idx="305">
                  <c:v>20610</c:v>
                </c:pt>
                <c:pt idx="306">
                  <c:v>20615</c:v>
                </c:pt>
                <c:pt idx="307">
                  <c:v>20615</c:v>
                </c:pt>
                <c:pt idx="308">
                  <c:v>20638</c:v>
                </c:pt>
                <c:pt idx="309">
                  <c:v>20917</c:v>
                </c:pt>
                <c:pt idx="310">
                  <c:v>20955</c:v>
                </c:pt>
                <c:pt idx="311">
                  <c:v>20988</c:v>
                </c:pt>
                <c:pt idx="312">
                  <c:v>21099</c:v>
                </c:pt>
                <c:pt idx="313">
                  <c:v>21113</c:v>
                </c:pt>
                <c:pt idx="314">
                  <c:v>21403</c:v>
                </c:pt>
                <c:pt idx="315">
                  <c:v>21412</c:v>
                </c:pt>
                <c:pt idx="316">
                  <c:v>21421</c:v>
                </c:pt>
                <c:pt idx="317">
                  <c:v>21449</c:v>
                </c:pt>
                <c:pt idx="318">
                  <c:v>21454</c:v>
                </c:pt>
                <c:pt idx="319">
                  <c:v>21457</c:v>
                </c:pt>
                <c:pt idx="320">
                  <c:v>21462</c:v>
                </c:pt>
                <c:pt idx="321">
                  <c:v>21486</c:v>
                </c:pt>
                <c:pt idx="322">
                  <c:v>21500</c:v>
                </c:pt>
                <c:pt idx="323">
                  <c:v>21514</c:v>
                </c:pt>
                <c:pt idx="324">
                  <c:v>21514</c:v>
                </c:pt>
                <c:pt idx="325">
                  <c:v>21536</c:v>
                </c:pt>
                <c:pt idx="326">
                  <c:v>21550</c:v>
                </c:pt>
                <c:pt idx="327">
                  <c:v>21551</c:v>
                </c:pt>
                <c:pt idx="328">
                  <c:v>21559</c:v>
                </c:pt>
                <c:pt idx="329">
                  <c:v>21855</c:v>
                </c:pt>
                <c:pt idx="330">
                  <c:v>21878</c:v>
                </c:pt>
                <c:pt idx="331">
                  <c:v>21892</c:v>
                </c:pt>
                <c:pt idx="332">
                  <c:v>21901</c:v>
                </c:pt>
                <c:pt idx="333">
                  <c:v>21901</c:v>
                </c:pt>
                <c:pt idx="334">
                  <c:v>21901</c:v>
                </c:pt>
                <c:pt idx="335">
                  <c:v>21901</c:v>
                </c:pt>
                <c:pt idx="336">
                  <c:v>21901</c:v>
                </c:pt>
                <c:pt idx="337">
                  <c:v>21901</c:v>
                </c:pt>
                <c:pt idx="338">
                  <c:v>21901</c:v>
                </c:pt>
                <c:pt idx="339">
                  <c:v>21901</c:v>
                </c:pt>
                <c:pt idx="340">
                  <c:v>21906</c:v>
                </c:pt>
                <c:pt idx="341">
                  <c:v>21909</c:v>
                </c:pt>
                <c:pt idx="342">
                  <c:v>21909</c:v>
                </c:pt>
                <c:pt idx="343">
                  <c:v>21910</c:v>
                </c:pt>
                <c:pt idx="344">
                  <c:v>21910</c:v>
                </c:pt>
                <c:pt idx="345">
                  <c:v>21915</c:v>
                </c:pt>
                <c:pt idx="346">
                  <c:v>21929</c:v>
                </c:pt>
                <c:pt idx="347">
                  <c:v>21929</c:v>
                </c:pt>
                <c:pt idx="348">
                  <c:v>21929</c:v>
                </c:pt>
                <c:pt idx="349">
                  <c:v>21932</c:v>
                </c:pt>
                <c:pt idx="350">
                  <c:v>21938</c:v>
                </c:pt>
                <c:pt idx="351">
                  <c:v>21938</c:v>
                </c:pt>
                <c:pt idx="352">
                  <c:v>21938</c:v>
                </c:pt>
                <c:pt idx="353">
                  <c:v>21938</c:v>
                </c:pt>
                <c:pt idx="354">
                  <c:v>21943</c:v>
                </c:pt>
                <c:pt idx="355">
                  <c:v>21943</c:v>
                </c:pt>
                <c:pt idx="356">
                  <c:v>21943</c:v>
                </c:pt>
                <c:pt idx="357">
                  <c:v>21952</c:v>
                </c:pt>
                <c:pt idx="358">
                  <c:v>21965</c:v>
                </c:pt>
                <c:pt idx="359">
                  <c:v>21988</c:v>
                </c:pt>
                <c:pt idx="360">
                  <c:v>22008</c:v>
                </c:pt>
                <c:pt idx="361">
                  <c:v>22316</c:v>
                </c:pt>
                <c:pt idx="362">
                  <c:v>22316</c:v>
                </c:pt>
                <c:pt idx="363">
                  <c:v>22316</c:v>
                </c:pt>
                <c:pt idx="364">
                  <c:v>22316</c:v>
                </c:pt>
                <c:pt idx="365">
                  <c:v>22316</c:v>
                </c:pt>
                <c:pt idx="366">
                  <c:v>22353</c:v>
                </c:pt>
                <c:pt idx="367">
                  <c:v>22353</c:v>
                </c:pt>
                <c:pt idx="368">
                  <c:v>22353</c:v>
                </c:pt>
                <c:pt idx="369">
                  <c:v>22353</c:v>
                </c:pt>
                <c:pt idx="370">
                  <c:v>22353</c:v>
                </c:pt>
                <c:pt idx="371">
                  <c:v>22353</c:v>
                </c:pt>
                <c:pt idx="372">
                  <c:v>22357</c:v>
                </c:pt>
                <c:pt idx="373">
                  <c:v>22380</c:v>
                </c:pt>
                <c:pt idx="374">
                  <c:v>22381</c:v>
                </c:pt>
                <c:pt idx="375">
                  <c:v>22390</c:v>
                </c:pt>
                <c:pt idx="376">
                  <c:v>22390</c:v>
                </c:pt>
                <c:pt idx="377">
                  <c:v>22390</c:v>
                </c:pt>
                <c:pt idx="378">
                  <c:v>22390</c:v>
                </c:pt>
                <c:pt idx="379">
                  <c:v>22390</c:v>
                </c:pt>
                <c:pt idx="380">
                  <c:v>22390</c:v>
                </c:pt>
                <c:pt idx="381">
                  <c:v>22390</c:v>
                </c:pt>
                <c:pt idx="382">
                  <c:v>22399</c:v>
                </c:pt>
                <c:pt idx="383">
                  <c:v>22418</c:v>
                </c:pt>
                <c:pt idx="384">
                  <c:v>22426</c:v>
                </c:pt>
                <c:pt idx="385">
                  <c:v>22463</c:v>
                </c:pt>
                <c:pt idx="386">
                  <c:v>22469</c:v>
                </c:pt>
                <c:pt idx="387">
                  <c:v>22725</c:v>
                </c:pt>
                <c:pt idx="388">
                  <c:v>22754</c:v>
                </c:pt>
                <c:pt idx="389">
                  <c:v>22782</c:v>
                </c:pt>
                <c:pt idx="390">
                  <c:v>22818</c:v>
                </c:pt>
                <c:pt idx="391">
                  <c:v>22833</c:v>
                </c:pt>
                <c:pt idx="392">
                  <c:v>22833</c:v>
                </c:pt>
                <c:pt idx="393">
                  <c:v>22833</c:v>
                </c:pt>
                <c:pt idx="394">
                  <c:v>22841</c:v>
                </c:pt>
                <c:pt idx="395">
                  <c:v>22841</c:v>
                </c:pt>
                <c:pt idx="396">
                  <c:v>22842</c:v>
                </c:pt>
                <c:pt idx="397">
                  <c:v>22842</c:v>
                </c:pt>
                <c:pt idx="398">
                  <c:v>22842</c:v>
                </c:pt>
                <c:pt idx="399">
                  <c:v>22847</c:v>
                </c:pt>
                <c:pt idx="400">
                  <c:v>22847</c:v>
                </c:pt>
                <c:pt idx="401">
                  <c:v>22847</c:v>
                </c:pt>
                <c:pt idx="402">
                  <c:v>22847</c:v>
                </c:pt>
                <c:pt idx="403">
                  <c:v>22847</c:v>
                </c:pt>
                <c:pt idx="404">
                  <c:v>22847</c:v>
                </c:pt>
                <c:pt idx="405">
                  <c:v>22847</c:v>
                </c:pt>
                <c:pt idx="406">
                  <c:v>22850</c:v>
                </c:pt>
                <c:pt idx="407">
                  <c:v>22869</c:v>
                </c:pt>
                <c:pt idx="408">
                  <c:v>22870</c:v>
                </c:pt>
                <c:pt idx="409">
                  <c:v>23262</c:v>
                </c:pt>
                <c:pt idx="410">
                  <c:v>23271</c:v>
                </c:pt>
                <c:pt idx="411">
                  <c:v>23271</c:v>
                </c:pt>
                <c:pt idx="412">
                  <c:v>23285</c:v>
                </c:pt>
                <c:pt idx="413">
                  <c:v>23294</c:v>
                </c:pt>
                <c:pt idx="414">
                  <c:v>23294</c:v>
                </c:pt>
                <c:pt idx="415">
                  <c:v>23367</c:v>
                </c:pt>
                <c:pt idx="416">
                  <c:v>23717</c:v>
                </c:pt>
                <c:pt idx="417">
                  <c:v>23726</c:v>
                </c:pt>
                <c:pt idx="418">
                  <c:v>23727</c:v>
                </c:pt>
                <c:pt idx="419">
                  <c:v>23745</c:v>
                </c:pt>
                <c:pt idx="420">
                  <c:v>23760</c:v>
                </c:pt>
                <c:pt idx="421">
                  <c:v>23774</c:v>
                </c:pt>
                <c:pt idx="422">
                  <c:v>23808</c:v>
                </c:pt>
                <c:pt idx="423">
                  <c:v>23848</c:v>
                </c:pt>
                <c:pt idx="424">
                  <c:v>23862</c:v>
                </c:pt>
                <c:pt idx="425">
                  <c:v>23862</c:v>
                </c:pt>
                <c:pt idx="426">
                  <c:v>23862</c:v>
                </c:pt>
                <c:pt idx="427">
                  <c:v>24156</c:v>
                </c:pt>
                <c:pt idx="428">
                  <c:v>24156</c:v>
                </c:pt>
                <c:pt idx="429">
                  <c:v>24156</c:v>
                </c:pt>
                <c:pt idx="430">
                  <c:v>24198</c:v>
                </c:pt>
                <c:pt idx="431">
                  <c:v>24236</c:v>
                </c:pt>
                <c:pt idx="432">
                  <c:v>24249</c:v>
                </c:pt>
                <c:pt idx="433">
                  <c:v>24249</c:v>
                </c:pt>
                <c:pt idx="434">
                  <c:v>24305</c:v>
                </c:pt>
                <c:pt idx="435">
                  <c:v>24345</c:v>
                </c:pt>
                <c:pt idx="436">
                  <c:v>24351</c:v>
                </c:pt>
                <c:pt idx="437">
                  <c:v>24359</c:v>
                </c:pt>
                <c:pt idx="438">
                  <c:v>24655</c:v>
                </c:pt>
                <c:pt idx="439">
                  <c:v>24655</c:v>
                </c:pt>
                <c:pt idx="440">
                  <c:v>24655</c:v>
                </c:pt>
                <c:pt idx="441">
                  <c:v>24655</c:v>
                </c:pt>
                <c:pt idx="442">
                  <c:v>24678</c:v>
                </c:pt>
                <c:pt idx="443">
                  <c:v>24729</c:v>
                </c:pt>
                <c:pt idx="444">
                  <c:v>24737</c:v>
                </c:pt>
                <c:pt idx="445">
                  <c:v>24738</c:v>
                </c:pt>
                <c:pt idx="446">
                  <c:v>24738</c:v>
                </c:pt>
                <c:pt idx="447">
                  <c:v>24752</c:v>
                </c:pt>
                <c:pt idx="448">
                  <c:v>24760</c:v>
                </c:pt>
                <c:pt idx="449">
                  <c:v>24760</c:v>
                </c:pt>
                <c:pt idx="450">
                  <c:v>24803</c:v>
                </c:pt>
                <c:pt idx="451">
                  <c:v>24803</c:v>
                </c:pt>
                <c:pt idx="452">
                  <c:v>25147</c:v>
                </c:pt>
                <c:pt idx="453">
                  <c:v>25152</c:v>
                </c:pt>
                <c:pt idx="454">
                  <c:v>25153</c:v>
                </c:pt>
                <c:pt idx="455">
                  <c:v>25162</c:v>
                </c:pt>
                <c:pt idx="456">
                  <c:v>25167</c:v>
                </c:pt>
                <c:pt idx="457">
                  <c:v>25193</c:v>
                </c:pt>
                <c:pt idx="458">
                  <c:v>25222</c:v>
                </c:pt>
                <c:pt idx="459">
                  <c:v>25249</c:v>
                </c:pt>
                <c:pt idx="460">
                  <c:v>25255</c:v>
                </c:pt>
                <c:pt idx="461">
                  <c:v>25263</c:v>
                </c:pt>
                <c:pt idx="462">
                  <c:v>25263</c:v>
                </c:pt>
                <c:pt idx="463">
                  <c:v>25291</c:v>
                </c:pt>
                <c:pt idx="464">
                  <c:v>25291</c:v>
                </c:pt>
                <c:pt idx="465">
                  <c:v>25540</c:v>
                </c:pt>
                <c:pt idx="466">
                  <c:v>25605</c:v>
                </c:pt>
                <c:pt idx="467">
                  <c:v>25605</c:v>
                </c:pt>
                <c:pt idx="468">
                  <c:v>25605</c:v>
                </c:pt>
                <c:pt idx="469">
                  <c:v>25614</c:v>
                </c:pt>
                <c:pt idx="470">
                  <c:v>25627</c:v>
                </c:pt>
                <c:pt idx="471">
                  <c:v>25627</c:v>
                </c:pt>
                <c:pt idx="472">
                  <c:v>25659</c:v>
                </c:pt>
                <c:pt idx="473">
                  <c:v>25664</c:v>
                </c:pt>
                <c:pt idx="474">
                  <c:v>25669</c:v>
                </c:pt>
                <c:pt idx="475">
                  <c:v>25678</c:v>
                </c:pt>
                <c:pt idx="476">
                  <c:v>25678</c:v>
                </c:pt>
                <c:pt idx="477">
                  <c:v>25678</c:v>
                </c:pt>
                <c:pt idx="478">
                  <c:v>25679</c:v>
                </c:pt>
                <c:pt idx="479">
                  <c:v>25706</c:v>
                </c:pt>
                <c:pt idx="480">
                  <c:v>25721</c:v>
                </c:pt>
                <c:pt idx="481">
                  <c:v>25772</c:v>
                </c:pt>
                <c:pt idx="482">
                  <c:v>26051</c:v>
                </c:pt>
                <c:pt idx="483">
                  <c:v>26060</c:v>
                </c:pt>
                <c:pt idx="484">
                  <c:v>26117</c:v>
                </c:pt>
                <c:pt idx="485">
                  <c:v>26134</c:v>
                </c:pt>
                <c:pt idx="486">
                  <c:v>26167</c:v>
                </c:pt>
                <c:pt idx="487">
                  <c:v>26190</c:v>
                </c:pt>
                <c:pt idx="488">
                  <c:v>26238</c:v>
                </c:pt>
                <c:pt idx="489">
                  <c:v>26568</c:v>
                </c:pt>
                <c:pt idx="490">
                  <c:v>26614</c:v>
                </c:pt>
                <c:pt idx="491">
                  <c:v>26629</c:v>
                </c:pt>
                <c:pt idx="492">
                  <c:v>26648</c:v>
                </c:pt>
                <c:pt idx="493">
                  <c:v>26648</c:v>
                </c:pt>
                <c:pt idx="494">
                  <c:v>26648</c:v>
                </c:pt>
                <c:pt idx="495">
                  <c:v>26648</c:v>
                </c:pt>
                <c:pt idx="496">
                  <c:v>26648</c:v>
                </c:pt>
                <c:pt idx="497">
                  <c:v>26648</c:v>
                </c:pt>
                <c:pt idx="498">
                  <c:v>26661</c:v>
                </c:pt>
                <c:pt idx="499">
                  <c:v>26679</c:v>
                </c:pt>
                <c:pt idx="500">
                  <c:v>26679</c:v>
                </c:pt>
                <c:pt idx="501">
                  <c:v>26707</c:v>
                </c:pt>
                <c:pt idx="502">
                  <c:v>27029</c:v>
                </c:pt>
                <c:pt idx="503">
                  <c:v>27034</c:v>
                </c:pt>
                <c:pt idx="504">
                  <c:v>27040</c:v>
                </c:pt>
                <c:pt idx="505">
                  <c:v>27044</c:v>
                </c:pt>
                <c:pt idx="506">
                  <c:v>27099</c:v>
                </c:pt>
                <c:pt idx="507">
                  <c:v>27108</c:v>
                </c:pt>
                <c:pt idx="508">
                  <c:v>27122</c:v>
                </c:pt>
                <c:pt idx="509">
                  <c:v>27399</c:v>
                </c:pt>
                <c:pt idx="510">
                  <c:v>27491</c:v>
                </c:pt>
                <c:pt idx="511">
                  <c:v>27492</c:v>
                </c:pt>
                <c:pt idx="512">
                  <c:v>27561</c:v>
                </c:pt>
                <c:pt idx="513">
                  <c:v>27580</c:v>
                </c:pt>
                <c:pt idx="514">
                  <c:v>27588</c:v>
                </c:pt>
                <c:pt idx="515">
                  <c:v>27588</c:v>
                </c:pt>
                <c:pt idx="516">
                  <c:v>27891</c:v>
                </c:pt>
                <c:pt idx="517">
                  <c:v>27990</c:v>
                </c:pt>
                <c:pt idx="518">
                  <c:v>27990</c:v>
                </c:pt>
                <c:pt idx="519">
                  <c:v>27995</c:v>
                </c:pt>
                <c:pt idx="520">
                  <c:v>28003</c:v>
                </c:pt>
                <c:pt idx="521">
                  <c:v>28003</c:v>
                </c:pt>
                <c:pt idx="522">
                  <c:v>28007</c:v>
                </c:pt>
                <c:pt idx="523">
                  <c:v>28012</c:v>
                </c:pt>
                <c:pt idx="524">
                  <c:v>28018</c:v>
                </c:pt>
                <c:pt idx="525">
                  <c:v>28052</c:v>
                </c:pt>
                <c:pt idx="526">
                  <c:v>28077</c:v>
                </c:pt>
                <c:pt idx="527">
                  <c:v>28391</c:v>
                </c:pt>
                <c:pt idx="528">
                  <c:v>28391</c:v>
                </c:pt>
                <c:pt idx="529">
                  <c:v>28409</c:v>
                </c:pt>
                <c:pt idx="530">
                  <c:v>28464</c:v>
                </c:pt>
                <c:pt idx="531">
                  <c:v>28464</c:v>
                </c:pt>
                <c:pt idx="532">
                  <c:v>28469</c:v>
                </c:pt>
                <c:pt idx="533">
                  <c:v>28473</c:v>
                </c:pt>
                <c:pt idx="534">
                  <c:v>28510</c:v>
                </c:pt>
                <c:pt idx="535">
                  <c:v>28564</c:v>
                </c:pt>
                <c:pt idx="536">
                  <c:v>28865</c:v>
                </c:pt>
                <c:pt idx="537">
                  <c:v>28928</c:v>
                </c:pt>
                <c:pt idx="538">
                  <c:v>28936</c:v>
                </c:pt>
                <c:pt idx="539">
                  <c:v>28944</c:v>
                </c:pt>
                <c:pt idx="540">
                  <c:v>28981</c:v>
                </c:pt>
                <c:pt idx="541">
                  <c:v>28981</c:v>
                </c:pt>
                <c:pt idx="542">
                  <c:v>29303</c:v>
                </c:pt>
                <c:pt idx="543">
                  <c:v>29331</c:v>
                </c:pt>
                <c:pt idx="544">
                  <c:v>29332</c:v>
                </c:pt>
                <c:pt idx="545">
                  <c:v>29385</c:v>
                </c:pt>
                <c:pt idx="546">
                  <c:v>29456</c:v>
                </c:pt>
                <c:pt idx="547">
                  <c:v>29473</c:v>
                </c:pt>
                <c:pt idx="548">
                  <c:v>29795</c:v>
                </c:pt>
                <c:pt idx="549">
                  <c:v>29880</c:v>
                </c:pt>
                <c:pt idx="550">
                  <c:v>29894</c:v>
                </c:pt>
                <c:pt idx="551">
                  <c:v>29908.5</c:v>
                </c:pt>
                <c:pt idx="552">
                  <c:v>29920</c:v>
                </c:pt>
                <c:pt idx="553">
                  <c:v>30304</c:v>
                </c:pt>
                <c:pt idx="554">
                  <c:v>30305</c:v>
                </c:pt>
                <c:pt idx="555">
                  <c:v>30343</c:v>
                </c:pt>
                <c:pt idx="556">
                  <c:v>30343</c:v>
                </c:pt>
                <c:pt idx="557">
                  <c:v>30343</c:v>
                </c:pt>
                <c:pt idx="558">
                  <c:v>30354.5</c:v>
                </c:pt>
                <c:pt idx="559">
                  <c:v>30357</c:v>
                </c:pt>
                <c:pt idx="560">
                  <c:v>30357</c:v>
                </c:pt>
                <c:pt idx="561">
                  <c:v>30357</c:v>
                </c:pt>
                <c:pt idx="562">
                  <c:v>30748</c:v>
                </c:pt>
                <c:pt idx="563">
                  <c:v>30778</c:v>
                </c:pt>
                <c:pt idx="564">
                  <c:v>30798</c:v>
                </c:pt>
                <c:pt idx="565">
                  <c:v>30799</c:v>
                </c:pt>
                <c:pt idx="566">
                  <c:v>30799</c:v>
                </c:pt>
                <c:pt idx="567">
                  <c:v>30877</c:v>
                </c:pt>
                <c:pt idx="568">
                  <c:v>31241</c:v>
                </c:pt>
                <c:pt idx="569">
                  <c:v>31241</c:v>
                </c:pt>
                <c:pt idx="570">
                  <c:v>31269.5</c:v>
                </c:pt>
                <c:pt idx="571">
                  <c:v>31301</c:v>
                </c:pt>
                <c:pt idx="572">
                  <c:v>31301</c:v>
                </c:pt>
                <c:pt idx="573">
                  <c:v>31699</c:v>
                </c:pt>
                <c:pt idx="574">
                  <c:v>31748</c:v>
                </c:pt>
                <c:pt idx="575">
                  <c:v>31748</c:v>
                </c:pt>
                <c:pt idx="576">
                  <c:v>31753</c:v>
                </c:pt>
                <c:pt idx="577">
                  <c:v>31762</c:v>
                </c:pt>
                <c:pt idx="578">
                  <c:v>32118</c:v>
                </c:pt>
                <c:pt idx="579">
                  <c:v>32132</c:v>
                </c:pt>
                <c:pt idx="580">
                  <c:v>32132</c:v>
                </c:pt>
                <c:pt idx="581">
                  <c:v>32152.5</c:v>
                </c:pt>
                <c:pt idx="582">
                  <c:v>32160</c:v>
                </c:pt>
                <c:pt idx="583">
                  <c:v>32160</c:v>
                </c:pt>
                <c:pt idx="584">
                  <c:v>32168.5</c:v>
                </c:pt>
                <c:pt idx="585">
                  <c:v>32172</c:v>
                </c:pt>
                <c:pt idx="586">
                  <c:v>32173.5</c:v>
                </c:pt>
                <c:pt idx="587">
                  <c:v>32618.5</c:v>
                </c:pt>
                <c:pt idx="588">
                  <c:v>32643.5</c:v>
                </c:pt>
                <c:pt idx="589">
                  <c:v>32643.5</c:v>
                </c:pt>
                <c:pt idx="590">
                  <c:v>32643.5</c:v>
                </c:pt>
                <c:pt idx="591">
                  <c:v>32643.5</c:v>
                </c:pt>
                <c:pt idx="592">
                  <c:v>32643.5</c:v>
                </c:pt>
                <c:pt idx="593">
                  <c:v>32643.5</c:v>
                </c:pt>
                <c:pt idx="594">
                  <c:v>32677.5</c:v>
                </c:pt>
                <c:pt idx="595">
                  <c:v>32677.5</c:v>
                </c:pt>
                <c:pt idx="596">
                  <c:v>32685</c:v>
                </c:pt>
                <c:pt idx="597">
                  <c:v>33067</c:v>
                </c:pt>
                <c:pt idx="598">
                  <c:v>33087</c:v>
                </c:pt>
                <c:pt idx="599">
                  <c:v>33091</c:v>
                </c:pt>
                <c:pt idx="600">
                  <c:v>33534</c:v>
                </c:pt>
                <c:pt idx="601">
                  <c:v>33561.5</c:v>
                </c:pt>
                <c:pt idx="602">
                  <c:v>33561.5</c:v>
                </c:pt>
                <c:pt idx="603">
                  <c:v>33593</c:v>
                </c:pt>
                <c:pt idx="604">
                  <c:v>33603</c:v>
                </c:pt>
                <c:pt idx="605">
                  <c:v>33640</c:v>
                </c:pt>
                <c:pt idx="606">
                  <c:v>34016.5</c:v>
                </c:pt>
                <c:pt idx="607">
                  <c:v>34019</c:v>
                </c:pt>
                <c:pt idx="608">
                  <c:v>34050</c:v>
                </c:pt>
                <c:pt idx="609">
                  <c:v>34115</c:v>
                </c:pt>
                <c:pt idx="610">
                  <c:v>34143</c:v>
                </c:pt>
                <c:pt idx="611">
                  <c:v>34494</c:v>
                </c:pt>
                <c:pt idx="612">
                  <c:v>34568</c:v>
                </c:pt>
                <c:pt idx="613">
                  <c:v>34992</c:v>
                </c:pt>
                <c:pt idx="614">
                  <c:v>35107</c:v>
                </c:pt>
                <c:pt idx="615">
                  <c:v>35369</c:v>
                </c:pt>
                <c:pt idx="616">
                  <c:v>35426</c:v>
                </c:pt>
                <c:pt idx="617">
                  <c:v>35435</c:v>
                </c:pt>
                <c:pt idx="618">
                  <c:v>35446</c:v>
                </c:pt>
                <c:pt idx="619">
                  <c:v>35446</c:v>
                </c:pt>
                <c:pt idx="620">
                  <c:v>35446</c:v>
                </c:pt>
                <c:pt idx="621">
                  <c:v>35536</c:v>
                </c:pt>
                <c:pt idx="622">
                  <c:v>35864</c:v>
                </c:pt>
                <c:pt idx="623">
                  <c:v>35881</c:v>
                </c:pt>
                <c:pt idx="624">
                  <c:v>35910</c:v>
                </c:pt>
                <c:pt idx="625">
                  <c:v>35914.5</c:v>
                </c:pt>
                <c:pt idx="626">
                  <c:v>36291</c:v>
                </c:pt>
                <c:pt idx="627">
                  <c:v>36310.5</c:v>
                </c:pt>
                <c:pt idx="628">
                  <c:v>36338</c:v>
                </c:pt>
                <c:pt idx="629">
                  <c:v>36389</c:v>
                </c:pt>
                <c:pt idx="630">
                  <c:v>36441</c:v>
                </c:pt>
                <c:pt idx="631">
                  <c:v>36836</c:v>
                </c:pt>
                <c:pt idx="632">
                  <c:v>36892</c:v>
                </c:pt>
                <c:pt idx="633">
                  <c:v>36893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3B1-4D7C-BDB1-6535336448F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-6984</c:v>
                </c:pt>
                <c:pt idx="1">
                  <c:v>-6947</c:v>
                </c:pt>
                <c:pt idx="2">
                  <c:v>-5992</c:v>
                </c:pt>
                <c:pt idx="3">
                  <c:v>-5656</c:v>
                </c:pt>
                <c:pt idx="4">
                  <c:v>-5167</c:v>
                </c:pt>
                <c:pt idx="5">
                  <c:v>-5162</c:v>
                </c:pt>
                <c:pt idx="6">
                  <c:v>-4156</c:v>
                </c:pt>
                <c:pt idx="7">
                  <c:v>-3737</c:v>
                </c:pt>
                <c:pt idx="8">
                  <c:v>-3308</c:v>
                </c:pt>
                <c:pt idx="9">
                  <c:v>-2228</c:v>
                </c:pt>
                <c:pt idx="10">
                  <c:v>-1854</c:v>
                </c:pt>
                <c:pt idx="11">
                  <c:v>0</c:v>
                </c:pt>
                <c:pt idx="12">
                  <c:v>5</c:v>
                </c:pt>
                <c:pt idx="13">
                  <c:v>28</c:v>
                </c:pt>
                <c:pt idx="14">
                  <c:v>2404</c:v>
                </c:pt>
                <c:pt idx="15">
                  <c:v>3238</c:v>
                </c:pt>
                <c:pt idx="16">
                  <c:v>4221</c:v>
                </c:pt>
                <c:pt idx="17">
                  <c:v>5577</c:v>
                </c:pt>
                <c:pt idx="18">
                  <c:v>5656</c:v>
                </c:pt>
                <c:pt idx="19">
                  <c:v>6099</c:v>
                </c:pt>
                <c:pt idx="20">
                  <c:v>8426</c:v>
                </c:pt>
                <c:pt idx="21">
                  <c:v>11126</c:v>
                </c:pt>
                <c:pt idx="22">
                  <c:v>11198</c:v>
                </c:pt>
                <c:pt idx="23">
                  <c:v>11226</c:v>
                </c:pt>
                <c:pt idx="24">
                  <c:v>11263</c:v>
                </c:pt>
                <c:pt idx="25">
                  <c:v>11277</c:v>
                </c:pt>
                <c:pt idx="26">
                  <c:v>11592</c:v>
                </c:pt>
                <c:pt idx="27">
                  <c:v>11609</c:v>
                </c:pt>
                <c:pt idx="28">
                  <c:v>11673</c:v>
                </c:pt>
                <c:pt idx="29">
                  <c:v>11678</c:v>
                </c:pt>
                <c:pt idx="30">
                  <c:v>12058</c:v>
                </c:pt>
                <c:pt idx="31">
                  <c:v>12079</c:v>
                </c:pt>
                <c:pt idx="32">
                  <c:v>12094</c:v>
                </c:pt>
                <c:pt idx="33">
                  <c:v>12099</c:v>
                </c:pt>
                <c:pt idx="34">
                  <c:v>12107</c:v>
                </c:pt>
                <c:pt idx="35">
                  <c:v>12113</c:v>
                </c:pt>
                <c:pt idx="36">
                  <c:v>12164</c:v>
                </c:pt>
                <c:pt idx="37">
                  <c:v>12173</c:v>
                </c:pt>
                <c:pt idx="38">
                  <c:v>12181</c:v>
                </c:pt>
                <c:pt idx="39">
                  <c:v>12524</c:v>
                </c:pt>
                <c:pt idx="40">
                  <c:v>12532</c:v>
                </c:pt>
                <c:pt idx="41">
                  <c:v>12550</c:v>
                </c:pt>
                <c:pt idx="42">
                  <c:v>12554</c:v>
                </c:pt>
                <c:pt idx="43">
                  <c:v>12555</c:v>
                </c:pt>
                <c:pt idx="44">
                  <c:v>12565</c:v>
                </c:pt>
                <c:pt idx="45">
                  <c:v>12579</c:v>
                </c:pt>
                <c:pt idx="46">
                  <c:v>12625</c:v>
                </c:pt>
                <c:pt idx="47">
                  <c:v>12625</c:v>
                </c:pt>
                <c:pt idx="48">
                  <c:v>12662</c:v>
                </c:pt>
                <c:pt idx="49">
                  <c:v>12094</c:v>
                </c:pt>
                <c:pt idx="50">
                  <c:v>12980</c:v>
                </c:pt>
                <c:pt idx="51">
                  <c:v>12984</c:v>
                </c:pt>
                <c:pt idx="52">
                  <c:v>12991</c:v>
                </c:pt>
                <c:pt idx="53">
                  <c:v>12998</c:v>
                </c:pt>
                <c:pt idx="54">
                  <c:v>13021</c:v>
                </c:pt>
                <c:pt idx="55">
                  <c:v>13077</c:v>
                </c:pt>
                <c:pt idx="56">
                  <c:v>13113</c:v>
                </c:pt>
                <c:pt idx="57">
                  <c:v>13114</c:v>
                </c:pt>
                <c:pt idx="58">
                  <c:v>13156</c:v>
                </c:pt>
                <c:pt idx="59">
                  <c:v>13457</c:v>
                </c:pt>
                <c:pt idx="60">
                  <c:v>13510</c:v>
                </c:pt>
                <c:pt idx="61">
                  <c:v>13529</c:v>
                </c:pt>
                <c:pt idx="62">
                  <c:v>13538</c:v>
                </c:pt>
                <c:pt idx="63">
                  <c:v>13543</c:v>
                </c:pt>
                <c:pt idx="64">
                  <c:v>13543</c:v>
                </c:pt>
                <c:pt idx="65">
                  <c:v>13556</c:v>
                </c:pt>
                <c:pt idx="66">
                  <c:v>13608</c:v>
                </c:pt>
                <c:pt idx="67">
                  <c:v>13617</c:v>
                </c:pt>
                <c:pt idx="68">
                  <c:v>13888</c:v>
                </c:pt>
                <c:pt idx="69">
                  <c:v>13923</c:v>
                </c:pt>
                <c:pt idx="70">
                  <c:v>13972</c:v>
                </c:pt>
                <c:pt idx="71">
                  <c:v>14009</c:v>
                </c:pt>
                <c:pt idx="72">
                  <c:v>14009</c:v>
                </c:pt>
                <c:pt idx="73">
                  <c:v>14009</c:v>
                </c:pt>
                <c:pt idx="74">
                  <c:v>14012</c:v>
                </c:pt>
                <c:pt idx="75">
                  <c:v>14018</c:v>
                </c:pt>
                <c:pt idx="76">
                  <c:v>14018</c:v>
                </c:pt>
                <c:pt idx="77">
                  <c:v>14026</c:v>
                </c:pt>
                <c:pt idx="78">
                  <c:v>14040</c:v>
                </c:pt>
                <c:pt idx="79">
                  <c:v>14083</c:v>
                </c:pt>
                <c:pt idx="80">
                  <c:v>14091</c:v>
                </c:pt>
                <c:pt idx="81">
                  <c:v>14097</c:v>
                </c:pt>
                <c:pt idx="82">
                  <c:v>14097</c:v>
                </c:pt>
                <c:pt idx="83">
                  <c:v>14148</c:v>
                </c:pt>
                <c:pt idx="84">
                  <c:v>14171</c:v>
                </c:pt>
                <c:pt idx="85">
                  <c:v>14354</c:v>
                </c:pt>
                <c:pt idx="86">
                  <c:v>14376</c:v>
                </c:pt>
                <c:pt idx="87">
                  <c:v>14390</c:v>
                </c:pt>
                <c:pt idx="88">
                  <c:v>14390</c:v>
                </c:pt>
                <c:pt idx="89">
                  <c:v>14395</c:v>
                </c:pt>
                <c:pt idx="90">
                  <c:v>14405</c:v>
                </c:pt>
                <c:pt idx="91">
                  <c:v>14405</c:v>
                </c:pt>
                <c:pt idx="92">
                  <c:v>14424</c:v>
                </c:pt>
                <c:pt idx="93">
                  <c:v>14464</c:v>
                </c:pt>
                <c:pt idx="94">
                  <c:v>14478</c:v>
                </c:pt>
                <c:pt idx="95">
                  <c:v>14478</c:v>
                </c:pt>
                <c:pt idx="96">
                  <c:v>14489</c:v>
                </c:pt>
                <c:pt idx="97">
                  <c:v>14498</c:v>
                </c:pt>
                <c:pt idx="98">
                  <c:v>14515</c:v>
                </c:pt>
                <c:pt idx="99">
                  <c:v>14535</c:v>
                </c:pt>
                <c:pt idx="100">
                  <c:v>14540</c:v>
                </c:pt>
                <c:pt idx="101">
                  <c:v>14557</c:v>
                </c:pt>
                <c:pt idx="102">
                  <c:v>14561</c:v>
                </c:pt>
                <c:pt idx="103">
                  <c:v>14805</c:v>
                </c:pt>
                <c:pt idx="104">
                  <c:v>14805</c:v>
                </c:pt>
                <c:pt idx="105">
                  <c:v>14828</c:v>
                </c:pt>
                <c:pt idx="106">
                  <c:v>14828</c:v>
                </c:pt>
                <c:pt idx="107">
                  <c:v>14848</c:v>
                </c:pt>
                <c:pt idx="108">
                  <c:v>14856</c:v>
                </c:pt>
                <c:pt idx="109">
                  <c:v>14862</c:v>
                </c:pt>
                <c:pt idx="110">
                  <c:v>14876</c:v>
                </c:pt>
                <c:pt idx="111">
                  <c:v>14879</c:v>
                </c:pt>
                <c:pt idx="112">
                  <c:v>14879</c:v>
                </c:pt>
                <c:pt idx="113">
                  <c:v>14879</c:v>
                </c:pt>
                <c:pt idx="114">
                  <c:v>14894</c:v>
                </c:pt>
                <c:pt idx="115">
                  <c:v>14899</c:v>
                </c:pt>
                <c:pt idx="116">
                  <c:v>14899</c:v>
                </c:pt>
                <c:pt idx="117">
                  <c:v>14916</c:v>
                </c:pt>
                <c:pt idx="118">
                  <c:v>14916</c:v>
                </c:pt>
                <c:pt idx="119">
                  <c:v>14916</c:v>
                </c:pt>
                <c:pt idx="120">
                  <c:v>14959</c:v>
                </c:pt>
                <c:pt idx="121">
                  <c:v>14967</c:v>
                </c:pt>
                <c:pt idx="122">
                  <c:v>15322</c:v>
                </c:pt>
                <c:pt idx="123">
                  <c:v>15365</c:v>
                </c:pt>
                <c:pt idx="124">
                  <c:v>15430</c:v>
                </c:pt>
                <c:pt idx="125">
                  <c:v>15456</c:v>
                </c:pt>
                <c:pt idx="126">
                  <c:v>15490</c:v>
                </c:pt>
                <c:pt idx="127">
                  <c:v>15789</c:v>
                </c:pt>
                <c:pt idx="128">
                  <c:v>15806</c:v>
                </c:pt>
                <c:pt idx="129">
                  <c:v>15817</c:v>
                </c:pt>
                <c:pt idx="130">
                  <c:v>15825</c:v>
                </c:pt>
                <c:pt idx="131">
                  <c:v>15826</c:v>
                </c:pt>
                <c:pt idx="132">
                  <c:v>15830</c:v>
                </c:pt>
                <c:pt idx="133">
                  <c:v>15835</c:v>
                </c:pt>
                <c:pt idx="134">
                  <c:v>15854</c:v>
                </c:pt>
                <c:pt idx="135">
                  <c:v>15899</c:v>
                </c:pt>
                <c:pt idx="136">
                  <c:v>15900</c:v>
                </c:pt>
                <c:pt idx="137">
                  <c:v>15913</c:v>
                </c:pt>
                <c:pt idx="138">
                  <c:v>15942</c:v>
                </c:pt>
                <c:pt idx="139">
                  <c:v>15970</c:v>
                </c:pt>
                <c:pt idx="140">
                  <c:v>16148</c:v>
                </c:pt>
                <c:pt idx="141">
                  <c:v>16272</c:v>
                </c:pt>
                <c:pt idx="142">
                  <c:v>16283</c:v>
                </c:pt>
                <c:pt idx="143">
                  <c:v>16296</c:v>
                </c:pt>
                <c:pt idx="144">
                  <c:v>16314</c:v>
                </c:pt>
                <c:pt idx="145">
                  <c:v>16314</c:v>
                </c:pt>
                <c:pt idx="146">
                  <c:v>16333</c:v>
                </c:pt>
                <c:pt idx="147">
                  <c:v>16346</c:v>
                </c:pt>
                <c:pt idx="148">
                  <c:v>16366</c:v>
                </c:pt>
                <c:pt idx="149">
                  <c:v>16371</c:v>
                </c:pt>
                <c:pt idx="150">
                  <c:v>16385</c:v>
                </c:pt>
                <c:pt idx="151">
                  <c:v>16394</c:v>
                </c:pt>
                <c:pt idx="152">
                  <c:v>16422</c:v>
                </c:pt>
                <c:pt idx="153">
                  <c:v>16454</c:v>
                </c:pt>
                <c:pt idx="154">
                  <c:v>16454</c:v>
                </c:pt>
                <c:pt idx="155">
                  <c:v>16468</c:v>
                </c:pt>
                <c:pt idx="156">
                  <c:v>16673</c:v>
                </c:pt>
                <c:pt idx="157">
                  <c:v>16748</c:v>
                </c:pt>
                <c:pt idx="158">
                  <c:v>16752</c:v>
                </c:pt>
                <c:pt idx="159">
                  <c:v>16776</c:v>
                </c:pt>
                <c:pt idx="160">
                  <c:v>16776</c:v>
                </c:pt>
                <c:pt idx="161">
                  <c:v>16781</c:v>
                </c:pt>
                <c:pt idx="162">
                  <c:v>16781</c:v>
                </c:pt>
                <c:pt idx="163">
                  <c:v>16789</c:v>
                </c:pt>
                <c:pt idx="164">
                  <c:v>16789</c:v>
                </c:pt>
                <c:pt idx="165">
                  <c:v>16804</c:v>
                </c:pt>
                <c:pt idx="166">
                  <c:v>16804</c:v>
                </c:pt>
                <c:pt idx="167">
                  <c:v>16809</c:v>
                </c:pt>
                <c:pt idx="168">
                  <c:v>16832</c:v>
                </c:pt>
                <c:pt idx="169">
                  <c:v>16855</c:v>
                </c:pt>
                <c:pt idx="170">
                  <c:v>16911</c:v>
                </c:pt>
                <c:pt idx="171">
                  <c:v>16957</c:v>
                </c:pt>
                <c:pt idx="172">
                  <c:v>17224</c:v>
                </c:pt>
                <c:pt idx="173">
                  <c:v>17224</c:v>
                </c:pt>
                <c:pt idx="174">
                  <c:v>17224</c:v>
                </c:pt>
                <c:pt idx="175">
                  <c:v>17228</c:v>
                </c:pt>
                <c:pt idx="176">
                  <c:v>17228</c:v>
                </c:pt>
                <c:pt idx="177">
                  <c:v>17228</c:v>
                </c:pt>
                <c:pt idx="178">
                  <c:v>17233</c:v>
                </c:pt>
                <c:pt idx="179">
                  <c:v>17233</c:v>
                </c:pt>
                <c:pt idx="180">
                  <c:v>17233</c:v>
                </c:pt>
                <c:pt idx="181">
                  <c:v>17233</c:v>
                </c:pt>
                <c:pt idx="182">
                  <c:v>17233</c:v>
                </c:pt>
                <c:pt idx="183">
                  <c:v>17233</c:v>
                </c:pt>
                <c:pt idx="184">
                  <c:v>17233</c:v>
                </c:pt>
                <c:pt idx="185">
                  <c:v>17233</c:v>
                </c:pt>
                <c:pt idx="186">
                  <c:v>17233</c:v>
                </c:pt>
                <c:pt idx="187">
                  <c:v>17275</c:v>
                </c:pt>
                <c:pt idx="188">
                  <c:v>17307</c:v>
                </c:pt>
                <c:pt idx="189">
                  <c:v>17315</c:v>
                </c:pt>
                <c:pt idx="190">
                  <c:v>17343</c:v>
                </c:pt>
                <c:pt idx="191">
                  <c:v>17349</c:v>
                </c:pt>
                <c:pt idx="192">
                  <c:v>17358</c:v>
                </c:pt>
                <c:pt idx="193">
                  <c:v>17679</c:v>
                </c:pt>
                <c:pt idx="194">
                  <c:v>17694</c:v>
                </c:pt>
                <c:pt idx="195">
                  <c:v>17708</c:v>
                </c:pt>
                <c:pt idx="196">
                  <c:v>17708</c:v>
                </c:pt>
                <c:pt idx="197">
                  <c:v>17721</c:v>
                </c:pt>
                <c:pt idx="198">
                  <c:v>17722</c:v>
                </c:pt>
                <c:pt idx="199">
                  <c:v>17744</c:v>
                </c:pt>
                <c:pt idx="200">
                  <c:v>17750</c:v>
                </c:pt>
                <c:pt idx="201">
                  <c:v>17750</c:v>
                </c:pt>
                <c:pt idx="202">
                  <c:v>17755</c:v>
                </c:pt>
                <c:pt idx="203">
                  <c:v>17781</c:v>
                </c:pt>
                <c:pt idx="204">
                  <c:v>17791</c:v>
                </c:pt>
                <c:pt idx="205">
                  <c:v>17795</c:v>
                </c:pt>
                <c:pt idx="206">
                  <c:v>17815</c:v>
                </c:pt>
                <c:pt idx="207">
                  <c:v>17829</c:v>
                </c:pt>
                <c:pt idx="208">
                  <c:v>17838</c:v>
                </c:pt>
                <c:pt idx="209">
                  <c:v>18128</c:v>
                </c:pt>
                <c:pt idx="210">
                  <c:v>18174</c:v>
                </c:pt>
                <c:pt idx="211">
                  <c:v>18174</c:v>
                </c:pt>
                <c:pt idx="212">
                  <c:v>18178</c:v>
                </c:pt>
                <c:pt idx="213">
                  <c:v>18179</c:v>
                </c:pt>
                <c:pt idx="214">
                  <c:v>18197</c:v>
                </c:pt>
                <c:pt idx="215">
                  <c:v>18202</c:v>
                </c:pt>
                <c:pt idx="216">
                  <c:v>18210</c:v>
                </c:pt>
                <c:pt idx="217">
                  <c:v>18211</c:v>
                </c:pt>
                <c:pt idx="218">
                  <c:v>18230</c:v>
                </c:pt>
                <c:pt idx="219">
                  <c:v>18230</c:v>
                </c:pt>
                <c:pt idx="220">
                  <c:v>18230</c:v>
                </c:pt>
                <c:pt idx="221">
                  <c:v>18239</c:v>
                </c:pt>
                <c:pt idx="222">
                  <c:v>18239</c:v>
                </c:pt>
                <c:pt idx="223">
                  <c:v>18239</c:v>
                </c:pt>
                <c:pt idx="224">
                  <c:v>18239</c:v>
                </c:pt>
                <c:pt idx="225">
                  <c:v>18247</c:v>
                </c:pt>
                <c:pt idx="226">
                  <c:v>18256</c:v>
                </c:pt>
                <c:pt idx="227">
                  <c:v>18281</c:v>
                </c:pt>
                <c:pt idx="228">
                  <c:v>18598</c:v>
                </c:pt>
                <c:pt idx="229">
                  <c:v>18598</c:v>
                </c:pt>
                <c:pt idx="230">
                  <c:v>18625</c:v>
                </c:pt>
                <c:pt idx="231">
                  <c:v>18626</c:v>
                </c:pt>
                <c:pt idx="232">
                  <c:v>18626</c:v>
                </c:pt>
                <c:pt idx="233">
                  <c:v>18626</c:v>
                </c:pt>
                <c:pt idx="234">
                  <c:v>18626</c:v>
                </c:pt>
                <c:pt idx="235">
                  <c:v>18630</c:v>
                </c:pt>
                <c:pt idx="236">
                  <c:v>18654</c:v>
                </c:pt>
                <c:pt idx="237">
                  <c:v>18658</c:v>
                </c:pt>
                <c:pt idx="238">
                  <c:v>18663</c:v>
                </c:pt>
                <c:pt idx="239">
                  <c:v>18663</c:v>
                </c:pt>
                <c:pt idx="240">
                  <c:v>18667</c:v>
                </c:pt>
                <c:pt idx="241">
                  <c:v>18676</c:v>
                </c:pt>
                <c:pt idx="242">
                  <c:v>18705</c:v>
                </c:pt>
                <c:pt idx="243">
                  <c:v>18731</c:v>
                </c:pt>
                <c:pt idx="244">
                  <c:v>18742</c:v>
                </c:pt>
                <c:pt idx="245">
                  <c:v>18742</c:v>
                </c:pt>
                <c:pt idx="246">
                  <c:v>18764</c:v>
                </c:pt>
                <c:pt idx="247">
                  <c:v>18773</c:v>
                </c:pt>
                <c:pt idx="248">
                  <c:v>18779</c:v>
                </c:pt>
                <c:pt idx="249">
                  <c:v>18787</c:v>
                </c:pt>
                <c:pt idx="250">
                  <c:v>18788</c:v>
                </c:pt>
                <c:pt idx="251">
                  <c:v>19030</c:v>
                </c:pt>
                <c:pt idx="252">
                  <c:v>19069</c:v>
                </c:pt>
                <c:pt idx="253">
                  <c:v>19078</c:v>
                </c:pt>
                <c:pt idx="254">
                  <c:v>19078</c:v>
                </c:pt>
                <c:pt idx="255">
                  <c:v>19078</c:v>
                </c:pt>
                <c:pt idx="256">
                  <c:v>19104</c:v>
                </c:pt>
                <c:pt idx="257">
                  <c:v>19110</c:v>
                </c:pt>
                <c:pt idx="258">
                  <c:v>19110</c:v>
                </c:pt>
                <c:pt idx="259">
                  <c:v>19115</c:v>
                </c:pt>
                <c:pt idx="260">
                  <c:v>19124</c:v>
                </c:pt>
                <c:pt idx="261">
                  <c:v>19157</c:v>
                </c:pt>
                <c:pt idx="262">
                  <c:v>19157</c:v>
                </c:pt>
                <c:pt idx="263">
                  <c:v>19161</c:v>
                </c:pt>
                <c:pt idx="264">
                  <c:v>19165</c:v>
                </c:pt>
                <c:pt idx="265">
                  <c:v>19171</c:v>
                </c:pt>
                <c:pt idx="266">
                  <c:v>19180</c:v>
                </c:pt>
                <c:pt idx="267">
                  <c:v>19183</c:v>
                </c:pt>
                <c:pt idx="268">
                  <c:v>19493</c:v>
                </c:pt>
                <c:pt idx="269">
                  <c:v>19539</c:v>
                </c:pt>
                <c:pt idx="270">
                  <c:v>19562</c:v>
                </c:pt>
                <c:pt idx="271">
                  <c:v>19632</c:v>
                </c:pt>
                <c:pt idx="272">
                  <c:v>19641</c:v>
                </c:pt>
                <c:pt idx="273">
                  <c:v>19677</c:v>
                </c:pt>
                <c:pt idx="274">
                  <c:v>19981</c:v>
                </c:pt>
                <c:pt idx="275">
                  <c:v>20000</c:v>
                </c:pt>
                <c:pt idx="276">
                  <c:v>20018</c:v>
                </c:pt>
                <c:pt idx="277">
                  <c:v>20019</c:v>
                </c:pt>
                <c:pt idx="278">
                  <c:v>20019</c:v>
                </c:pt>
                <c:pt idx="279">
                  <c:v>20019</c:v>
                </c:pt>
                <c:pt idx="280">
                  <c:v>20028</c:v>
                </c:pt>
                <c:pt idx="281">
                  <c:v>20061</c:v>
                </c:pt>
                <c:pt idx="282">
                  <c:v>20062</c:v>
                </c:pt>
                <c:pt idx="283">
                  <c:v>20065</c:v>
                </c:pt>
                <c:pt idx="284">
                  <c:v>20065</c:v>
                </c:pt>
                <c:pt idx="285">
                  <c:v>20084</c:v>
                </c:pt>
                <c:pt idx="286">
                  <c:v>20087</c:v>
                </c:pt>
                <c:pt idx="287">
                  <c:v>20093</c:v>
                </c:pt>
                <c:pt idx="288">
                  <c:v>20120</c:v>
                </c:pt>
                <c:pt idx="289">
                  <c:v>20121</c:v>
                </c:pt>
                <c:pt idx="290">
                  <c:v>20166</c:v>
                </c:pt>
                <c:pt idx="291">
                  <c:v>20175</c:v>
                </c:pt>
                <c:pt idx="292">
                  <c:v>20466</c:v>
                </c:pt>
                <c:pt idx="293">
                  <c:v>20471</c:v>
                </c:pt>
                <c:pt idx="294">
                  <c:v>20471</c:v>
                </c:pt>
                <c:pt idx="295">
                  <c:v>20485</c:v>
                </c:pt>
                <c:pt idx="296">
                  <c:v>20499</c:v>
                </c:pt>
                <c:pt idx="297">
                  <c:v>20499</c:v>
                </c:pt>
                <c:pt idx="298">
                  <c:v>20499</c:v>
                </c:pt>
                <c:pt idx="299">
                  <c:v>20522</c:v>
                </c:pt>
                <c:pt idx="300">
                  <c:v>20573</c:v>
                </c:pt>
                <c:pt idx="301">
                  <c:v>20573</c:v>
                </c:pt>
                <c:pt idx="302">
                  <c:v>20582</c:v>
                </c:pt>
                <c:pt idx="303">
                  <c:v>20582</c:v>
                </c:pt>
                <c:pt idx="304">
                  <c:v>20610</c:v>
                </c:pt>
                <c:pt idx="305">
                  <c:v>20610</c:v>
                </c:pt>
                <c:pt idx="306">
                  <c:v>20615</c:v>
                </c:pt>
                <c:pt idx="307">
                  <c:v>20615</c:v>
                </c:pt>
                <c:pt idx="308">
                  <c:v>20638</c:v>
                </c:pt>
                <c:pt idx="309">
                  <c:v>20917</c:v>
                </c:pt>
                <c:pt idx="310">
                  <c:v>20955</c:v>
                </c:pt>
                <c:pt idx="311">
                  <c:v>20988</c:v>
                </c:pt>
                <c:pt idx="312">
                  <c:v>21099</c:v>
                </c:pt>
                <c:pt idx="313">
                  <c:v>21113</c:v>
                </c:pt>
                <c:pt idx="314">
                  <c:v>21403</c:v>
                </c:pt>
                <c:pt idx="315">
                  <c:v>21412</c:v>
                </c:pt>
                <c:pt idx="316">
                  <c:v>21421</c:v>
                </c:pt>
                <c:pt idx="317">
                  <c:v>21449</c:v>
                </c:pt>
                <c:pt idx="318">
                  <c:v>21454</c:v>
                </c:pt>
                <c:pt idx="319">
                  <c:v>21457</c:v>
                </c:pt>
                <c:pt idx="320">
                  <c:v>21462</c:v>
                </c:pt>
                <c:pt idx="321">
                  <c:v>21486</c:v>
                </c:pt>
                <c:pt idx="322">
                  <c:v>21500</c:v>
                </c:pt>
                <c:pt idx="323">
                  <c:v>21514</c:v>
                </c:pt>
                <c:pt idx="324">
                  <c:v>21514</c:v>
                </c:pt>
                <c:pt idx="325">
                  <c:v>21536</c:v>
                </c:pt>
                <c:pt idx="326">
                  <c:v>21550</c:v>
                </c:pt>
                <c:pt idx="327">
                  <c:v>21551</c:v>
                </c:pt>
                <c:pt idx="328">
                  <c:v>21559</c:v>
                </c:pt>
                <c:pt idx="329">
                  <c:v>21855</c:v>
                </c:pt>
                <c:pt idx="330">
                  <c:v>21878</c:v>
                </c:pt>
                <c:pt idx="331">
                  <c:v>21892</c:v>
                </c:pt>
                <c:pt idx="332">
                  <c:v>21901</c:v>
                </c:pt>
                <c:pt idx="333">
                  <c:v>21901</c:v>
                </c:pt>
                <c:pt idx="334">
                  <c:v>21901</c:v>
                </c:pt>
                <c:pt idx="335">
                  <c:v>21901</c:v>
                </c:pt>
                <c:pt idx="336">
                  <c:v>21901</c:v>
                </c:pt>
                <c:pt idx="337">
                  <c:v>21901</c:v>
                </c:pt>
                <c:pt idx="338">
                  <c:v>21901</c:v>
                </c:pt>
                <c:pt idx="339">
                  <c:v>21901</c:v>
                </c:pt>
                <c:pt idx="340">
                  <c:v>21906</c:v>
                </c:pt>
                <c:pt idx="341">
                  <c:v>21909</c:v>
                </c:pt>
                <c:pt idx="342">
                  <c:v>21909</c:v>
                </c:pt>
                <c:pt idx="343">
                  <c:v>21910</c:v>
                </c:pt>
                <c:pt idx="344">
                  <c:v>21910</c:v>
                </c:pt>
                <c:pt idx="345">
                  <c:v>21915</c:v>
                </c:pt>
                <c:pt idx="346">
                  <c:v>21929</c:v>
                </c:pt>
                <c:pt idx="347">
                  <c:v>21929</c:v>
                </c:pt>
                <c:pt idx="348">
                  <c:v>21929</c:v>
                </c:pt>
                <c:pt idx="349">
                  <c:v>21932</c:v>
                </c:pt>
                <c:pt idx="350">
                  <c:v>21938</c:v>
                </c:pt>
                <c:pt idx="351">
                  <c:v>21938</c:v>
                </c:pt>
                <c:pt idx="352">
                  <c:v>21938</c:v>
                </c:pt>
                <c:pt idx="353">
                  <c:v>21938</c:v>
                </c:pt>
                <c:pt idx="354">
                  <c:v>21943</c:v>
                </c:pt>
                <c:pt idx="355">
                  <c:v>21943</c:v>
                </c:pt>
                <c:pt idx="356">
                  <c:v>21943</c:v>
                </c:pt>
                <c:pt idx="357">
                  <c:v>21952</c:v>
                </c:pt>
                <c:pt idx="358">
                  <c:v>21965</c:v>
                </c:pt>
                <c:pt idx="359">
                  <c:v>21988</c:v>
                </c:pt>
                <c:pt idx="360">
                  <c:v>22008</c:v>
                </c:pt>
                <c:pt idx="361">
                  <c:v>22316</c:v>
                </c:pt>
                <c:pt idx="362">
                  <c:v>22316</c:v>
                </c:pt>
                <c:pt idx="363">
                  <c:v>22316</c:v>
                </c:pt>
                <c:pt idx="364">
                  <c:v>22316</c:v>
                </c:pt>
                <c:pt idx="365">
                  <c:v>22316</c:v>
                </c:pt>
                <c:pt idx="366">
                  <c:v>22353</c:v>
                </c:pt>
                <c:pt idx="367">
                  <c:v>22353</c:v>
                </c:pt>
                <c:pt idx="368">
                  <c:v>22353</c:v>
                </c:pt>
                <c:pt idx="369">
                  <c:v>22353</c:v>
                </c:pt>
                <c:pt idx="370">
                  <c:v>22353</c:v>
                </c:pt>
                <c:pt idx="371">
                  <c:v>22353</c:v>
                </c:pt>
                <c:pt idx="372">
                  <c:v>22357</c:v>
                </c:pt>
                <c:pt idx="373">
                  <c:v>22380</c:v>
                </c:pt>
                <c:pt idx="374">
                  <c:v>22381</c:v>
                </c:pt>
                <c:pt idx="375">
                  <c:v>22390</c:v>
                </c:pt>
                <c:pt idx="376">
                  <c:v>22390</c:v>
                </c:pt>
                <c:pt idx="377">
                  <c:v>22390</c:v>
                </c:pt>
                <c:pt idx="378">
                  <c:v>22390</c:v>
                </c:pt>
                <c:pt idx="379">
                  <c:v>22390</c:v>
                </c:pt>
                <c:pt idx="380">
                  <c:v>22390</c:v>
                </c:pt>
                <c:pt idx="381">
                  <c:v>22390</c:v>
                </c:pt>
                <c:pt idx="382">
                  <c:v>22399</c:v>
                </c:pt>
                <c:pt idx="383">
                  <c:v>22418</c:v>
                </c:pt>
                <c:pt idx="384">
                  <c:v>22426</c:v>
                </c:pt>
                <c:pt idx="385">
                  <c:v>22463</c:v>
                </c:pt>
                <c:pt idx="386">
                  <c:v>22469</c:v>
                </c:pt>
                <c:pt idx="387">
                  <c:v>22725</c:v>
                </c:pt>
                <c:pt idx="388">
                  <c:v>22754</c:v>
                </c:pt>
                <c:pt idx="389">
                  <c:v>22782</c:v>
                </c:pt>
                <c:pt idx="390">
                  <c:v>22818</c:v>
                </c:pt>
                <c:pt idx="391">
                  <c:v>22833</c:v>
                </c:pt>
                <c:pt idx="392">
                  <c:v>22833</c:v>
                </c:pt>
                <c:pt idx="393">
                  <c:v>22833</c:v>
                </c:pt>
                <c:pt idx="394">
                  <c:v>22841</c:v>
                </c:pt>
                <c:pt idx="395">
                  <c:v>22841</c:v>
                </c:pt>
                <c:pt idx="396">
                  <c:v>22842</c:v>
                </c:pt>
                <c:pt idx="397">
                  <c:v>22842</c:v>
                </c:pt>
                <c:pt idx="398">
                  <c:v>22842</c:v>
                </c:pt>
                <c:pt idx="399">
                  <c:v>22847</c:v>
                </c:pt>
                <c:pt idx="400">
                  <c:v>22847</c:v>
                </c:pt>
                <c:pt idx="401">
                  <c:v>22847</c:v>
                </c:pt>
                <c:pt idx="402">
                  <c:v>22847</c:v>
                </c:pt>
                <c:pt idx="403">
                  <c:v>22847</c:v>
                </c:pt>
                <c:pt idx="404">
                  <c:v>22847</c:v>
                </c:pt>
                <c:pt idx="405">
                  <c:v>22847</c:v>
                </c:pt>
                <c:pt idx="406">
                  <c:v>22850</c:v>
                </c:pt>
                <c:pt idx="407">
                  <c:v>22869</c:v>
                </c:pt>
                <c:pt idx="408">
                  <c:v>22870</c:v>
                </c:pt>
                <c:pt idx="409">
                  <c:v>23262</c:v>
                </c:pt>
                <c:pt idx="410">
                  <c:v>23271</c:v>
                </c:pt>
                <c:pt idx="411">
                  <c:v>23271</c:v>
                </c:pt>
                <c:pt idx="412">
                  <c:v>23285</c:v>
                </c:pt>
                <c:pt idx="413">
                  <c:v>23294</c:v>
                </c:pt>
                <c:pt idx="414">
                  <c:v>23294</c:v>
                </c:pt>
                <c:pt idx="415">
                  <c:v>23367</c:v>
                </c:pt>
                <c:pt idx="416">
                  <c:v>23717</c:v>
                </c:pt>
                <c:pt idx="417">
                  <c:v>23726</c:v>
                </c:pt>
                <c:pt idx="418">
                  <c:v>23727</c:v>
                </c:pt>
                <c:pt idx="419">
                  <c:v>23745</c:v>
                </c:pt>
                <c:pt idx="420">
                  <c:v>23760</c:v>
                </c:pt>
                <c:pt idx="421">
                  <c:v>23774</c:v>
                </c:pt>
                <c:pt idx="422">
                  <c:v>23808</c:v>
                </c:pt>
                <c:pt idx="423">
                  <c:v>23848</c:v>
                </c:pt>
                <c:pt idx="424">
                  <c:v>23862</c:v>
                </c:pt>
                <c:pt idx="425">
                  <c:v>23862</c:v>
                </c:pt>
                <c:pt idx="426">
                  <c:v>23862</c:v>
                </c:pt>
                <c:pt idx="427">
                  <c:v>24156</c:v>
                </c:pt>
                <c:pt idx="428">
                  <c:v>24156</c:v>
                </c:pt>
                <c:pt idx="429">
                  <c:v>24156</c:v>
                </c:pt>
                <c:pt idx="430">
                  <c:v>24198</c:v>
                </c:pt>
                <c:pt idx="431">
                  <c:v>24236</c:v>
                </c:pt>
                <c:pt idx="432">
                  <c:v>24249</c:v>
                </c:pt>
                <c:pt idx="433">
                  <c:v>24249</c:v>
                </c:pt>
                <c:pt idx="434">
                  <c:v>24305</c:v>
                </c:pt>
                <c:pt idx="435">
                  <c:v>24345</c:v>
                </c:pt>
                <c:pt idx="436">
                  <c:v>24351</c:v>
                </c:pt>
                <c:pt idx="437">
                  <c:v>24359</c:v>
                </c:pt>
                <c:pt idx="438">
                  <c:v>24655</c:v>
                </c:pt>
                <c:pt idx="439">
                  <c:v>24655</c:v>
                </c:pt>
                <c:pt idx="440">
                  <c:v>24655</c:v>
                </c:pt>
                <c:pt idx="441">
                  <c:v>24655</c:v>
                </c:pt>
                <c:pt idx="442">
                  <c:v>24678</c:v>
                </c:pt>
                <c:pt idx="443">
                  <c:v>24729</c:v>
                </c:pt>
                <c:pt idx="444">
                  <c:v>24737</c:v>
                </c:pt>
                <c:pt idx="445">
                  <c:v>24738</c:v>
                </c:pt>
                <c:pt idx="446">
                  <c:v>24738</c:v>
                </c:pt>
                <c:pt idx="447">
                  <c:v>24752</c:v>
                </c:pt>
                <c:pt idx="448">
                  <c:v>24760</c:v>
                </c:pt>
                <c:pt idx="449">
                  <c:v>24760</c:v>
                </c:pt>
                <c:pt idx="450">
                  <c:v>24803</c:v>
                </c:pt>
                <c:pt idx="451">
                  <c:v>24803</c:v>
                </c:pt>
                <c:pt idx="452">
                  <c:v>25147</c:v>
                </c:pt>
                <c:pt idx="453">
                  <c:v>25152</c:v>
                </c:pt>
                <c:pt idx="454">
                  <c:v>25153</c:v>
                </c:pt>
                <c:pt idx="455">
                  <c:v>25162</c:v>
                </c:pt>
                <c:pt idx="456">
                  <c:v>25167</c:v>
                </c:pt>
                <c:pt idx="457">
                  <c:v>25193</c:v>
                </c:pt>
                <c:pt idx="458">
                  <c:v>25222</c:v>
                </c:pt>
                <c:pt idx="459">
                  <c:v>25249</c:v>
                </c:pt>
                <c:pt idx="460">
                  <c:v>25255</c:v>
                </c:pt>
                <c:pt idx="461">
                  <c:v>25263</c:v>
                </c:pt>
                <c:pt idx="462">
                  <c:v>25263</c:v>
                </c:pt>
                <c:pt idx="463">
                  <c:v>25291</c:v>
                </c:pt>
                <c:pt idx="464">
                  <c:v>25291</c:v>
                </c:pt>
                <c:pt idx="465">
                  <c:v>25540</c:v>
                </c:pt>
                <c:pt idx="466">
                  <c:v>25605</c:v>
                </c:pt>
                <c:pt idx="467">
                  <c:v>25605</c:v>
                </c:pt>
                <c:pt idx="468">
                  <c:v>25605</c:v>
                </c:pt>
                <c:pt idx="469">
                  <c:v>25614</c:v>
                </c:pt>
                <c:pt idx="470">
                  <c:v>25627</c:v>
                </c:pt>
                <c:pt idx="471">
                  <c:v>25627</c:v>
                </c:pt>
                <c:pt idx="472">
                  <c:v>25659</c:v>
                </c:pt>
                <c:pt idx="473">
                  <c:v>25664</c:v>
                </c:pt>
                <c:pt idx="474">
                  <c:v>25669</c:v>
                </c:pt>
                <c:pt idx="475">
                  <c:v>25678</c:v>
                </c:pt>
                <c:pt idx="476">
                  <c:v>25678</c:v>
                </c:pt>
                <c:pt idx="477">
                  <c:v>25678</c:v>
                </c:pt>
                <c:pt idx="478">
                  <c:v>25679</c:v>
                </c:pt>
                <c:pt idx="479">
                  <c:v>25706</c:v>
                </c:pt>
                <c:pt idx="480">
                  <c:v>25721</c:v>
                </c:pt>
                <c:pt idx="481">
                  <c:v>25772</c:v>
                </c:pt>
                <c:pt idx="482">
                  <c:v>26051</c:v>
                </c:pt>
                <c:pt idx="483">
                  <c:v>26060</c:v>
                </c:pt>
                <c:pt idx="484">
                  <c:v>26117</c:v>
                </c:pt>
                <c:pt idx="485">
                  <c:v>26134</c:v>
                </c:pt>
                <c:pt idx="486">
                  <c:v>26167</c:v>
                </c:pt>
                <c:pt idx="487">
                  <c:v>26190</c:v>
                </c:pt>
                <c:pt idx="488">
                  <c:v>26238</c:v>
                </c:pt>
                <c:pt idx="489">
                  <c:v>26568</c:v>
                </c:pt>
                <c:pt idx="490">
                  <c:v>26614</c:v>
                </c:pt>
                <c:pt idx="491">
                  <c:v>26629</c:v>
                </c:pt>
                <c:pt idx="492">
                  <c:v>26648</c:v>
                </c:pt>
                <c:pt idx="493">
                  <c:v>26648</c:v>
                </c:pt>
                <c:pt idx="494">
                  <c:v>26648</c:v>
                </c:pt>
                <c:pt idx="495">
                  <c:v>26648</c:v>
                </c:pt>
                <c:pt idx="496">
                  <c:v>26648</c:v>
                </c:pt>
                <c:pt idx="497">
                  <c:v>26648</c:v>
                </c:pt>
                <c:pt idx="498">
                  <c:v>26661</c:v>
                </c:pt>
                <c:pt idx="499">
                  <c:v>26679</c:v>
                </c:pt>
                <c:pt idx="500">
                  <c:v>26679</c:v>
                </c:pt>
                <c:pt idx="501">
                  <c:v>26707</c:v>
                </c:pt>
                <c:pt idx="502">
                  <c:v>27029</c:v>
                </c:pt>
                <c:pt idx="503">
                  <c:v>27034</c:v>
                </c:pt>
                <c:pt idx="504">
                  <c:v>27040</c:v>
                </c:pt>
                <c:pt idx="505">
                  <c:v>27044</c:v>
                </c:pt>
                <c:pt idx="506">
                  <c:v>27099</c:v>
                </c:pt>
                <c:pt idx="507">
                  <c:v>27108</c:v>
                </c:pt>
                <c:pt idx="508">
                  <c:v>27122</c:v>
                </c:pt>
                <c:pt idx="509">
                  <c:v>27399</c:v>
                </c:pt>
                <c:pt idx="510">
                  <c:v>27491</c:v>
                </c:pt>
                <c:pt idx="511">
                  <c:v>27492</c:v>
                </c:pt>
                <c:pt idx="512">
                  <c:v>27561</c:v>
                </c:pt>
                <c:pt idx="513">
                  <c:v>27580</c:v>
                </c:pt>
                <c:pt idx="514">
                  <c:v>27588</c:v>
                </c:pt>
                <c:pt idx="515">
                  <c:v>27588</c:v>
                </c:pt>
                <c:pt idx="516">
                  <c:v>27891</c:v>
                </c:pt>
                <c:pt idx="517">
                  <c:v>27990</c:v>
                </c:pt>
                <c:pt idx="518">
                  <c:v>27990</c:v>
                </c:pt>
                <c:pt idx="519">
                  <c:v>27995</c:v>
                </c:pt>
                <c:pt idx="520">
                  <c:v>28003</c:v>
                </c:pt>
                <c:pt idx="521">
                  <c:v>28003</c:v>
                </c:pt>
                <c:pt idx="522">
                  <c:v>28007</c:v>
                </c:pt>
                <c:pt idx="523">
                  <c:v>28012</c:v>
                </c:pt>
                <c:pt idx="524">
                  <c:v>28018</c:v>
                </c:pt>
                <c:pt idx="525">
                  <c:v>28052</c:v>
                </c:pt>
                <c:pt idx="526">
                  <c:v>28077</c:v>
                </c:pt>
                <c:pt idx="527">
                  <c:v>28391</c:v>
                </c:pt>
                <c:pt idx="528">
                  <c:v>28391</c:v>
                </c:pt>
                <c:pt idx="529">
                  <c:v>28409</c:v>
                </c:pt>
                <c:pt idx="530">
                  <c:v>28464</c:v>
                </c:pt>
                <c:pt idx="531">
                  <c:v>28464</c:v>
                </c:pt>
                <c:pt idx="532">
                  <c:v>28469</c:v>
                </c:pt>
                <c:pt idx="533">
                  <c:v>28473</c:v>
                </c:pt>
                <c:pt idx="534">
                  <c:v>28510</c:v>
                </c:pt>
                <c:pt idx="535">
                  <c:v>28564</c:v>
                </c:pt>
                <c:pt idx="536">
                  <c:v>28865</c:v>
                </c:pt>
                <c:pt idx="537">
                  <c:v>28928</c:v>
                </c:pt>
                <c:pt idx="538">
                  <c:v>28936</c:v>
                </c:pt>
                <c:pt idx="539">
                  <c:v>28944</c:v>
                </c:pt>
                <c:pt idx="540">
                  <c:v>28981</c:v>
                </c:pt>
                <c:pt idx="541">
                  <c:v>28981</c:v>
                </c:pt>
                <c:pt idx="542">
                  <c:v>29303</c:v>
                </c:pt>
                <c:pt idx="543">
                  <c:v>29331</c:v>
                </c:pt>
                <c:pt idx="544">
                  <c:v>29332</c:v>
                </c:pt>
                <c:pt idx="545">
                  <c:v>29385</c:v>
                </c:pt>
                <c:pt idx="546">
                  <c:v>29456</c:v>
                </c:pt>
                <c:pt idx="547">
                  <c:v>29473</c:v>
                </c:pt>
                <c:pt idx="548">
                  <c:v>29795</c:v>
                </c:pt>
                <c:pt idx="549">
                  <c:v>29880</c:v>
                </c:pt>
                <c:pt idx="550">
                  <c:v>29894</c:v>
                </c:pt>
                <c:pt idx="551">
                  <c:v>29908.5</c:v>
                </c:pt>
                <c:pt idx="552">
                  <c:v>29920</c:v>
                </c:pt>
                <c:pt idx="553">
                  <c:v>30304</c:v>
                </c:pt>
                <c:pt idx="554">
                  <c:v>30305</c:v>
                </c:pt>
                <c:pt idx="555">
                  <c:v>30343</c:v>
                </c:pt>
                <c:pt idx="556">
                  <c:v>30343</c:v>
                </c:pt>
                <c:pt idx="557">
                  <c:v>30343</c:v>
                </c:pt>
                <c:pt idx="558">
                  <c:v>30354.5</c:v>
                </c:pt>
                <c:pt idx="559">
                  <c:v>30357</c:v>
                </c:pt>
                <c:pt idx="560">
                  <c:v>30357</c:v>
                </c:pt>
                <c:pt idx="561">
                  <c:v>30357</c:v>
                </c:pt>
                <c:pt idx="562">
                  <c:v>30748</c:v>
                </c:pt>
                <c:pt idx="563">
                  <c:v>30778</c:v>
                </c:pt>
                <c:pt idx="564">
                  <c:v>30798</c:v>
                </c:pt>
                <c:pt idx="565">
                  <c:v>30799</c:v>
                </c:pt>
                <c:pt idx="566">
                  <c:v>30799</c:v>
                </c:pt>
                <c:pt idx="567">
                  <c:v>30877</c:v>
                </c:pt>
                <c:pt idx="568">
                  <c:v>31241</c:v>
                </c:pt>
                <c:pt idx="569">
                  <c:v>31241</c:v>
                </c:pt>
                <c:pt idx="570">
                  <c:v>31269.5</c:v>
                </c:pt>
                <c:pt idx="571">
                  <c:v>31301</c:v>
                </c:pt>
                <c:pt idx="572">
                  <c:v>31301</c:v>
                </c:pt>
                <c:pt idx="573">
                  <c:v>31699</c:v>
                </c:pt>
                <c:pt idx="574">
                  <c:v>31748</c:v>
                </c:pt>
                <c:pt idx="575">
                  <c:v>31748</c:v>
                </c:pt>
                <c:pt idx="576">
                  <c:v>31753</c:v>
                </c:pt>
                <c:pt idx="577">
                  <c:v>31762</c:v>
                </c:pt>
                <c:pt idx="578">
                  <c:v>32118</c:v>
                </c:pt>
                <c:pt idx="579">
                  <c:v>32132</c:v>
                </c:pt>
                <c:pt idx="580">
                  <c:v>32132</c:v>
                </c:pt>
                <c:pt idx="581">
                  <c:v>32152.5</c:v>
                </c:pt>
                <c:pt idx="582">
                  <c:v>32160</c:v>
                </c:pt>
                <c:pt idx="583">
                  <c:v>32160</c:v>
                </c:pt>
                <c:pt idx="584">
                  <c:v>32168.5</c:v>
                </c:pt>
                <c:pt idx="585">
                  <c:v>32172</c:v>
                </c:pt>
                <c:pt idx="586">
                  <c:v>32173.5</c:v>
                </c:pt>
                <c:pt idx="587">
                  <c:v>32618.5</c:v>
                </c:pt>
                <c:pt idx="588">
                  <c:v>32643.5</c:v>
                </c:pt>
                <c:pt idx="589">
                  <c:v>32643.5</c:v>
                </c:pt>
                <c:pt idx="590">
                  <c:v>32643.5</c:v>
                </c:pt>
                <c:pt idx="591">
                  <c:v>32643.5</c:v>
                </c:pt>
                <c:pt idx="592">
                  <c:v>32643.5</c:v>
                </c:pt>
                <c:pt idx="593">
                  <c:v>32643.5</c:v>
                </c:pt>
                <c:pt idx="594">
                  <c:v>32677.5</c:v>
                </c:pt>
                <c:pt idx="595">
                  <c:v>32677.5</c:v>
                </c:pt>
                <c:pt idx="596">
                  <c:v>32685</c:v>
                </c:pt>
                <c:pt idx="597">
                  <c:v>33067</c:v>
                </c:pt>
                <c:pt idx="598">
                  <c:v>33087</c:v>
                </c:pt>
                <c:pt idx="599">
                  <c:v>33091</c:v>
                </c:pt>
                <c:pt idx="600">
                  <c:v>33534</c:v>
                </c:pt>
                <c:pt idx="601">
                  <c:v>33561.5</c:v>
                </c:pt>
                <c:pt idx="602">
                  <c:v>33561.5</c:v>
                </c:pt>
                <c:pt idx="603">
                  <c:v>33593</c:v>
                </c:pt>
                <c:pt idx="604">
                  <c:v>33603</c:v>
                </c:pt>
                <c:pt idx="605">
                  <c:v>33640</c:v>
                </c:pt>
                <c:pt idx="606">
                  <c:v>34016.5</c:v>
                </c:pt>
                <c:pt idx="607">
                  <c:v>34019</c:v>
                </c:pt>
                <c:pt idx="608">
                  <c:v>34050</c:v>
                </c:pt>
                <c:pt idx="609">
                  <c:v>34115</c:v>
                </c:pt>
                <c:pt idx="610">
                  <c:v>34143</c:v>
                </c:pt>
                <c:pt idx="611">
                  <c:v>34494</c:v>
                </c:pt>
                <c:pt idx="612">
                  <c:v>34568</c:v>
                </c:pt>
                <c:pt idx="613">
                  <c:v>34992</c:v>
                </c:pt>
                <c:pt idx="614">
                  <c:v>35107</c:v>
                </c:pt>
                <c:pt idx="615">
                  <c:v>35369</c:v>
                </c:pt>
                <c:pt idx="616">
                  <c:v>35426</c:v>
                </c:pt>
                <c:pt idx="617">
                  <c:v>35435</c:v>
                </c:pt>
                <c:pt idx="618">
                  <c:v>35446</c:v>
                </c:pt>
                <c:pt idx="619">
                  <c:v>35446</c:v>
                </c:pt>
                <c:pt idx="620">
                  <c:v>35446</c:v>
                </c:pt>
                <c:pt idx="621">
                  <c:v>35536</c:v>
                </c:pt>
                <c:pt idx="622">
                  <c:v>35864</c:v>
                </c:pt>
                <c:pt idx="623">
                  <c:v>35881</c:v>
                </c:pt>
                <c:pt idx="624">
                  <c:v>35910</c:v>
                </c:pt>
                <c:pt idx="625">
                  <c:v>35914.5</c:v>
                </c:pt>
                <c:pt idx="626">
                  <c:v>36291</c:v>
                </c:pt>
                <c:pt idx="627">
                  <c:v>36310.5</c:v>
                </c:pt>
                <c:pt idx="628">
                  <c:v>36338</c:v>
                </c:pt>
                <c:pt idx="629">
                  <c:v>36389</c:v>
                </c:pt>
                <c:pt idx="630">
                  <c:v>36441</c:v>
                </c:pt>
                <c:pt idx="631">
                  <c:v>36836</c:v>
                </c:pt>
                <c:pt idx="632">
                  <c:v>36892</c:v>
                </c:pt>
                <c:pt idx="633">
                  <c:v>36893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3B1-4D7C-BDB1-6535336448F9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-6984</c:v>
                </c:pt>
                <c:pt idx="1">
                  <c:v>-6947</c:v>
                </c:pt>
                <c:pt idx="2">
                  <c:v>-5992</c:v>
                </c:pt>
                <c:pt idx="3">
                  <c:v>-5656</c:v>
                </c:pt>
                <c:pt idx="4">
                  <c:v>-5167</c:v>
                </c:pt>
                <c:pt idx="5">
                  <c:v>-5162</c:v>
                </c:pt>
                <c:pt idx="6">
                  <c:v>-4156</c:v>
                </c:pt>
                <c:pt idx="7">
                  <c:v>-3737</c:v>
                </c:pt>
                <c:pt idx="8">
                  <c:v>-3308</c:v>
                </c:pt>
                <c:pt idx="9">
                  <c:v>-2228</c:v>
                </c:pt>
                <c:pt idx="10">
                  <c:v>-1854</c:v>
                </c:pt>
                <c:pt idx="11">
                  <c:v>0</c:v>
                </c:pt>
                <c:pt idx="12">
                  <c:v>5</c:v>
                </c:pt>
                <c:pt idx="13">
                  <c:v>28</c:v>
                </c:pt>
                <c:pt idx="14">
                  <c:v>2404</c:v>
                </c:pt>
                <c:pt idx="15">
                  <c:v>3238</c:v>
                </c:pt>
                <c:pt idx="16">
                  <c:v>4221</c:v>
                </c:pt>
                <c:pt idx="17">
                  <c:v>5577</c:v>
                </c:pt>
                <c:pt idx="18">
                  <c:v>5656</c:v>
                </c:pt>
                <c:pt idx="19">
                  <c:v>6099</c:v>
                </c:pt>
                <c:pt idx="20">
                  <c:v>8426</c:v>
                </c:pt>
                <c:pt idx="21">
                  <c:v>11126</c:v>
                </c:pt>
                <c:pt idx="22">
                  <c:v>11198</c:v>
                </c:pt>
                <c:pt idx="23">
                  <c:v>11226</c:v>
                </c:pt>
                <c:pt idx="24">
                  <c:v>11263</c:v>
                </c:pt>
                <c:pt idx="25">
                  <c:v>11277</c:v>
                </c:pt>
                <c:pt idx="26">
                  <c:v>11592</c:v>
                </c:pt>
                <c:pt idx="27">
                  <c:v>11609</c:v>
                </c:pt>
                <c:pt idx="28">
                  <c:v>11673</c:v>
                </c:pt>
                <c:pt idx="29">
                  <c:v>11678</c:v>
                </c:pt>
                <c:pt idx="30">
                  <c:v>12058</c:v>
                </c:pt>
                <c:pt idx="31">
                  <c:v>12079</c:v>
                </c:pt>
                <c:pt idx="32">
                  <c:v>12094</c:v>
                </c:pt>
                <c:pt idx="33">
                  <c:v>12099</c:v>
                </c:pt>
                <c:pt idx="34">
                  <c:v>12107</c:v>
                </c:pt>
                <c:pt idx="35">
                  <c:v>12113</c:v>
                </c:pt>
                <c:pt idx="36">
                  <c:v>12164</c:v>
                </c:pt>
                <c:pt idx="37">
                  <c:v>12173</c:v>
                </c:pt>
                <c:pt idx="38">
                  <c:v>12181</c:v>
                </c:pt>
                <c:pt idx="39">
                  <c:v>12524</c:v>
                </c:pt>
                <c:pt idx="40">
                  <c:v>12532</c:v>
                </c:pt>
                <c:pt idx="41">
                  <c:v>12550</c:v>
                </c:pt>
                <c:pt idx="42">
                  <c:v>12554</c:v>
                </c:pt>
                <c:pt idx="43">
                  <c:v>12555</c:v>
                </c:pt>
                <c:pt idx="44">
                  <c:v>12565</c:v>
                </c:pt>
                <c:pt idx="45">
                  <c:v>12579</c:v>
                </c:pt>
                <c:pt idx="46">
                  <c:v>12625</c:v>
                </c:pt>
                <c:pt idx="47">
                  <c:v>12625</c:v>
                </c:pt>
                <c:pt idx="48">
                  <c:v>12662</c:v>
                </c:pt>
                <c:pt idx="49">
                  <c:v>12094</c:v>
                </c:pt>
                <c:pt idx="50">
                  <c:v>12980</c:v>
                </c:pt>
                <c:pt idx="51">
                  <c:v>12984</c:v>
                </c:pt>
                <c:pt idx="52">
                  <c:v>12991</c:v>
                </c:pt>
                <c:pt idx="53">
                  <c:v>12998</c:v>
                </c:pt>
                <c:pt idx="54">
                  <c:v>13021</c:v>
                </c:pt>
                <c:pt idx="55">
                  <c:v>13077</c:v>
                </c:pt>
                <c:pt idx="56">
                  <c:v>13113</c:v>
                </c:pt>
                <c:pt idx="57">
                  <c:v>13114</c:v>
                </c:pt>
                <c:pt idx="58">
                  <c:v>13156</c:v>
                </c:pt>
                <c:pt idx="59">
                  <c:v>13457</c:v>
                </c:pt>
                <c:pt idx="60">
                  <c:v>13510</c:v>
                </c:pt>
                <c:pt idx="61">
                  <c:v>13529</c:v>
                </c:pt>
                <c:pt idx="62">
                  <c:v>13538</c:v>
                </c:pt>
                <c:pt idx="63">
                  <c:v>13543</c:v>
                </c:pt>
                <c:pt idx="64">
                  <c:v>13543</c:v>
                </c:pt>
                <c:pt idx="65">
                  <c:v>13556</c:v>
                </c:pt>
                <c:pt idx="66">
                  <c:v>13608</c:v>
                </c:pt>
                <c:pt idx="67">
                  <c:v>13617</c:v>
                </c:pt>
                <c:pt idx="68">
                  <c:v>13888</c:v>
                </c:pt>
                <c:pt idx="69">
                  <c:v>13923</c:v>
                </c:pt>
                <c:pt idx="70">
                  <c:v>13972</c:v>
                </c:pt>
                <c:pt idx="71">
                  <c:v>14009</c:v>
                </c:pt>
                <c:pt idx="72">
                  <c:v>14009</c:v>
                </c:pt>
                <c:pt idx="73">
                  <c:v>14009</c:v>
                </c:pt>
                <c:pt idx="74">
                  <c:v>14012</c:v>
                </c:pt>
                <c:pt idx="75">
                  <c:v>14018</c:v>
                </c:pt>
                <c:pt idx="76">
                  <c:v>14018</c:v>
                </c:pt>
                <c:pt idx="77">
                  <c:v>14026</c:v>
                </c:pt>
                <c:pt idx="78">
                  <c:v>14040</c:v>
                </c:pt>
                <c:pt idx="79">
                  <c:v>14083</c:v>
                </c:pt>
                <c:pt idx="80">
                  <c:v>14091</c:v>
                </c:pt>
                <c:pt idx="81">
                  <c:v>14097</c:v>
                </c:pt>
                <c:pt idx="82">
                  <c:v>14097</c:v>
                </c:pt>
                <c:pt idx="83">
                  <c:v>14148</c:v>
                </c:pt>
                <c:pt idx="84">
                  <c:v>14171</c:v>
                </c:pt>
                <c:pt idx="85">
                  <c:v>14354</c:v>
                </c:pt>
                <c:pt idx="86">
                  <c:v>14376</c:v>
                </c:pt>
                <c:pt idx="87">
                  <c:v>14390</c:v>
                </c:pt>
                <c:pt idx="88">
                  <c:v>14390</c:v>
                </c:pt>
                <c:pt idx="89">
                  <c:v>14395</c:v>
                </c:pt>
                <c:pt idx="90">
                  <c:v>14405</c:v>
                </c:pt>
                <c:pt idx="91">
                  <c:v>14405</c:v>
                </c:pt>
                <c:pt idx="92">
                  <c:v>14424</c:v>
                </c:pt>
                <c:pt idx="93">
                  <c:v>14464</c:v>
                </c:pt>
                <c:pt idx="94">
                  <c:v>14478</c:v>
                </c:pt>
                <c:pt idx="95">
                  <c:v>14478</c:v>
                </c:pt>
                <c:pt idx="96">
                  <c:v>14489</c:v>
                </c:pt>
                <c:pt idx="97">
                  <c:v>14498</c:v>
                </c:pt>
                <c:pt idx="98">
                  <c:v>14515</c:v>
                </c:pt>
                <c:pt idx="99">
                  <c:v>14535</c:v>
                </c:pt>
                <c:pt idx="100">
                  <c:v>14540</c:v>
                </c:pt>
                <c:pt idx="101">
                  <c:v>14557</c:v>
                </c:pt>
                <c:pt idx="102">
                  <c:v>14561</c:v>
                </c:pt>
                <c:pt idx="103">
                  <c:v>14805</c:v>
                </c:pt>
                <c:pt idx="104">
                  <c:v>14805</c:v>
                </c:pt>
                <c:pt idx="105">
                  <c:v>14828</c:v>
                </c:pt>
                <c:pt idx="106">
                  <c:v>14828</c:v>
                </c:pt>
                <c:pt idx="107">
                  <c:v>14848</c:v>
                </c:pt>
                <c:pt idx="108">
                  <c:v>14856</c:v>
                </c:pt>
                <c:pt idx="109">
                  <c:v>14862</c:v>
                </c:pt>
                <c:pt idx="110">
                  <c:v>14876</c:v>
                </c:pt>
                <c:pt idx="111">
                  <c:v>14879</c:v>
                </c:pt>
                <c:pt idx="112">
                  <c:v>14879</c:v>
                </c:pt>
                <c:pt idx="113">
                  <c:v>14879</c:v>
                </c:pt>
                <c:pt idx="114">
                  <c:v>14894</c:v>
                </c:pt>
                <c:pt idx="115">
                  <c:v>14899</c:v>
                </c:pt>
                <c:pt idx="116">
                  <c:v>14899</c:v>
                </c:pt>
                <c:pt idx="117">
                  <c:v>14916</c:v>
                </c:pt>
                <c:pt idx="118">
                  <c:v>14916</c:v>
                </c:pt>
                <c:pt idx="119">
                  <c:v>14916</c:v>
                </c:pt>
                <c:pt idx="120">
                  <c:v>14959</c:v>
                </c:pt>
                <c:pt idx="121">
                  <c:v>14967</c:v>
                </c:pt>
                <c:pt idx="122">
                  <c:v>15322</c:v>
                </c:pt>
                <c:pt idx="123">
                  <c:v>15365</c:v>
                </c:pt>
                <c:pt idx="124">
                  <c:v>15430</c:v>
                </c:pt>
                <c:pt idx="125">
                  <c:v>15456</c:v>
                </c:pt>
                <c:pt idx="126">
                  <c:v>15490</c:v>
                </c:pt>
                <c:pt idx="127">
                  <c:v>15789</c:v>
                </c:pt>
                <c:pt idx="128">
                  <c:v>15806</c:v>
                </c:pt>
                <c:pt idx="129">
                  <c:v>15817</c:v>
                </c:pt>
                <c:pt idx="130">
                  <c:v>15825</c:v>
                </c:pt>
                <c:pt idx="131">
                  <c:v>15826</c:v>
                </c:pt>
                <c:pt idx="132">
                  <c:v>15830</c:v>
                </c:pt>
                <c:pt idx="133">
                  <c:v>15835</c:v>
                </c:pt>
                <c:pt idx="134">
                  <c:v>15854</c:v>
                </c:pt>
                <c:pt idx="135">
                  <c:v>15899</c:v>
                </c:pt>
                <c:pt idx="136">
                  <c:v>15900</c:v>
                </c:pt>
                <c:pt idx="137">
                  <c:v>15913</c:v>
                </c:pt>
                <c:pt idx="138">
                  <c:v>15942</c:v>
                </c:pt>
                <c:pt idx="139">
                  <c:v>15970</c:v>
                </c:pt>
                <c:pt idx="140">
                  <c:v>16148</c:v>
                </c:pt>
                <c:pt idx="141">
                  <c:v>16272</c:v>
                </c:pt>
                <c:pt idx="142">
                  <c:v>16283</c:v>
                </c:pt>
                <c:pt idx="143">
                  <c:v>16296</c:v>
                </c:pt>
                <c:pt idx="144">
                  <c:v>16314</c:v>
                </c:pt>
                <c:pt idx="145">
                  <c:v>16314</c:v>
                </c:pt>
                <c:pt idx="146">
                  <c:v>16333</c:v>
                </c:pt>
                <c:pt idx="147">
                  <c:v>16346</c:v>
                </c:pt>
                <c:pt idx="148">
                  <c:v>16366</c:v>
                </c:pt>
                <c:pt idx="149">
                  <c:v>16371</c:v>
                </c:pt>
                <c:pt idx="150">
                  <c:v>16385</c:v>
                </c:pt>
                <c:pt idx="151">
                  <c:v>16394</c:v>
                </c:pt>
                <c:pt idx="152">
                  <c:v>16422</c:v>
                </c:pt>
                <c:pt idx="153">
                  <c:v>16454</c:v>
                </c:pt>
                <c:pt idx="154">
                  <c:v>16454</c:v>
                </c:pt>
                <c:pt idx="155">
                  <c:v>16468</c:v>
                </c:pt>
                <c:pt idx="156">
                  <c:v>16673</c:v>
                </c:pt>
                <c:pt idx="157">
                  <c:v>16748</c:v>
                </c:pt>
                <c:pt idx="158">
                  <c:v>16752</c:v>
                </c:pt>
                <c:pt idx="159">
                  <c:v>16776</c:v>
                </c:pt>
                <c:pt idx="160">
                  <c:v>16776</c:v>
                </c:pt>
                <c:pt idx="161">
                  <c:v>16781</c:v>
                </c:pt>
                <c:pt idx="162">
                  <c:v>16781</c:v>
                </c:pt>
                <c:pt idx="163">
                  <c:v>16789</c:v>
                </c:pt>
                <c:pt idx="164">
                  <c:v>16789</c:v>
                </c:pt>
                <c:pt idx="165">
                  <c:v>16804</c:v>
                </c:pt>
                <c:pt idx="166">
                  <c:v>16804</c:v>
                </c:pt>
                <c:pt idx="167">
                  <c:v>16809</c:v>
                </c:pt>
                <c:pt idx="168">
                  <c:v>16832</c:v>
                </c:pt>
                <c:pt idx="169">
                  <c:v>16855</c:v>
                </c:pt>
                <c:pt idx="170">
                  <c:v>16911</c:v>
                </c:pt>
                <c:pt idx="171">
                  <c:v>16957</c:v>
                </c:pt>
                <c:pt idx="172">
                  <c:v>17224</c:v>
                </c:pt>
                <c:pt idx="173">
                  <c:v>17224</c:v>
                </c:pt>
                <c:pt idx="174">
                  <c:v>17224</c:v>
                </c:pt>
                <c:pt idx="175">
                  <c:v>17228</c:v>
                </c:pt>
                <c:pt idx="176">
                  <c:v>17228</c:v>
                </c:pt>
                <c:pt idx="177">
                  <c:v>17228</c:v>
                </c:pt>
                <c:pt idx="178">
                  <c:v>17233</c:v>
                </c:pt>
                <c:pt idx="179">
                  <c:v>17233</c:v>
                </c:pt>
                <c:pt idx="180">
                  <c:v>17233</c:v>
                </c:pt>
                <c:pt idx="181">
                  <c:v>17233</c:v>
                </c:pt>
                <c:pt idx="182">
                  <c:v>17233</c:v>
                </c:pt>
                <c:pt idx="183">
                  <c:v>17233</c:v>
                </c:pt>
                <c:pt idx="184">
                  <c:v>17233</c:v>
                </c:pt>
                <c:pt idx="185">
                  <c:v>17233</c:v>
                </c:pt>
                <c:pt idx="186">
                  <c:v>17233</c:v>
                </c:pt>
                <c:pt idx="187">
                  <c:v>17275</c:v>
                </c:pt>
                <c:pt idx="188">
                  <c:v>17307</c:v>
                </c:pt>
                <c:pt idx="189">
                  <c:v>17315</c:v>
                </c:pt>
                <c:pt idx="190">
                  <c:v>17343</c:v>
                </c:pt>
                <c:pt idx="191">
                  <c:v>17349</c:v>
                </c:pt>
                <c:pt idx="192">
                  <c:v>17358</c:v>
                </c:pt>
                <c:pt idx="193">
                  <c:v>17679</c:v>
                </c:pt>
                <c:pt idx="194">
                  <c:v>17694</c:v>
                </c:pt>
                <c:pt idx="195">
                  <c:v>17708</c:v>
                </c:pt>
                <c:pt idx="196">
                  <c:v>17708</c:v>
                </c:pt>
                <c:pt idx="197">
                  <c:v>17721</c:v>
                </c:pt>
                <c:pt idx="198">
                  <c:v>17722</c:v>
                </c:pt>
                <c:pt idx="199">
                  <c:v>17744</c:v>
                </c:pt>
                <c:pt idx="200">
                  <c:v>17750</c:v>
                </c:pt>
                <c:pt idx="201">
                  <c:v>17750</c:v>
                </c:pt>
                <c:pt idx="202">
                  <c:v>17755</c:v>
                </c:pt>
                <c:pt idx="203">
                  <c:v>17781</c:v>
                </c:pt>
                <c:pt idx="204">
                  <c:v>17791</c:v>
                </c:pt>
                <c:pt idx="205">
                  <c:v>17795</c:v>
                </c:pt>
                <c:pt idx="206">
                  <c:v>17815</c:v>
                </c:pt>
                <c:pt idx="207">
                  <c:v>17829</c:v>
                </c:pt>
                <c:pt idx="208">
                  <c:v>17838</c:v>
                </c:pt>
                <c:pt idx="209">
                  <c:v>18128</c:v>
                </c:pt>
                <c:pt idx="210">
                  <c:v>18174</c:v>
                </c:pt>
                <c:pt idx="211">
                  <c:v>18174</c:v>
                </c:pt>
                <c:pt idx="212">
                  <c:v>18178</c:v>
                </c:pt>
                <c:pt idx="213">
                  <c:v>18179</c:v>
                </c:pt>
                <c:pt idx="214">
                  <c:v>18197</c:v>
                </c:pt>
                <c:pt idx="215">
                  <c:v>18202</c:v>
                </c:pt>
                <c:pt idx="216">
                  <c:v>18210</c:v>
                </c:pt>
                <c:pt idx="217">
                  <c:v>18211</c:v>
                </c:pt>
                <c:pt idx="218">
                  <c:v>18230</c:v>
                </c:pt>
                <c:pt idx="219">
                  <c:v>18230</c:v>
                </c:pt>
                <c:pt idx="220">
                  <c:v>18230</c:v>
                </c:pt>
                <c:pt idx="221">
                  <c:v>18239</c:v>
                </c:pt>
                <c:pt idx="222">
                  <c:v>18239</c:v>
                </c:pt>
                <c:pt idx="223">
                  <c:v>18239</c:v>
                </c:pt>
                <c:pt idx="224">
                  <c:v>18239</c:v>
                </c:pt>
                <c:pt idx="225">
                  <c:v>18247</c:v>
                </c:pt>
                <c:pt idx="226">
                  <c:v>18256</c:v>
                </c:pt>
                <c:pt idx="227">
                  <c:v>18281</c:v>
                </c:pt>
                <c:pt idx="228">
                  <c:v>18598</c:v>
                </c:pt>
                <c:pt idx="229">
                  <c:v>18598</c:v>
                </c:pt>
                <c:pt idx="230">
                  <c:v>18625</c:v>
                </c:pt>
                <c:pt idx="231">
                  <c:v>18626</c:v>
                </c:pt>
                <c:pt idx="232">
                  <c:v>18626</c:v>
                </c:pt>
                <c:pt idx="233">
                  <c:v>18626</c:v>
                </c:pt>
                <c:pt idx="234">
                  <c:v>18626</c:v>
                </c:pt>
                <c:pt idx="235">
                  <c:v>18630</c:v>
                </c:pt>
                <c:pt idx="236">
                  <c:v>18654</c:v>
                </c:pt>
                <c:pt idx="237">
                  <c:v>18658</c:v>
                </c:pt>
                <c:pt idx="238">
                  <c:v>18663</c:v>
                </c:pt>
                <c:pt idx="239">
                  <c:v>18663</c:v>
                </c:pt>
                <c:pt idx="240">
                  <c:v>18667</c:v>
                </c:pt>
                <c:pt idx="241">
                  <c:v>18676</c:v>
                </c:pt>
                <c:pt idx="242">
                  <c:v>18705</c:v>
                </c:pt>
                <c:pt idx="243">
                  <c:v>18731</c:v>
                </c:pt>
                <c:pt idx="244">
                  <c:v>18742</c:v>
                </c:pt>
                <c:pt idx="245">
                  <c:v>18742</c:v>
                </c:pt>
                <c:pt idx="246">
                  <c:v>18764</c:v>
                </c:pt>
                <c:pt idx="247">
                  <c:v>18773</c:v>
                </c:pt>
                <c:pt idx="248">
                  <c:v>18779</c:v>
                </c:pt>
                <c:pt idx="249">
                  <c:v>18787</c:v>
                </c:pt>
                <c:pt idx="250">
                  <c:v>18788</c:v>
                </c:pt>
                <c:pt idx="251">
                  <c:v>19030</c:v>
                </c:pt>
                <c:pt idx="252">
                  <c:v>19069</c:v>
                </c:pt>
                <c:pt idx="253">
                  <c:v>19078</c:v>
                </c:pt>
                <c:pt idx="254">
                  <c:v>19078</c:v>
                </c:pt>
                <c:pt idx="255">
                  <c:v>19078</c:v>
                </c:pt>
                <c:pt idx="256">
                  <c:v>19104</c:v>
                </c:pt>
                <c:pt idx="257">
                  <c:v>19110</c:v>
                </c:pt>
                <c:pt idx="258">
                  <c:v>19110</c:v>
                </c:pt>
                <c:pt idx="259">
                  <c:v>19115</c:v>
                </c:pt>
                <c:pt idx="260">
                  <c:v>19124</c:v>
                </c:pt>
                <c:pt idx="261">
                  <c:v>19157</c:v>
                </c:pt>
                <c:pt idx="262">
                  <c:v>19157</c:v>
                </c:pt>
                <c:pt idx="263">
                  <c:v>19161</c:v>
                </c:pt>
                <c:pt idx="264">
                  <c:v>19165</c:v>
                </c:pt>
                <c:pt idx="265">
                  <c:v>19171</c:v>
                </c:pt>
                <c:pt idx="266">
                  <c:v>19180</c:v>
                </c:pt>
                <c:pt idx="267">
                  <c:v>19183</c:v>
                </c:pt>
                <c:pt idx="268">
                  <c:v>19493</c:v>
                </c:pt>
                <c:pt idx="269">
                  <c:v>19539</c:v>
                </c:pt>
                <c:pt idx="270">
                  <c:v>19562</c:v>
                </c:pt>
                <c:pt idx="271">
                  <c:v>19632</c:v>
                </c:pt>
                <c:pt idx="272">
                  <c:v>19641</c:v>
                </c:pt>
                <c:pt idx="273">
                  <c:v>19677</c:v>
                </c:pt>
                <c:pt idx="274">
                  <c:v>19981</c:v>
                </c:pt>
                <c:pt idx="275">
                  <c:v>20000</c:v>
                </c:pt>
                <c:pt idx="276">
                  <c:v>20018</c:v>
                </c:pt>
                <c:pt idx="277">
                  <c:v>20019</c:v>
                </c:pt>
                <c:pt idx="278">
                  <c:v>20019</c:v>
                </c:pt>
                <c:pt idx="279">
                  <c:v>20019</c:v>
                </c:pt>
                <c:pt idx="280">
                  <c:v>20028</c:v>
                </c:pt>
                <c:pt idx="281">
                  <c:v>20061</c:v>
                </c:pt>
                <c:pt idx="282">
                  <c:v>20062</c:v>
                </c:pt>
                <c:pt idx="283">
                  <c:v>20065</c:v>
                </c:pt>
                <c:pt idx="284">
                  <c:v>20065</c:v>
                </c:pt>
                <c:pt idx="285">
                  <c:v>20084</c:v>
                </c:pt>
                <c:pt idx="286">
                  <c:v>20087</c:v>
                </c:pt>
                <c:pt idx="287">
                  <c:v>20093</c:v>
                </c:pt>
                <c:pt idx="288">
                  <c:v>20120</c:v>
                </c:pt>
                <c:pt idx="289">
                  <c:v>20121</c:v>
                </c:pt>
                <c:pt idx="290">
                  <c:v>20166</c:v>
                </c:pt>
                <c:pt idx="291">
                  <c:v>20175</c:v>
                </c:pt>
                <c:pt idx="292">
                  <c:v>20466</c:v>
                </c:pt>
                <c:pt idx="293">
                  <c:v>20471</c:v>
                </c:pt>
                <c:pt idx="294">
                  <c:v>20471</c:v>
                </c:pt>
                <c:pt idx="295">
                  <c:v>20485</c:v>
                </c:pt>
                <c:pt idx="296">
                  <c:v>20499</c:v>
                </c:pt>
                <c:pt idx="297">
                  <c:v>20499</c:v>
                </c:pt>
                <c:pt idx="298">
                  <c:v>20499</c:v>
                </c:pt>
                <c:pt idx="299">
                  <c:v>20522</c:v>
                </c:pt>
                <c:pt idx="300">
                  <c:v>20573</c:v>
                </c:pt>
                <c:pt idx="301">
                  <c:v>20573</c:v>
                </c:pt>
                <c:pt idx="302">
                  <c:v>20582</c:v>
                </c:pt>
                <c:pt idx="303">
                  <c:v>20582</c:v>
                </c:pt>
                <c:pt idx="304">
                  <c:v>20610</c:v>
                </c:pt>
                <c:pt idx="305">
                  <c:v>20610</c:v>
                </c:pt>
                <c:pt idx="306">
                  <c:v>20615</c:v>
                </c:pt>
                <c:pt idx="307">
                  <c:v>20615</c:v>
                </c:pt>
                <c:pt idx="308">
                  <c:v>20638</c:v>
                </c:pt>
                <c:pt idx="309">
                  <c:v>20917</c:v>
                </c:pt>
                <c:pt idx="310">
                  <c:v>20955</c:v>
                </c:pt>
                <c:pt idx="311">
                  <c:v>20988</c:v>
                </c:pt>
                <c:pt idx="312">
                  <c:v>21099</c:v>
                </c:pt>
                <c:pt idx="313">
                  <c:v>21113</c:v>
                </c:pt>
                <c:pt idx="314">
                  <c:v>21403</c:v>
                </c:pt>
                <c:pt idx="315">
                  <c:v>21412</c:v>
                </c:pt>
                <c:pt idx="316">
                  <c:v>21421</c:v>
                </c:pt>
                <c:pt idx="317">
                  <c:v>21449</c:v>
                </c:pt>
                <c:pt idx="318">
                  <c:v>21454</c:v>
                </c:pt>
                <c:pt idx="319">
                  <c:v>21457</c:v>
                </c:pt>
                <c:pt idx="320">
                  <c:v>21462</c:v>
                </c:pt>
                <c:pt idx="321">
                  <c:v>21486</c:v>
                </c:pt>
                <c:pt idx="322">
                  <c:v>21500</c:v>
                </c:pt>
                <c:pt idx="323">
                  <c:v>21514</c:v>
                </c:pt>
                <c:pt idx="324">
                  <c:v>21514</c:v>
                </c:pt>
                <c:pt idx="325">
                  <c:v>21536</c:v>
                </c:pt>
                <c:pt idx="326">
                  <c:v>21550</c:v>
                </c:pt>
                <c:pt idx="327">
                  <c:v>21551</c:v>
                </c:pt>
                <c:pt idx="328">
                  <c:v>21559</c:v>
                </c:pt>
                <c:pt idx="329">
                  <c:v>21855</c:v>
                </c:pt>
                <c:pt idx="330">
                  <c:v>21878</c:v>
                </c:pt>
                <c:pt idx="331">
                  <c:v>21892</c:v>
                </c:pt>
                <c:pt idx="332">
                  <c:v>21901</c:v>
                </c:pt>
                <c:pt idx="333">
                  <c:v>21901</c:v>
                </c:pt>
                <c:pt idx="334">
                  <c:v>21901</c:v>
                </c:pt>
                <c:pt idx="335">
                  <c:v>21901</c:v>
                </c:pt>
                <c:pt idx="336">
                  <c:v>21901</c:v>
                </c:pt>
                <c:pt idx="337">
                  <c:v>21901</c:v>
                </c:pt>
                <c:pt idx="338">
                  <c:v>21901</c:v>
                </c:pt>
                <c:pt idx="339">
                  <c:v>21901</c:v>
                </c:pt>
                <c:pt idx="340">
                  <c:v>21906</c:v>
                </c:pt>
                <c:pt idx="341">
                  <c:v>21909</c:v>
                </c:pt>
                <c:pt idx="342">
                  <c:v>21909</c:v>
                </c:pt>
                <c:pt idx="343">
                  <c:v>21910</c:v>
                </c:pt>
                <c:pt idx="344">
                  <c:v>21910</c:v>
                </c:pt>
                <c:pt idx="345">
                  <c:v>21915</c:v>
                </c:pt>
                <c:pt idx="346">
                  <c:v>21929</c:v>
                </c:pt>
                <c:pt idx="347">
                  <c:v>21929</c:v>
                </c:pt>
                <c:pt idx="348">
                  <c:v>21929</c:v>
                </c:pt>
                <c:pt idx="349">
                  <c:v>21932</c:v>
                </c:pt>
                <c:pt idx="350">
                  <c:v>21938</c:v>
                </c:pt>
                <c:pt idx="351">
                  <c:v>21938</c:v>
                </c:pt>
                <c:pt idx="352">
                  <c:v>21938</c:v>
                </c:pt>
                <c:pt idx="353">
                  <c:v>21938</c:v>
                </c:pt>
                <c:pt idx="354">
                  <c:v>21943</c:v>
                </c:pt>
                <c:pt idx="355">
                  <c:v>21943</c:v>
                </c:pt>
                <c:pt idx="356">
                  <c:v>21943</c:v>
                </c:pt>
                <c:pt idx="357">
                  <c:v>21952</c:v>
                </c:pt>
                <c:pt idx="358">
                  <c:v>21965</c:v>
                </c:pt>
                <c:pt idx="359">
                  <c:v>21988</c:v>
                </c:pt>
                <c:pt idx="360">
                  <c:v>22008</c:v>
                </c:pt>
                <c:pt idx="361">
                  <c:v>22316</c:v>
                </c:pt>
                <c:pt idx="362">
                  <c:v>22316</c:v>
                </c:pt>
                <c:pt idx="363">
                  <c:v>22316</c:v>
                </c:pt>
                <c:pt idx="364">
                  <c:v>22316</c:v>
                </c:pt>
                <c:pt idx="365">
                  <c:v>22316</c:v>
                </c:pt>
                <c:pt idx="366">
                  <c:v>22353</c:v>
                </c:pt>
                <c:pt idx="367">
                  <c:v>22353</c:v>
                </c:pt>
                <c:pt idx="368">
                  <c:v>22353</c:v>
                </c:pt>
                <c:pt idx="369">
                  <c:v>22353</c:v>
                </c:pt>
                <c:pt idx="370">
                  <c:v>22353</c:v>
                </c:pt>
                <c:pt idx="371">
                  <c:v>22353</c:v>
                </c:pt>
                <c:pt idx="372">
                  <c:v>22357</c:v>
                </c:pt>
                <c:pt idx="373">
                  <c:v>22380</c:v>
                </c:pt>
                <c:pt idx="374">
                  <c:v>22381</c:v>
                </c:pt>
                <c:pt idx="375">
                  <c:v>22390</c:v>
                </c:pt>
                <c:pt idx="376">
                  <c:v>22390</c:v>
                </c:pt>
                <c:pt idx="377">
                  <c:v>22390</c:v>
                </c:pt>
                <c:pt idx="378">
                  <c:v>22390</c:v>
                </c:pt>
                <c:pt idx="379">
                  <c:v>22390</c:v>
                </c:pt>
                <c:pt idx="380">
                  <c:v>22390</c:v>
                </c:pt>
                <c:pt idx="381">
                  <c:v>22390</c:v>
                </c:pt>
                <c:pt idx="382">
                  <c:v>22399</c:v>
                </c:pt>
                <c:pt idx="383">
                  <c:v>22418</c:v>
                </c:pt>
                <c:pt idx="384">
                  <c:v>22426</c:v>
                </c:pt>
                <c:pt idx="385">
                  <c:v>22463</c:v>
                </c:pt>
                <c:pt idx="386">
                  <c:v>22469</c:v>
                </c:pt>
                <c:pt idx="387">
                  <c:v>22725</c:v>
                </c:pt>
                <c:pt idx="388">
                  <c:v>22754</c:v>
                </c:pt>
                <c:pt idx="389">
                  <c:v>22782</c:v>
                </c:pt>
                <c:pt idx="390">
                  <c:v>22818</c:v>
                </c:pt>
                <c:pt idx="391">
                  <c:v>22833</c:v>
                </c:pt>
                <c:pt idx="392">
                  <c:v>22833</c:v>
                </c:pt>
                <c:pt idx="393">
                  <c:v>22833</c:v>
                </c:pt>
                <c:pt idx="394">
                  <c:v>22841</c:v>
                </c:pt>
                <c:pt idx="395">
                  <c:v>22841</c:v>
                </c:pt>
                <c:pt idx="396">
                  <c:v>22842</c:v>
                </c:pt>
                <c:pt idx="397">
                  <c:v>22842</c:v>
                </c:pt>
                <c:pt idx="398">
                  <c:v>22842</c:v>
                </c:pt>
                <c:pt idx="399">
                  <c:v>22847</c:v>
                </c:pt>
                <c:pt idx="400">
                  <c:v>22847</c:v>
                </c:pt>
                <c:pt idx="401">
                  <c:v>22847</c:v>
                </c:pt>
                <c:pt idx="402">
                  <c:v>22847</c:v>
                </c:pt>
                <c:pt idx="403">
                  <c:v>22847</c:v>
                </c:pt>
                <c:pt idx="404">
                  <c:v>22847</c:v>
                </c:pt>
                <c:pt idx="405">
                  <c:v>22847</c:v>
                </c:pt>
                <c:pt idx="406">
                  <c:v>22850</c:v>
                </c:pt>
                <c:pt idx="407">
                  <c:v>22869</c:v>
                </c:pt>
                <c:pt idx="408">
                  <c:v>22870</c:v>
                </c:pt>
                <c:pt idx="409">
                  <c:v>23262</c:v>
                </c:pt>
                <c:pt idx="410">
                  <c:v>23271</c:v>
                </c:pt>
                <c:pt idx="411">
                  <c:v>23271</c:v>
                </c:pt>
                <c:pt idx="412">
                  <c:v>23285</c:v>
                </c:pt>
                <c:pt idx="413">
                  <c:v>23294</c:v>
                </c:pt>
                <c:pt idx="414">
                  <c:v>23294</c:v>
                </c:pt>
                <c:pt idx="415">
                  <c:v>23367</c:v>
                </c:pt>
                <c:pt idx="416">
                  <c:v>23717</c:v>
                </c:pt>
                <c:pt idx="417">
                  <c:v>23726</c:v>
                </c:pt>
                <c:pt idx="418">
                  <c:v>23727</c:v>
                </c:pt>
                <c:pt idx="419">
                  <c:v>23745</c:v>
                </c:pt>
                <c:pt idx="420">
                  <c:v>23760</c:v>
                </c:pt>
                <c:pt idx="421">
                  <c:v>23774</c:v>
                </c:pt>
                <c:pt idx="422">
                  <c:v>23808</c:v>
                </c:pt>
                <c:pt idx="423">
                  <c:v>23848</c:v>
                </c:pt>
                <c:pt idx="424">
                  <c:v>23862</c:v>
                </c:pt>
                <c:pt idx="425">
                  <c:v>23862</c:v>
                </c:pt>
                <c:pt idx="426">
                  <c:v>23862</c:v>
                </c:pt>
                <c:pt idx="427">
                  <c:v>24156</c:v>
                </c:pt>
                <c:pt idx="428">
                  <c:v>24156</c:v>
                </c:pt>
                <c:pt idx="429">
                  <c:v>24156</c:v>
                </c:pt>
                <c:pt idx="430">
                  <c:v>24198</c:v>
                </c:pt>
                <c:pt idx="431">
                  <c:v>24236</c:v>
                </c:pt>
                <c:pt idx="432">
                  <c:v>24249</c:v>
                </c:pt>
                <c:pt idx="433">
                  <c:v>24249</c:v>
                </c:pt>
                <c:pt idx="434">
                  <c:v>24305</c:v>
                </c:pt>
                <c:pt idx="435">
                  <c:v>24345</c:v>
                </c:pt>
                <c:pt idx="436">
                  <c:v>24351</c:v>
                </c:pt>
                <c:pt idx="437">
                  <c:v>24359</c:v>
                </c:pt>
                <c:pt idx="438">
                  <c:v>24655</c:v>
                </c:pt>
                <c:pt idx="439">
                  <c:v>24655</c:v>
                </c:pt>
                <c:pt idx="440">
                  <c:v>24655</c:v>
                </c:pt>
                <c:pt idx="441">
                  <c:v>24655</c:v>
                </c:pt>
                <c:pt idx="442">
                  <c:v>24678</c:v>
                </c:pt>
                <c:pt idx="443">
                  <c:v>24729</c:v>
                </c:pt>
                <c:pt idx="444">
                  <c:v>24737</c:v>
                </c:pt>
                <c:pt idx="445">
                  <c:v>24738</c:v>
                </c:pt>
                <c:pt idx="446">
                  <c:v>24738</c:v>
                </c:pt>
                <c:pt idx="447">
                  <c:v>24752</c:v>
                </c:pt>
                <c:pt idx="448">
                  <c:v>24760</c:v>
                </c:pt>
                <c:pt idx="449">
                  <c:v>24760</c:v>
                </c:pt>
                <c:pt idx="450">
                  <c:v>24803</c:v>
                </c:pt>
                <c:pt idx="451">
                  <c:v>24803</c:v>
                </c:pt>
                <c:pt idx="452">
                  <c:v>25147</c:v>
                </c:pt>
                <c:pt idx="453">
                  <c:v>25152</c:v>
                </c:pt>
                <c:pt idx="454">
                  <c:v>25153</c:v>
                </c:pt>
                <c:pt idx="455">
                  <c:v>25162</c:v>
                </c:pt>
                <c:pt idx="456">
                  <c:v>25167</c:v>
                </c:pt>
                <c:pt idx="457">
                  <c:v>25193</c:v>
                </c:pt>
                <c:pt idx="458">
                  <c:v>25222</c:v>
                </c:pt>
                <c:pt idx="459">
                  <c:v>25249</c:v>
                </c:pt>
                <c:pt idx="460">
                  <c:v>25255</c:v>
                </c:pt>
                <c:pt idx="461">
                  <c:v>25263</c:v>
                </c:pt>
                <c:pt idx="462">
                  <c:v>25263</c:v>
                </c:pt>
                <c:pt idx="463">
                  <c:v>25291</c:v>
                </c:pt>
                <c:pt idx="464">
                  <c:v>25291</c:v>
                </c:pt>
                <c:pt idx="465">
                  <c:v>25540</c:v>
                </c:pt>
                <c:pt idx="466">
                  <c:v>25605</c:v>
                </c:pt>
                <c:pt idx="467">
                  <c:v>25605</c:v>
                </c:pt>
                <c:pt idx="468">
                  <c:v>25605</c:v>
                </c:pt>
                <c:pt idx="469">
                  <c:v>25614</c:v>
                </c:pt>
                <c:pt idx="470">
                  <c:v>25627</c:v>
                </c:pt>
                <c:pt idx="471">
                  <c:v>25627</c:v>
                </c:pt>
                <c:pt idx="472">
                  <c:v>25659</c:v>
                </c:pt>
                <c:pt idx="473">
                  <c:v>25664</c:v>
                </c:pt>
                <c:pt idx="474">
                  <c:v>25669</c:v>
                </c:pt>
                <c:pt idx="475">
                  <c:v>25678</c:v>
                </c:pt>
                <c:pt idx="476">
                  <c:v>25678</c:v>
                </c:pt>
                <c:pt idx="477">
                  <c:v>25678</c:v>
                </c:pt>
                <c:pt idx="478">
                  <c:v>25679</c:v>
                </c:pt>
                <c:pt idx="479">
                  <c:v>25706</c:v>
                </c:pt>
                <c:pt idx="480">
                  <c:v>25721</c:v>
                </c:pt>
                <c:pt idx="481">
                  <c:v>25772</c:v>
                </c:pt>
                <c:pt idx="482">
                  <c:v>26051</c:v>
                </c:pt>
                <c:pt idx="483">
                  <c:v>26060</c:v>
                </c:pt>
                <c:pt idx="484">
                  <c:v>26117</c:v>
                </c:pt>
                <c:pt idx="485">
                  <c:v>26134</c:v>
                </c:pt>
                <c:pt idx="486">
                  <c:v>26167</c:v>
                </c:pt>
                <c:pt idx="487">
                  <c:v>26190</c:v>
                </c:pt>
                <c:pt idx="488">
                  <c:v>26238</c:v>
                </c:pt>
                <c:pt idx="489">
                  <c:v>26568</c:v>
                </c:pt>
                <c:pt idx="490">
                  <c:v>26614</c:v>
                </c:pt>
                <c:pt idx="491">
                  <c:v>26629</c:v>
                </c:pt>
                <c:pt idx="492">
                  <c:v>26648</c:v>
                </c:pt>
                <c:pt idx="493">
                  <c:v>26648</c:v>
                </c:pt>
                <c:pt idx="494">
                  <c:v>26648</c:v>
                </c:pt>
                <c:pt idx="495">
                  <c:v>26648</c:v>
                </c:pt>
                <c:pt idx="496">
                  <c:v>26648</c:v>
                </c:pt>
                <c:pt idx="497">
                  <c:v>26648</c:v>
                </c:pt>
                <c:pt idx="498">
                  <c:v>26661</c:v>
                </c:pt>
                <c:pt idx="499">
                  <c:v>26679</c:v>
                </c:pt>
                <c:pt idx="500">
                  <c:v>26679</c:v>
                </c:pt>
                <c:pt idx="501">
                  <c:v>26707</c:v>
                </c:pt>
                <c:pt idx="502">
                  <c:v>27029</c:v>
                </c:pt>
                <c:pt idx="503">
                  <c:v>27034</c:v>
                </c:pt>
                <c:pt idx="504">
                  <c:v>27040</c:v>
                </c:pt>
                <c:pt idx="505">
                  <c:v>27044</c:v>
                </c:pt>
                <c:pt idx="506">
                  <c:v>27099</c:v>
                </c:pt>
                <c:pt idx="507">
                  <c:v>27108</c:v>
                </c:pt>
                <c:pt idx="508">
                  <c:v>27122</c:v>
                </c:pt>
                <c:pt idx="509">
                  <c:v>27399</c:v>
                </c:pt>
                <c:pt idx="510">
                  <c:v>27491</c:v>
                </c:pt>
                <c:pt idx="511">
                  <c:v>27492</c:v>
                </c:pt>
                <c:pt idx="512">
                  <c:v>27561</c:v>
                </c:pt>
                <c:pt idx="513">
                  <c:v>27580</c:v>
                </c:pt>
                <c:pt idx="514">
                  <c:v>27588</c:v>
                </c:pt>
                <c:pt idx="515">
                  <c:v>27588</c:v>
                </c:pt>
                <c:pt idx="516">
                  <c:v>27891</c:v>
                </c:pt>
                <c:pt idx="517">
                  <c:v>27990</c:v>
                </c:pt>
                <c:pt idx="518">
                  <c:v>27990</c:v>
                </c:pt>
                <c:pt idx="519">
                  <c:v>27995</c:v>
                </c:pt>
                <c:pt idx="520">
                  <c:v>28003</c:v>
                </c:pt>
                <c:pt idx="521">
                  <c:v>28003</c:v>
                </c:pt>
                <c:pt idx="522">
                  <c:v>28007</c:v>
                </c:pt>
                <c:pt idx="523">
                  <c:v>28012</c:v>
                </c:pt>
                <c:pt idx="524">
                  <c:v>28018</c:v>
                </c:pt>
                <c:pt idx="525">
                  <c:v>28052</c:v>
                </c:pt>
                <c:pt idx="526">
                  <c:v>28077</c:v>
                </c:pt>
                <c:pt idx="527">
                  <c:v>28391</c:v>
                </c:pt>
                <c:pt idx="528">
                  <c:v>28391</c:v>
                </c:pt>
                <c:pt idx="529">
                  <c:v>28409</c:v>
                </c:pt>
                <c:pt idx="530">
                  <c:v>28464</c:v>
                </c:pt>
                <c:pt idx="531">
                  <c:v>28464</c:v>
                </c:pt>
                <c:pt idx="532">
                  <c:v>28469</c:v>
                </c:pt>
                <c:pt idx="533">
                  <c:v>28473</c:v>
                </c:pt>
                <c:pt idx="534">
                  <c:v>28510</c:v>
                </c:pt>
                <c:pt idx="535">
                  <c:v>28564</c:v>
                </c:pt>
                <c:pt idx="536">
                  <c:v>28865</c:v>
                </c:pt>
                <c:pt idx="537">
                  <c:v>28928</c:v>
                </c:pt>
                <c:pt idx="538">
                  <c:v>28936</c:v>
                </c:pt>
                <c:pt idx="539">
                  <c:v>28944</c:v>
                </c:pt>
                <c:pt idx="540">
                  <c:v>28981</c:v>
                </c:pt>
                <c:pt idx="541">
                  <c:v>28981</c:v>
                </c:pt>
                <c:pt idx="542">
                  <c:v>29303</c:v>
                </c:pt>
                <c:pt idx="543">
                  <c:v>29331</c:v>
                </c:pt>
                <c:pt idx="544">
                  <c:v>29332</c:v>
                </c:pt>
                <c:pt idx="545">
                  <c:v>29385</c:v>
                </c:pt>
                <c:pt idx="546">
                  <c:v>29456</c:v>
                </c:pt>
                <c:pt idx="547">
                  <c:v>29473</c:v>
                </c:pt>
                <c:pt idx="548">
                  <c:v>29795</c:v>
                </c:pt>
                <c:pt idx="549">
                  <c:v>29880</c:v>
                </c:pt>
                <c:pt idx="550">
                  <c:v>29894</c:v>
                </c:pt>
                <c:pt idx="551">
                  <c:v>29908.5</c:v>
                </c:pt>
                <c:pt idx="552">
                  <c:v>29920</c:v>
                </c:pt>
                <c:pt idx="553">
                  <c:v>30304</c:v>
                </c:pt>
                <c:pt idx="554">
                  <c:v>30305</c:v>
                </c:pt>
                <c:pt idx="555">
                  <c:v>30343</c:v>
                </c:pt>
                <c:pt idx="556">
                  <c:v>30343</c:v>
                </c:pt>
                <c:pt idx="557">
                  <c:v>30343</c:v>
                </c:pt>
                <c:pt idx="558">
                  <c:v>30354.5</c:v>
                </c:pt>
                <c:pt idx="559">
                  <c:v>30357</c:v>
                </c:pt>
                <c:pt idx="560">
                  <c:v>30357</c:v>
                </c:pt>
                <c:pt idx="561">
                  <c:v>30357</c:v>
                </c:pt>
                <c:pt idx="562">
                  <c:v>30748</c:v>
                </c:pt>
                <c:pt idx="563">
                  <c:v>30778</c:v>
                </c:pt>
                <c:pt idx="564">
                  <c:v>30798</c:v>
                </c:pt>
                <c:pt idx="565">
                  <c:v>30799</c:v>
                </c:pt>
                <c:pt idx="566">
                  <c:v>30799</c:v>
                </c:pt>
                <c:pt idx="567">
                  <c:v>30877</c:v>
                </c:pt>
                <c:pt idx="568">
                  <c:v>31241</c:v>
                </c:pt>
                <c:pt idx="569">
                  <c:v>31241</c:v>
                </c:pt>
                <c:pt idx="570">
                  <c:v>31269.5</c:v>
                </c:pt>
                <c:pt idx="571">
                  <c:v>31301</c:v>
                </c:pt>
                <c:pt idx="572">
                  <c:v>31301</c:v>
                </c:pt>
                <c:pt idx="573">
                  <c:v>31699</c:v>
                </c:pt>
                <c:pt idx="574">
                  <c:v>31748</c:v>
                </c:pt>
                <c:pt idx="575">
                  <c:v>31748</c:v>
                </c:pt>
                <c:pt idx="576">
                  <c:v>31753</c:v>
                </c:pt>
                <c:pt idx="577">
                  <c:v>31762</c:v>
                </c:pt>
                <c:pt idx="578">
                  <c:v>32118</c:v>
                </c:pt>
                <c:pt idx="579">
                  <c:v>32132</c:v>
                </c:pt>
                <c:pt idx="580">
                  <c:v>32132</c:v>
                </c:pt>
                <c:pt idx="581">
                  <c:v>32152.5</c:v>
                </c:pt>
                <c:pt idx="582">
                  <c:v>32160</c:v>
                </c:pt>
                <c:pt idx="583">
                  <c:v>32160</c:v>
                </c:pt>
                <c:pt idx="584">
                  <c:v>32168.5</c:v>
                </c:pt>
                <c:pt idx="585">
                  <c:v>32172</c:v>
                </c:pt>
                <c:pt idx="586">
                  <c:v>32173.5</c:v>
                </c:pt>
                <c:pt idx="587">
                  <c:v>32618.5</c:v>
                </c:pt>
                <c:pt idx="588">
                  <c:v>32643.5</c:v>
                </c:pt>
                <c:pt idx="589">
                  <c:v>32643.5</c:v>
                </c:pt>
                <c:pt idx="590">
                  <c:v>32643.5</c:v>
                </c:pt>
                <c:pt idx="591">
                  <c:v>32643.5</c:v>
                </c:pt>
                <c:pt idx="592">
                  <c:v>32643.5</c:v>
                </c:pt>
                <c:pt idx="593">
                  <c:v>32643.5</c:v>
                </c:pt>
                <c:pt idx="594">
                  <c:v>32677.5</c:v>
                </c:pt>
                <c:pt idx="595">
                  <c:v>32677.5</c:v>
                </c:pt>
                <c:pt idx="596">
                  <c:v>32685</c:v>
                </c:pt>
                <c:pt idx="597">
                  <c:v>33067</c:v>
                </c:pt>
                <c:pt idx="598">
                  <c:v>33087</c:v>
                </c:pt>
                <c:pt idx="599">
                  <c:v>33091</c:v>
                </c:pt>
                <c:pt idx="600">
                  <c:v>33534</c:v>
                </c:pt>
                <c:pt idx="601">
                  <c:v>33561.5</c:v>
                </c:pt>
                <c:pt idx="602">
                  <c:v>33561.5</c:v>
                </c:pt>
                <c:pt idx="603">
                  <c:v>33593</c:v>
                </c:pt>
                <c:pt idx="604">
                  <c:v>33603</c:v>
                </c:pt>
                <c:pt idx="605">
                  <c:v>33640</c:v>
                </c:pt>
                <c:pt idx="606">
                  <c:v>34016.5</c:v>
                </c:pt>
                <c:pt idx="607">
                  <c:v>34019</c:v>
                </c:pt>
                <c:pt idx="608">
                  <c:v>34050</c:v>
                </c:pt>
                <c:pt idx="609">
                  <c:v>34115</c:v>
                </c:pt>
                <c:pt idx="610">
                  <c:v>34143</c:v>
                </c:pt>
                <c:pt idx="611">
                  <c:v>34494</c:v>
                </c:pt>
                <c:pt idx="612">
                  <c:v>34568</c:v>
                </c:pt>
                <c:pt idx="613">
                  <c:v>34992</c:v>
                </c:pt>
                <c:pt idx="614">
                  <c:v>35107</c:v>
                </c:pt>
                <c:pt idx="615">
                  <c:v>35369</c:v>
                </c:pt>
                <c:pt idx="616">
                  <c:v>35426</c:v>
                </c:pt>
                <c:pt idx="617">
                  <c:v>35435</c:v>
                </c:pt>
                <c:pt idx="618">
                  <c:v>35446</c:v>
                </c:pt>
                <c:pt idx="619">
                  <c:v>35446</c:v>
                </c:pt>
                <c:pt idx="620">
                  <c:v>35446</c:v>
                </c:pt>
                <c:pt idx="621">
                  <c:v>35536</c:v>
                </c:pt>
                <c:pt idx="622">
                  <c:v>35864</c:v>
                </c:pt>
                <c:pt idx="623">
                  <c:v>35881</c:v>
                </c:pt>
                <c:pt idx="624">
                  <c:v>35910</c:v>
                </c:pt>
                <c:pt idx="625">
                  <c:v>35914.5</c:v>
                </c:pt>
                <c:pt idx="626">
                  <c:v>36291</c:v>
                </c:pt>
                <c:pt idx="627">
                  <c:v>36310.5</c:v>
                </c:pt>
                <c:pt idx="628">
                  <c:v>36338</c:v>
                </c:pt>
                <c:pt idx="629">
                  <c:v>36389</c:v>
                </c:pt>
                <c:pt idx="630">
                  <c:v>36441</c:v>
                </c:pt>
                <c:pt idx="631">
                  <c:v>36836</c:v>
                </c:pt>
                <c:pt idx="632">
                  <c:v>36892</c:v>
                </c:pt>
                <c:pt idx="633">
                  <c:v>36893</c:v>
                </c:pt>
              </c:numCache>
            </c:numRef>
          </c:xVal>
          <c:yVal>
            <c:numRef>
              <c:f>Active!$P$21:$P$993</c:f>
              <c:numCache>
                <c:formatCode>General</c:formatCode>
                <c:ptCount val="973"/>
                <c:pt idx="517">
                  <c:v>-2.6202680613757967E-2</c:v>
                </c:pt>
                <c:pt idx="518">
                  <c:v>-2.6202680613757967E-2</c:v>
                </c:pt>
                <c:pt idx="519">
                  <c:v>-2.6204469140193087E-2</c:v>
                </c:pt>
                <c:pt idx="520">
                  <c:v>-2.6207330782489283E-2</c:v>
                </c:pt>
                <c:pt idx="521">
                  <c:v>-2.6207330782489283E-2</c:v>
                </c:pt>
                <c:pt idx="522">
                  <c:v>-2.6208761603637384E-2</c:v>
                </c:pt>
                <c:pt idx="523">
                  <c:v>-2.6210550130072507E-2</c:v>
                </c:pt>
                <c:pt idx="524">
                  <c:v>-2.6212696361794654E-2</c:v>
                </c:pt>
                <c:pt idx="525">
                  <c:v>-2.6224858341553491E-2</c:v>
                </c:pt>
                <c:pt idx="526">
                  <c:v>-2.6233800973729106E-2</c:v>
                </c:pt>
                <c:pt idx="527">
                  <c:v>-2.6346120433854821E-2</c:v>
                </c:pt>
                <c:pt idx="528">
                  <c:v>-2.6346120433854821E-2</c:v>
                </c:pt>
                <c:pt idx="529">
                  <c:v>-2.6352559129021264E-2</c:v>
                </c:pt>
                <c:pt idx="530">
                  <c:v>-2.6372232919807614E-2</c:v>
                </c:pt>
                <c:pt idx="531">
                  <c:v>-2.6372232919807614E-2</c:v>
                </c:pt>
                <c:pt idx="532">
                  <c:v>-2.6374021446242742E-2</c:v>
                </c:pt>
                <c:pt idx="533">
                  <c:v>-2.6375452267390839E-2</c:v>
                </c:pt>
                <c:pt idx="534">
                  <c:v>-2.6388687363010747E-2</c:v>
                </c:pt>
                <c:pt idx="535">
                  <c:v>-2.6408003448510076E-2</c:v>
                </c:pt>
                <c:pt idx="536">
                  <c:v>-2.6515672739904475E-2</c:v>
                </c:pt>
                <c:pt idx="537">
                  <c:v>-2.6538208172987021E-2</c:v>
                </c:pt>
                <c:pt idx="538">
                  <c:v>-2.654106981528322E-2</c:v>
                </c:pt>
                <c:pt idx="539">
                  <c:v>-2.6543931457579419E-2</c:v>
                </c:pt>
                <c:pt idx="540">
                  <c:v>-2.6557166553199327E-2</c:v>
                </c:pt>
                <c:pt idx="541">
                  <c:v>-2.6557166553199327E-2</c:v>
                </c:pt>
                <c:pt idx="542">
                  <c:v>-2.667234765562124E-2</c:v>
                </c:pt>
                <c:pt idx="543">
                  <c:v>-2.6682363403657927E-2</c:v>
                </c:pt>
                <c:pt idx="544">
                  <c:v>-2.6682721108944953E-2</c:v>
                </c:pt>
                <c:pt idx="545">
                  <c:v>-2.6701679489157255E-2</c:v>
                </c:pt>
                <c:pt idx="546">
                  <c:v>-2.6727076564536004E-2</c:v>
                </c:pt>
                <c:pt idx="547">
                  <c:v>-2.673315755441542E-2</c:v>
                </c:pt>
                <c:pt idx="548">
                  <c:v>-2.6848338656837334E-2</c:v>
                </c:pt>
                <c:pt idx="549">
                  <c:v>-2.6878743606234424E-2</c:v>
                </c:pt>
                <c:pt idx="550">
                  <c:v>-2.6883751480252769E-2</c:v>
                </c:pt>
                <c:pt idx="551">
                  <c:v>-2.6888938206914625E-2</c:v>
                </c:pt>
                <c:pt idx="552">
                  <c:v>-2.6893051817715407E-2</c:v>
                </c:pt>
                <c:pt idx="553">
                  <c:v>-2.7030410647932848E-2</c:v>
                </c:pt>
                <c:pt idx="554">
                  <c:v>-2.7030768353219874E-2</c:v>
                </c:pt>
                <c:pt idx="555">
                  <c:v>-2.7044361154126804E-2</c:v>
                </c:pt>
                <c:pt idx="556">
                  <c:v>-2.7044361154126804E-2</c:v>
                </c:pt>
                <c:pt idx="557">
                  <c:v>-2.7044361154126804E-2</c:v>
                </c:pt>
                <c:pt idx="558">
                  <c:v>-2.7048474764927589E-2</c:v>
                </c:pt>
                <c:pt idx="559">
                  <c:v>-2.704936902814515E-2</c:v>
                </c:pt>
                <c:pt idx="560">
                  <c:v>-2.704936902814515E-2</c:v>
                </c:pt>
                <c:pt idx="561">
                  <c:v>-2.704936902814515E-2</c:v>
                </c:pt>
                <c:pt idx="562">
                  <c:v>-2.7189231795371763E-2</c:v>
                </c:pt>
                <c:pt idx="563">
                  <c:v>-2.7199962953982498E-2</c:v>
                </c:pt>
                <c:pt idx="564">
                  <c:v>-2.720711705972299E-2</c:v>
                </c:pt>
                <c:pt idx="565">
                  <c:v>-2.7207474765010016E-2</c:v>
                </c:pt>
                <c:pt idx="566">
                  <c:v>-2.7207474765010016E-2</c:v>
                </c:pt>
                <c:pt idx="567">
                  <c:v>-2.723537577739793E-2</c:v>
                </c:pt>
                <c:pt idx="568">
                  <c:v>-2.7365580501874882E-2</c:v>
                </c:pt>
                <c:pt idx="569">
                  <c:v>-2.7365580501874882E-2</c:v>
                </c:pt>
                <c:pt idx="570">
                  <c:v>-2.7375775102555081E-2</c:v>
                </c:pt>
                <c:pt idx="571">
                  <c:v>-2.7387042819096354E-2</c:v>
                </c:pt>
                <c:pt idx="572">
                  <c:v>-2.7387042819096354E-2</c:v>
                </c:pt>
                <c:pt idx="573">
                  <c:v>-2.7529409523332139E-2</c:v>
                </c:pt>
                <c:pt idx="574">
                  <c:v>-2.7546937082396344E-2</c:v>
                </c:pt>
                <c:pt idx="575">
                  <c:v>-2.7546937082396344E-2</c:v>
                </c:pt>
                <c:pt idx="576">
                  <c:v>-2.7548725608831467E-2</c:v>
                </c:pt>
                <c:pt idx="577">
                  <c:v>-2.7551944956414685E-2</c:v>
                </c:pt>
                <c:pt idx="578">
                  <c:v>-2.7679288038595436E-2</c:v>
                </c:pt>
                <c:pt idx="579">
                  <c:v>-2.7684295912613781E-2</c:v>
                </c:pt>
                <c:pt idx="580">
                  <c:v>-2.7684295912613781E-2</c:v>
                </c:pt>
                <c:pt idx="581">
                  <c:v>-2.7691628870997787E-2</c:v>
                </c:pt>
                <c:pt idx="582">
                  <c:v>-2.7694311660650471E-2</c:v>
                </c:pt>
                <c:pt idx="583">
                  <c:v>-2.7694311660650471E-2</c:v>
                </c:pt>
                <c:pt idx="584">
                  <c:v>-2.7697352155590181E-2</c:v>
                </c:pt>
                <c:pt idx="585">
                  <c:v>-2.7698604124094764E-2</c:v>
                </c:pt>
                <c:pt idx="586">
                  <c:v>-2.7699140682025301E-2</c:v>
                </c:pt>
                <c:pt idx="587">
                  <c:v>-2.7858319534751243E-2</c:v>
                </c:pt>
                <c:pt idx="588">
                  <c:v>-2.7867262166926858E-2</c:v>
                </c:pt>
                <c:pt idx="589">
                  <c:v>-2.7867262166926858E-2</c:v>
                </c:pt>
                <c:pt idx="590">
                  <c:v>-2.7867262166926858E-2</c:v>
                </c:pt>
                <c:pt idx="591">
                  <c:v>-2.7867262166926858E-2</c:v>
                </c:pt>
                <c:pt idx="592">
                  <c:v>-2.7867262166926858E-2</c:v>
                </c:pt>
                <c:pt idx="593">
                  <c:v>-2.7867262166926858E-2</c:v>
                </c:pt>
                <c:pt idx="594">
                  <c:v>-2.7879424146685691E-2</c:v>
                </c:pt>
                <c:pt idx="595">
                  <c:v>-2.7879424146685691E-2</c:v>
                </c:pt>
                <c:pt idx="596">
                  <c:v>-2.7882106936338379E-2</c:v>
                </c:pt>
                <c:pt idx="597">
                  <c:v>-2.8018750355981767E-2</c:v>
                </c:pt>
                <c:pt idx="598">
                  <c:v>-2.8025904461722258E-2</c:v>
                </c:pt>
                <c:pt idx="599">
                  <c:v>-2.8027335282870356E-2</c:v>
                </c:pt>
                <c:pt idx="600">
                  <c:v>-2.8185798725022245E-2</c:v>
                </c:pt>
                <c:pt idx="601">
                  <c:v>-2.8195635620415424E-2</c:v>
                </c:pt>
                <c:pt idx="602">
                  <c:v>-2.8195635620415424E-2</c:v>
                </c:pt>
                <c:pt idx="603">
                  <c:v>-2.8206903336956697E-2</c:v>
                </c:pt>
                <c:pt idx="604">
                  <c:v>-2.8210480389826941E-2</c:v>
                </c:pt>
                <c:pt idx="605">
                  <c:v>-2.8223715485446853E-2</c:v>
                </c:pt>
                <c:pt idx="606">
                  <c:v>-2.8358391526011606E-2</c:v>
                </c:pt>
                <c:pt idx="607">
                  <c:v>-2.8359285789229166E-2</c:v>
                </c:pt>
                <c:pt idx="608">
                  <c:v>-2.8370374653126931E-2</c:v>
                </c:pt>
                <c:pt idx="609">
                  <c:v>-2.839362549678353E-2</c:v>
                </c:pt>
                <c:pt idx="610">
                  <c:v>-2.8403641244820216E-2</c:v>
                </c:pt>
                <c:pt idx="611">
                  <c:v>-2.8529195800565843E-2</c:v>
                </c:pt>
                <c:pt idx="612">
                  <c:v>-2.8555665991805663E-2</c:v>
                </c:pt>
                <c:pt idx="613">
                  <c:v>-2.8707333033504086E-2</c:v>
                </c:pt>
                <c:pt idx="614">
                  <c:v>-2.8748469141511912E-2</c:v>
                </c:pt>
                <c:pt idx="615">
                  <c:v>-2.8842187926712351E-2</c:v>
                </c:pt>
                <c:pt idx="616">
                  <c:v>-2.8862577128072754E-2</c:v>
                </c:pt>
                <c:pt idx="617">
                  <c:v>-2.8865796475655976E-2</c:v>
                </c:pt>
                <c:pt idx="618">
                  <c:v>-2.8869731233813246E-2</c:v>
                </c:pt>
                <c:pt idx="619">
                  <c:v>-2.8869731233813246E-2</c:v>
                </c:pt>
                <c:pt idx="620">
                  <c:v>-2.8869731233813246E-2</c:v>
                </c:pt>
                <c:pt idx="621">
                  <c:v>-2.8901924709645456E-2</c:v>
                </c:pt>
                <c:pt idx="622">
                  <c:v>-2.9019252043789523E-2</c:v>
                </c:pt>
                <c:pt idx="623">
                  <c:v>-2.902533303366894E-2</c:v>
                </c:pt>
                <c:pt idx="624">
                  <c:v>-2.9035706486992652E-2</c:v>
                </c:pt>
                <c:pt idx="625">
                  <c:v>-2.9037316160784261E-2</c:v>
                </c:pt>
                <c:pt idx="626">
                  <c:v>-2.9171992201349018E-2</c:v>
                </c:pt>
                <c:pt idx="627">
                  <c:v>-2.9178967454445995E-2</c:v>
                </c:pt>
                <c:pt idx="628">
                  <c:v>-2.918880434983917E-2</c:v>
                </c:pt>
                <c:pt idx="629">
                  <c:v>-2.9207047319477427E-2</c:v>
                </c:pt>
                <c:pt idx="630">
                  <c:v>-2.9225647994402706E-2</c:v>
                </c:pt>
                <c:pt idx="631">
                  <c:v>-2.9366941582777414E-2</c:v>
                </c:pt>
                <c:pt idx="632">
                  <c:v>-2.9386973078850791E-2</c:v>
                </c:pt>
                <c:pt idx="633">
                  <c:v>-2.9387330784137813E-2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3B1-4D7C-BDB1-6535336448F9}"/>
            </c:ext>
          </c:extLst>
        </c:ser>
        <c:ser>
          <c:idx val="9"/>
          <c:order val="9"/>
          <c:tx>
            <c:strRef>
              <c:f>Active!$Q$20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Active!$F$21:$F$4000</c:f>
              <c:numCache>
                <c:formatCode>General</c:formatCode>
                <c:ptCount val="3980"/>
                <c:pt idx="0">
                  <c:v>-6984</c:v>
                </c:pt>
                <c:pt idx="1">
                  <c:v>-6947</c:v>
                </c:pt>
                <c:pt idx="2">
                  <c:v>-5992</c:v>
                </c:pt>
                <c:pt idx="3">
                  <c:v>-5656</c:v>
                </c:pt>
                <c:pt idx="4">
                  <c:v>-5167</c:v>
                </c:pt>
                <c:pt idx="5">
                  <c:v>-5162</c:v>
                </c:pt>
                <c:pt idx="6">
                  <c:v>-4156</c:v>
                </c:pt>
                <c:pt idx="7">
                  <c:v>-3737</c:v>
                </c:pt>
                <c:pt idx="8">
                  <c:v>-3308</c:v>
                </c:pt>
                <c:pt idx="9">
                  <c:v>-2228</c:v>
                </c:pt>
                <c:pt idx="10">
                  <c:v>-1854</c:v>
                </c:pt>
                <c:pt idx="11">
                  <c:v>0</c:v>
                </c:pt>
                <c:pt idx="12">
                  <c:v>5</c:v>
                </c:pt>
                <c:pt idx="13">
                  <c:v>28</c:v>
                </c:pt>
                <c:pt idx="14">
                  <c:v>2404</c:v>
                </c:pt>
                <c:pt idx="15">
                  <c:v>3238</c:v>
                </c:pt>
                <c:pt idx="16">
                  <c:v>4221</c:v>
                </c:pt>
                <c:pt idx="17">
                  <c:v>5577</c:v>
                </c:pt>
                <c:pt idx="18">
                  <c:v>5656</c:v>
                </c:pt>
                <c:pt idx="19">
                  <c:v>6099</c:v>
                </c:pt>
                <c:pt idx="20">
                  <c:v>8426</c:v>
                </c:pt>
                <c:pt idx="21">
                  <c:v>11126</c:v>
                </c:pt>
                <c:pt idx="22">
                  <c:v>11198</c:v>
                </c:pt>
                <c:pt idx="23">
                  <c:v>11226</c:v>
                </c:pt>
                <c:pt idx="24">
                  <c:v>11263</c:v>
                </c:pt>
                <c:pt idx="25">
                  <c:v>11277</c:v>
                </c:pt>
                <c:pt idx="26">
                  <c:v>11592</c:v>
                </c:pt>
                <c:pt idx="27">
                  <c:v>11609</c:v>
                </c:pt>
                <c:pt idx="28">
                  <c:v>11673</c:v>
                </c:pt>
                <c:pt idx="29">
                  <c:v>11678</c:v>
                </c:pt>
                <c:pt idx="30">
                  <c:v>12058</c:v>
                </c:pt>
                <c:pt idx="31">
                  <c:v>12079</c:v>
                </c:pt>
                <c:pt idx="32">
                  <c:v>12094</c:v>
                </c:pt>
                <c:pt idx="33">
                  <c:v>12099</c:v>
                </c:pt>
                <c:pt idx="34">
                  <c:v>12107</c:v>
                </c:pt>
                <c:pt idx="35">
                  <c:v>12113</c:v>
                </c:pt>
                <c:pt idx="36">
                  <c:v>12164</c:v>
                </c:pt>
                <c:pt idx="37">
                  <c:v>12173</c:v>
                </c:pt>
                <c:pt idx="38">
                  <c:v>12181</c:v>
                </c:pt>
                <c:pt idx="39">
                  <c:v>12524</c:v>
                </c:pt>
                <c:pt idx="40">
                  <c:v>12532</c:v>
                </c:pt>
                <c:pt idx="41">
                  <c:v>12550</c:v>
                </c:pt>
                <c:pt idx="42">
                  <c:v>12554</c:v>
                </c:pt>
                <c:pt idx="43">
                  <c:v>12555</c:v>
                </c:pt>
                <c:pt idx="44">
                  <c:v>12565</c:v>
                </c:pt>
                <c:pt idx="45">
                  <c:v>12579</c:v>
                </c:pt>
                <c:pt idx="46">
                  <c:v>12625</c:v>
                </c:pt>
                <c:pt idx="47">
                  <c:v>12625</c:v>
                </c:pt>
                <c:pt idx="48">
                  <c:v>12662</c:v>
                </c:pt>
                <c:pt idx="49">
                  <c:v>12094</c:v>
                </c:pt>
                <c:pt idx="50">
                  <c:v>12980</c:v>
                </c:pt>
                <c:pt idx="51">
                  <c:v>12984</c:v>
                </c:pt>
                <c:pt idx="52">
                  <c:v>12991</c:v>
                </c:pt>
                <c:pt idx="53">
                  <c:v>12998</c:v>
                </c:pt>
                <c:pt idx="54">
                  <c:v>13021</c:v>
                </c:pt>
                <c:pt idx="55">
                  <c:v>13077</c:v>
                </c:pt>
                <c:pt idx="56">
                  <c:v>13113</c:v>
                </c:pt>
                <c:pt idx="57">
                  <c:v>13114</c:v>
                </c:pt>
                <c:pt idx="58">
                  <c:v>13156</c:v>
                </c:pt>
                <c:pt idx="59">
                  <c:v>13457</c:v>
                </c:pt>
                <c:pt idx="60">
                  <c:v>13510</c:v>
                </c:pt>
                <c:pt idx="61">
                  <c:v>13529</c:v>
                </c:pt>
                <c:pt idx="62">
                  <c:v>13538</c:v>
                </c:pt>
                <c:pt idx="63">
                  <c:v>13543</c:v>
                </c:pt>
                <c:pt idx="64">
                  <c:v>13543</c:v>
                </c:pt>
                <c:pt idx="65">
                  <c:v>13556</c:v>
                </c:pt>
                <c:pt idx="66">
                  <c:v>13608</c:v>
                </c:pt>
                <c:pt idx="67">
                  <c:v>13617</c:v>
                </c:pt>
                <c:pt idx="68">
                  <c:v>13888</c:v>
                </c:pt>
                <c:pt idx="69">
                  <c:v>13923</c:v>
                </c:pt>
                <c:pt idx="70">
                  <c:v>13972</c:v>
                </c:pt>
                <c:pt idx="71">
                  <c:v>14009</c:v>
                </c:pt>
                <c:pt idx="72">
                  <c:v>14009</c:v>
                </c:pt>
                <c:pt idx="73">
                  <c:v>14009</c:v>
                </c:pt>
                <c:pt idx="74">
                  <c:v>14012</c:v>
                </c:pt>
                <c:pt idx="75">
                  <c:v>14018</c:v>
                </c:pt>
                <c:pt idx="76">
                  <c:v>14018</c:v>
                </c:pt>
                <c:pt idx="77">
                  <c:v>14026</c:v>
                </c:pt>
                <c:pt idx="78">
                  <c:v>14040</c:v>
                </c:pt>
                <c:pt idx="79">
                  <c:v>14083</c:v>
                </c:pt>
                <c:pt idx="80">
                  <c:v>14091</c:v>
                </c:pt>
                <c:pt idx="81">
                  <c:v>14097</c:v>
                </c:pt>
                <c:pt idx="82">
                  <c:v>14097</c:v>
                </c:pt>
                <c:pt idx="83">
                  <c:v>14148</c:v>
                </c:pt>
                <c:pt idx="84">
                  <c:v>14171</c:v>
                </c:pt>
                <c:pt idx="85">
                  <c:v>14354</c:v>
                </c:pt>
                <c:pt idx="86">
                  <c:v>14376</c:v>
                </c:pt>
                <c:pt idx="87">
                  <c:v>14390</c:v>
                </c:pt>
                <c:pt idx="88">
                  <c:v>14390</c:v>
                </c:pt>
                <c:pt idx="89">
                  <c:v>14395</c:v>
                </c:pt>
                <c:pt idx="90">
                  <c:v>14405</c:v>
                </c:pt>
                <c:pt idx="91">
                  <c:v>14405</c:v>
                </c:pt>
                <c:pt idx="92">
                  <c:v>14424</c:v>
                </c:pt>
                <c:pt idx="93">
                  <c:v>14464</c:v>
                </c:pt>
                <c:pt idx="94">
                  <c:v>14478</c:v>
                </c:pt>
                <c:pt idx="95">
                  <c:v>14478</c:v>
                </c:pt>
                <c:pt idx="96">
                  <c:v>14489</c:v>
                </c:pt>
                <c:pt idx="97">
                  <c:v>14498</c:v>
                </c:pt>
                <c:pt idx="98">
                  <c:v>14515</c:v>
                </c:pt>
                <c:pt idx="99">
                  <c:v>14535</c:v>
                </c:pt>
                <c:pt idx="100">
                  <c:v>14540</c:v>
                </c:pt>
                <c:pt idx="101">
                  <c:v>14557</c:v>
                </c:pt>
                <c:pt idx="102">
                  <c:v>14561</c:v>
                </c:pt>
                <c:pt idx="103">
                  <c:v>14805</c:v>
                </c:pt>
                <c:pt idx="104">
                  <c:v>14805</c:v>
                </c:pt>
                <c:pt idx="105">
                  <c:v>14828</c:v>
                </c:pt>
                <c:pt idx="106">
                  <c:v>14828</c:v>
                </c:pt>
                <c:pt idx="107">
                  <c:v>14848</c:v>
                </c:pt>
                <c:pt idx="108">
                  <c:v>14856</c:v>
                </c:pt>
                <c:pt idx="109">
                  <c:v>14862</c:v>
                </c:pt>
                <c:pt idx="110">
                  <c:v>14876</c:v>
                </c:pt>
                <c:pt idx="111">
                  <c:v>14879</c:v>
                </c:pt>
                <c:pt idx="112">
                  <c:v>14879</c:v>
                </c:pt>
                <c:pt idx="113">
                  <c:v>14879</c:v>
                </c:pt>
                <c:pt idx="114">
                  <c:v>14894</c:v>
                </c:pt>
                <c:pt idx="115">
                  <c:v>14899</c:v>
                </c:pt>
                <c:pt idx="116">
                  <c:v>14899</c:v>
                </c:pt>
                <c:pt idx="117">
                  <c:v>14916</c:v>
                </c:pt>
                <c:pt idx="118">
                  <c:v>14916</c:v>
                </c:pt>
                <c:pt idx="119">
                  <c:v>14916</c:v>
                </c:pt>
                <c:pt idx="120">
                  <c:v>14959</c:v>
                </c:pt>
                <c:pt idx="121">
                  <c:v>14967</c:v>
                </c:pt>
                <c:pt idx="122">
                  <c:v>15322</c:v>
                </c:pt>
                <c:pt idx="123">
                  <c:v>15365</c:v>
                </c:pt>
                <c:pt idx="124">
                  <c:v>15430</c:v>
                </c:pt>
                <c:pt idx="125">
                  <c:v>15456</c:v>
                </c:pt>
                <c:pt idx="126">
                  <c:v>15490</c:v>
                </c:pt>
                <c:pt idx="127">
                  <c:v>15789</c:v>
                </c:pt>
                <c:pt idx="128">
                  <c:v>15806</c:v>
                </c:pt>
                <c:pt idx="129">
                  <c:v>15817</c:v>
                </c:pt>
                <c:pt idx="130">
                  <c:v>15825</c:v>
                </c:pt>
                <c:pt idx="131">
                  <c:v>15826</c:v>
                </c:pt>
                <c:pt idx="132">
                  <c:v>15830</c:v>
                </c:pt>
                <c:pt idx="133">
                  <c:v>15835</c:v>
                </c:pt>
                <c:pt idx="134">
                  <c:v>15854</c:v>
                </c:pt>
                <c:pt idx="135">
                  <c:v>15899</c:v>
                </c:pt>
                <c:pt idx="136">
                  <c:v>15900</c:v>
                </c:pt>
                <c:pt idx="137">
                  <c:v>15913</c:v>
                </c:pt>
                <c:pt idx="138">
                  <c:v>15942</c:v>
                </c:pt>
                <c:pt idx="139">
                  <c:v>15970</c:v>
                </c:pt>
                <c:pt idx="140">
                  <c:v>16148</c:v>
                </c:pt>
                <c:pt idx="141">
                  <c:v>16272</c:v>
                </c:pt>
                <c:pt idx="142">
                  <c:v>16283</c:v>
                </c:pt>
                <c:pt idx="143">
                  <c:v>16296</c:v>
                </c:pt>
                <c:pt idx="144">
                  <c:v>16314</c:v>
                </c:pt>
                <c:pt idx="145">
                  <c:v>16314</c:v>
                </c:pt>
                <c:pt idx="146">
                  <c:v>16333</c:v>
                </c:pt>
                <c:pt idx="147">
                  <c:v>16346</c:v>
                </c:pt>
                <c:pt idx="148">
                  <c:v>16366</c:v>
                </c:pt>
                <c:pt idx="149">
                  <c:v>16371</c:v>
                </c:pt>
                <c:pt idx="150">
                  <c:v>16385</c:v>
                </c:pt>
                <c:pt idx="151">
                  <c:v>16394</c:v>
                </c:pt>
                <c:pt idx="152">
                  <c:v>16422</c:v>
                </c:pt>
                <c:pt idx="153">
                  <c:v>16454</c:v>
                </c:pt>
                <c:pt idx="154">
                  <c:v>16454</c:v>
                </c:pt>
                <c:pt idx="155">
                  <c:v>16468</c:v>
                </c:pt>
                <c:pt idx="156">
                  <c:v>16673</c:v>
                </c:pt>
                <c:pt idx="157">
                  <c:v>16748</c:v>
                </c:pt>
                <c:pt idx="158">
                  <c:v>16752</c:v>
                </c:pt>
                <c:pt idx="159">
                  <c:v>16776</c:v>
                </c:pt>
                <c:pt idx="160">
                  <c:v>16776</c:v>
                </c:pt>
                <c:pt idx="161">
                  <c:v>16781</c:v>
                </c:pt>
                <c:pt idx="162">
                  <c:v>16781</c:v>
                </c:pt>
                <c:pt idx="163">
                  <c:v>16789</c:v>
                </c:pt>
                <c:pt idx="164">
                  <c:v>16789</c:v>
                </c:pt>
                <c:pt idx="165">
                  <c:v>16804</c:v>
                </c:pt>
                <c:pt idx="166">
                  <c:v>16804</c:v>
                </c:pt>
                <c:pt idx="167">
                  <c:v>16809</c:v>
                </c:pt>
                <c:pt idx="168">
                  <c:v>16832</c:v>
                </c:pt>
                <c:pt idx="169">
                  <c:v>16855</c:v>
                </c:pt>
                <c:pt idx="170">
                  <c:v>16911</c:v>
                </c:pt>
                <c:pt idx="171">
                  <c:v>16957</c:v>
                </c:pt>
                <c:pt idx="172">
                  <c:v>17224</c:v>
                </c:pt>
                <c:pt idx="173">
                  <c:v>17224</c:v>
                </c:pt>
                <c:pt idx="174">
                  <c:v>17224</c:v>
                </c:pt>
                <c:pt idx="175">
                  <c:v>17228</c:v>
                </c:pt>
                <c:pt idx="176">
                  <c:v>17228</c:v>
                </c:pt>
                <c:pt idx="177">
                  <c:v>17228</c:v>
                </c:pt>
                <c:pt idx="178">
                  <c:v>17233</c:v>
                </c:pt>
                <c:pt idx="179">
                  <c:v>17233</c:v>
                </c:pt>
                <c:pt idx="180">
                  <c:v>17233</c:v>
                </c:pt>
                <c:pt idx="181">
                  <c:v>17233</c:v>
                </c:pt>
                <c:pt idx="182">
                  <c:v>17233</c:v>
                </c:pt>
                <c:pt idx="183">
                  <c:v>17233</c:v>
                </c:pt>
                <c:pt idx="184">
                  <c:v>17233</c:v>
                </c:pt>
                <c:pt idx="185">
                  <c:v>17233</c:v>
                </c:pt>
                <c:pt idx="186">
                  <c:v>17233</c:v>
                </c:pt>
                <c:pt idx="187">
                  <c:v>17275</c:v>
                </c:pt>
                <c:pt idx="188">
                  <c:v>17307</c:v>
                </c:pt>
                <c:pt idx="189">
                  <c:v>17315</c:v>
                </c:pt>
                <c:pt idx="190">
                  <c:v>17343</c:v>
                </c:pt>
                <c:pt idx="191">
                  <c:v>17349</c:v>
                </c:pt>
                <c:pt idx="192">
                  <c:v>17358</c:v>
                </c:pt>
                <c:pt idx="193">
                  <c:v>17679</c:v>
                </c:pt>
                <c:pt idx="194">
                  <c:v>17694</c:v>
                </c:pt>
                <c:pt idx="195">
                  <c:v>17708</c:v>
                </c:pt>
                <c:pt idx="196">
                  <c:v>17708</c:v>
                </c:pt>
                <c:pt idx="197">
                  <c:v>17721</c:v>
                </c:pt>
                <c:pt idx="198">
                  <c:v>17722</c:v>
                </c:pt>
                <c:pt idx="199">
                  <c:v>17744</c:v>
                </c:pt>
                <c:pt idx="200">
                  <c:v>17750</c:v>
                </c:pt>
                <c:pt idx="201">
                  <c:v>17750</c:v>
                </c:pt>
                <c:pt idx="202">
                  <c:v>17755</c:v>
                </c:pt>
                <c:pt idx="203">
                  <c:v>17781</c:v>
                </c:pt>
                <c:pt idx="204">
                  <c:v>17791</c:v>
                </c:pt>
                <c:pt idx="205">
                  <c:v>17795</c:v>
                </c:pt>
                <c:pt idx="206">
                  <c:v>17815</c:v>
                </c:pt>
                <c:pt idx="207">
                  <c:v>17829</c:v>
                </c:pt>
                <c:pt idx="208">
                  <c:v>17838</c:v>
                </c:pt>
                <c:pt idx="209">
                  <c:v>18128</c:v>
                </c:pt>
                <c:pt idx="210">
                  <c:v>18174</c:v>
                </c:pt>
                <c:pt idx="211">
                  <c:v>18174</c:v>
                </c:pt>
                <c:pt idx="212">
                  <c:v>18178</c:v>
                </c:pt>
                <c:pt idx="213">
                  <c:v>18179</c:v>
                </c:pt>
                <c:pt idx="214">
                  <c:v>18197</c:v>
                </c:pt>
                <c:pt idx="215">
                  <c:v>18202</c:v>
                </c:pt>
                <c:pt idx="216">
                  <c:v>18210</c:v>
                </c:pt>
                <c:pt idx="217">
                  <c:v>18211</c:v>
                </c:pt>
                <c:pt idx="218">
                  <c:v>18230</c:v>
                </c:pt>
                <c:pt idx="219">
                  <c:v>18230</c:v>
                </c:pt>
                <c:pt idx="220">
                  <c:v>18230</c:v>
                </c:pt>
                <c:pt idx="221">
                  <c:v>18239</c:v>
                </c:pt>
                <c:pt idx="222">
                  <c:v>18239</c:v>
                </c:pt>
                <c:pt idx="223">
                  <c:v>18239</c:v>
                </c:pt>
                <c:pt idx="224">
                  <c:v>18239</c:v>
                </c:pt>
                <c:pt idx="225">
                  <c:v>18247</c:v>
                </c:pt>
                <c:pt idx="226">
                  <c:v>18256</c:v>
                </c:pt>
                <c:pt idx="227">
                  <c:v>18281</c:v>
                </c:pt>
                <c:pt idx="228">
                  <c:v>18598</c:v>
                </c:pt>
                <c:pt idx="229">
                  <c:v>18598</c:v>
                </c:pt>
                <c:pt idx="230">
                  <c:v>18625</c:v>
                </c:pt>
                <c:pt idx="231">
                  <c:v>18626</c:v>
                </c:pt>
                <c:pt idx="232">
                  <c:v>18626</c:v>
                </c:pt>
                <c:pt idx="233">
                  <c:v>18626</c:v>
                </c:pt>
                <c:pt idx="234">
                  <c:v>18626</c:v>
                </c:pt>
                <c:pt idx="235">
                  <c:v>18630</c:v>
                </c:pt>
                <c:pt idx="236">
                  <c:v>18654</c:v>
                </c:pt>
                <c:pt idx="237">
                  <c:v>18658</c:v>
                </c:pt>
                <c:pt idx="238">
                  <c:v>18663</c:v>
                </c:pt>
                <c:pt idx="239">
                  <c:v>18663</c:v>
                </c:pt>
                <c:pt idx="240">
                  <c:v>18667</c:v>
                </c:pt>
                <c:pt idx="241">
                  <c:v>18676</c:v>
                </c:pt>
                <c:pt idx="242">
                  <c:v>18705</c:v>
                </c:pt>
                <c:pt idx="243">
                  <c:v>18731</c:v>
                </c:pt>
                <c:pt idx="244">
                  <c:v>18742</c:v>
                </c:pt>
                <c:pt idx="245">
                  <c:v>18742</c:v>
                </c:pt>
                <c:pt idx="246">
                  <c:v>18764</c:v>
                </c:pt>
                <c:pt idx="247">
                  <c:v>18773</c:v>
                </c:pt>
                <c:pt idx="248">
                  <c:v>18779</c:v>
                </c:pt>
                <c:pt idx="249">
                  <c:v>18787</c:v>
                </c:pt>
                <c:pt idx="250">
                  <c:v>18788</c:v>
                </c:pt>
                <c:pt idx="251">
                  <c:v>19030</c:v>
                </c:pt>
                <c:pt idx="252">
                  <c:v>19069</c:v>
                </c:pt>
                <c:pt idx="253">
                  <c:v>19078</c:v>
                </c:pt>
                <c:pt idx="254">
                  <c:v>19078</c:v>
                </c:pt>
                <c:pt idx="255">
                  <c:v>19078</c:v>
                </c:pt>
                <c:pt idx="256">
                  <c:v>19104</c:v>
                </c:pt>
                <c:pt idx="257">
                  <c:v>19110</c:v>
                </c:pt>
                <c:pt idx="258">
                  <c:v>19110</c:v>
                </c:pt>
                <c:pt idx="259">
                  <c:v>19115</c:v>
                </c:pt>
                <c:pt idx="260">
                  <c:v>19124</c:v>
                </c:pt>
                <c:pt idx="261">
                  <c:v>19157</c:v>
                </c:pt>
                <c:pt idx="262">
                  <c:v>19157</c:v>
                </c:pt>
                <c:pt idx="263">
                  <c:v>19161</c:v>
                </c:pt>
                <c:pt idx="264">
                  <c:v>19165</c:v>
                </c:pt>
                <c:pt idx="265">
                  <c:v>19171</c:v>
                </c:pt>
                <c:pt idx="266">
                  <c:v>19180</c:v>
                </c:pt>
                <c:pt idx="267">
                  <c:v>19183</c:v>
                </c:pt>
                <c:pt idx="268">
                  <c:v>19493</c:v>
                </c:pt>
                <c:pt idx="269">
                  <c:v>19539</c:v>
                </c:pt>
                <c:pt idx="270">
                  <c:v>19562</c:v>
                </c:pt>
                <c:pt idx="271">
                  <c:v>19632</c:v>
                </c:pt>
                <c:pt idx="272">
                  <c:v>19641</c:v>
                </c:pt>
                <c:pt idx="273">
                  <c:v>19677</c:v>
                </c:pt>
                <c:pt idx="274">
                  <c:v>19981</c:v>
                </c:pt>
                <c:pt idx="275">
                  <c:v>20000</c:v>
                </c:pt>
                <c:pt idx="276">
                  <c:v>20018</c:v>
                </c:pt>
                <c:pt idx="277">
                  <c:v>20019</c:v>
                </c:pt>
                <c:pt idx="278">
                  <c:v>20019</c:v>
                </c:pt>
                <c:pt idx="279">
                  <c:v>20019</c:v>
                </c:pt>
                <c:pt idx="280">
                  <c:v>20028</c:v>
                </c:pt>
                <c:pt idx="281">
                  <c:v>20061</c:v>
                </c:pt>
                <c:pt idx="282">
                  <c:v>20062</c:v>
                </c:pt>
                <c:pt idx="283">
                  <c:v>20065</c:v>
                </c:pt>
                <c:pt idx="284">
                  <c:v>20065</c:v>
                </c:pt>
                <c:pt idx="285">
                  <c:v>20084</c:v>
                </c:pt>
                <c:pt idx="286">
                  <c:v>20087</c:v>
                </c:pt>
                <c:pt idx="287">
                  <c:v>20093</c:v>
                </c:pt>
                <c:pt idx="288">
                  <c:v>20120</c:v>
                </c:pt>
                <c:pt idx="289">
                  <c:v>20121</c:v>
                </c:pt>
                <c:pt idx="290">
                  <c:v>20166</c:v>
                </c:pt>
                <c:pt idx="291">
                  <c:v>20175</c:v>
                </c:pt>
                <c:pt idx="292">
                  <c:v>20466</c:v>
                </c:pt>
                <c:pt idx="293">
                  <c:v>20471</c:v>
                </c:pt>
                <c:pt idx="294">
                  <c:v>20471</c:v>
                </c:pt>
                <c:pt idx="295">
                  <c:v>20485</c:v>
                </c:pt>
                <c:pt idx="296">
                  <c:v>20499</c:v>
                </c:pt>
                <c:pt idx="297">
                  <c:v>20499</c:v>
                </c:pt>
                <c:pt idx="298">
                  <c:v>20499</c:v>
                </c:pt>
                <c:pt idx="299">
                  <c:v>20522</c:v>
                </c:pt>
                <c:pt idx="300">
                  <c:v>20573</c:v>
                </c:pt>
                <c:pt idx="301">
                  <c:v>20573</c:v>
                </c:pt>
                <c:pt idx="302">
                  <c:v>20582</c:v>
                </c:pt>
                <c:pt idx="303">
                  <c:v>20582</c:v>
                </c:pt>
                <c:pt idx="304">
                  <c:v>20610</c:v>
                </c:pt>
                <c:pt idx="305">
                  <c:v>20610</c:v>
                </c:pt>
                <c:pt idx="306">
                  <c:v>20615</c:v>
                </c:pt>
                <c:pt idx="307">
                  <c:v>20615</c:v>
                </c:pt>
                <c:pt idx="308">
                  <c:v>20638</c:v>
                </c:pt>
                <c:pt idx="309">
                  <c:v>20917</c:v>
                </c:pt>
                <c:pt idx="310">
                  <c:v>20955</c:v>
                </c:pt>
                <c:pt idx="311">
                  <c:v>20988</c:v>
                </c:pt>
                <c:pt idx="312">
                  <c:v>21099</c:v>
                </c:pt>
                <c:pt idx="313">
                  <c:v>21113</c:v>
                </c:pt>
                <c:pt idx="314">
                  <c:v>21403</c:v>
                </c:pt>
                <c:pt idx="315">
                  <c:v>21412</c:v>
                </c:pt>
                <c:pt idx="316">
                  <c:v>21421</c:v>
                </c:pt>
                <c:pt idx="317">
                  <c:v>21449</c:v>
                </c:pt>
                <c:pt idx="318">
                  <c:v>21454</c:v>
                </c:pt>
                <c:pt idx="319">
                  <c:v>21457</c:v>
                </c:pt>
                <c:pt idx="320">
                  <c:v>21462</c:v>
                </c:pt>
                <c:pt idx="321">
                  <c:v>21486</c:v>
                </c:pt>
                <c:pt idx="322">
                  <c:v>21500</c:v>
                </c:pt>
                <c:pt idx="323">
                  <c:v>21514</c:v>
                </c:pt>
                <c:pt idx="324">
                  <c:v>21514</c:v>
                </c:pt>
                <c:pt idx="325">
                  <c:v>21536</c:v>
                </c:pt>
                <c:pt idx="326">
                  <c:v>21550</c:v>
                </c:pt>
                <c:pt idx="327">
                  <c:v>21551</c:v>
                </c:pt>
                <c:pt idx="328">
                  <c:v>21559</c:v>
                </c:pt>
                <c:pt idx="329">
                  <c:v>21855</c:v>
                </c:pt>
                <c:pt idx="330">
                  <c:v>21878</c:v>
                </c:pt>
                <c:pt idx="331">
                  <c:v>21892</c:v>
                </c:pt>
                <c:pt idx="332">
                  <c:v>21901</c:v>
                </c:pt>
                <c:pt idx="333">
                  <c:v>21901</c:v>
                </c:pt>
                <c:pt idx="334">
                  <c:v>21901</c:v>
                </c:pt>
                <c:pt idx="335">
                  <c:v>21901</c:v>
                </c:pt>
                <c:pt idx="336">
                  <c:v>21901</c:v>
                </c:pt>
                <c:pt idx="337">
                  <c:v>21901</c:v>
                </c:pt>
                <c:pt idx="338">
                  <c:v>21901</c:v>
                </c:pt>
                <c:pt idx="339">
                  <c:v>21901</c:v>
                </c:pt>
                <c:pt idx="340">
                  <c:v>21906</c:v>
                </c:pt>
                <c:pt idx="341">
                  <c:v>21909</c:v>
                </c:pt>
                <c:pt idx="342">
                  <c:v>21909</c:v>
                </c:pt>
                <c:pt idx="343">
                  <c:v>21910</c:v>
                </c:pt>
                <c:pt idx="344">
                  <c:v>21910</c:v>
                </c:pt>
                <c:pt idx="345">
                  <c:v>21915</c:v>
                </c:pt>
                <c:pt idx="346">
                  <c:v>21929</c:v>
                </c:pt>
                <c:pt idx="347">
                  <c:v>21929</c:v>
                </c:pt>
                <c:pt idx="348">
                  <c:v>21929</c:v>
                </c:pt>
                <c:pt idx="349">
                  <c:v>21932</c:v>
                </c:pt>
                <c:pt idx="350">
                  <c:v>21938</c:v>
                </c:pt>
                <c:pt idx="351">
                  <c:v>21938</c:v>
                </c:pt>
                <c:pt idx="352">
                  <c:v>21938</c:v>
                </c:pt>
                <c:pt idx="353">
                  <c:v>21938</c:v>
                </c:pt>
                <c:pt idx="354">
                  <c:v>21943</c:v>
                </c:pt>
                <c:pt idx="355">
                  <c:v>21943</c:v>
                </c:pt>
                <c:pt idx="356">
                  <c:v>21943</c:v>
                </c:pt>
                <c:pt idx="357">
                  <c:v>21952</c:v>
                </c:pt>
                <c:pt idx="358">
                  <c:v>21965</c:v>
                </c:pt>
                <c:pt idx="359">
                  <c:v>21988</c:v>
                </c:pt>
                <c:pt idx="360">
                  <c:v>22008</c:v>
                </c:pt>
                <c:pt idx="361">
                  <c:v>22316</c:v>
                </c:pt>
                <c:pt idx="362">
                  <c:v>22316</c:v>
                </c:pt>
                <c:pt idx="363">
                  <c:v>22316</c:v>
                </c:pt>
                <c:pt idx="364">
                  <c:v>22316</c:v>
                </c:pt>
                <c:pt idx="365">
                  <c:v>22316</c:v>
                </c:pt>
                <c:pt idx="366">
                  <c:v>22353</c:v>
                </c:pt>
                <c:pt idx="367">
                  <c:v>22353</c:v>
                </c:pt>
                <c:pt idx="368">
                  <c:v>22353</c:v>
                </c:pt>
                <c:pt idx="369">
                  <c:v>22353</c:v>
                </c:pt>
                <c:pt idx="370">
                  <c:v>22353</c:v>
                </c:pt>
                <c:pt idx="371">
                  <c:v>22353</c:v>
                </c:pt>
                <c:pt idx="372">
                  <c:v>22357</c:v>
                </c:pt>
                <c:pt idx="373">
                  <c:v>22380</c:v>
                </c:pt>
                <c:pt idx="374">
                  <c:v>22381</c:v>
                </c:pt>
                <c:pt idx="375">
                  <c:v>22390</c:v>
                </c:pt>
                <c:pt idx="376">
                  <c:v>22390</c:v>
                </c:pt>
                <c:pt idx="377">
                  <c:v>22390</c:v>
                </c:pt>
                <c:pt idx="378">
                  <c:v>22390</c:v>
                </c:pt>
                <c:pt idx="379">
                  <c:v>22390</c:v>
                </c:pt>
                <c:pt idx="380">
                  <c:v>22390</c:v>
                </c:pt>
                <c:pt idx="381">
                  <c:v>22390</c:v>
                </c:pt>
                <c:pt idx="382">
                  <c:v>22399</c:v>
                </c:pt>
                <c:pt idx="383">
                  <c:v>22418</c:v>
                </c:pt>
                <c:pt idx="384">
                  <c:v>22426</c:v>
                </c:pt>
                <c:pt idx="385">
                  <c:v>22463</c:v>
                </c:pt>
                <c:pt idx="386">
                  <c:v>22469</c:v>
                </c:pt>
                <c:pt idx="387">
                  <c:v>22725</c:v>
                </c:pt>
                <c:pt idx="388">
                  <c:v>22754</c:v>
                </c:pt>
                <c:pt idx="389">
                  <c:v>22782</c:v>
                </c:pt>
                <c:pt idx="390">
                  <c:v>22818</c:v>
                </c:pt>
                <c:pt idx="391">
                  <c:v>22833</c:v>
                </c:pt>
                <c:pt idx="392">
                  <c:v>22833</c:v>
                </c:pt>
                <c:pt idx="393">
                  <c:v>22833</c:v>
                </c:pt>
                <c:pt idx="394">
                  <c:v>22841</c:v>
                </c:pt>
                <c:pt idx="395">
                  <c:v>22841</c:v>
                </c:pt>
                <c:pt idx="396">
                  <c:v>22842</c:v>
                </c:pt>
                <c:pt idx="397">
                  <c:v>22842</c:v>
                </c:pt>
                <c:pt idx="398">
                  <c:v>22842</c:v>
                </c:pt>
                <c:pt idx="399">
                  <c:v>22847</c:v>
                </c:pt>
                <c:pt idx="400">
                  <c:v>22847</c:v>
                </c:pt>
                <c:pt idx="401">
                  <c:v>22847</c:v>
                </c:pt>
                <c:pt idx="402">
                  <c:v>22847</c:v>
                </c:pt>
                <c:pt idx="403">
                  <c:v>22847</c:v>
                </c:pt>
                <c:pt idx="404">
                  <c:v>22847</c:v>
                </c:pt>
                <c:pt idx="405">
                  <c:v>22847</c:v>
                </c:pt>
                <c:pt idx="406">
                  <c:v>22850</c:v>
                </c:pt>
                <c:pt idx="407">
                  <c:v>22869</c:v>
                </c:pt>
                <c:pt idx="408">
                  <c:v>22870</c:v>
                </c:pt>
                <c:pt idx="409">
                  <c:v>23262</c:v>
                </c:pt>
                <c:pt idx="410">
                  <c:v>23271</c:v>
                </c:pt>
                <c:pt idx="411">
                  <c:v>23271</c:v>
                </c:pt>
                <c:pt idx="412">
                  <c:v>23285</c:v>
                </c:pt>
                <c:pt idx="413">
                  <c:v>23294</c:v>
                </c:pt>
                <c:pt idx="414">
                  <c:v>23294</c:v>
                </c:pt>
                <c:pt idx="415">
                  <c:v>23367</c:v>
                </c:pt>
                <c:pt idx="416">
                  <c:v>23717</c:v>
                </c:pt>
                <c:pt idx="417">
                  <c:v>23726</c:v>
                </c:pt>
                <c:pt idx="418">
                  <c:v>23727</c:v>
                </c:pt>
                <c:pt idx="419">
                  <c:v>23745</c:v>
                </c:pt>
                <c:pt idx="420">
                  <c:v>23760</c:v>
                </c:pt>
                <c:pt idx="421">
                  <c:v>23774</c:v>
                </c:pt>
                <c:pt idx="422">
                  <c:v>23808</c:v>
                </c:pt>
                <c:pt idx="423">
                  <c:v>23848</c:v>
                </c:pt>
                <c:pt idx="424">
                  <c:v>23862</c:v>
                </c:pt>
                <c:pt idx="425">
                  <c:v>23862</c:v>
                </c:pt>
                <c:pt idx="426">
                  <c:v>23862</c:v>
                </c:pt>
                <c:pt idx="427">
                  <c:v>24156</c:v>
                </c:pt>
                <c:pt idx="428">
                  <c:v>24156</c:v>
                </c:pt>
                <c:pt idx="429">
                  <c:v>24156</c:v>
                </c:pt>
                <c:pt idx="430">
                  <c:v>24198</c:v>
                </c:pt>
                <c:pt idx="431">
                  <c:v>24236</c:v>
                </c:pt>
                <c:pt idx="432">
                  <c:v>24249</c:v>
                </c:pt>
                <c:pt idx="433">
                  <c:v>24249</c:v>
                </c:pt>
                <c:pt idx="434">
                  <c:v>24305</c:v>
                </c:pt>
                <c:pt idx="435">
                  <c:v>24345</c:v>
                </c:pt>
                <c:pt idx="436">
                  <c:v>24351</c:v>
                </c:pt>
                <c:pt idx="437">
                  <c:v>24359</c:v>
                </c:pt>
                <c:pt idx="438">
                  <c:v>24655</c:v>
                </c:pt>
                <c:pt idx="439">
                  <c:v>24655</c:v>
                </c:pt>
                <c:pt idx="440">
                  <c:v>24655</c:v>
                </c:pt>
                <c:pt idx="441">
                  <c:v>24655</c:v>
                </c:pt>
                <c:pt idx="442">
                  <c:v>24678</c:v>
                </c:pt>
                <c:pt idx="443">
                  <c:v>24729</c:v>
                </c:pt>
                <c:pt idx="444">
                  <c:v>24737</c:v>
                </c:pt>
                <c:pt idx="445">
                  <c:v>24738</c:v>
                </c:pt>
                <c:pt idx="446">
                  <c:v>24738</c:v>
                </c:pt>
                <c:pt idx="447">
                  <c:v>24752</c:v>
                </c:pt>
                <c:pt idx="448">
                  <c:v>24760</c:v>
                </c:pt>
                <c:pt idx="449">
                  <c:v>24760</c:v>
                </c:pt>
                <c:pt idx="450">
                  <c:v>24803</c:v>
                </c:pt>
                <c:pt idx="451">
                  <c:v>24803</c:v>
                </c:pt>
                <c:pt idx="452">
                  <c:v>25147</c:v>
                </c:pt>
                <c:pt idx="453">
                  <c:v>25152</c:v>
                </c:pt>
                <c:pt idx="454">
                  <c:v>25153</c:v>
                </c:pt>
                <c:pt idx="455">
                  <c:v>25162</c:v>
                </c:pt>
                <c:pt idx="456">
                  <c:v>25167</c:v>
                </c:pt>
                <c:pt idx="457">
                  <c:v>25193</c:v>
                </c:pt>
                <c:pt idx="458">
                  <c:v>25222</c:v>
                </c:pt>
                <c:pt idx="459">
                  <c:v>25249</c:v>
                </c:pt>
                <c:pt idx="460">
                  <c:v>25255</c:v>
                </c:pt>
                <c:pt idx="461">
                  <c:v>25263</c:v>
                </c:pt>
                <c:pt idx="462">
                  <c:v>25263</c:v>
                </c:pt>
                <c:pt idx="463">
                  <c:v>25291</c:v>
                </c:pt>
                <c:pt idx="464">
                  <c:v>25291</c:v>
                </c:pt>
                <c:pt idx="465">
                  <c:v>25540</c:v>
                </c:pt>
                <c:pt idx="466">
                  <c:v>25605</c:v>
                </c:pt>
                <c:pt idx="467">
                  <c:v>25605</c:v>
                </c:pt>
                <c:pt idx="468">
                  <c:v>25605</c:v>
                </c:pt>
                <c:pt idx="469">
                  <c:v>25614</c:v>
                </c:pt>
                <c:pt idx="470">
                  <c:v>25627</c:v>
                </c:pt>
                <c:pt idx="471">
                  <c:v>25627</c:v>
                </c:pt>
                <c:pt idx="472">
                  <c:v>25659</c:v>
                </c:pt>
                <c:pt idx="473">
                  <c:v>25664</c:v>
                </c:pt>
                <c:pt idx="474">
                  <c:v>25669</c:v>
                </c:pt>
                <c:pt idx="475">
                  <c:v>25678</c:v>
                </c:pt>
                <c:pt idx="476">
                  <c:v>25678</c:v>
                </c:pt>
                <c:pt idx="477">
                  <c:v>25678</c:v>
                </c:pt>
                <c:pt idx="478">
                  <c:v>25679</c:v>
                </c:pt>
                <c:pt idx="479">
                  <c:v>25706</c:v>
                </c:pt>
                <c:pt idx="480">
                  <c:v>25721</c:v>
                </c:pt>
                <c:pt idx="481">
                  <c:v>25772</c:v>
                </c:pt>
                <c:pt idx="482">
                  <c:v>26051</c:v>
                </c:pt>
                <c:pt idx="483">
                  <c:v>26060</c:v>
                </c:pt>
                <c:pt idx="484">
                  <c:v>26117</c:v>
                </c:pt>
                <c:pt idx="485">
                  <c:v>26134</c:v>
                </c:pt>
                <c:pt idx="486">
                  <c:v>26167</c:v>
                </c:pt>
                <c:pt idx="487">
                  <c:v>26190</c:v>
                </c:pt>
                <c:pt idx="488">
                  <c:v>26238</c:v>
                </c:pt>
                <c:pt idx="489">
                  <c:v>26568</c:v>
                </c:pt>
                <c:pt idx="490">
                  <c:v>26614</c:v>
                </c:pt>
                <c:pt idx="491">
                  <c:v>26629</c:v>
                </c:pt>
                <c:pt idx="492">
                  <c:v>26648</c:v>
                </c:pt>
                <c:pt idx="493">
                  <c:v>26648</c:v>
                </c:pt>
                <c:pt idx="494">
                  <c:v>26648</c:v>
                </c:pt>
                <c:pt idx="495">
                  <c:v>26648</c:v>
                </c:pt>
                <c:pt idx="496">
                  <c:v>26648</c:v>
                </c:pt>
                <c:pt idx="497">
                  <c:v>26648</c:v>
                </c:pt>
                <c:pt idx="498">
                  <c:v>26661</c:v>
                </c:pt>
                <c:pt idx="499">
                  <c:v>26679</c:v>
                </c:pt>
                <c:pt idx="500">
                  <c:v>26679</c:v>
                </c:pt>
                <c:pt idx="501">
                  <c:v>26707</c:v>
                </c:pt>
                <c:pt idx="502">
                  <c:v>27029</c:v>
                </c:pt>
                <c:pt idx="503">
                  <c:v>27034</c:v>
                </c:pt>
                <c:pt idx="504">
                  <c:v>27040</c:v>
                </c:pt>
                <c:pt idx="505">
                  <c:v>27044</c:v>
                </c:pt>
                <c:pt idx="506">
                  <c:v>27099</c:v>
                </c:pt>
                <c:pt idx="507">
                  <c:v>27108</c:v>
                </c:pt>
                <c:pt idx="508">
                  <c:v>27122</c:v>
                </c:pt>
                <c:pt idx="509">
                  <c:v>27399</c:v>
                </c:pt>
                <c:pt idx="510">
                  <c:v>27491</c:v>
                </c:pt>
                <c:pt idx="511">
                  <c:v>27492</c:v>
                </c:pt>
                <c:pt idx="512">
                  <c:v>27561</c:v>
                </c:pt>
                <c:pt idx="513">
                  <c:v>27580</c:v>
                </c:pt>
                <c:pt idx="514">
                  <c:v>27588</c:v>
                </c:pt>
                <c:pt idx="515">
                  <c:v>27588</c:v>
                </c:pt>
                <c:pt idx="516">
                  <c:v>27891</c:v>
                </c:pt>
                <c:pt idx="517">
                  <c:v>27990</c:v>
                </c:pt>
                <c:pt idx="518">
                  <c:v>27990</c:v>
                </c:pt>
                <c:pt idx="519">
                  <c:v>27995</c:v>
                </c:pt>
                <c:pt idx="520">
                  <c:v>28003</c:v>
                </c:pt>
                <c:pt idx="521">
                  <c:v>28003</c:v>
                </c:pt>
                <c:pt idx="522">
                  <c:v>28007</c:v>
                </c:pt>
                <c:pt idx="523">
                  <c:v>28012</c:v>
                </c:pt>
                <c:pt idx="524">
                  <c:v>28018</c:v>
                </c:pt>
                <c:pt idx="525">
                  <c:v>28052</c:v>
                </c:pt>
                <c:pt idx="526">
                  <c:v>28077</c:v>
                </c:pt>
                <c:pt idx="527">
                  <c:v>28391</c:v>
                </c:pt>
                <c:pt idx="528">
                  <c:v>28391</c:v>
                </c:pt>
                <c:pt idx="529">
                  <c:v>28409</c:v>
                </c:pt>
                <c:pt idx="530">
                  <c:v>28464</c:v>
                </c:pt>
                <c:pt idx="531">
                  <c:v>28464</c:v>
                </c:pt>
                <c:pt idx="532">
                  <c:v>28469</c:v>
                </c:pt>
                <c:pt idx="533">
                  <c:v>28473</c:v>
                </c:pt>
                <c:pt idx="534">
                  <c:v>28510</c:v>
                </c:pt>
                <c:pt idx="535">
                  <c:v>28564</c:v>
                </c:pt>
                <c:pt idx="536">
                  <c:v>28865</c:v>
                </c:pt>
                <c:pt idx="537">
                  <c:v>28928</c:v>
                </c:pt>
                <c:pt idx="538">
                  <c:v>28936</c:v>
                </c:pt>
                <c:pt idx="539">
                  <c:v>28944</c:v>
                </c:pt>
                <c:pt idx="540">
                  <c:v>28981</c:v>
                </c:pt>
                <c:pt idx="541">
                  <c:v>28981</c:v>
                </c:pt>
                <c:pt idx="542">
                  <c:v>29303</c:v>
                </c:pt>
                <c:pt idx="543">
                  <c:v>29331</c:v>
                </c:pt>
                <c:pt idx="544">
                  <c:v>29332</c:v>
                </c:pt>
                <c:pt idx="545">
                  <c:v>29385</c:v>
                </c:pt>
                <c:pt idx="546">
                  <c:v>29456</c:v>
                </c:pt>
                <c:pt idx="547">
                  <c:v>29473</c:v>
                </c:pt>
                <c:pt idx="548">
                  <c:v>29795</c:v>
                </c:pt>
                <c:pt idx="549">
                  <c:v>29880</c:v>
                </c:pt>
                <c:pt idx="550">
                  <c:v>29894</c:v>
                </c:pt>
                <c:pt idx="551">
                  <c:v>29908.5</c:v>
                </c:pt>
                <c:pt idx="552">
                  <c:v>29920</c:v>
                </c:pt>
                <c:pt idx="553">
                  <c:v>30304</c:v>
                </c:pt>
                <c:pt idx="554">
                  <c:v>30305</c:v>
                </c:pt>
                <c:pt idx="555">
                  <c:v>30343</c:v>
                </c:pt>
                <c:pt idx="556">
                  <c:v>30343</c:v>
                </c:pt>
                <c:pt idx="557">
                  <c:v>30343</c:v>
                </c:pt>
                <c:pt idx="558">
                  <c:v>30354.5</c:v>
                </c:pt>
                <c:pt idx="559">
                  <c:v>30357</c:v>
                </c:pt>
                <c:pt idx="560">
                  <c:v>30357</c:v>
                </c:pt>
                <c:pt idx="561">
                  <c:v>30357</c:v>
                </c:pt>
                <c:pt idx="562">
                  <c:v>30748</c:v>
                </c:pt>
                <c:pt idx="563">
                  <c:v>30778</c:v>
                </c:pt>
                <c:pt idx="564">
                  <c:v>30798</c:v>
                </c:pt>
                <c:pt idx="565">
                  <c:v>30799</c:v>
                </c:pt>
                <c:pt idx="566">
                  <c:v>30799</c:v>
                </c:pt>
                <c:pt idx="567">
                  <c:v>30877</c:v>
                </c:pt>
                <c:pt idx="568">
                  <c:v>31241</c:v>
                </c:pt>
                <c:pt idx="569">
                  <c:v>31241</c:v>
                </c:pt>
                <c:pt idx="570">
                  <c:v>31269.5</c:v>
                </c:pt>
                <c:pt idx="571">
                  <c:v>31301</c:v>
                </c:pt>
                <c:pt idx="572">
                  <c:v>31301</c:v>
                </c:pt>
                <c:pt idx="573">
                  <c:v>31699</c:v>
                </c:pt>
                <c:pt idx="574">
                  <c:v>31748</c:v>
                </c:pt>
                <c:pt idx="575">
                  <c:v>31748</c:v>
                </c:pt>
                <c:pt idx="576">
                  <c:v>31753</c:v>
                </c:pt>
                <c:pt idx="577">
                  <c:v>31762</c:v>
                </c:pt>
                <c:pt idx="578">
                  <c:v>32118</c:v>
                </c:pt>
                <c:pt idx="579">
                  <c:v>32132</c:v>
                </c:pt>
                <c:pt idx="580">
                  <c:v>32132</c:v>
                </c:pt>
                <c:pt idx="581">
                  <c:v>32152.5</c:v>
                </c:pt>
                <c:pt idx="582">
                  <c:v>32160</c:v>
                </c:pt>
                <c:pt idx="583">
                  <c:v>32160</c:v>
                </c:pt>
                <c:pt idx="584">
                  <c:v>32168.5</c:v>
                </c:pt>
                <c:pt idx="585">
                  <c:v>32172</c:v>
                </c:pt>
                <c:pt idx="586">
                  <c:v>32173.5</c:v>
                </c:pt>
                <c:pt idx="587">
                  <c:v>32618.5</c:v>
                </c:pt>
                <c:pt idx="588">
                  <c:v>32643.5</c:v>
                </c:pt>
                <c:pt idx="589">
                  <c:v>32643.5</c:v>
                </c:pt>
                <c:pt idx="590">
                  <c:v>32643.5</c:v>
                </c:pt>
                <c:pt idx="591">
                  <c:v>32643.5</c:v>
                </c:pt>
                <c:pt idx="592">
                  <c:v>32643.5</c:v>
                </c:pt>
                <c:pt idx="593">
                  <c:v>32643.5</c:v>
                </c:pt>
                <c:pt idx="594">
                  <c:v>32677.5</c:v>
                </c:pt>
                <c:pt idx="595">
                  <c:v>32677.5</c:v>
                </c:pt>
                <c:pt idx="596">
                  <c:v>32685</c:v>
                </c:pt>
                <c:pt idx="597">
                  <c:v>33067</c:v>
                </c:pt>
                <c:pt idx="598">
                  <c:v>33087</c:v>
                </c:pt>
                <c:pt idx="599">
                  <c:v>33091</c:v>
                </c:pt>
                <c:pt idx="600">
                  <c:v>33534</c:v>
                </c:pt>
                <c:pt idx="601">
                  <c:v>33561.5</c:v>
                </c:pt>
                <c:pt idx="602">
                  <c:v>33561.5</c:v>
                </c:pt>
                <c:pt idx="603">
                  <c:v>33593</c:v>
                </c:pt>
                <c:pt idx="604">
                  <c:v>33603</c:v>
                </c:pt>
                <c:pt idx="605">
                  <c:v>33640</c:v>
                </c:pt>
                <c:pt idx="606">
                  <c:v>34016.5</c:v>
                </c:pt>
                <c:pt idx="607">
                  <c:v>34019</c:v>
                </c:pt>
                <c:pt idx="608">
                  <c:v>34050</c:v>
                </c:pt>
                <c:pt idx="609">
                  <c:v>34115</c:v>
                </c:pt>
                <c:pt idx="610">
                  <c:v>34143</c:v>
                </c:pt>
                <c:pt idx="611">
                  <c:v>34494</c:v>
                </c:pt>
                <c:pt idx="612">
                  <c:v>34568</c:v>
                </c:pt>
                <c:pt idx="613">
                  <c:v>34992</c:v>
                </c:pt>
                <c:pt idx="614">
                  <c:v>35107</c:v>
                </c:pt>
                <c:pt idx="615">
                  <c:v>35369</c:v>
                </c:pt>
                <c:pt idx="616">
                  <c:v>35426</c:v>
                </c:pt>
                <c:pt idx="617">
                  <c:v>35435</c:v>
                </c:pt>
                <c:pt idx="618">
                  <c:v>35446</c:v>
                </c:pt>
                <c:pt idx="619">
                  <c:v>35446</c:v>
                </c:pt>
                <c:pt idx="620">
                  <c:v>35446</c:v>
                </c:pt>
                <c:pt idx="621">
                  <c:v>35536</c:v>
                </c:pt>
                <c:pt idx="622">
                  <c:v>35864</c:v>
                </c:pt>
                <c:pt idx="623">
                  <c:v>35881</c:v>
                </c:pt>
                <c:pt idx="624">
                  <c:v>35910</c:v>
                </c:pt>
                <c:pt idx="625">
                  <c:v>35914.5</c:v>
                </c:pt>
                <c:pt idx="626">
                  <c:v>36291</c:v>
                </c:pt>
                <c:pt idx="627">
                  <c:v>36310.5</c:v>
                </c:pt>
                <c:pt idx="628">
                  <c:v>36338</c:v>
                </c:pt>
                <c:pt idx="629">
                  <c:v>36389</c:v>
                </c:pt>
                <c:pt idx="630">
                  <c:v>36441</c:v>
                </c:pt>
                <c:pt idx="631">
                  <c:v>36836</c:v>
                </c:pt>
                <c:pt idx="632">
                  <c:v>36892</c:v>
                </c:pt>
                <c:pt idx="633">
                  <c:v>36893</c:v>
                </c:pt>
              </c:numCache>
            </c:numRef>
          </c:xVal>
          <c:yVal>
            <c:numRef>
              <c:f>Active!$Q$2:$Q$4000</c:f>
              <c:numCache>
                <c:formatCode>General</c:formatCode>
                <c:ptCount val="3999"/>
                <c:pt idx="18">
                  <c:v>0</c:v>
                </c:pt>
                <c:pt idx="19">
                  <c:v>-1.178145431523717E-2</c:v>
                </c:pt>
                <c:pt idx="20">
                  <c:v>-1.1696567668440298E-2</c:v>
                </c:pt>
                <c:pt idx="21">
                  <c:v>-9.5883740229154996E-3</c:v>
                </c:pt>
                <c:pt idx="22">
                  <c:v>-8.8845552115374982E-3</c:v>
                </c:pt>
                <c:pt idx="23">
                  <c:v>-7.8955069376577432E-3</c:v>
                </c:pt>
                <c:pt idx="24">
                  <c:v>-7.8856098483295421E-3</c:v>
                </c:pt>
                <c:pt idx="25">
                  <c:v>-5.9832073351721634E-3</c:v>
                </c:pt>
                <c:pt idx="26">
                  <c:v>-5.2430393233815894E-3</c:v>
                </c:pt>
                <c:pt idx="27">
                  <c:v>-4.5170017288970405E-3</c:v>
                </c:pt>
                <c:pt idx="28">
                  <c:v>-2.8316527724808393E-3</c:v>
                </c:pt>
                <c:pt idx="29">
                  <c:v>-2.2955505970442178E-3</c:v>
                </c:pt>
                <c:pt idx="30">
                  <c:v>1.0000159237364143E-6</c:v>
                </c:pt>
                <c:pt idx="31">
                  <c:v>6.381132454221821E-6</c:v>
                </c:pt>
                <c:pt idx="32">
                  <c:v>3.1077982710020252E-5</c:v>
                </c:pt>
                <c:pt idx="33">
                  <c:v>2.0841862617202154E-3</c:v>
                </c:pt>
                <c:pt idx="34">
                  <c:v>2.5708652034170847E-3</c:v>
                </c:pt>
                <c:pt idx="35">
                  <c:v>2.9883861680583008E-3</c:v>
                </c:pt>
                <c:pt idx="36">
                  <c:v>3.2871296488795631E-3</c:v>
                </c:pt>
                <c:pt idx="37">
                  <c:v>3.2946261872308438E-3</c:v>
                </c:pt>
                <c:pt idx="38">
                  <c:v>3.3164527711060411E-3</c:v>
                </c:pt>
                <c:pt idx="39">
                  <c:v>2.8677400318744186E-3</c:v>
                </c:pt>
                <c:pt idx="40">
                  <c:v>1.1608267836183232E-3</c:v>
                </c:pt>
                <c:pt idx="41">
                  <c:v>1.0978653982395194E-3</c:v>
                </c:pt>
                <c:pt idx="42">
                  <c:v>1.0731356942347628E-3</c:v>
                </c:pt>
                <c:pt idx="43">
                  <c:v>1.0402469591111393E-3</c:v>
                </c:pt>
                <c:pt idx="44">
                  <c:v>1.0277401690436654E-3</c:v>
                </c:pt>
                <c:pt idx="45">
                  <c:v>7.3727966384558308E-4</c:v>
                </c:pt>
                <c:pt idx="46">
                  <c:v>7.2111073031692549E-4</c:v>
                </c:pt>
                <c:pt idx="47">
                  <c:v>6.597863680655805E-4</c:v>
                </c:pt>
                <c:pt idx="48">
                  <c:v>6.5496524916588972E-4</c:v>
                </c:pt>
                <c:pt idx="49">
                  <c:v>2.7577355089070457E-4</c:v>
                </c:pt>
                <c:pt idx="50">
                  <c:v>2.5408222238487016E-4</c:v>
                </c:pt>
                <c:pt idx="51">
                  <c:v>2.3854122015462206E-4</c:v>
                </c:pt>
                <c:pt idx="52">
                  <c:v>2.3335214604923611E-4</c:v>
                </c:pt>
                <c:pt idx="53">
                  <c:v>2.2504053785083085E-4</c:v>
                </c:pt>
                <c:pt idx="54">
                  <c:v>2.1879949007796995E-4</c:v>
                </c:pt>
                <c:pt idx="55">
                  <c:v>1.6549651137612482E-4</c:v>
                </c:pt>
                <c:pt idx="56">
                  <c:v>1.5604290721526505E-4</c:v>
                </c:pt>
                <c:pt idx="57">
                  <c:v>1.476278170777761E-4</c:v>
                </c:pt>
                <c:pt idx="58">
                  <c:v>-2.2369155524630535E-4</c:v>
                </c:pt>
                <c:pt idx="59">
                  <c:v>-2.3259748539215461E-4</c:v>
                </c:pt>
                <c:pt idx="60">
                  <c:v>-2.5267673155434517E-4</c:v>
                </c:pt>
                <c:pt idx="61">
                  <c:v>-2.5714647748225662E-4</c:v>
                </c:pt>
                <c:pt idx="62">
                  <c:v>-2.5826435096566736E-4</c:v>
                </c:pt>
                <c:pt idx="63">
                  <c:v>-2.6945269983126921E-4</c:v>
                </c:pt>
                <c:pt idx="64">
                  <c:v>-2.851457547393358E-4</c:v>
                </c:pt>
                <c:pt idx="65">
                  <c:v>-3.3694987422770717E-4</c:v>
                </c:pt>
                <c:pt idx="66">
                  <c:v>-3.3694987422770717E-4</c:v>
                </c:pt>
                <c:pt idx="67">
                  <c:v>-3.7888681140002545E-4</c:v>
                </c:pt>
                <c:pt idx="68">
                  <c:v>2.3854122015462206E-4</c:v>
                </c:pt>
                <c:pt idx="69">
                  <c:v>-7.4918440326554592E-4</c:v>
                </c:pt>
                <c:pt idx="70">
                  <c:v>-7.5395480617863365E-4</c:v>
                </c:pt>
                <c:pt idx="71">
                  <c:v>-7.6230974109859316E-4</c:v>
                </c:pt>
                <c:pt idx="72">
                  <c:v>-7.7067324124661593E-4</c:v>
                </c:pt>
                <c:pt idx="73">
                  <c:v>-7.9821361935916019E-4</c:v>
                </c:pt>
                <c:pt idx="74">
                  <c:v>-8.6565511189147341E-4</c:v>
                </c:pt>
                <c:pt idx="75">
                  <c:v>-9.0929982683933715E-4</c:v>
                </c:pt>
                <c:pt idx="76">
                  <c:v>-9.1051541384293104E-4</c:v>
                </c:pt>
                <c:pt idx="77">
                  <c:v>-9.6172791291103746E-4</c:v>
                </c:pt>
                <c:pt idx="78">
                  <c:v>-1.3377742906667874E-3</c:v>
                </c:pt>
                <c:pt idx="79">
                  <c:v>-1.4056282410893663E-3</c:v>
                </c:pt>
                <c:pt idx="80">
                  <c:v>-1.4300728057760354E-3</c:v>
                </c:pt>
                <c:pt idx="81">
                  <c:v>-1.4416738349734663E-3</c:v>
                </c:pt>
                <c:pt idx="82">
                  <c:v>-1.4481249692143098E-3</c:v>
                </c:pt>
                <c:pt idx="83">
                  <c:v>-1.4481249692143098E-3</c:v>
                </c:pt>
                <c:pt idx="84">
                  <c:v>-1.4649183699075221E-3</c:v>
                </c:pt>
                <c:pt idx="85">
                  <c:v>-1.532387385648348E-3</c:v>
                </c:pt>
                <c:pt idx="86">
                  <c:v>-1.5441126980530271E-3</c:v>
                </c:pt>
                <c:pt idx="87">
                  <c:v>-1.9038068164139756E-3</c:v>
                </c:pt>
                <c:pt idx="88">
                  <c:v>-1.95119783341712E-3</c:v>
                </c:pt>
                <c:pt idx="89">
                  <c:v>-2.0179049968002943E-3</c:v>
                </c:pt>
                <c:pt idx="90">
                  <c:v>-2.0685538197192845E-3</c:v>
                </c:pt>
                <c:pt idx="91">
                  <c:v>-2.0685538197192845E-3</c:v>
                </c:pt>
                <c:pt idx="92">
                  <c:v>-2.0685538197192845E-3</c:v>
                </c:pt>
                <c:pt idx="93">
                  <c:v>-2.0726709690714103E-3</c:v>
                </c:pt>
                <c:pt idx="94">
                  <c:v>-2.0809099873911191E-3</c:v>
                </c:pt>
                <c:pt idx="95">
                  <c:v>-2.0809099873911191E-3</c:v>
                </c:pt>
                <c:pt idx="96">
                  <c:v>-2.0919051339828108E-3</c:v>
                </c:pt>
                <c:pt idx="97">
                  <c:v>-2.1111735598064747E-3</c:v>
                </c:pt>
                <c:pt idx="98">
                  <c:v>-2.1705693715096709E-3</c:v>
                </c:pt>
                <c:pt idx="99">
                  <c:v>-2.1816554143992053E-3</c:v>
                </c:pt>
                <c:pt idx="100">
                  <c:v>-2.1899772881904117E-3</c:v>
                </c:pt>
                <c:pt idx="101">
                  <c:v>-2.1899772881904117E-3</c:v>
                </c:pt>
                <c:pt idx="102">
                  <c:v>-2.260967288048206E-3</c:v>
                </c:pt>
                <c:pt idx="103">
                  <c:v>-2.2931311413107221E-3</c:v>
                </c:pt>
                <c:pt idx="104">
                  <c:v>-2.5523383550044368E-3</c:v>
                </c:pt>
                <c:pt idx="105">
                  <c:v>-2.5838940532537675E-3</c:v>
                </c:pt>
                <c:pt idx="106">
                  <c:v>-2.6040190018840424E-3</c:v>
                </c:pt>
                <c:pt idx="107">
                  <c:v>-2.6040190018840424E-3</c:v>
                </c:pt>
                <c:pt idx="108">
                  <c:v>-2.611214786564918E-3</c:v>
                </c:pt>
                <c:pt idx="109">
                  <c:v>-2.6256194659696284E-3</c:v>
                </c:pt>
                <c:pt idx="110">
                  <c:v>-2.6256194659696284E-3</c:v>
                </c:pt>
                <c:pt idx="111">
                  <c:v>-2.6530365143963858E-3</c:v>
                </c:pt>
                <c:pt idx="112">
                  <c:v>-2.7109628810233211E-3</c:v>
                </c:pt>
                <c:pt idx="113">
                  <c:v>-2.7313031839592619E-3</c:v>
                </c:pt>
                <c:pt idx="114">
                  <c:v>-2.7313031839592619E-3</c:v>
                </c:pt>
                <c:pt idx="115">
                  <c:v>-2.747308885630538E-3</c:v>
                </c:pt>
                <c:pt idx="116">
                  <c:v>-2.7604201917767746E-3</c:v>
                </c:pt>
                <c:pt idx="117">
                  <c:v>-2.7852246232017985E-3</c:v>
                </c:pt>
                <c:pt idx="118">
                  <c:v>-2.8144709834431701E-3</c:v>
                </c:pt>
                <c:pt idx="119">
                  <c:v>-2.8217934985393101E-3</c:v>
                </c:pt>
                <c:pt idx="120">
                  <c:v>-2.846722737573297E-3</c:v>
                </c:pt>
                <c:pt idx="121">
                  <c:v>-2.8525957824994674E-3</c:v>
                </c:pt>
                <c:pt idx="122">
                  <c:v>-3.2161402891258996E-3</c:v>
                </c:pt>
                <c:pt idx="123">
                  <c:v>-3.2161402891258996E-3</c:v>
                </c:pt>
                <c:pt idx="124">
                  <c:v>-3.2509455538436635E-3</c:v>
                </c:pt>
                <c:pt idx="125">
                  <c:v>-3.2509455538436635E-3</c:v>
                </c:pt>
                <c:pt idx="126">
                  <c:v>-3.2812861656706244E-3</c:v>
                </c:pt>
                <c:pt idx="127">
                  <c:v>-3.2934419880655541E-3</c:v>
                </c:pt>
                <c:pt idx="128">
                  <c:v>-3.3025661964858136E-3</c:v>
                </c:pt>
                <c:pt idx="129">
                  <c:v>-3.3238804882132697E-3</c:v>
                </c:pt>
                <c:pt idx="130">
                  <c:v>-3.3284522938551893E-3</c:v>
                </c:pt>
                <c:pt idx="131">
                  <c:v>-3.3284522938551893E-3</c:v>
                </c:pt>
                <c:pt idx="132">
                  <c:v>-3.3284522938551893E-3</c:v>
                </c:pt>
                <c:pt idx="133">
                  <c:v>-3.3513349201421024E-3</c:v>
                </c:pt>
                <c:pt idx="134">
                  <c:v>-3.3589712022663795E-3</c:v>
                </c:pt>
                <c:pt idx="135">
                  <c:v>-3.3589712022663795E-3</c:v>
                </c:pt>
                <c:pt idx="136">
                  <c:v>-3.384967249196031E-3</c:v>
                </c:pt>
                <c:pt idx="137">
                  <c:v>-3.384967249196031E-3</c:v>
                </c:pt>
                <c:pt idx="138">
                  <c:v>-3.384967249196031E-3</c:v>
                </c:pt>
                <c:pt idx="139">
                  <c:v>-3.4509474488746208E-3</c:v>
                </c:pt>
                <c:pt idx="140">
                  <c:v>-3.4632584941781779E-3</c:v>
                </c:pt>
                <c:pt idx="141">
                  <c:v>-4.0208239674292059E-3</c:v>
                </c:pt>
                <c:pt idx="142">
                  <c:v>-4.0898558355073507E-3</c:v>
                </c:pt>
                <c:pt idx="143">
                  <c:v>-4.194819883775458E-3</c:v>
                </c:pt>
                <c:pt idx="144">
                  <c:v>-4.2370122921603012E-3</c:v>
                </c:pt>
                <c:pt idx="145">
                  <c:v>-4.2923652766324039E-3</c:v>
                </c:pt>
                <c:pt idx="146">
                  <c:v>-4.7878481185107645E-3</c:v>
                </c:pt>
                <c:pt idx="147">
                  <c:v>-4.8164888981065447E-3</c:v>
                </c:pt>
                <c:pt idx="148">
                  <c:v>-4.8350480865449602E-3</c:v>
                </c:pt>
                <c:pt idx="149">
                  <c:v>-4.8485589629800666E-3</c:v>
                </c:pt>
                <c:pt idx="150">
                  <c:v>-4.8502486091370374E-3</c:v>
                </c:pt>
                <c:pt idx="151">
                  <c:v>-4.8570089417706262E-3</c:v>
                </c:pt>
                <c:pt idx="152">
                  <c:v>-4.8654632905755016E-3</c:v>
                </c:pt>
                <c:pt idx="153">
                  <c:v>-4.8976296705646322E-3</c:v>
                </c:pt>
                <c:pt idx="154">
                  <c:v>-4.9740649149426254E-3</c:v>
                </c:pt>
                <c:pt idx="155">
                  <c:v>-4.9757674963419735E-3</c:v>
                </c:pt>
                <c:pt idx="156">
                  <c:v>-4.9979169613856671E-3</c:v>
                </c:pt>
                <c:pt idx="157">
                  <c:v>-5.047433760031958E-3</c:v>
                </c:pt>
                <c:pt idx="158">
                  <c:v>-5.0953825737199351E-3</c:v>
                </c:pt>
                <c:pt idx="159">
                  <c:v>-5.4034048258662405E-3</c:v>
                </c:pt>
                <c:pt idx="160">
                  <c:v>-5.6212550910389215E-3</c:v>
                </c:pt>
                <c:pt idx="161">
                  <c:v>-5.6407103072134007E-3</c:v>
                </c:pt>
                <c:pt idx="162">
                  <c:v>-5.6637301043089526E-3</c:v>
                </c:pt>
                <c:pt idx="163">
                  <c:v>-5.6956524388779885E-3</c:v>
                </c:pt>
                <c:pt idx="164">
                  <c:v>-5.6956524388779885E-3</c:v>
                </c:pt>
                <c:pt idx="165">
                  <c:v>-5.7294096788799639E-3</c:v>
                </c:pt>
                <c:pt idx="166">
                  <c:v>-5.7525430963478209E-3</c:v>
                </c:pt>
                <c:pt idx="167">
                  <c:v>-5.7881906535643159E-3</c:v>
                </c:pt>
                <c:pt idx="168">
                  <c:v>-5.7971134679042358E-3</c:v>
                </c:pt>
                <c:pt idx="169">
                  <c:v>-5.8221205965321952E-3</c:v>
                </c:pt>
                <c:pt idx="170">
                  <c:v>-5.8382146996523096E-3</c:v>
                </c:pt>
                <c:pt idx="171">
                  <c:v>-5.8883757893893607E-3</c:v>
                </c:pt>
                <c:pt idx="172">
                  <c:v>-5.9458705576387154E-3</c:v>
                </c:pt>
                <c:pt idx="173">
                  <c:v>-5.9458705576387154E-3</c:v>
                </c:pt>
                <c:pt idx="174">
                  <c:v>-5.971080804532243E-3</c:v>
                </c:pt>
                <c:pt idx="175">
                  <c:v>-6.3441546841877597E-3</c:v>
                </c:pt>
                <c:pt idx="176">
                  <c:v>-6.4824805339783326E-3</c:v>
                </c:pt>
                <c:pt idx="177">
                  <c:v>-6.4898855311243293E-3</c:v>
                </c:pt>
                <c:pt idx="178">
                  <c:v>-6.5343742469927586E-3</c:v>
                </c:pt>
                <c:pt idx="179">
                  <c:v>-6.5343742469927586E-3</c:v>
                </c:pt>
                <c:pt idx="180">
                  <c:v>-6.5436554025068774E-3</c:v>
                </c:pt>
                <c:pt idx="181">
                  <c:v>-6.5436554025068774E-3</c:v>
                </c:pt>
                <c:pt idx="182">
                  <c:v>-6.5585143409592483E-3</c:v>
                </c:pt>
                <c:pt idx="183">
                  <c:v>-6.5585143409592483E-3</c:v>
                </c:pt>
                <c:pt idx="184">
                  <c:v>-6.5864050036562455E-3</c:v>
                </c:pt>
                <c:pt idx="185">
                  <c:v>-6.5864050036562455E-3</c:v>
                </c:pt>
                <c:pt idx="186">
                  <c:v>-6.5957106312505495E-3</c:v>
                </c:pt>
                <c:pt idx="187">
                  <c:v>-6.6385728039687862E-3</c:v>
                </c:pt>
                <c:pt idx="188">
                  <c:v>-6.681527446190022E-3</c:v>
                </c:pt>
                <c:pt idx="189">
                  <c:v>-6.7864993209000163E-3</c:v>
                </c:pt>
                <c:pt idx="190">
                  <c:v>-6.8731363001269669E-3</c:v>
                </c:pt>
                <c:pt idx="191">
                  <c:v>-7.3833115914954464E-3</c:v>
                </c:pt>
                <c:pt idx="192">
                  <c:v>-7.3833115914954464E-3</c:v>
                </c:pt>
                <c:pt idx="193">
                  <c:v>-7.3833115914954464E-3</c:v>
                </c:pt>
                <c:pt idx="194">
                  <c:v>-7.3910494089320135E-3</c:v>
                </c:pt>
                <c:pt idx="195">
                  <c:v>-7.3910494089320135E-3</c:v>
                </c:pt>
                <c:pt idx="196">
                  <c:v>-7.3910494089320135E-3</c:v>
                </c:pt>
                <c:pt idx="197">
                  <c:v>-7.4007256137406038E-3</c:v>
                </c:pt>
                <c:pt idx="198">
                  <c:v>-7.4007256137406038E-3</c:v>
                </c:pt>
                <c:pt idx="199">
                  <c:v>-7.4007256137406038E-3</c:v>
                </c:pt>
                <c:pt idx="200">
                  <c:v>-7.4007256137406038E-3</c:v>
                </c:pt>
                <c:pt idx="201">
                  <c:v>-7.4007256137406038E-3</c:v>
                </c:pt>
                <c:pt idx="202">
                  <c:v>-7.4007256137406038E-3</c:v>
                </c:pt>
                <c:pt idx="203">
                  <c:v>-7.4007256137406038E-3</c:v>
                </c:pt>
                <c:pt idx="204">
                  <c:v>-7.4007256137406038E-3</c:v>
                </c:pt>
                <c:pt idx="205">
                  <c:v>-7.4007256137406038E-3</c:v>
                </c:pt>
                <c:pt idx="206">
                  <c:v>-7.4821782622981232E-3</c:v>
                </c:pt>
                <c:pt idx="207">
                  <c:v>-7.5444443869820237E-3</c:v>
                </c:pt>
                <c:pt idx="208">
                  <c:v>-7.5600388862446417E-3</c:v>
                </c:pt>
                <c:pt idx="209">
                  <c:v>-7.6147077331524884E-3</c:v>
                </c:pt>
                <c:pt idx="210">
                  <c:v>-7.6264403157197368E-3</c:v>
                </c:pt>
                <c:pt idx="211">
                  <c:v>-7.6440509886092738E-3</c:v>
                </c:pt>
                <c:pt idx="212">
                  <c:v>-8.2814233006731595E-3</c:v>
                </c:pt>
                <c:pt idx="213">
                  <c:v>-8.311647551016741E-3</c:v>
                </c:pt>
                <c:pt idx="214">
                  <c:v>-8.3398923358536936E-3</c:v>
                </c:pt>
                <c:pt idx="215">
                  <c:v>-8.3398923358536936E-3</c:v>
                </c:pt>
                <c:pt idx="216">
                  <c:v>-8.3661503135599551E-3</c:v>
                </c:pt>
                <c:pt idx="217">
                  <c:v>-8.3681713816029096E-3</c:v>
                </c:pt>
                <c:pt idx="218">
                  <c:v>-8.4126791030927801E-3</c:v>
                </c:pt>
                <c:pt idx="219">
                  <c:v>-8.4248322558381321E-3</c:v>
                </c:pt>
                <c:pt idx="220">
                  <c:v>-8.4248322558381321E-3</c:v>
                </c:pt>
                <c:pt idx="221">
                  <c:v>-8.4349646901416726E-3</c:v>
                </c:pt>
                <c:pt idx="222">
                  <c:v>-8.4877237931509329E-3</c:v>
                </c:pt>
                <c:pt idx="223">
                  <c:v>-8.5080472199499033E-3</c:v>
                </c:pt>
                <c:pt idx="224">
                  <c:v>-8.516181485085525E-3</c:v>
                </c:pt>
                <c:pt idx="225">
                  <c:v>-8.5568947629011197E-3</c:v>
                </c:pt>
                <c:pt idx="226">
                  <c:v>-8.585435659908356E-3</c:v>
                </c:pt>
                <c:pt idx="227">
                  <c:v>-8.6038014712722863E-3</c:v>
                </c:pt>
                <c:pt idx="228">
                  <c:v>-9.2031672051651678E-3</c:v>
                </c:pt>
                <c:pt idx="229">
                  <c:v>-9.29958987005736E-3</c:v>
                </c:pt>
                <c:pt idx="230">
                  <c:v>-9.29958987005736E-3</c:v>
                </c:pt>
                <c:pt idx="231">
                  <c:v>-9.3079919296704811E-3</c:v>
                </c:pt>
                <c:pt idx="232">
                  <c:v>-9.3100928815751972E-3</c:v>
                </c:pt>
                <c:pt idx="233">
                  <c:v>-9.3479399067579599E-3</c:v>
                </c:pt>
                <c:pt idx="234">
                  <c:v>-9.3584630203416598E-3</c:v>
                </c:pt>
                <c:pt idx="235">
                  <c:v>-9.3753090917053708E-3</c:v>
                </c:pt>
                <c:pt idx="236">
                  <c:v>-9.377415637228409E-3</c:v>
                </c:pt>
                <c:pt idx="237">
                  <c:v>-9.417473214275017E-3</c:v>
                </c:pt>
                <c:pt idx="238">
                  <c:v>-9.417473214275017E-3</c:v>
                </c:pt>
                <c:pt idx="239">
                  <c:v>-9.417473214275017E-3</c:v>
                </c:pt>
                <c:pt idx="240">
                  <c:v>-9.4364698809061044E-3</c:v>
                </c:pt>
                <c:pt idx="241">
                  <c:v>-9.4364698809061044E-3</c:v>
                </c:pt>
                <c:pt idx="242">
                  <c:v>-9.4364698809061044E-3</c:v>
                </c:pt>
                <c:pt idx="243">
                  <c:v>-9.4364698809061044E-3</c:v>
                </c:pt>
                <c:pt idx="244">
                  <c:v>-9.453367693239359E-3</c:v>
                </c:pt>
                <c:pt idx="245">
                  <c:v>-9.4723911043580813E-3</c:v>
                </c:pt>
                <c:pt idx="246">
                  <c:v>-9.5253082032646305E-3</c:v>
                </c:pt>
                <c:pt idx="247">
                  <c:v>-1.0205772432048295E-2</c:v>
                </c:pt>
                <c:pt idx="248">
                  <c:v>-1.0205772432048295E-2</c:v>
                </c:pt>
                <c:pt idx="249">
                  <c:v>-1.0264541726971867E-2</c:v>
                </c:pt>
                <c:pt idx="250">
                  <c:v>-1.0266720814732611E-2</c:v>
                </c:pt>
                <c:pt idx="251">
                  <c:v>-1.0266720814732611E-2</c:v>
                </c:pt>
                <c:pt idx="252">
                  <c:v>-1.0266720814732611E-2</c:v>
                </c:pt>
                <c:pt idx="253">
                  <c:v>-1.0266720814732611E-2</c:v>
                </c:pt>
                <c:pt idx="254">
                  <c:v>-1.0275438913781312E-2</c:v>
                </c:pt>
                <c:pt idx="255">
                  <c:v>-1.0327806241065985E-2</c:v>
                </c:pt>
                <c:pt idx="256">
                  <c:v>-1.0336543917778839E-2</c:v>
                </c:pt>
                <c:pt idx="257">
                  <c:v>-1.0347469946682796E-2</c:v>
                </c:pt>
                <c:pt idx="258">
                  <c:v>-1.0347469946682796E-2</c:v>
                </c:pt>
                <c:pt idx="259">
                  <c:v>-1.0356213916216269E-2</c:v>
                </c:pt>
                <c:pt idx="260">
                  <c:v>-1.0375898073500089E-2</c:v>
                </c:pt>
                <c:pt idx="261">
                  <c:v>-1.0439421117641349E-2</c:v>
                </c:pt>
                <c:pt idx="262">
                  <c:v>-1.0496497794798217E-2</c:v>
                </c:pt>
                <c:pt idx="263">
                  <c:v>-1.0520681191665764E-2</c:v>
                </c:pt>
                <c:pt idx="264">
                  <c:v>-1.0520681191665764E-2</c:v>
                </c:pt>
                <c:pt idx="265">
                  <c:v>-1.0569111438008767E-2</c:v>
                </c:pt>
                <c:pt idx="266">
                  <c:v>-1.0588948196192629E-2</c:v>
                </c:pt>
                <c:pt idx="267">
                  <c:v>-1.0602180567674306E-2</c:v>
                </c:pt>
                <c:pt idx="268">
                  <c:v>-1.0619833518481957E-2</c:v>
                </c:pt>
                <c:pt idx="269">
                  <c:v>-1.0622040923935493E-2</c:v>
                </c:pt>
                <c:pt idx="270">
                  <c:v>-1.116137270493206E-2</c:v>
                </c:pt>
                <c:pt idx="271">
                  <c:v>-1.1249247629872519E-2</c:v>
                </c:pt>
                <c:pt idx="272">
                  <c:v>-1.1269564215628653E-2</c:v>
                </c:pt>
                <c:pt idx="273">
                  <c:v>-1.1269564215628653E-2</c:v>
                </c:pt>
                <c:pt idx="274">
                  <c:v>-1.1269564215628653E-2</c:v>
                </c:pt>
                <c:pt idx="275">
                  <c:v>-1.132833610874032E-2</c:v>
                </c:pt>
                <c:pt idx="276">
                  <c:v>-1.1341915634159542E-2</c:v>
                </c:pt>
                <c:pt idx="277">
                  <c:v>-1.1341915634159542E-2</c:v>
                </c:pt>
                <c:pt idx="278">
                  <c:v>-1.135323671235797E-2</c:v>
                </c:pt>
                <c:pt idx="279">
                  <c:v>-1.1373625665551241E-2</c:v>
                </c:pt>
                <c:pt idx="280">
                  <c:v>-1.1448506297390141E-2</c:v>
                </c:pt>
                <c:pt idx="281">
                  <c:v>-1.1448506297390141E-2</c:v>
                </c:pt>
                <c:pt idx="282">
                  <c:v>-1.1457595672855429E-2</c:v>
                </c:pt>
                <c:pt idx="283">
                  <c:v>-1.1466687845129872E-2</c:v>
                </c:pt>
                <c:pt idx="284">
                  <c:v>-1.1480331347558728E-2</c:v>
                </c:pt>
                <c:pt idx="285">
                  <c:v>-1.1500808400240672E-2</c:v>
                </c:pt>
                <c:pt idx="286">
                  <c:v>-1.1507637230878293E-2</c:v>
                </c:pt>
                <c:pt idx="287">
                  <c:v>-1.2221763513221167E-2</c:v>
                </c:pt>
                <c:pt idx="288">
                  <c:v>-1.2329161906078082E-2</c:v>
                </c:pt>
                <c:pt idx="289">
                  <c:v>-1.2382999806761039E-2</c:v>
                </c:pt>
                <c:pt idx="290">
                  <c:v>-1.2547423262964857E-2</c:v>
                </c:pt>
                <c:pt idx="291">
                  <c:v>-1.2568625563223253E-2</c:v>
                </c:pt>
                <c:pt idx="292">
                  <c:v>-1.2653576352720807E-2</c:v>
                </c:pt>
                <c:pt idx="293">
                  <c:v>-1.3379972268745693E-2</c:v>
                </c:pt>
                <c:pt idx="294">
                  <c:v>-1.3425908389054816E-2</c:v>
                </c:pt>
                <c:pt idx="295">
                  <c:v>-1.3469485027412093E-2</c:v>
                </c:pt>
                <c:pt idx="296">
                  <c:v>-1.3471907612370718E-2</c:v>
                </c:pt>
                <c:pt idx="297">
                  <c:v>-1.3471907612370718E-2</c:v>
                </c:pt>
                <c:pt idx="298">
                  <c:v>-1.3471907612370718E-2</c:v>
                </c:pt>
                <c:pt idx="299">
                  <c:v>-1.3493718743024102E-2</c:v>
                </c:pt>
                <c:pt idx="300">
                  <c:v>-1.3573814025550111E-2</c:v>
                </c:pt>
                <c:pt idx="301">
                  <c:v>-1.3576244126933368E-2</c:v>
                </c:pt>
                <c:pt idx="302">
                  <c:v>-1.3583535479886562E-2</c:v>
                </c:pt>
                <c:pt idx="303">
                  <c:v>-1.3583535479886562E-2</c:v>
                </c:pt>
                <c:pt idx="304">
                  <c:v>-1.3629750581909836E-2</c:v>
                </c:pt>
                <c:pt idx="305">
                  <c:v>-1.3637053471700834E-2</c:v>
                </c:pt>
                <c:pt idx="306">
                  <c:v>-1.3651663970898294E-2</c:v>
                </c:pt>
                <c:pt idx="307">
                  <c:v>-1.3717489090942048E-2</c:v>
                </c:pt>
                <c:pt idx="308">
                  <c:v>-1.3719929505559093E-2</c:v>
                </c:pt>
                <c:pt idx="309">
                  <c:v>-1.3829929081919011E-2</c:v>
                </c:pt>
                <c:pt idx="310">
                  <c:v>-1.3851971473730185E-2</c:v>
                </c:pt>
                <c:pt idx="311">
                  <c:v>-1.4572305520626418E-2</c:v>
                </c:pt>
                <c:pt idx="312">
                  <c:v>-1.4584811746708282E-2</c:v>
                </c:pt>
                <c:pt idx="313">
                  <c:v>-1.4584811746708282E-2</c:v>
                </c:pt>
                <c:pt idx="314">
                  <c:v>-1.4619852428213682E-2</c:v>
                </c:pt>
                <c:pt idx="315">
                  <c:v>-1.4654927370631357E-2</c:v>
                </c:pt>
                <c:pt idx="316">
                  <c:v>-1.4654927370631357E-2</c:v>
                </c:pt>
                <c:pt idx="317">
                  <c:v>-1.4654927370631357E-2</c:v>
                </c:pt>
                <c:pt idx="318">
                  <c:v>-1.4712624867961245E-2</c:v>
                </c:pt>
                <c:pt idx="319">
                  <c:v>-1.4840892645504006E-2</c:v>
                </c:pt>
                <c:pt idx="320">
                  <c:v>-1.4840892645504006E-2</c:v>
                </c:pt>
                <c:pt idx="321">
                  <c:v>-1.4863575331813258E-2</c:v>
                </c:pt>
                <c:pt idx="322">
                  <c:v>-1.4863575331813258E-2</c:v>
                </c:pt>
                <c:pt idx="323">
                  <c:v>-1.4934234235916527E-2</c:v>
                </c:pt>
                <c:pt idx="324">
                  <c:v>-1.4934234235916527E-2</c:v>
                </c:pt>
                <c:pt idx="325">
                  <c:v>-1.4946866318410794E-2</c:v>
                </c:pt>
                <c:pt idx="326">
                  <c:v>-1.4946866318410794E-2</c:v>
                </c:pt>
                <c:pt idx="327">
                  <c:v>-1.5005030183668853E-2</c:v>
                </c:pt>
                <c:pt idx="328">
                  <c:v>-1.5717947331216744E-2</c:v>
                </c:pt>
                <c:pt idx="329">
                  <c:v>-1.5816099981614328E-2</c:v>
                </c:pt>
                <c:pt idx="330">
                  <c:v>-1.5901542588462186E-2</c:v>
                </c:pt>
                <c:pt idx="331">
                  <c:v>-1.6190337454037158E-2</c:v>
                </c:pt>
                <c:pt idx="332">
                  <c:v>-1.6226914982178427E-2</c:v>
                </c:pt>
                <c:pt idx="333">
                  <c:v>-1.6992297560067017E-2</c:v>
                </c:pt>
                <c:pt idx="334">
                  <c:v>-1.7016286006654922E-2</c:v>
                </c:pt>
                <c:pt idx="335">
                  <c:v>-1.7040288612089224E-2</c:v>
                </c:pt>
                <c:pt idx="336">
                  <c:v>-1.7115053931248184E-2</c:v>
                </c:pt>
                <c:pt idx="337">
                  <c:v>-1.7128419302145256E-2</c:v>
                </c:pt>
                <c:pt idx="338">
                  <c:v>-1.7136440622290371E-2</c:v>
                </c:pt>
                <c:pt idx="339">
                  <c:v>-1.7149812985210351E-2</c:v>
                </c:pt>
                <c:pt idx="340">
                  <c:v>-1.7214061157825585E-2</c:v>
                </c:pt>
                <c:pt idx="341">
                  <c:v>-1.7251585755470162E-2</c:v>
                </c:pt>
                <c:pt idx="342">
                  <c:v>-1.7289144614027006E-2</c:v>
                </c:pt>
                <c:pt idx="343">
                  <c:v>-1.7289144614027006E-2</c:v>
                </c:pt>
                <c:pt idx="344">
                  <c:v>-1.7348234898500289E-2</c:v>
                </c:pt>
                <c:pt idx="345">
                  <c:v>-1.7385881856545809E-2</c:v>
                </c:pt>
                <c:pt idx="346">
                  <c:v>-1.738857223598193E-2</c:v>
                </c:pt>
                <c:pt idx="347">
                  <c:v>-1.7410101564291503E-2</c:v>
                </c:pt>
                <c:pt idx="348">
                  <c:v>-1.821455133911604E-2</c:v>
                </c:pt>
                <c:pt idx="349">
                  <c:v>-1.8277700516709721E-2</c:v>
                </c:pt>
                <c:pt idx="350">
                  <c:v>-1.831618441989771E-2</c:v>
                </c:pt>
                <c:pt idx="351">
                  <c:v>-1.8340942163806408E-2</c:v>
                </c:pt>
                <c:pt idx="352">
                  <c:v>-1.8340942163806408E-2</c:v>
                </c:pt>
                <c:pt idx="353">
                  <c:v>-1.8340942163806408E-2</c:v>
                </c:pt>
                <c:pt idx="354">
                  <c:v>-1.8340942163806408E-2</c:v>
                </c:pt>
                <c:pt idx="355">
                  <c:v>-1.8340942163806408E-2</c:v>
                </c:pt>
                <c:pt idx="356">
                  <c:v>-1.8340942163806408E-2</c:v>
                </c:pt>
                <c:pt idx="357">
                  <c:v>-1.8340942163806408E-2</c:v>
                </c:pt>
                <c:pt idx="358">
                  <c:v>-1.8340942163806408E-2</c:v>
                </c:pt>
                <c:pt idx="359">
                  <c:v>-1.8354702583997951E-2</c:v>
                </c:pt>
                <c:pt idx="360">
                  <c:v>-1.8362960933719755E-2</c:v>
                </c:pt>
                <c:pt idx="361">
                  <c:v>-1.8362960933719755E-2</c:v>
                </c:pt>
                <c:pt idx="362">
                  <c:v>-1.8365714066561498E-2</c:v>
                </c:pt>
                <c:pt idx="363">
                  <c:v>-1.8365714066561498E-2</c:v>
                </c:pt>
                <c:pt idx="364">
                  <c:v>-1.8379482352778826E-2</c:v>
                </c:pt>
                <c:pt idx="365">
                  <c:v>-1.8418056802663504E-2</c:v>
                </c:pt>
                <c:pt idx="366">
                  <c:v>-1.8418056802663504E-2</c:v>
                </c:pt>
                <c:pt idx="367">
                  <c:v>-1.8418056802663504E-2</c:v>
                </c:pt>
                <c:pt idx="368">
                  <c:v>-1.8426327213624829E-2</c:v>
                </c:pt>
                <c:pt idx="369">
                  <c:v>-1.8442872755162938E-2</c:v>
                </c:pt>
                <c:pt idx="370">
                  <c:v>-1.8442872755162938E-2</c:v>
                </c:pt>
                <c:pt idx="371">
                  <c:v>-1.8442872755162938E-2</c:v>
                </c:pt>
                <c:pt idx="372">
                  <c:v>-1.8442872755162938E-2</c:v>
                </c:pt>
                <c:pt idx="373">
                  <c:v>-1.8456665513460448E-2</c:v>
                </c:pt>
                <c:pt idx="374">
                  <c:v>-1.8456665513460448E-2</c:v>
                </c:pt>
                <c:pt idx="375">
                  <c:v>-1.8456665513460448E-2</c:v>
                </c:pt>
                <c:pt idx="376">
                  <c:v>-1.8481503490832052E-2</c:v>
                </c:pt>
                <c:pt idx="377">
                  <c:v>-1.8517405565739612E-2</c:v>
                </c:pt>
                <c:pt idx="378">
                  <c:v>-1.8580996988782423E-2</c:v>
                </c:pt>
                <c:pt idx="379">
                  <c:v>-1.8636369042631166E-2</c:v>
                </c:pt>
                <c:pt idx="380">
                  <c:v>-1.9497928198433885E-2</c:v>
                </c:pt>
                <c:pt idx="381">
                  <c:v>-1.9497928198433885E-2</c:v>
                </c:pt>
                <c:pt idx="382">
                  <c:v>-1.9497928198433885E-2</c:v>
                </c:pt>
                <c:pt idx="383">
                  <c:v>-1.9497928198433885E-2</c:v>
                </c:pt>
                <c:pt idx="384">
                  <c:v>-1.9497928198433885E-2</c:v>
                </c:pt>
                <c:pt idx="385">
                  <c:v>-1.960254285258542E-2</c:v>
                </c:pt>
                <c:pt idx="386">
                  <c:v>-1.960254285258542E-2</c:v>
                </c:pt>
                <c:pt idx="387">
                  <c:v>-1.960254285258542E-2</c:v>
                </c:pt>
                <c:pt idx="388">
                  <c:v>-1.960254285258542E-2</c:v>
                </c:pt>
                <c:pt idx="389">
                  <c:v>-1.960254285258542E-2</c:v>
                </c:pt>
                <c:pt idx="390">
                  <c:v>-1.960254285258542E-2</c:v>
                </c:pt>
                <c:pt idx="391">
                  <c:v>-1.9613866878573093E-2</c:v>
                </c:pt>
                <c:pt idx="392">
                  <c:v>-1.9679034303580072E-2</c:v>
                </c:pt>
                <c:pt idx="393">
                  <c:v>-1.9681869767491596E-2</c:v>
                </c:pt>
                <c:pt idx="394">
                  <c:v>-1.9707396808721085E-2</c:v>
                </c:pt>
                <c:pt idx="395">
                  <c:v>-1.9707396808721085E-2</c:v>
                </c:pt>
                <c:pt idx="396">
                  <c:v>-1.9707396808721085E-2</c:v>
                </c:pt>
                <c:pt idx="397">
                  <c:v>-1.9707396808721085E-2</c:v>
                </c:pt>
                <c:pt idx="398">
                  <c:v>-1.9707396808721085E-2</c:v>
                </c:pt>
                <c:pt idx="399">
                  <c:v>-1.9707396808721085E-2</c:v>
                </c:pt>
                <c:pt idx="400">
                  <c:v>-1.9707396808721085E-2</c:v>
                </c:pt>
                <c:pt idx="401">
                  <c:v>-1.9732938008796982E-2</c:v>
                </c:pt>
                <c:pt idx="402">
                  <c:v>-1.978690481702066E-2</c:v>
                </c:pt>
                <c:pt idx="403">
                  <c:v>-1.9809646562103017E-2</c:v>
                </c:pt>
                <c:pt idx="404">
                  <c:v>-1.9914972654585757E-2</c:v>
                </c:pt>
                <c:pt idx="405">
                  <c:v>-1.9932075110748744E-2</c:v>
                </c:pt>
                <c:pt idx="406">
                  <c:v>-2.0667642019044627E-2</c:v>
                </c:pt>
                <c:pt idx="407">
                  <c:v>-2.0751690321242029E-2</c:v>
                </c:pt>
                <c:pt idx="408">
                  <c:v>-2.0832979896979353E-2</c:v>
                </c:pt>
                <c:pt idx="409">
                  <c:v>-2.0937696436044321E-2</c:v>
                </c:pt>
                <c:pt idx="410">
                  <c:v>-2.0981395188540475E-2</c:v>
                </c:pt>
                <c:pt idx="411">
                  <c:v>-2.0981395188540475E-2</c:v>
                </c:pt>
                <c:pt idx="412">
                  <c:v>-2.0981395188540475E-2</c:v>
                </c:pt>
                <c:pt idx="413">
                  <c:v>-2.1004717271524455E-2</c:v>
                </c:pt>
                <c:pt idx="414">
                  <c:v>-2.1004717271524455E-2</c:v>
                </c:pt>
                <c:pt idx="415">
                  <c:v>-2.1007633318500037E-2</c:v>
                </c:pt>
                <c:pt idx="416">
                  <c:v>-2.1007633318500037E-2</c:v>
                </c:pt>
                <c:pt idx="417">
                  <c:v>-2.1007633318500037E-2</c:v>
                </c:pt>
                <c:pt idx="418">
                  <c:v>-2.10222161753865E-2</c:v>
                </c:pt>
                <c:pt idx="419">
                  <c:v>-2.10222161753865E-2</c:v>
                </c:pt>
                <c:pt idx="420">
                  <c:v>-2.10222161753865E-2</c:v>
                </c:pt>
                <c:pt idx="421">
                  <c:v>-2.10222161753865E-2</c:v>
                </c:pt>
                <c:pt idx="422">
                  <c:v>-2.10222161753865E-2</c:v>
                </c:pt>
                <c:pt idx="423">
                  <c:v>-2.10222161753865E-2</c:v>
                </c:pt>
                <c:pt idx="424">
                  <c:v>-2.10222161753865E-2</c:v>
                </c:pt>
                <c:pt idx="425">
                  <c:v>-2.1030967987125254E-2</c:v>
                </c:pt>
                <c:pt idx="426">
                  <c:v>-2.1086432661457065E-2</c:v>
                </c:pt>
                <c:pt idx="427">
                  <c:v>-2.1089353602848679E-2</c:v>
                </c:pt>
                <c:pt idx="428">
                  <c:v>-2.2247827166880813E-2</c:v>
                </c:pt>
                <c:pt idx="429">
                  <c:v>-2.2274740201851859E-2</c:v>
                </c:pt>
                <c:pt idx="430">
                  <c:v>-2.2274740201851859E-2</c:v>
                </c:pt>
                <c:pt idx="431">
                  <c:v>-2.2316633065810158E-2</c:v>
                </c:pt>
                <c:pt idx="432">
                  <c:v>-2.2343582284499768E-2</c:v>
                </c:pt>
                <c:pt idx="433">
                  <c:v>-2.2343582284499768E-2</c:v>
                </c:pt>
                <c:pt idx="434">
                  <c:v>-2.2562693569763193E-2</c:v>
                </c:pt>
                <c:pt idx="435">
                  <c:v>-2.3626166741645239E-2</c:v>
                </c:pt>
                <c:pt idx="436">
                  <c:v>-2.365379558496181E-2</c:v>
                </c:pt>
                <c:pt idx="437">
                  <c:v>-2.3656866330444296E-2</c:v>
                </c:pt>
                <c:pt idx="438">
                  <c:v>-2.3712169640026939E-2</c:v>
                </c:pt>
                <c:pt idx="439">
                  <c:v>-2.3758298994487576E-2</c:v>
                </c:pt>
                <c:pt idx="440">
                  <c:v>-2.3801388543167105E-2</c:v>
                </c:pt>
                <c:pt idx="441">
                  <c:v>-2.3906177227227644E-2</c:v>
                </c:pt>
                <c:pt idx="442">
                  <c:v>-2.402971673685245E-2</c:v>
                </c:pt>
                <c:pt idx="443">
                  <c:v>-2.4073021639837645E-2</c:v>
                </c:pt>
                <c:pt idx="444">
                  <c:v>-2.4073021639837645E-2</c:v>
                </c:pt>
                <c:pt idx="445">
                  <c:v>-2.4073021639837645E-2</c:v>
                </c:pt>
                <c:pt idx="446">
                  <c:v>-2.4990338873259806E-2</c:v>
                </c:pt>
                <c:pt idx="447">
                  <c:v>-2.4990338873259806E-2</c:v>
                </c:pt>
                <c:pt idx="448">
                  <c:v>-2.4990338873259806E-2</c:v>
                </c:pt>
                <c:pt idx="449">
                  <c:v>-2.5122617585161634E-2</c:v>
                </c:pt>
                <c:pt idx="450">
                  <c:v>-2.5242564021372007E-2</c:v>
                </c:pt>
                <c:pt idx="451">
                  <c:v>-2.5283656274886483E-2</c:v>
                </c:pt>
                <c:pt idx="452">
                  <c:v>-2.5283656274886483E-2</c:v>
                </c:pt>
                <c:pt idx="453">
                  <c:v>-2.5461006773963148E-2</c:v>
                </c:pt>
                <c:pt idx="454">
                  <c:v>-2.558802131897478E-2</c:v>
                </c:pt>
                <c:pt idx="455">
                  <c:v>-2.5607097623205566E-2</c:v>
                </c:pt>
                <c:pt idx="456">
                  <c:v>-2.5632542484345357E-2</c:v>
                </c:pt>
                <c:pt idx="457">
                  <c:v>-2.6581866973888136E-2</c:v>
                </c:pt>
                <c:pt idx="458">
                  <c:v>-2.6581866973888136E-2</c:v>
                </c:pt>
                <c:pt idx="459">
                  <c:v>-2.6581866973888136E-2</c:v>
                </c:pt>
                <c:pt idx="460">
                  <c:v>-2.6581866973888136E-2</c:v>
                </c:pt>
                <c:pt idx="461">
                  <c:v>-2.6656273308368707E-2</c:v>
                </c:pt>
                <c:pt idx="462">
                  <c:v>-2.6821591116115158E-2</c:v>
                </c:pt>
                <c:pt idx="463">
                  <c:v>-2.6847564574187029E-2</c:v>
                </c:pt>
                <c:pt idx="464">
                  <c:v>-2.6850812043048594E-2</c:v>
                </c:pt>
                <c:pt idx="465">
                  <c:v>-2.6850812043048594E-2</c:v>
                </c:pt>
                <c:pt idx="466">
                  <c:v>-2.6896294961170603E-2</c:v>
                </c:pt>
                <c:pt idx="467">
                  <c:v>-2.692230058254786E-2</c:v>
                </c:pt>
                <c:pt idx="468">
                  <c:v>-2.692230058254786E-2</c:v>
                </c:pt>
                <c:pt idx="469">
                  <c:v>-2.7062272466278715E-2</c:v>
                </c:pt>
                <c:pt idx="470">
                  <c:v>-2.7062272466278715E-2</c:v>
                </c:pt>
                <c:pt idx="471">
                  <c:v>-2.8193682961451881E-2</c:v>
                </c:pt>
                <c:pt idx="472">
                  <c:v>-2.8210280394939606E-2</c:v>
                </c:pt>
                <c:pt idx="473">
                  <c:v>-2.8213600406038875E-2</c:v>
                </c:pt>
                <c:pt idx="474">
                  <c:v>-2.8243488371958027E-2</c:v>
                </c:pt>
                <c:pt idx="475">
                  <c:v>-2.8260098915488717E-2</c:v>
                </c:pt>
                <c:pt idx="476">
                  <c:v>-2.8346544186479129E-2</c:v>
                </c:pt>
                <c:pt idx="477">
                  <c:v>-2.8443103315271379E-2</c:v>
                </c:pt>
                <c:pt idx="478">
                  <c:v>-2.8533135343035112E-2</c:v>
                </c:pt>
                <c:pt idx="479">
                  <c:v>-2.8553159765572652E-2</c:v>
                </c:pt>
                <c:pt idx="480">
                  <c:v>-2.8579868784454773E-2</c:v>
                </c:pt>
                <c:pt idx="481">
                  <c:v>-2.8579868784454773E-2</c:v>
                </c:pt>
                <c:pt idx="482">
                  <c:v>-2.8673438450030883E-2</c:v>
                </c:pt>
                <c:pt idx="483">
                  <c:v>-2.8673438450030883E-2</c:v>
                </c:pt>
                <c:pt idx="484">
                  <c:v>-2.9511568378857236E-2</c:v>
                </c:pt>
                <c:pt idx="485">
                  <c:v>-2.9732141155946256E-2</c:v>
                </c:pt>
                <c:pt idx="486">
                  <c:v>-2.9732141155946256E-2</c:v>
                </c:pt>
                <c:pt idx="487">
                  <c:v>-2.9732141155946256E-2</c:v>
                </c:pt>
                <c:pt idx="488">
                  <c:v>-2.9762740210595478E-2</c:v>
                </c:pt>
                <c:pt idx="489">
                  <c:v>-2.9806963841570694E-2</c:v>
                </c:pt>
                <c:pt idx="490">
                  <c:v>-2.9806963841570694E-2</c:v>
                </c:pt>
                <c:pt idx="491">
                  <c:v>-2.9915947866537475E-2</c:v>
                </c:pt>
                <c:pt idx="492">
                  <c:v>-2.9932992789491516E-2</c:v>
                </c:pt>
                <c:pt idx="493">
                  <c:v>-2.9950042082459882E-2</c:v>
                </c:pt>
                <c:pt idx="494">
                  <c:v>-2.9980741822239015E-2</c:v>
                </c:pt>
                <c:pt idx="495">
                  <c:v>-2.9980741822239015E-2</c:v>
                </c:pt>
                <c:pt idx="496">
                  <c:v>-2.9980741822239015E-2</c:v>
                </c:pt>
                <c:pt idx="497">
                  <c:v>-2.9984153778439559E-2</c:v>
                </c:pt>
                <c:pt idx="498">
                  <c:v>-3.0076342670470803E-2</c:v>
                </c:pt>
                <c:pt idx="499">
                  <c:v>-3.0127613783779695E-2</c:v>
                </c:pt>
                <c:pt idx="500">
                  <c:v>-3.0302229758393914E-2</c:v>
                </c:pt>
                <c:pt idx="501">
                  <c:v>-3.1265528799180695E-2</c:v>
                </c:pt>
                <c:pt idx="502">
                  <c:v>-3.1296829503329043E-2</c:v>
                </c:pt>
                <c:pt idx="503">
                  <c:v>-3.1495396096145961E-2</c:v>
                </c:pt>
                <c:pt idx="504">
                  <c:v>-3.155472766110777E-2</c:v>
                </c:pt>
                <c:pt idx="505">
                  <c:v>-3.1670044909447359E-2</c:v>
                </c:pt>
                <c:pt idx="506">
                  <c:v>-3.1750530108646854E-2</c:v>
                </c:pt>
                <c:pt idx="507">
                  <c:v>-3.1918797080195724E-2</c:v>
                </c:pt>
                <c:pt idx="508">
                  <c:v>-3.3086534821318347E-2</c:v>
                </c:pt>
                <c:pt idx="509">
                  <c:v>-3.32508220605858E-2</c:v>
                </c:pt>
                <c:pt idx="510">
                  <c:v>-3.3304473957695924E-2</c:v>
                </c:pt>
                <c:pt idx="511">
                  <c:v>-3.3372489487953759E-2</c:v>
                </c:pt>
                <c:pt idx="512">
                  <c:v>-3.3372489487953759E-2</c:v>
                </c:pt>
                <c:pt idx="513">
                  <c:v>-3.3372489487953759E-2</c:v>
                </c:pt>
                <c:pt idx="514">
                  <c:v>-3.3372489487953759E-2</c:v>
                </c:pt>
                <c:pt idx="515">
                  <c:v>-3.3372489487953759E-2</c:v>
                </c:pt>
                <c:pt idx="516">
                  <c:v>-3.3372489487953759E-2</c:v>
                </c:pt>
                <c:pt idx="517">
                  <c:v>-3.341906278822826E-2</c:v>
                </c:pt>
                <c:pt idx="518">
                  <c:v>-3.348359766566044E-2</c:v>
                </c:pt>
                <c:pt idx="519">
                  <c:v>-3.348359766566044E-2</c:v>
                </c:pt>
                <c:pt idx="520">
                  <c:v>-3.3584097824346043E-2</c:v>
                </c:pt>
                <c:pt idx="521">
                  <c:v>-3.4749699661506497E-2</c:v>
                </c:pt>
                <c:pt idx="522">
                  <c:v>-3.4767941968384071E-2</c:v>
                </c:pt>
                <c:pt idx="523">
                  <c:v>-3.4789838505056063E-2</c:v>
                </c:pt>
                <c:pt idx="524">
                  <c:v>-3.4804439692182165E-2</c:v>
                </c:pt>
                <c:pt idx="525">
                  <c:v>-3.5005489629095547E-2</c:v>
                </c:pt>
                <c:pt idx="526">
                  <c:v>-3.503843905224633E-2</c:v>
                </c:pt>
                <c:pt idx="527">
                  <c:v>-3.5089721853373099E-2</c:v>
                </c:pt>
                <c:pt idx="528">
                  <c:v>-3.6111433779123479E-2</c:v>
                </c:pt>
                <c:pt idx="529">
                  <c:v>-3.6453741989060373E-2</c:v>
                </c:pt>
                <c:pt idx="530">
                  <c:v>-3.6457470858699374E-2</c:v>
                </c:pt>
                <c:pt idx="531">
                  <c:v>-3.6715185007173065E-2</c:v>
                </c:pt>
                <c:pt idx="532">
                  <c:v>-3.678629590597364E-2</c:v>
                </c:pt>
                <c:pt idx="533">
                  <c:v>-3.6816256215509428E-2</c:v>
                </c:pt>
                <c:pt idx="534">
                  <c:v>-3.6816256215509428E-2</c:v>
                </c:pt>
                <c:pt idx="535">
                  <c:v>-3.7959238930364736E-2</c:v>
                </c:pt>
                <c:pt idx="536">
                  <c:v>-3.8336167084885464E-2</c:v>
                </c:pt>
                <c:pt idx="537">
                  <c:v>-3.8336167084885464E-2</c:v>
                </c:pt>
                <c:pt idx="538">
                  <c:v>-3.8355249308515235E-2</c:v>
                </c:pt>
                <c:pt idx="539">
                  <c:v>-3.838578995595264E-2</c:v>
                </c:pt>
                <c:pt idx="540">
                  <c:v>-3.838578995595264E-2</c:v>
                </c:pt>
                <c:pt idx="541">
                  <c:v>-3.8401064474885102E-2</c:v>
                </c:pt>
                <c:pt idx="542">
                  <c:v>-3.8420161556563553E-2</c:v>
                </c:pt>
                <c:pt idx="543">
                  <c:v>-3.844308382299659E-2</c:v>
                </c:pt>
                <c:pt idx="544">
                  <c:v>-3.8573095530506682E-2</c:v>
                </c:pt>
                <c:pt idx="545">
                  <c:v>-3.8668821289686517E-2</c:v>
                </c:pt>
                <c:pt idx="546">
                  <c:v>-3.9880440235870195E-2</c:v>
                </c:pt>
                <c:pt idx="547">
                  <c:v>-3.9880440235870195E-2</c:v>
                </c:pt>
                <c:pt idx="548">
                  <c:v>-3.9950418403138684E-2</c:v>
                </c:pt>
                <c:pt idx="549">
                  <c:v>-4.0164591493053348E-2</c:v>
                </c:pt>
                <c:pt idx="550">
                  <c:v>-4.0164591493053348E-2</c:v>
                </c:pt>
                <c:pt idx="551">
                  <c:v>-4.0184087994040607E-2</c:v>
                </c:pt>
                <c:pt idx="552">
                  <c:v>-4.0199688341240714E-2</c:v>
                </c:pt>
                <c:pt idx="553">
                  <c:v>-4.034412413907619E-2</c:v>
                </c:pt>
                <c:pt idx="554">
                  <c:v>-4.0555351815519065E-2</c:v>
                </c:pt>
                <c:pt idx="555">
                  <c:v>-4.1742089688108254E-2</c:v>
                </c:pt>
                <c:pt idx="556">
                  <c:v>-4.1992480948064154E-2</c:v>
                </c:pt>
                <c:pt idx="557">
                  <c:v>-4.2024326306976785E-2</c:v>
                </c:pt>
                <c:pt idx="558">
                  <c:v>-4.2056182853126067E-2</c:v>
                </c:pt>
                <c:pt idx="559">
                  <c:v>-4.2203664900543336E-2</c:v>
                </c:pt>
                <c:pt idx="560">
                  <c:v>-4.2203664900543336E-2</c:v>
                </c:pt>
                <c:pt idx="561">
                  <c:v>-4.3497260611507729E-2</c:v>
                </c:pt>
                <c:pt idx="562">
                  <c:v>-4.3610603717876464E-2</c:v>
                </c:pt>
                <c:pt idx="563">
                  <c:v>-4.3614654220569378E-2</c:v>
                </c:pt>
                <c:pt idx="564">
                  <c:v>-4.3829581002912864E-2</c:v>
                </c:pt>
                <c:pt idx="565">
                  <c:v>-4.4118271258928358E-2</c:v>
                </c:pt>
                <c:pt idx="566">
                  <c:v>-4.4187525028802757E-2</c:v>
                </c:pt>
                <c:pt idx="567">
                  <c:v>-4.5508813345708901E-2</c:v>
                </c:pt>
                <c:pt idx="568">
                  <c:v>-4.5860624247240821E-2</c:v>
                </c:pt>
                <c:pt idx="569">
                  <c:v>-4.5918690708995957E-2</c:v>
                </c:pt>
                <c:pt idx="570">
                  <c:v>-4.5978867091124975E-2</c:v>
                </c:pt>
                <c:pt idx="571">
                  <c:v>-4.6026619319981907E-2</c:v>
                </c:pt>
                <c:pt idx="572">
                  <c:v>-4.7634402183324986E-2</c:v>
                </c:pt>
                <c:pt idx="573">
                  <c:v>-4.7638622766975204E-2</c:v>
                </c:pt>
                <c:pt idx="574">
                  <c:v>-4.7799134472907824E-2</c:v>
                </c:pt>
                <c:pt idx="575">
                  <c:v>-4.7799134472907824E-2</c:v>
                </c:pt>
                <c:pt idx="576">
                  <c:v>-4.7799134472907824E-2</c:v>
                </c:pt>
                <c:pt idx="577">
                  <c:v>-4.7847760136526779E-2</c:v>
                </c:pt>
                <c:pt idx="578">
                  <c:v>-4.7858333991975699E-2</c:v>
                </c:pt>
                <c:pt idx="579">
                  <c:v>-4.7858333991975699E-2</c:v>
                </c:pt>
                <c:pt idx="580">
                  <c:v>-4.7858333991975699E-2</c:v>
                </c:pt>
                <c:pt idx="581">
                  <c:v>-4.952553226115116E-2</c:v>
                </c:pt>
                <c:pt idx="582">
                  <c:v>-4.9654554152536182E-2</c:v>
                </c:pt>
                <c:pt idx="583">
                  <c:v>-4.9740656147079253E-2</c:v>
                </c:pt>
                <c:pt idx="584">
                  <c:v>-4.9744963082212421E-2</c:v>
                </c:pt>
                <c:pt idx="585">
                  <c:v>-4.9744963082212421E-2</c:v>
                </c:pt>
                <c:pt idx="586">
                  <c:v>-5.0081442583164243E-2</c:v>
                </c:pt>
                <c:pt idx="587">
                  <c:v>-5.1665741911549302E-2</c:v>
                </c:pt>
                <c:pt idx="588">
                  <c:v>-5.1665741911549302E-2</c:v>
                </c:pt>
                <c:pt idx="589">
                  <c:v>-5.1790765007450661E-2</c:v>
                </c:pt>
                <c:pt idx="590">
                  <c:v>-5.1929113615777622E-2</c:v>
                </c:pt>
                <c:pt idx="591">
                  <c:v>-5.1929113615777622E-2</c:v>
                </c:pt>
                <c:pt idx="592">
                  <c:v>-5.3692077594296291E-2</c:v>
                </c:pt>
                <c:pt idx="593">
                  <c:v>-5.3911040251782671E-2</c:v>
                </c:pt>
                <c:pt idx="594">
                  <c:v>-5.3911040251782671E-2</c:v>
                </c:pt>
                <c:pt idx="595">
                  <c:v>-5.3933406978174947E-2</c:v>
                </c:pt>
                <c:pt idx="596">
                  <c:v>-5.3973678098117095E-2</c:v>
                </c:pt>
                <c:pt idx="597">
                  <c:v>-5.5577981413486875E-2</c:v>
                </c:pt>
                <c:pt idx="598">
                  <c:v>-5.564152472678828E-2</c:v>
                </c:pt>
                <c:pt idx="599">
                  <c:v>-5.564152472678828E-2</c:v>
                </c:pt>
                <c:pt idx="600">
                  <c:v>-5.5734632106546465E-2</c:v>
                </c:pt>
                <c:pt idx="601">
                  <c:v>-5.5768714136127884E-2</c:v>
                </c:pt>
                <c:pt idx="602">
                  <c:v>-5.5768714136127884E-2</c:v>
                </c:pt>
                <c:pt idx="603">
                  <c:v>-5.5807352322759123E-2</c:v>
                </c:pt>
                <c:pt idx="604">
                  <c:v>-5.5823265835125188E-2</c:v>
                </c:pt>
                <c:pt idx="605">
                  <c:v>-5.583008656735565E-2</c:v>
                </c:pt>
                <c:pt idx="606">
                  <c:v>-5.7870936243795933E-2</c:v>
                </c:pt>
                <c:pt idx="607">
                  <c:v>-5.798661767336552E-2</c:v>
                </c:pt>
                <c:pt idx="608">
                  <c:v>-5.798661767336552E-2</c:v>
                </c:pt>
                <c:pt idx="609">
                  <c:v>-5.798661767336552E-2</c:v>
                </c:pt>
                <c:pt idx="610">
                  <c:v>-5.798661767336552E-2</c:v>
                </c:pt>
                <c:pt idx="611">
                  <c:v>-5.798661767336552E-2</c:v>
                </c:pt>
                <c:pt idx="612">
                  <c:v>-5.798661767336552E-2</c:v>
                </c:pt>
                <c:pt idx="613">
                  <c:v>-5.8144119742554651E-2</c:v>
                </c:pt>
                <c:pt idx="614">
                  <c:v>-5.8144119742554651E-2</c:v>
                </c:pt>
                <c:pt idx="615">
                  <c:v>-5.8178890049391384E-2</c:v>
                </c:pt>
                <c:pt idx="616">
                  <c:v>-5.9962861878820842E-2</c:v>
                </c:pt>
                <c:pt idx="617">
                  <c:v>-6.005696624358569E-2</c:v>
                </c:pt>
                <c:pt idx="618">
                  <c:v>-6.0075795506966151E-2</c:v>
                </c:pt>
                <c:pt idx="619">
                  <c:v>-6.2178443518463314E-2</c:v>
                </c:pt>
                <c:pt idx="620">
                  <c:v>-6.2310099922679926E-2</c:v>
                </c:pt>
                <c:pt idx="621">
                  <c:v>-6.2310099922679926E-2</c:v>
                </c:pt>
                <c:pt idx="622">
                  <c:v>-6.2461068782760323E-2</c:v>
                </c:pt>
                <c:pt idx="623">
                  <c:v>-6.2509031676126911E-2</c:v>
                </c:pt>
                <c:pt idx="624">
                  <c:v>-6.2686646370681345E-2</c:v>
                </c:pt>
                <c:pt idx="625">
                  <c:v>-6.4507602614637186E-2</c:v>
                </c:pt>
                <c:pt idx="626">
                  <c:v>-6.4519776769329906E-2</c:v>
                </c:pt>
                <c:pt idx="627">
                  <c:v>-6.4670827052716873E-2</c:v>
                </c:pt>
                <c:pt idx="628">
                  <c:v>-6.4988090766637946E-2</c:v>
                </c:pt>
                <c:pt idx="629">
                  <c:v>-6.5124985802980456E-2</c:v>
                </c:pt>
                <c:pt idx="630">
                  <c:v>-6.6852689638400825E-2</c:v>
                </c:pt>
                <c:pt idx="631">
                  <c:v>-6.7219683630459326E-2</c:v>
                </c:pt>
                <c:pt idx="632">
                  <c:v>-6.9340914762660799E-2</c:v>
                </c:pt>
                <c:pt idx="633">
                  <c:v>-6.9921666184986131E-2</c:v>
                </c:pt>
                <c:pt idx="634">
                  <c:v>-7.1253402301302032E-2</c:v>
                </c:pt>
                <c:pt idx="635">
                  <c:v>-7.1544720350442292E-2</c:v>
                </c:pt>
                <c:pt idx="636">
                  <c:v>-7.1590769852918762E-2</c:v>
                </c:pt>
                <c:pt idx="637">
                  <c:v>-7.1647071806230797E-2</c:v>
                </c:pt>
                <c:pt idx="638">
                  <c:v>-7.1647071806230797E-2</c:v>
                </c:pt>
                <c:pt idx="639">
                  <c:v>-7.1647071806230797E-2</c:v>
                </c:pt>
                <c:pt idx="640">
                  <c:v>-7.210851862011429E-2</c:v>
                </c:pt>
                <c:pt idx="641">
                  <c:v>-7.3802218826243646E-2</c:v>
                </c:pt>
                <c:pt idx="642">
                  <c:v>-7.3890514671314161E-2</c:v>
                </c:pt>
                <c:pt idx="643">
                  <c:v>-7.4041253587240036E-2</c:v>
                </c:pt>
                <c:pt idx="644">
                  <c:v>-7.4064657284269975E-2</c:v>
                </c:pt>
                <c:pt idx="645">
                  <c:v>-7.6035303867623666E-2</c:v>
                </c:pt>
                <c:pt idx="646">
                  <c:v>-7.6138044133525984E-2</c:v>
                </c:pt>
                <c:pt idx="647">
                  <c:v>-7.6283047216976346E-2</c:v>
                </c:pt>
                <c:pt idx="648">
                  <c:v>-7.6552311933330841E-2</c:v>
                </c:pt>
                <c:pt idx="649">
                  <c:v>-7.68273244659399E-2</c:v>
                </c:pt>
                <c:pt idx="650">
                  <c:v>-7.893179380482504E-2</c:v>
                </c:pt>
                <c:pt idx="651">
                  <c:v>-7.9232356333236748E-2</c:v>
                </c:pt>
                <c:pt idx="652">
                  <c:v>-7.923772850306042E-2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3B1-4D7C-BDB1-6535336448F9}"/>
            </c:ext>
          </c:extLst>
        </c:ser>
        <c:ser>
          <c:idx val="10"/>
          <c:order val="10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-6984</c:v>
                </c:pt>
                <c:pt idx="1">
                  <c:v>-6947</c:v>
                </c:pt>
                <c:pt idx="2">
                  <c:v>-5992</c:v>
                </c:pt>
                <c:pt idx="3">
                  <c:v>-5656</c:v>
                </c:pt>
                <c:pt idx="4">
                  <c:v>-5167</c:v>
                </c:pt>
                <c:pt idx="5">
                  <c:v>-5162</c:v>
                </c:pt>
                <c:pt idx="6">
                  <c:v>-4156</c:v>
                </c:pt>
                <c:pt idx="7">
                  <c:v>-3737</c:v>
                </c:pt>
                <c:pt idx="8">
                  <c:v>-3308</c:v>
                </c:pt>
                <c:pt idx="9">
                  <c:v>-2228</c:v>
                </c:pt>
                <c:pt idx="10">
                  <c:v>-1854</c:v>
                </c:pt>
                <c:pt idx="11">
                  <c:v>0</c:v>
                </c:pt>
                <c:pt idx="12">
                  <c:v>5</c:v>
                </c:pt>
                <c:pt idx="13">
                  <c:v>28</c:v>
                </c:pt>
                <c:pt idx="14">
                  <c:v>2404</c:v>
                </c:pt>
                <c:pt idx="15">
                  <c:v>3238</c:v>
                </c:pt>
                <c:pt idx="16">
                  <c:v>4221</c:v>
                </c:pt>
                <c:pt idx="17">
                  <c:v>5577</c:v>
                </c:pt>
                <c:pt idx="18">
                  <c:v>5656</c:v>
                </c:pt>
                <c:pt idx="19">
                  <c:v>6099</c:v>
                </c:pt>
                <c:pt idx="20">
                  <c:v>8426</c:v>
                </c:pt>
                <c:pt idx="21">
                  <c:v>11126</c:v>
                </c:pt>
                <c:pt idx="22">
                  <c:v>11198</c:v>
                </c:pt>
                <c:pt idx="23">
                  <c:v>11226</c:v>
                </c:pt>
                <c:pt idx="24">
                  <c:v>11263</c:v>
                </c:pt>
                <c:pt idx="25">
                  <c:v>11277</c:v>
                </c:pt>
                <c:pt idx="26">
                  <c:v>11592</c:v>
                </c:pt>
                <c:pt idx="27">
                  <c:v>11609</c:v>
                </c:pt>
                <c:pt idx="28">
                  <c:v>11673</c:v>
                </c:pt>
                <c:pt idx="29">
                  <c:v>11678</c:v>
                </c:pt>
                <c:pt idx="30">
                  <c:v>12058</c:v>
                </c:pt>
                <c:pt idx="31">
                  <c:v>12079</c:v>
                </c:pt>
                <c:pt idx="32">
                  <c:v>12094</c:v>
                </c:pt>
                <c:pt idx="33">
                  <c:v>12099</c:v>
                </c:pt>
                <c:pt idx="34">
                  <c:v>12107</c:v>
                </c:pt>
                <c:pt idx="35">
                  <c:v>12113</c:v>
                </c:pt>
                <c:pt idx="36">
                  <c:v>12164</c:v>
                </c:pt>
                <c:pt idx="37">
                  <c:v>12173</c:v>
                </c:pt>
                <c:pt idx="38">
                  <c:v>12181</c:v>
                </c:pt>
                <c:pt idx="39">
                  <c:v>12524</c:v>
                </c:pt>
                <c:pt idx="40">
                  <c:v>12532</c:v>
                </c:pt>
                <c:pt idx="41">
                  <c:v>12550</c:v>
                </c:pt>
                <c:pt idx="42">
                  <c:v>12554</c:v>
                </c:pt>
                <c:pt idx="43">
                  <c:v>12555</c:v>
                </c:pt>
                <c:pt idx="44">
                  <c:v>12565</c:v>
                </c:pt>
                <c:pt idx="45">
                  <c:v>12579</c:v>
                </c:pt>
                <c:pt idx="46">
                  <c:v>12625</c:v>
                </c:pt>
                <c:pt idx="47">
                  <c:v>12625</c:v>
                </c:pt>
                <c:pt idx="48">
                  <c:v>12662</c:v>
                </c:pt>
                <c:pt idx="49">
                  <c:v>12094</c:v>
                </c:pt>
                <c:pt idx="50">
                  <c:v>12980</c:v>
                </c:pt>
                <c:pt idx="51">
                  <c:v>12984</c:v>
                </c:pt>
                <c:pt idx="52">
                  <c:v>12991</c:v>
                </c:pt>
                <c:pt idx="53">
                  <c:v>12998</c:v>
                </c:pt>
                <c:pt idx="54">
                  <c:v>13021</c:v>
                </c:pt>
                <c:pt idx="55">
                  <c:v>13077</c:v>
                </c:pt>
                <c:pt idx="56">
                  <c:v>13113</c:v>
                </c:pt>
                <c:pt idx="57">
                  <c:v>13114</c:v>
                </c:pt>
                <c:pt idx="58">
                  <c:v>13156</c:v>
                </c:pt>
                <c:pt idx="59">
                  <c:v>13457</c:v>
                </c:pt>
                <c:pt idx="60">
                  <c:v>13510</c:v>
                </c:pt>
                <c:pt idx="61">
                  <c:v>13529</c:v>
                </c:pt>
                <c:pt idx="62">
                  <c:v>13538</c:v>
                </c:pt>
                <c:pt idx="63">
                  <c:v>13543</c:v>
                </c:pt>
                <c:pt idx="64">
                  <c:v>13543</c:v>
                </c:pt>
                <c:pt idx="65">
                  <c:v>13556</c:v>
                </c:pt>
                <c:pt idx="66">
                  <c:v>13608</c:v>
                </c:pt>
                <c:pt idx="67">
                  <c:v>13617</c:v>
                </c:pt>
                <c:pt idx="68">
                  <c:v>13888</c:v>
                </c:pt>
                <c:pt idx="69">
                  <c:v>13923</c:v>
                </c:pt>
                <c:pt idx="70">
                  <c:v>13972</c:v>
                </c:pt>
                <c:pt idx="71">
                  <c:v>14009</c:v>
                </c:pt>
                <c:pt idx="72">
                  <c:v>14009</c:v>
                </c:pt>
                <c:pt idx="73">
                  <c:v>14009</c:v>
                </c:pt>
                <c:pt idx="74">
                  <c:v>14012</c:v>
                </c:pt>
                <c:pt idx="75">
                  <c:v>14018</c:v>
                </c:pt>
                <c:pt idx="76">
                  <c:v>14018</c:v>
                </c:pt>
                <c:pt idx="77">
                  <c:v>14026</c:v>
                </c:pt>
                <c:pt idx="78">
                  <c:v>14040</c:v>
                </c:pt>
                <c:pt idx="79">
                  <c:v>14083</c:v>
                </c:pt>
                <c:pt idx="80">
                  <c:v>14091</c:v>
                </c:pt>
                <c:pt idx="81">
                  <c:v>14097</c:v>
                </c:pt>
                <c:pt idx="82">
                  <c:v>14097</c:v>
                </c:pt>
                <c:pt idx="83">
                  <c:v>14148</c:v>
                </c:pt>
                <c:pt idx="84">
                  <c:v>14171</c:v>
                </c:pt>
                <c:pt idx="85">
                  <c:v>14354</c:v>
                </c:pt>
                <c:pt idx="86">
                  <c:v>14376</c:v>
                </c:pt>
                <c:pt idx="87">
                  <c:v>14390</c:v>
                </c:pt>
                <c:pt idx="88">
                  <c:v>14390</c:v>
                </c:pt>
                <c:pt idx="89">
                  <c:v>14395</c:v>
                </c:pt>
                <c:pt idx="90">
                  <c:v>14405</c:v>
                </c:pt>
                <c:pt idx="91">
                  <c:v>14405</c:v>
                </c:pt>
                <c:pt idx="92">
                  <c:v>14424</c:v>
                </c:pt>
                <c:pt idx="93">
                  <c:v>14464</c:v>
                </c:pt>
                <c:pt idx="94">
                  <c:v>14478</c:v>
                </c:pt>
                <c:pt idx="95">
                  <c:v>14478</c:v>
                </c:pt>
                <c:pt idx="96">
                  <c:v>14489</c:v>
                </c:pt>
                <c:pt idx="97">
                  <c:v>14498</c:v>
                </c:pt>
                <c:pt idx="98">
                  <c:v>14515</c:v>
                </c:pt>
                <c:pt idx="99">
                  <c:v>14535</c:v>
                </c:pt>
                <c:pt idx="100">
                  <c:v>14540</c:v>
                </c:pt>
                <c:pt idx="101">
                  <c:v>14557</c:v>
                </c:pt>
                <c:pt idx="102">
                  <c:v>14561</c:v>
                </c:pt>
                <c:pt idx="103">
                  <c:v>14805</c:v>
                </c:pt>
                <c:pt idx="104">
                  <c:v>14805</c:v>
                </c:pt>
                <c:pt idx="105">
                  <c:v>14828</c:v>
                </c:pt>
                <c:pt idx="106">
                  <c:v>14828</c:v>
                </c:pt>
                <c:pt idx="107">
                  <c:v>14848</c:v>
                </c:pt>
                <c:pt idx="108">
                  <c:v>14856</c:v>
                </c:pt>
                <c:pt idx="109">
                  <c:v>14862</c:v>
                </c:pt>
                <c:pt idx="110">
                  <c:v>14876</c:v>
                </c:pt>
                <c:pt idx="111">
                  <c:v>14879</c:v>
                </c:pt>
                <c:pt idx="112">
                  <c:v>14879</c:v>
                </c:pt>
                <c:pt idx="113">
                  <c:v>14879</c:v>
                </c:pt>
                <c:pt idx="114">
                  <c:v>14894</c:v>
                </c:pt>
                <c:pt idx="115">
                  <c:v>14899</c:v>
                </c:pt>
                <c:pt idx="116">
                  <c:v>14899</c:v>
                </c:pt>
                <c:pt idx="117">
                  <c:v>14916</c:v>
                </c:pt>
                <c:pt idx="118">
                  <c:v>14916</c:v>
                </c:pt>
                <c:pt idx="119">
                  <c:v>14916</c:v>
                </c:pt>
                <c:pt idx="120">
                  <c:v>14959</c:v>
                </c:pt>
                <c:pt idx="121">
                  <c:v>14967</c:v>
                </c:pt>
                <c:pt idx="122">
                  <c:v>15322</c:v>
                </c:pt>
                <c:pt idx="123">
                  <c:v>15365</c:v>
                </c:pt>
                <c:pt idx="124">
                  <c:v>15430</c:v>
                </c:pt>
                <c:pt idx="125">
                  <c:v>15456</c:v>
                </c:pt>
                <c:pt idx="126">
                  <c:v>15490</c:v>
                </c:pt>
                <c:pt idx="127">
                  <c:v>15789</c:v>
                </c:pt>
                <c:pt idx="128">
                  <c:v>15806</c:v>
                </c:pt>
                <c:pt idx="129">
                  <c:v>15817</c:v>
                </c:pt>
                <c:pt idx="130">
                  <c:v>15825</c:v>
                </c:pt>
                <c:pt idx="131">
                  <c:v>15826</c:v>
                </c:pt>
                <c:pt idx="132">
                  <c:v>15830</c:v>
                </c:pt>
                <c:pt idx="133">
                  <c:v>15835</c:v>
                </c:pt>
                <c:pt idx="134">
                  <c:v>15854</c:v>
                </c:pt>
                <c:pt idx="135">
                  <c:v>15899</c:v>
                </c:pt>
                <c:pt idx="136">
                  <c:v>15900</c:v>
                </c:pt>
                <c:pt idx="137">
                  <c:v>15913</c:v>
                </c:pt>
                <c:pt idx="138">
                  <c:v>15942</c:v>
                </c:pt>
                <c:pt idx="139">
                  <c:v>15970</c:v>
                </c:pt>
                <c:pt idx="140">
                  <c:v>16148</c:v>
                </c:pt>
                <c:pt idx="141">
                  <c:v>16272</c:v>
                </c:pt>
                <c:pt idx="142">
                  <c:v>16283</c:v>
                </c:pt>
                <c:pt idx="143">
                  <c:v>16296</c:v>
                </c:pt>
                <c:pt idx="144">
                  <c:v>16314</c:v>
                </c:pt>
                <c:pt idx="145">
                  <c:v>16314</c:v>
                </c:pt>
                <c:pt idx="146">
                  <c:v>16333</c:v>
                </c:pt>
                <c:pt idx="147">
                  <c:v>16346</c:v>
                </c:pt>
                <c:pt idx="148">
                  <c:v>16366</c:v>
                </c:pt>
                <c:pt idx="149">
                  <c:v>16371</c:v>
                </c:pt>
                <c:pt idx="150">
                  <c:v>16385</c:v>
                </c:pt>
                <c:pt idx="151">
                  <c:v>16394</c:v>
                </c:pt>
                <c:pt idx="152">
                  <c:v>16422</c:v>
                </c:pt>
                <c:pt idx="153">
                  <c:v>16454</c:v>
                </c:pt>
                <c:pt idx="154">
                  <c:v>16454</c:v>
                </c:pt>
                <c:pt idx="155">
                  <c:v>16468</c:v>
                </c:pt>
                <c:pt idx="156">
                  <c:v>16673</c:v>
                </c:pt>
                <c:pt idx="157">
                  <c:v>16748</c:v>
                </c:pt>
                <c:pt idx="158">
                  <c:v>16752</c:v>
                </c:pt>
                <c:pt idx="159">
                  <c:v>16776</c:v>
                </c:pt>
                <c:pt idx="160">
                  <c:v>16776</c:v>
                </c:pt>
                <c:pt idx="161">
                  <c:v>16781</c:v>
                </c:pt>
                <c:pt idx="162">
                  <c:v>16781</c:v>
                </c:pt>
                <c:pt idx="163">
                  <c:v>16789</c:v>
                </c:pt>
                <c:pt idx="164">
                  <c:v>16789</c:v>
                </c:pt>
                <c:pt idx="165">
                  <c:v>16804</c:v>
                </c:pt>
                <c:pt idx="166">
                  <c:v>16804</c:v>
                </c:pt>
                <c:pt idx="167">
                  <c:v>16809</c:v>
                </c:pt>
                <c:pt idx="168">
                  <c:v>16832</c:v>
                </c:pt>
                <c:pt idx="169">
                  <c:v>16855</c:v>
                </c:pt>
                <c:pt idx="170">
                  <c:v>16911</c:v>
                </c:pt>
                <c:pt idx="171">
                  <c:v>16957</c:v>
                </c:pt>
                <c:pt idx="172">
                  <c:v>17224</c:v>
                </c:pt>
                <c:pt idx="173">
                  <c:v>17224</c:v>
                </c:pt>
                <c:pt idx="174">
                  <c:v>17224</c:v>
                </c:pt>
                <c:pt idx="175">
                  <c:v>17228</c:v>
                </c:pt>
                <c:pt idx="176">
                  <c:v>17228</c:v>
                </c:pt>
                <c:pt idx="177">
                  <c:v>17228</c:v>
                </c:pt>
                <c:pt idx="178">
                  <c:v>17233</c:v>
                </c:pt>
                <c:pt idx="179">
                  <c:v>17233</c:v>
                </c:pt>
                <c:pt idx="180">
                  <c:v>17233</c:v>
                </c:pt>
                <c:pt idx="181">
                  <c:v>17233</c:v>
                </c:pt>
                <c:pt idx="182">
                  <c:v>17233</c:v>
                </c:pt>
                <c:pt idx="183">
                  <c:v>17233</c:v>
                </c:pt>
                <c:pt idx="184">
                  <c:v>17233</c:v>
                </c:pt>
                <c:pt idx="185">
                  <c:v>17233</c:v>
                </c:pt>
                <c:pt idx="186">
                  <c:v>17233</c:v>
                </c:pt>
                <c:pt idx="187">
                  <c:v>17275</c:v>
                </c:pt>
                <c:pt idx="188">
                  <c:v>17307</c:v>
                </c:pt>
                <c:pt idx="189">
                  <c:v>17315</c:v>
                </c:pt>
                <c:pt idx="190">
                  <c:v>17343</c:v>
                </c:pt>
                <c:pt idx="191">
                  <c:v>17349</c:v>
                </c:pt>
                <c:pt idx="192">
                  <c:v>17358</c:v>
                </c:pt>
                <c:pt idx="193">
                  <c:v>17679</c:v>
                </c:pt>
                <c:pt idx="194">
                  <c:v>17694</c:v>
                </c:pt>
                <c:pt idx="195">
                  <c:v>17708</c:v>
                </c:pt>
                <c:pt idx="196">
                  <c:v>17708</c:v>
                </c:pt>
                <c:pt idx="197">
                  <c:v>17721</c:v>
                </c:pt>
                <c:pt idx="198">
                  <c:v>17722</c:v>
                </c:pt>
                <c:pt idx="199">
                  <c:v>17744</c:v>
                </c:pt>
                <c:pt idx="200">
                  <c:v>17750</c:v>
                </c:pt>
                <c:pt idx="201">
                  <c:v>17750</c:v>
                </c:pt>
                <c:pt idx="202">
                  <c:v>17755</c:v>
                </c:pt>
                <c:pt idx="203">
                  <c:v>17781</c:v>
                </c:pt>
                <c:pt idx="204">
                  <c:v>17791</c:v>
                </c:pt>
                <c:pt idx="205">
                  <c:v>17795</c:v>
                </c:pt>
                <c:pt idx="206">
                  <c:v>17815</c:v>
                </c:pt>
                <c:pt idx="207">
                  <c:v>17829</c:v>
                </c:pt>
                <c:pt idx="208">
                  <c:v>17838</c:v>
                </c:pt>
                <c:pt idx="209">
                  <c:v>18128</c:v>
                </c:pt>
                <c:pt idx="210">
                  <c:v>18174</c:v>
                </c:pt>
                <c:pt idx="211">
                  <c:v>18174</c:v>
                </c:pt>
                <c:pt idx="212">
                  <c:v>18178</c:v>
                </c:pt>
                <c:pt idx="213">
                  <c:v>18179</c:v>
                </c:pt>
                <c:pt idx="214">
                  <c:v>18197</c:v>
                </c:pt>
                <c:pt idx="215">
                  <c:v>18202</c:v>
                </c:pt>
                <c:pt idx="216">
                  <c:v>18210</c:v>
                </c:pt>
                <c:pt idx="217">
                  <c:v>18211</c:v>
                </c:pt>
                <c:pt idx="218">
                  <c:v>18230</c:v>
                </c:pt>
                <c:pt idx="219">
                  <c:v>18230</c:v>
                </c:pt>
                <c:pt idx="220">
                  <c:v>18230</c:v>
                </c:pt>
                <c:pt idx="221">
                  <c:v>18239</c:v>
                </c:pt>
                <c:pt idx="222">
                  <c:v>18239</c:v>
                </c:pt>
                <c:pt idx="223">
                  <c:v>18239</c:v>
                </c:pt>
                <c:pt idx="224">
                  <c:v>18239</c:v>
                </c:pt>
                <c:pt idx="225">
                  <c:v>18247</c:v>
                </c:pt>
                <c:pt idx="226">
                  <c:v>18256</c:v>
                </c:pt>
                <c:pt idx="227">
                  <c:v>18281</c:v>
                </c:pt>
                <c:pt idx="228">
                  <c:v>18598</c:v>
                </c:pt>
                <c:pt idx="229">
                  <c:v>18598</c:v>
                </c:pt>
                <c:pt idx="230">
                  <c:v>18625</c:v>
                </c:pt>
                <c:pt idx="231">
                  <c:v>18626</c:v>
                </c:pt>
                <c:pt idx="232">
                  <c:v>18626</c:v>
                </c:pt>
                <c:pt idx="233">
                  <c:v>18626</c:v>
                </c:pt>
                <c:pt idx="234">
                  <c:v>18626</c:v>
                </c:pt>
                <c:pt idx="235">
                  <c:v>18630</c:v>
                </c:pt>
                <c:pt idx="236">
                  <c:v>18654</c:v>
                </c:pt>
                <c:pt idx="237">
                  <c:v>18658</c:v>
                </c:pt>
                <c:pt idx="238">
                  <c:v>18663</c:v>
                </c:pt>
                <c:pt idx="239">
                  <c:v>18663</c:v>
                </c:pt>
                <c:pt idx="240">
                  <c:v>18667</c:v>
                </c:pt>
                <c:pt idx="241">
                  <c:v>18676</c:v>
                </c:pt>
                <c:pt idx="242">
                  <c:v>18705</c:v>
                </c:pt>
                <c:pt idx="243">
                  <c:v>18731</c:v>
                </c:pt>
                <c:pt idx="244">
                  <c:v>18742</c:v>
                </c:pt>
                <c:pt idx="245">
                  <c:v>18742</c:v>
                </c:pt>
                <c:pt idx="246">
                  <c:v>18764</c:v>
                </c:pt>
                <c:pt idx="247">
                  <c:v>18773</c:v>
                </c:pt>
                <c:pt idx="248">
                  <c:v>18779</c:v>
                </c:pt>
                <c:pt idx="249">
                  <c:v>18787</c:v>
                </c:pt>
                <c:pt idx="250">
                  <c:v>18788</c:v>
                </c:pt>
                <c:pt idx="251">
                  <c:v>19030</c:v>
                </c:pt>
                <c:pt idx="252">
                  <c:v>19069</c:v>
                </c:pt>
                <c:pt idx="253">
                  <c:v>19078</c:v>
                </c:pt>
                <c:pt idx="254">
                  <c:v>19078</c:v>
                </c:pt>
                <c:pt idx="255">
                  <c:v>19078</c:v>
                </c:pt>
                <c:pt idx="256">
                  <c:v>19104</c:v>
                </c:pt>
                <c:pt idx="257">
                  <c:v>19110</c:v>
                </c:pt>
                <c:pt idx="258">
                  <c:v>19110</c:v>
                </c:pt>
                <c:pt idx="259">
                  <c:v>19115</c:v>
                </c:pt>
                <c:pt idx="260">
                  <c:v>19124</c:v>
                </c:pt>
                <c:pt idx="261">
                  <c:v>19157</c:v>
                </c:pt>
                <c:pt idx="262">
                  <c:v>19157</c:v>
                </c:pt>
                <c:pt idx="263">
                  <c:v>19161</c:v>
                </c:pt>
                <c:pt idx="264">
                  <c:v>19165</c:v>
                </c:pt>
                <c:pt idx="265">
                  <c:v>19171</c:v>
                </c:pt>
                <c:pt idx="266">
                  <c:v>19180</c:v>
                </c:pt>
                <c:pt idx="267">
                  <c:v>19183</c:v>
                </c:pt>
                <c:pt idx="268">
                  <c:v>19493</c:v>
                </c:pt>
                <c:pt idx="269">
                  <c:v>19539</c:v>
                </c:pt>
                <c:pt idx="270">
                  <c:v>19562</c:v>
                </c:pt>
                <c:pt idx="271">
                  <c:v>19632</c:v>
                </c:pt>
                <c:pt idx="272">
                  <c:v>19641</c:v>
                </c:pt>
                <c:pt idx="273">
                  <c:v>19677</c:v>
                </c:pt>
                <c:pt idx="274">
                  <c:v>19981</c:v>
                </c:pt>
                <c:pt idx="275">
                  <c:v>20000</c:v>
                </c:pt>
                <c:pt idx="276">
                  <c:v>20018</c:v>
                </c:pt>
                <c:pt idx="277">
                  <c:v>20019</c:v>
                </c:pt>
                <c:pt idx="278">
                  <c:v>20019</c:v>
                </c:pt>
                <c:pt idx="279">
                  <c:v>20019</c:v>
                </c:pt>
                <c:pt idx="280">
                  <c:v>20028</c:v>
                </c:pt>
                <c:pt idx="281">
                  <c:v>20061</c:v>
                </c:pt>
                <c:pt idx="282">
                  <c:v>20062</c:v>
                </c:pt>
                <c:pt idx="283">
                  <c:v>20065</c:v>
                </c:pt>
                <c:pt idx="284">
                  <c:v>20065</c:v>
                </c:pt>
                <c:pt idx="285">
                  <c:v>20084</c:v>
                </c:pt>
                <c:pt idx="286">
                  <c:v>20087</c:v>
                </c:pt>
                <c:pt idx="287">
                  <c:v>20093</c:v>
                </c:pt>
                <c:pt idx="288">
                  <c:v>20120</c:v>
                </c:pt>
                <c:pt idx="289">
                  <c:v>20121</c:v>
                </c:pt>
                <c:pt idx="290">
                  <c:v>20166</c:v>
                </c:pt>
                <c:pt idx="291">
                  <c:v>20175</c:v>
                </c:pt>
                <c:pt idx="292">
                  <c:v>20466</c:v>
                </c:pt>
                <c:pt idx="293">
                  <c:v>20471</c:v>
                </c:pt>
                <c:pt idx="294">
                  <c:v>20471</c:v>
                </c:pt>
                <c:pt idx="295">
                  <c:v>20485</c:v>
                </c:pt>
                <c:pt idx="296">
                  <c:v>20499</c:v>
                </c:pt>
                <c:pt idx="297">
                  <c:v>20499</c:v>
                </c:pt>
                <c:pt idx="298">
                  <c:v>20499</c:v>
                </c:pt>
                <c:pt idx="299">
                  <c:v>20522</c:v>
                </c:pt>
                <c:pt idx="300">
                  <c:v>20573</c:v>
                </c:pt>
                <c:pt idx="301">
                  <c:v>20573</c:v>
                </c:pt>
                <c:pt idx="302">
                  <c:v>20582</c:v>
                </c:pt>
                <c:pt idx="303">
                  <c:v>20582</c:v>
                </c:pt>
                <c:pt idx="304">
                  <c:v>20610</c:v>
                </c:pt>
                <c:pt idx="305">
                  <c:v>20610</c:v>
                </c:pt>
                <c:pt idx="306">
                  <c:v>20615</c:v>
                </c:pt>
                <c:pt idx="307">
                  <c:v>20615</c:v>
                </c:pt>
                <c:pt idx="308">
                  <c:v>20638</c:v>
                </c:pt>
                <c:pt idx="309">
                  <c:v>20917</c:v>
                </c:pt>
                <c:pt idx="310">
                  <c:v>20955</c:v>
                </c:pt>
                <c:pt idx="311">
                  <c:v>20988</c:v>
                </c:pt>
                <c:pt idx="312">
                  <c:v>21099</c:v>
                </c:pt>
                <c:pt idx="313">
                  <c:v>21113</c:v>
                </c:pt>
                <c:pt idx="314">
                  <c:v>21403</c:v>
                </c:pt>
                <c:pt idx="315">
                  <c:v>21412</c:v>
                </c:pt>
                <c:pt idx="316">
                  <c:v>21421</c:v>
                </c:pt>
                <c:pt idx="317">
                  <c:v>21449</c:v>
                </c:pt>
                <c:pt idx="318">
                  <c:v>21454</c:v>
                </c:pt>
                <c:pt idx="319">
                  <c:v>21457</c:v>
                </c:pt>
                <c:pt idx="320">
                  <c:v>21462</c:v>
                </c:pt>
                <c:pt idx="321">
                  <c:v>21486</c:v>
                </c:pt>
                <c:pt idx="322">
                  <c:v>21500</c:v>
                </c:pt>
                <c:pt idx="323">
                  <c:v>21514</c:v>
                </c:pt>
                <c:pt idx="324">
                  <c:v>21514</c:v>
                </c:pt>
                <c:pt idx="325">
                  <c:v>21536</c:v>
                </c:pt>
                <c:pt idx="326">
                  <c:v>21550</c:v>
                </c:pt>
                <c:pt idx="327">
                  <c:v>21551</c:v>
                </c:pt>
                <c:pt idx="328">
                  <c:v>21559</c:v>
                </c:pt>
                <c:pt idx="329">
                  <c:v>21855</c:v>
                </c:pt>
                <c:pt idx="330">
                  <c:v>21878</c:v>
                </c:pt>
                <c:pt idx="331">
                  <c:v>21892</c:v>
                </c:pt>
                <c:pt idx="332">
                  <c:v>21901</c:v>
                </c:pt>
                <c:pt idx="333">
                  <c:v>21901</c:v>
                </c:pt>
                <c:pt idx="334">
                  <c:v>21901</c:v>
                </c:pt>
                <c:pt idx="335">
                  <c:v>21901</c:v>
                </c:pt>
                <c:pt idx="336">
                  <c:v>21901</c:v>
                </c:pt>
                <c:pt idx="337">
                  <c:v>21901</c:v>
                </c:pt>
                <c:pt idx="338">
                  <c:v>21901</c:v>
                </c:pt>
                <c:pt idx="339">
                  <c:v>21901</c:v>
                </c:pt>
                <c:pt idx="340">
                  <c:v>21906</c:v>
                </c:pt>
                <c:pt idx="341">
                  <c:v>21909</c:v>
                </c:pt>
                <c:pt idx="342">
                  <c:v>21909</c:v>
                </c:pt>
                <c:pt idx="343">
                  <c:v>21910</c:v>
                </c:pt>
                <c:pt idx="344">
                  <c:v>21910</c:v>
                </c:pt>
                <c:pt idx="345">
                  <c:v>21915</c:v>
                </c:pt>
                <c:pt idx="346">
                  <c:v>21929</c:v>
                </c:pt>
                <c:pt idx="347">
                  <c:v>21929</c:v>
                </c:pt>
                <c:pt idx="348">
                  <c:v>21929</c:v>
                </c:pt>
                <c:pt idx="349">
                  <c:v>21932</c:v>
                </c:pt>
                <c:pt idx="350">
                  <c:v>21938</c:v>
                </c:pt>
                <c:pt idx="351">
                  <c:v>21938</c:v>
                </c:pt>
                <c:pt idx="352">
                  <c:v>21938</c:v>
                </c:pt>
                <c:pt idx="353">
                  <c:v>21938</c:v>
                </c:pt>
                <c:pt idx="354">
                  <c:v>21943</c:v>
                </c:pt>
                <c:pt idx="355">
                  <c:v>21943</c:v>
                </c:pt>
                <c:pt idx="356">
                  <c:v>21943</c:v>
                </c:pt>
                <c:pt idx="357">
                  <c:v>21952</c:v>
                </c:pt>
                <c:pt idx="358">
                  <c:v>21965</c:v>
                </c:pt>
                <c:pt idx="359">
                  <c:v>21988</c:v>
                </c:pt>
                <c:pt idx="360">
                  <c:v>22008</c:v>
                </c:pt>
                <c:pt idx="361">
                  <c:v>22316</c:v>
                </c:pt>
                <c:pt idx="362">
                  <c:v>22316</c:v>
                </c:pt>
                <c:pt idx="363">
                  <c:v>22316</c:v>
                </c:pt>
                <c:pt idx="364">
                  <c:v>22316</c:v>
                </c:pt>
                <c:pt idx="365">
                  <c:v>22316</c:v>
                </c:pt>
                <c:pt idx="366">
                  <c:v>22353</c:v>
                </c:pt>
                <c:pt idx="367">
                  <c:v>22353</c:v>
                </c:pt>
                <c:pt idx="368">
                  <c:v>22353</c:v>
                </c:pt>
                <c:pt idx="369">
                  <c:v>22353</c:v>
                </c:pt>
                <c:pt idx="370">
                  <c:v>22353</c:v>
                </c:pt>
                <c:pt idx="371">
                  <c:v>22353</c:v>
                </c:pt>
                <c:pt idx="372">
                  <c:v>22357</c:v>
                </c:pt>
                <c:pt idx="373">
                  <c:v>22380</c:v>
                </c:pt>
                <c:pt idx="374">
                  <c:v>22381</c:v>
                </c:pt>
                <c:pt idx="375">
                  <c:v>22390</c:v>
                </c:pt>
                <c:pt idx="376">
                  <c:v>22390</c:v>
                </c:pt>
                <c:pt idx="377">
                  <c:v>22390</c:v>
                </c:pt>
                <c:pt idx="378">
                  <c:v>22390</c:v>
                </c:pt>
                <c:pt idx="379">
                  <c:v>22390</c:v>
                </c:pt>
                <c:pt idx="380">
                  <c:v>22390</c:v>
                </c:pt>
                <c:pt idx="381">
                  <c:v>22390</c:v>
                </c:pt>
                <c:pt idx="382">
                  <c:v>22399</c:v>
                </c:pt>
                <c:pt idx="383">
                  <c:v>22418</c:v>
                </c:pt>
                <c:pt idx="384">
                  <c:v>22426</c:v>
                </c:pt>
                <c:pt idx="385">
                  <c:v>22463</c:v>
                </c:pt>
                <c:pt idx="386">
                  <c:v>22469</c:v>
                </c:pt>
                <c:pt idx="387">
                  <c:v>22725</c:v>
                </c:pt>
                <c:pt idx="388">
                  <c:v>22754</c:v>
                </c:pt>
                <c:pt idx="389">
                  <c:v>22782</c:v>
                </c:pt>
                <c:pt idx="390">
                  <c:v>22818</c:v>
                </c:pt>
                <c:pt idx="391">
                  <c:v>22833</c:v>
                </c:pt>
                <c:pt idx="392">
                  <c:v>22833</c:v>
                </c:pt>
                <c:pt idx="393">
                  <c:v>22833</c:v>
                </c:pt>
                <c:pt idx="394">
                  <c:v>22841</c:v>
                </c:pt>
                <c:pt idx="395">
                  <c:v>22841</c:v>
                </c:pt>
                <c:pt idx="396">
                  <c:v>22842</c:v>
                </c:pt>
                <c:pt idx="397">
                  <c:v>22842</c:v>
                </c:pt>
                <c:pt idx="398">
                  <c:v>22842</c:v>
                </c:pt>
                <c:pt idx="399">
                  <c:v>22847</c:v>
                </c:pt>
                <c:pt idx="400">
                  <c:v>22847</c:v>
                </c:pt>
                <c:pt idx="401">
                  <c:v>22847</c:v>
                </c:pt>
                <c:pt idx="402">
                  <c:v>22847</c:v>
                </c:pt>
                <c:pt idx="403">
                  <c:v>22847</c:v>
                </c:pt>
                <c:pt idx="404">
                  <c:v>22847</c:v>
                </c:pt>
                <c:pt idx="405">
                  <c:v>22847</c:v>
                </c:pt>
                <c:pt idx="406">
                  <c:v>22850</c:v>
                </c:pt>
                <c:pt idx="407">
                  <c:v>22869</c:v>
                </c:pt>
                <c:pt idx="408">
                  <c:v>22870</c:v>
                </c:pt>
                <c:pt idx="409">
                  <c:v>23262</c:v>
                </c:pt>
                <c:pt idx="410">
                  <c:v>23271</c:v>
                </c:pt>
                <c:pt idx="411">
                  <c:v>23271</c:v>
                </c:pt>
                <c:pt idx="412">
                  <c:v>23285</c:v>
                </c:pt>
                <c:pt idx="413">
                  <c:v>23294</c:v>
                </c:pt>
                <c:pt idx="414">
                  <c:v>23294</c:v>
                </c:pt>
                <c:pt idx="415">
                  <c:v>23367</c:v>
                </c:pt>
                <c:pt idx="416">
                  <c:v>23717</c:v>
                </c:pt>
                <c:pt idx="417">
                  <c:v>23726</c:v>
                </c:pt>
                <c:pt idx="418">
                  <c:v>23727</c:v>
                </c:pt>
                <c:pt idx="419">
                  <c:v>23745</c:v>
                </c:pt>
                <c:pt idx="420">
                  <c:v>23760</c:v>
                </c:pt>
                <c:pt idx="421">
                  <c:v>23774</c:v>
                </c:pt>
                <c:pt idx="422">
                  <c:v>23808</c:v>
                </c:pt>
                <c:pt idx="423">
                  <c:v>23848</c:v>
                </c:pt>
                <c:pt idx="424">
                  <c:v>23862</c:v>
                </c:pt>
                <c:pt idx="425">
                  <c:v>23862</c:v>
                </c:pt>
                <c:pt idx="426">
                  <c:v>23862</c:v>
                </c:pt>
                <c:pt idx="427">
                  <c:v>24156</c:v>
                </c:pt>
                <c:pt idx="428">
                  <c:v>24156</c:v>
                </c:pt>
                <c:pt idx="429">
                  <c:v>24156</c:v>
                </c:pt>
                <c:pt idx="430">
                  <c:v>24198</c:v>
                </c:pt>
                <c:pt idx="431">
                  <c:v>24236</c:v>
                </c:pt>
                <c:pt idx="432">
                  <c:v>24249</c:v>
                </c:pt>
                <c:pt idx="433">
                  <c:v>24249</c:v>
                </c:pt>
                <c:pt idx="434">
                  <c:v>24305</c:v>
                </c:pt>
                <c:pt idx="435">
                  <c:v>24345</c:v>
                </c:pt>
                <c:pt idx="436">
                  <c:v>24351</c:v>
                </c:pt>
                <c:pt idx="437">
                  <c:v>24359</c:v>
                </c:pt>
                <c:pt idx="438">
                  <c:v>24655</c:v>
                </c:pt>
                <c:pt idx="439">
                  <c:v>24655</c:v>
                </c:pt>
                <c:pt idx="440">
                  <c:v>24655</c:v>
                </c:pt>
                <c:pt idx="441">
                  <c:v>24655</c:v>
                </c:pt>
                <c:pt idx="442">
                  <c:v>24678</c:v>
                </c:pt>
                <c:pt idx="443">
                  <c:v>24729</c:v>
                </c:pt>
                <c:pt idx="444">
                  <c:v>24737</c:v>
                </c:pt>
                <c:pt idx="445">
                  <c:v>24738</c:v>
                </c:pt>
                <c:pt idx="446">
                  <c:v>24738</c:v>
                </c:pt>
                <c:pt idx="447">
                  <c:v>24752</c:v>
                </c:pt>
                <c:pt idx="448">
                  <c:v>24760</c:v>
                </c:pt>
                <c:pt idx="449">
                  <c:v>24760</c:v>
                </c:pt>
                <c:pt idx="450">
                  <c:v>24803</c:v>
                </c:pt>
                <c:pt idx="451">
                  <c:v>24803</c:v>
                </c:pt>
                <c:pt idx="452">
                  <c:v>25147</c:v>
                </c:pt>
                <c:pt idx="453">
                  <c:v>25152</c:v>
                </c:pt>
                <c:pt idx="454">
                  <c:v>25153</c:v>
                </c:pt>
                <c:pt idx="455">
                  <c:v>25162</c:v>
                </c:pt>
                <c:pt idx="456">
                  <c:v>25167</c:v>
                </c:pt>
                <c:pt idx="457">
                  <c:v>25193</c:v>
                </c:pt>
                <c:pt idx="458">
                  <c:v>25222</c:v>
                </c:pt>
                <c:pt idx="459">
                  <c:v>25249</c:v>
                </c:pt>
                <c:pt idx="460">
                  <c:v>25255</c:v>
                </c:pt>
                <c:pt idx="461">
                  <c:v>25263</c:v>
                </c:pt>
                <c:pt idx="462">
                  <c:v>25263</c:v>
                </c:pt>
                <c:pt idx="463">
                  <c:v>25291</c:v>
                </c:pt>
                <c:pt idx="464">
                  <c:v>25291</c:v>
                </c:pt>
                <c:pt idx="465">
                  <c:v>25540</c:v>
                </c:pt>
                <c:pt idx="466">
                  <c:v>25605</c:v>
                </c:pt>
                <c:pt idx="467">
                  <c:v>25605</c:v>
                </c:pt>
                <c:pt idx="468">
                  <c:v>25605</c:v>
                </c:pt>
                <c:pt idx="469">
                  <c:v>25614</c:v>
                </c:pt>
                <c:pt idx="470">
                  <c:v>25627</c:v>
                </c:pt>
                <c:pt idx="471">
                  <c:v>25627</c:v>
                </c:pt>
                <c:pt idx="472">
                  <c:v>25659</c:v>
                </c:pt>
                <c:pt idx="473">
                  <c:v>25664</c:v>
                </c:pt>
                <c:pt idx="474">
                  <c:v>25669</c:v>
                </c:pt>
                <c:pt idx="475">
                  <c:v>25678</c:v>
                </c:pt>
                <c:pt idx="476">
                  <c:v>25678</c:v>
                </c:pt>
                <c:pt idx="477">
                  <c:v>25678</c:v>
                </c:pt>
                <c:pt idx="478">
                  <c:v>25679</c:v>
                </c:pt>
                <c:pt idx="479">
                  <c:v>25706</c:v>
                </c:pt>
                <c:pt idx="480">
                  <c:v>25721</c:v>
                </c:pt>
                <c:pt idx="481">
                  <c:v>25772</c:v>
                </c:pt>
                <c:pt idx="482">
                  <c:v>26051</c:v>
                </c:pt>
                <c:pt idx="483">
                  <c:v>26060</c:v>
                </c:pt>
                <c:pt idx="484">
                  <c:v>26117</c:v>
                </c:pt>
                <c:pt idx="485">
                  <c:v>26134</c:v>
                </c:pt>
                <c:pt idx="486">
                  <c:v>26167</c:v>
                </c:pt>
                <c:pt idx="487">
                  <c:v>26190</c:v>
                </c:pt>
                <c:pt idx="488">
                  <c:v>26238</c:v>
                </c:pt>
                <c:pt idx="489">
                  <c:v>26568</c:v>
                </c:pt>
                <c:pt idx="490">
                  <c:v>26614</c:v>
                </c:pt>
                <c:pt idx="491">
                  <c:v>26629</c:v>
                </c:pt>
                <c:pt idx="492">
                  <c:v>26648</c:v>
                </c:pt>
                <c:pt idx="493">
                  <c:v>26648</c:v>
                </c:pt>
                <c:pt idx="494">
                  <c:v>26648</c:v>
                </c:pt>
                <c:pt idx="495">
                  <c:v>26648</c:v>
                </c:pt>
                <c:pt idx="496">
                  <c:v>26648</c:v>
                </c:pt>
                <c:pt idx="497">
                  <c:v>26648</c:v>
                </c:pt>
                <c:pt idx="498">
                  <c:v>26661</c:v>
                </c:pt>
                <c:pt idx="499">
                  <c:v>26679</c:v>
                </c:pt>
                <c:pt idx="500">
                  <c:v>26679</c:v>
                </c:pt>
                <c:pt idx="501">
                  <c:v>26707</c:v>
                </c:pt>
                <c:pt idx="502">
                  <c:v>27029</c:v>
                </c:pt>
                <c:pt idx="503">
                  <c:v>27034</c:v>
                </c:pt>
                <c:pt idx="504">
                  <c:v>27040</c:v>
                </c:pt>
                <c:pt idx="505">
                  <c:v>27044</c:v>
                </c:pt>
                <c:pt idx="506">
                  <c:v>27099</c:v>
                </c:pt>
                <c:pt idx="507">
                  <c:v>27108</c:v>
                </c:pt>
                <c:pt idx="508">
                  <c:v>27122</c:v>
                </c:pt>
                <c:pt idx="509">
                  <c:v>27399</c:v>
                </c:pt>
                <c:pt idx="510">
                  <c:v>27491</c:v>
                </c:pt>
                <c:pt idx="511">
                  <c:v>27492</c:v>
                </c:pt>
                <c:pt idx="512">
                  <c:v>27561</c:v>
                </c:pt>
                <c:pt idx="513">
                  <c:v>27580</c:v>
                </c:pt>
                <c:pt idx="514">
                  <c:v>27588</c:v>
                </c:pt>
                <c:pt idx="515">
                  <c:v>27588</c:v>
                </c:pt>
                <c:pt idx="516">
                  <c:v>27891</c:v>
                </c:pt>
                <c:pt idx="517">
                  <c:v>27990</c:v>
                </c:pt>
                <c:pt idx="518">
                  <c:v>27990</c:v>
                </c:pt>
                <c:pt idx="519">
                  <c:v>27995</c:v>
                </c:pt>
                <c:pt idx="520">
                  <c:v>28003</c:v>
                </c:pt>
                <c:pt idx="521">
                  <c:v>28003</c:v>
                </c:pt>
                <c:pt idx="522">
                  <c:v>28007</c:v>
                </c:pt>
                <c:pt idx="523">
                  <c:v>28012</c:v>
                </c:pt>
                <c:pt idx="524">
                  <c:v>28018</c:v>
                </c:pt>
                <c:pt idx="525">
                  <c:v>28052</c:v>
                </c:pt>
                <c:pt idx="526">
                  <c:v>28077</c:v>
                </c:pt>
                <c:pt idx="527">
                  <c:v>28391</c:v>
                </c:pt>
                <c:pt idx="528">
                  <c:v>28391</c:v>
                </c:pt>
                <c:pt idx="529">
                  <c:v>28409</c:v>
                </c:pt>
                <c:pt idx="530">
                  <c:v>28464</c:v>
                </c:pt>
                <c:pt idx="531">
                  <c:v>28464</c:v>
                </c:pt>
                <c:pt idx="532">
                  <c:v>28469</c:v>
                </c:pt>
                <c:pt idx="533">
                  <c:v>28473</c:v>
                </c:pt>
                <c:pt idx="534">
                  <c:v>28510</c:v>
                </c:pt>
                <c:pt idx="535">
                  <c:v>28564</c:v>
                </c:pt>
                <c:pt idx="536">
                  <c:v>28865</c:v>
                </c:pt>
                <c:pt idx="537">
                  <c:v>28928</c:v>
                </c:pt>
                <c:pt idx="538">
                  <c:v>28936</c:v>
                </c:pt>
                <c:pt idx="539">
                  <c:v>28944</c:v>
                </c:pt>
                <c:pt idx="540">
                  <c:v>28981</c:v>
                </c:pt>
                <c:pt idx="541">
                  <c:v>28981</c:v>
                </c:pt>
                <c:pt idx="542">
                  <c:v>29303</c:v>
                </c:pt>
                <c:pt idx="543">
                  <c:v>29331</c:v>
                </c:pt>
                <c:pt idx="544">
                  <c:v>29332</c:v>
                </c:pt>
                <c:pt idx="545">
                  <c:v>29385</c:v>
                </c:pt>
                <c:pt idx="546">
                  <c:v>29456</c:v>
                </c:pt>
                <c:pt idx="547">
                  <c:v>29473</c:v>
                </c:pt>
                <c:pt idx="548">
                  <c:v>29795</c:v>
                </c:pt>
                <c:pt idx="549">
                  <c:v>29880</c:v>
                </c:pt>
                <c:pt idx="550">
                  <c:v>29894</c:v>
                </c:pt>
                <c:pt idx="551">
                  <c:v>29908.5</c:v>
                </c:pt>
                <c:pt idx="552">
                  <c:v>29920</c:v>
                </c:pt>
                <c:pt idx="553">
                  <c:v>30304</c:v>
                </c:pt>
                <c:pt idx="554">
                  <c:v>30305</c:v>
                </c:pt>
                <c:pt idx="555">
                  <c:v>30343</c:v>
                </c:pt>
                <c:pt idx="556">
                  <c:v>30343</c:v>
                </c:pt>
                <c:pt idx="557">
                  <c:v>30343</c:v>
                </c:pt>
                <c:pt idx="558">
                  <c:v>30354.5</c:v>
                </c:pt>
                <c:pt idx="559">
                  <c:v>30357</c:v>
                </c:pt>
                <c:pt idx="560">
                  <c:v>30357</c:v>
                </c:pt>
                <c:pt idx="561">
                  <c:v>30357</c:v>
                </c:pt>
                <c:pt idx="562">
                  <c:v>30748</c:v>
                </c:pt>
                <c:pt idx="563">
                  <c:v>30778</c:v>
                </c:pt>
                <c:pt idx="564">
                  <c:v>30798</c:v>
                </c:pt>
                <c:pt idx="565">
                  <c:v>30799</c:v>
                </c:pt>
                <c:pt idx="566">
                  <c:v>30799</c:v>
                </c:pt>
                <c:pt idx="567">
                  <c:v>30877</c:v>
                </c:pt>
                <c:pt idx="568">
                  <c:v>31241</c:v>
                </c:pt>
                <c:pt idx="569">
                  <c:v>31241</c:v>
                </c:pt>
                <c:pt idx="570">
                  <c:v>31269.5</c:v>
                </c:pt>
                <c:pt idx="571">
                  <c:v>31301</c:v>
                </c:pt>
                <c:pt idx="572">
                  <c:v>31301</c:v>
                </c:pt>
                <c:pt idx="573">
                  <c:v>31699</c:v>
                </c:pt>
                <c:pt idx="574">
                  <c:v>31748</c:v>
                </c:pt>
                <c:pt idx="575">
                  <c:v>31748</c:v>
                </c:pt>
                <c:pt idx="576">
                  <c:v>31753</c:v>
                </c:pt>
                <c:pt idx="577">
                  <c:v>31762</c:v>
                </c:pt>
                <c:pt idx="578">
                  <c:v>32118</c:v>
                </c:pt>
                <c:pt idx="579">
                  <c:v>32132</c:v>
                </c:pt>
                <c:pt idx="580">
                  <c:v>32132</c:v>
                </c:pt>
                <c:pt idx="581">
                  <c:v>32152.5</c:v>
                </c:pt>
                <c:pt idx="582">
                  <c:v>32160</c:v>
                </c:pt>
                <c:pt idx="583">
                  <c:v>32160</c:v>
                </c:pt>
                <c:pt idx="584">
                  <c:v>32168.5</c:v>
                </c:pt>
                <c:pt idx="585">
                  <c:v>32172</c:v>
                </c:pt>
                <c:pt idx="586">
                  <c:v>32173.5</c:v>
                </c:pt>
                <c:pt idx="587">
                  <c:v>32618.5</c:v>
                </c:pt>
                <c:pt idx="588">
                  <c:v>32643.5</c:v>
                </c:pt>
                <c:pt idx="589">
                  <c:v>32643.5</c:v>
                </c:pt>
                <c:pt idx="590">
                  <c:v>32643.5</c:v>
                </c:pt>
                <c:pt idx="591">
                  <c:v>32643.5</c:v>
                </c:pt>
                <c:pt idx="592">
                  <c:v>32643.5</c:v>
                </c:pt>
                <c:pt idx="593">
                  <c:v>32643.5</c:v>
                </c:pt>
                <c:pt idx="594">
                  <c:v>32677.5</c:v>
                </c:pt>
                <c:pt idx="595">
                  <c:v>32677.5</c:v>
                </c:pt>
                <c:pt idx="596">
                  <c:v>32685</c:v>
                </c:pt>
                <c:pt idx="597">
                  <c:v>33067</c:v>
                </c:pt>
                <c:pt idx="598">
                  <c:v>33087</c:v>
                </c:pt>
                <c:pt idx="599">
                  <c:v>33091</c:v>
                </c:pt>
                <c:pt idx="600">
                  <c:v>33534</c:v>
                </c:pt>
                <c:pt idx="601">
                  <c:v>33561.5</c:v>
                </c:pt>
                <c:pt idx="602">
                  <c:v>33561.5</c:v>
                </c:pt>
                <c:pt idx="603">
                  <c:v>33593</c:v>
                </c:pt>
                <c:pt idx="604">
                  <c:v>33603</c:v>
                </c:pt>
                <c:pt idx="605">
                  <c:v>33640</c:v>
                </c:pt>
                <c:pt idx="606">
                  <c:v>34016.5</c:v>
                </c:pt>
                <c:pt idx="607">
                  <c:v>34019</c:v>
                </c:pt>
                <c:pt idx="608">
                  <c:v>34050</c:v>
                </c:pt>
                <c:pt idx="609">
                  <c:v>34115</c:v>
                </c:pt>
                <c:pt idx="610">
                  <c:v>34143</c:v>
                </c:pt>
                <c:pt idx="611">
                  <c:v>34494</c:v>
                </c:pt>
                <c:pt idx="612">
                  <c:v>34568</c:v>
                </c:pt>
                <c:pt idx="613">
                  <c:v>34992</c:v>
                </c:pt>
                <c:pt idx="614">
                  <c:v>35107</c:v>
                </c:pt>
                <c:pt idx="615">
                  <c:v>35369</c:v>
                </c:pt>
                <c:pt idx="616">
                  <c:v>35426</c:v>
                </c:pt>
                <c:pt idx="617">
                  <c:v>35435</c:v>
                </c:pt>
                <c:pt idx="618">
                  <c:v>35446</c:v>
                </c:pt>
                <c:pt idx="619">
                  <c:v>35446</c:v>
                </c:pt>
                <c:pt idx="620">
                  <c:v>35446</c:v>
                </c:pt>
                <c:pt idx="621">
                  <c:v>35536</c:v>
                </c:pt>
                <c:pt idx="622">
                  <c:v>35864</c:v>
                </c:pt>
                <c:pt idx="623">
                  <c:v>35881</c:v>
                </c:pt>
                <c:pt idx="624">
                  <c:v>35910</c:v>
                </c:pt>
                <c:pt idx="625">
                  <c:v>35914.5</c:v>
                </c:pt>
                <c:pt idx="626">
                  <c:v>36291</c:v>
                </c:pt>
                <c:pt idx="627">
                  <c:v>36310.5</c:v>
                </c:pt>
                <c:pt idx="628">
                  <c:v>36338</c:v>
                </c:pt>
                <c:pt idx="629">
                  <c:v>36389</c:v>
                </c:pt>
                <c:pt idx="630">
                  <c:v>36441</c:v>
                </c:pt>
                <c:pt idx="631">
                  <c:v>36836</c:v>
                </c:pt>
                <c:pt idx="632">
                  <c:v>36892</c:v>
                </c:pt>
                <c:pt idx="633">
                  <c:v>36893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492">
                  <c:v>-5.0764800005708821E-2</c:v>
                </c:pt>
                <c:pt idx="517">
                  <c:v>-5.4674000006343704E-2</c:v>
                </c:pt>
                <c:pt idx="570">
                  <c:v>-2.8795700003684033E-2</c:v>
                </c:pt>
                <c:pt idx="582">
                  <c:v>-4.1186000002198853E-2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43B1-4D7C-BDB1-653533644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458568"/>
        <c:axId val="1"/>
      </c:scatterChart>
      <c:valAx>
        <c:axId val="749458568"/>
        <c:scaling>
          <c:orientation val="minMax"/>
          <c:max val="40000"/>
          <c:min val="1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30616311849909"/>
              <c:y val="0.843660294675554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  <c:min val="-0.06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5138888888888888E-2"/>
              <c:y val="0.374632197523982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94585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055579858073295"/>
          <c:y val="0.92330662207047132"/>
          <c:w val="0.71064899873626919"/>
          <c:h val="5.899735984329390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0</xdr:row>
      <xdr:rowOff>57150</xdr:rowOff>
    </xdr:from>
    <xdr:to>
      <xdr:col>19</xdr:col>
      <xdr:colOff>219075</xdr:colOff>
      <xdr:row>19</xdr:row>
      <xdr:rowOff>9525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07F90D50-C511-49F5-BBFF-56527E2061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vsolj.cetus-net.org/no47.pdf" TargetMode="External"/><Relationship Id="rId18" Type="http://schemas.openxmlformats.org/officeDocument/2006/relationships/hyperlink" Target="http://var.astro.cz/oejv/issues/oejv0074.pdf" TargetMode="External"/><Relationship Id="rId26" Type="http://schemas.openxmlformats.org/officeDocument/2006/relationships/hyperlink" Target="http://var.astro.cz/oejv/issues/oejv0074.pdf" TargetMode="External"/><Relationship Id="rId39" Type="http://schemas.openxmlformats.org/officeDocument/2006/relationships/hyperlink" Target="http://www.aavso.org/sites/default/files/jaavso/v37n1/44.pdf" TargetMode="External"/><Relationship Id="rId21" Type="http://schemas.openxmlformats.org/officeDocument/2006/relationships/hyperlink" Target="http://var.astro.cz/oejv/issues/oejv0074.pdf" TargetMode="External"/><Relationship Id="rId34" Type="http://schemas.openxmlformats.org/officeDocument/2006/relationships/hyperlink" Target="http://www.bav-astro.de/sfs/BAVM_link.php?BAVMnr=201" TargetMode="External"/><Relationship Id="rId42" Type="http://schemas.openxmlformats.org/officeDocument/2006/relationships/hyperlink" Target="http://vsolj.cetus-net.org/no48.pdf" TargetMode="External"/><Relationship Id="rId47" Type="http://schemas.openxmlformats.org/officeDocument/2006/relationships/hyperlink" Target="http://var.astro.cz/oejv/issues/oejv0137.pdf" TargetMode="External"/><Relationship Id="rId50" Type="http://schemas.openxmlformats.org/officeDocument/2006/relationships/hyperlink" Target="http://var.astro.cz/oejv/issues/oejv0137.pdf" TargetMode="External"/><Relationship Id="rId55" Type="http://schemas.openxmlformats.org/officeDocument/2006/relationships/hyperlink" Target="http://vsolj.cetus-net.org/vsoljno53.pdf" TargetMode="External"/><Relationship Id="rId63" Type="http://schemas.openxmlformats.org/officeDocument/2006/relationships/hyperlink" Target="http://vsolj.cetus-net.org/vsoljno56.pdf" TargetMode="External"/><Relationship Id="rId7" Type="http://schemas.openxmlformats.org/officeDocument/2006/relationships/hyperlink" Target="http://www.konkoly.hu/cgi-bin/IBVS?795" TargetMode="External"/><Relationship Id="rId2" Type="http://schemas.openxmlformats.org/officeDocument/2006/relationships/hyperlink" Target="http://www.konkoly.hu/cgi-bin/IBVS?795" TargetMode="External"/><Relationship Id="rId16" Type="http://schemas.openxmlformats.org/officeDocument/2006/relationships/hyperlink" Target="http://var.astro.cz/oejv/issues/oejv0074.pdf" TargetMode="External"/><Relationship Id="rId29" Type="http://schemas.openxmlformats.org/officeDocument/2006/relationships/hyperlink" Target="http://var.astro.cz/oejv/issues/oejv0074.pdf" TargetMode="External"/><Relationship Id="rId1" Type="http://schemas.openxmlformats.org/officeDocument/2006/relationships/hyperlink" Target="http://www.konkoly.hu/cgi-bin/IBVS?795" TargetMode="External"/><Relationship Id="rId6" Type="http://schemas.openxmlformats.org/officeDocument/2006/relationships/hyperlink" Target="http://www.konkoly.hu/cgi-bin/IBVS?795" TargetMode="External"/><Relationship Id="rId11" Type="http://schemas.openxmlformats.org/officeDocument/2006/relationships/hyperlink" Target="http://www.bav-astro.de/sfs/BAVM_link.php?BAVMnr=68" TargetMode="External"/><Relationship Id="rId24" Type="http://schemas.openxmlformats.org/officeDocument/2006/relationships/hyperlink" Target="http://var.astro.cz/oejv/issues/oejv0074.pdf" TargetMode="External"/><Relationship Id="rId32" Type="http://schemas.openxmlformats.org/officeDocument/2006/relationships/hyperlink" Target="http://vsolj.cetus-net.org/no45.pdf" TargetMode="External"/><Relationship Id="rId37" Type="http://schemas.openxmlformats.org/officeDocument/2006/relationships/hyperlink" Target="http://vsolj.cetus-net.org/no46.pdf" TargetMode="External"/><Relationship Id="rId40" Type="http://schemas.openxmlformats.org/officeDocument/2006/relationships/hyperlink" Target="http://www.aavso.org/sites/default/files/jaavso/v37n1/7(1),44.pdf" TargetMode="External"/><Relationship Id="rId45" Type="http://schemas.openxmlformats.org/officeDocument/2006/relationships/hyperlink" Target="http://var.astro.cz/oejv/issues/oejv0137.pdf" TargetMode="External"/><Relationship Id="rId53" Type="http://schemas.openxmlformats.org/officeDocument/2006/relationships/hyperlink" Target="http://var.astro.cz/oejv/issues/oejv0137.pdf" TargetMode="External"/><Relationship Id="rId58" Type="http://schemas.openxmlformats.org/officeDocument/2006/relationships/hyperlink" Target="http://www.bav-astro.de/sfs/BAVM_link.php?BAVMnr=234" TargetMode="External"/><Relationship Id="rId66" Type="http://schemas.openxmlformats.org/officeDocument/2006/relationships/hyperlink" Target="http://vsolj.cetus-net.org/vsoljno59.pdf" TargetMode="External"/><Relationship Id="rId5" Type="http://schemas.openxmlformats.org/officeDocument/2006/relationships/hyperlink" Target="http://www.konkoly.hu/cgi-bin/IBVS?795" TargetMode="External"/><Relationship Id="rId15" Type="http://schemas.openxmlformats.org/officeDocument/2006/relationships/hyperlink" Target="http://www.bav-astro.de/sfs/BAVM_link.php?BAVMnr=132" TargetMode="External"/><Relationship Id="rId23" Type="http://schemas.openxmlformats.org/officeDocument/2006/relationships/hyperlink" Target="http://var.astro.cz/oejv/issues/oejv0074.pdf" TargetMode="External"/><Relationship Id="rId28" Type="http://schemas.openxmlformats.org/officeDocument/2006/relationships/hyperlink" Target="http://vsolj.cetus-net.org/no43.pdf" TargetMode="External"/><Relationship Id="rId36" Type="http://schemas.openxmlformats.org/officeDocument/2006/relationships/hyperlink" Target="http://www.aavso.org/sites/default/files/jaavso/v36n2/171.pdf" TargetMode="External"/><Relationship Id="rId49" Type="http://schemas.openxmlformats.org/officeDocument/2006/relationships/hyperlink" Target="http://var.astro.cz/oejv/issues/oejv0137.pdf" TargetMode="External"/><Relationship Id="rId57" Type="http://schemas.openxmlformats.org/officeDocument/2006/relationships/hyperlink" Target="http://var.astro.cz/oejv/issues/oejv0162.pdf" TargetMode="External"/><Relationship Id="rId61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www.bav-astro.de/sfs/BAVM_link.php?BAVMnr=68" TargetMode="External"/><Relationship Id="rId19" Type="http://schemas.openxmlformats.org/officeDocument/2006/relationships/hyperlink" Target="http://var.astro.cz/oejv/issues/oejv0074.pdf" TargetMode="External"/><Relationship Id="rId31" Type="http://schemas.openxmlformats.org/officeDocument/2006/relationships/hyperlink" Target="http://vsolj.cetus-net.org/no44.pdf" TargetMode="External"/><Relationship Id="rId44" Type="http://schemas.openxmlformats.org/officeDocument/2006/relationships/hyperlink" Target="http://var.astro.cz/oejv/issues/oejv0137.pdf" TargetMode="External"/><Relationship Id="rId52" Type="http://schemas.openxmlformats.org/officeDocument/2006/relationships/hyperlink" Target="http://vsolj.cetus-net.org/vsoljno51.pdf" TargetMode="External"/><Relationship Id="rId60" Type="http://schemas.openxmlformats.org/officeDocument/2006/relationships/hyperlink" Target="http://www.bav-astro.de/sfs/BAVM_link.php?BAVMnr=234" TargetMode="External"/><Relationship Id="rId65" Type="http://schemas.openxmlformats.org/officeDocument/2006/relationships/hyperlink" Target="http://vsolj.cetus-net.org/vsoljno59.pdf" TargetMode="External"/><Relationship Id="rId4" Type="http://schemas.openxmlformats.org/officeDocument/2006/relationships/hyperlink" Target="http://www.konkoly.hu/cgi-bin/IBVS?795" TargetMode="External"/><Relationship Id="rId9" Type="http://schemas.openxmlformats.org/officeDocument/2006/relationships/hyperlink" Target="http://vsolj.cetus-net.org/no47.pdf" TargetMode="External"/><Relationship Id="rId14" Type="http://schemas.openxmlformats.org/officeDocument/2006/relationships/hyperlink" Target="http://www.bav-astro.de/sfs/BAVM_link.php?BAVMnr=117" TargetMode="External"/><Relationship Id="rId22" Type="http://schemas.openxmlformats.org/officeDocument/2006/relationships/hyperlink" Target="http://var.astro.cz/oejv/issues/oejv0074.pdf" TargetMode="External"/><Relationship Id="rId27" Type="http://schemas.openxmlformats.org/officeDocument/2006/relationships/hyperlink" Target="http://www.konkoly.hu/cgi-bin/IBVS?5741" TargetMode="External"/><Relationship Id="rId30" Type="http://schemas.openxmlformats.org/officeDocument/2006/relationships/hyperlink" Target="http://var.astro.cz/oejv/issues/oejv0003.pdf" TargetMode="External"/><Relationship Id="rId35" Type="http://schemas.openxmlformats.org/officeDocument/2006/relationships/hyperlink" Target="http://vsolj.cetus-net.org/no46.pdf" TargetMode="External"/><Relationship Id="rId43" Type="http://schemas.openxmlformats.org/officeDocument/2006/relationships/hyperlink" Target="http://var.astro.cz/oejv/issues/oejv0116.pdf" TargetMode="External"/><Relationship Id="rId48" Type="http://schemas.openxmlformats.org/officeDocument/2006/relationships/hyperlink" Target="http://var.astro.cz/oejv/issues/oejv0137.pdf" TargetMode="External"/><Relationship Id="rId56" Type="http://schemas.openxmlformats.org/officeDocument/2006/relationships/hyperlink" Target="http://www.bav-astro.de/sfs/BAVM_link.php?BAVMnr=231" TargetMode="External"/><Relationship Id="rId64" Type="http://schemas.openxmlformats.org/officeDocument/2006/relationships/hyperlink" Target="http://www.bav-astro.de/sfs/BAVM_link.php?BAVMnr=238" TargetMode="External"/><Relationship Id="rId8" Type="http://schemas.openxmlformats.org/officeDocument/2006/relationships/hyperlink" Target="http://www.bav-astro.de/sfs/BAVM_link.php?BAVMnr=25" TargetMode="External"/><Relationship Id="rId51" Type="http://schemas.openxmlformats.org/officeDocument/2006/relationships/hyperlink" Target="http://www.konkoly.hu/cgi-bin/IBVS?5988" TargetMode="External"/><Relationship Id="rId3" Type="http://schemas.openxmlformats.org/officeDocument/2006/relationships/hyperlink" Target="http://www.konkoly.hu/cgi-bin/IBVS?795" TargetMode="External"/><Relationship Id="rId12" Type="http://schemas.openxmlformats.org/officeDocument/2006/relationships/hyperlink" Target="http://www.bav-astro.de/sfs/BAVM_link.php?BAVMnr=91" TargetMode="External"/><Relationship Id="rId17" Type="http://schemas.openxmlformats.org/officeDocument/2006/relationships/hyperlink" Target="http://var.astro.cz/oejv/issues/oejv0074.pdf" TargetMode="External"/><Relationship Id="rId25" Type="http://schemas.openxmlformats.org/officeDocument/2006/relationships/hyperlink" Target="http://var.astro.cz/oejv/issues/oejv0003.pdf" TargetMode="External"/><Relationship Id="rId33" Type="http://schemas.openxmlformats.org/officeDocument/2006/relationships/hyperlink" Target="http://var.astro.cz/oejv/issues/oejv0074.pdf" TargetMode="External"/><Relationship Id="rId38" Type="http://schemas.openxmlformats.org/officeDocument/2006/relationships/hyperlink" Target="http://vsolj.cetus-net.org/no48.pdf" TargetMode="External"/><Relationship Id="rId46" Type="http://schemas.openxmlformats.org/officeDocument/2006/relationships/hyperlink" Target="http://var.astro.cz/oejv/issues/oejv0137.pdf" TargetMode="External"/><Relationship Id="rId59" Type="http://schemas.openxmlformats.org/officeDocument/2006/relationships/hyperlink" Target="http://www.bav-astro.de/sfs/BAVM_link.php?BAVMnr=232" TargetMode="External"/><Relationship Id="rId67" Type="http://schemas.openxmlformats.org/officeDocument/2006/relationships/hyperlink" Target="http://vsolj.cetus-net.org/vsoljno59.pdf" TargetMode="External"/><Relationship Id="rId20" Type="http://schemas.openxmlformats.org/officeDocument/2006/relationships/hyperlink" Target="http://var.astro.cz/oejv/issues/oejv0074.pdf" TargetMode="External"/><Relationship Id="rId41" Type="http://schemas.openxmlformats.org/officeDocument/2006/relationships/hyperlink" Target="http://vsolj.cetus-net.org/no48.pdf" TargetMode="External"/><Relationship Id="rId54" Type="http://schemas.openxmlformats.org/officeDocument/2006/relationships/hyperlink" Target="http://var.astro.cz/oejv/issues/oejv0137.pdf" TargetMode="External"/><Relationship Id="rId62" Type="http://schemas.openxmlformats.org/officeDocument/2006/relationships/hyperlink" Target="http://vsolj.cetus-net.org/vsoljno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4829"/>
  <sheetViews>
    <sheetView tabSelected="1" workbookViewId="0">
      <pane xSplit="12" ySplit="22" topLeftCell="M633" activePane="bottomRight" state="frozen"/>
      <selection pane="topRight" activeCell="M1" sqref="M1"/>
      <selection pane="bottomLeft" activeCell="A23" sqref="A23"/>
      <selection pane="bottomRight" activeCell="F16" sqref="F16"/>
    </sheetView>
  </sheetViews>
  <sheetFormatPr defaultColWidth="10.28515625" defaultRowHeight="12.75" x14ac:dyDescent="0.2"/>
  <cols>
    <col min="1" max="1" width="16" customWidth="1"/>
    <col min="2" max="2" width="5.140625" style="5" customWidth="1"/>
    <col min="3" max="3" width="11.85546875" customWidth="1"/>
    <col min="4" max="4" width="9.42578125" customWidth="1"/>
    <col min="5" max="5" width="11.85546875" customWidth="1"/>
    <col min="6" max="6" width="16.42578125" customWidth="1"/>
    <col min="7" max="7" width="8.140625" customWidth="1"/>
    <col min="8" max="8" width="8.5703125" customWidth="1"/>
    <col min="9" max="9" width="11.7109375" customWidth="1"/>
    <col min="10" max="10" width="15.140625" customWidth="1"/>
    <col min="11" max="15" width="8.5703125" customWidth="1"/>
    <col min="16" max="16" width="8" customWidth="1"/>
    <col min="17" max="17" width="7.7109375" customWidth="1"/>
    <col min="18" max="18" width="9.85546875" customWidth="1"/>
    <col min="19" max="19" width="10.28515625" customWidth="1"/>
    <col min="20" max="20" width="10.28515625" style="5" customWidth="1"/>
  </cols>
  <sheetData>
    <row r="1" spans="1:37" ht="21" thickBot="1" x14ac:dyDescent="0.35">
      <c r="A1" s="1" t="s">
        <v>156</v>
      </c>
      <c r="V1" s="6" t="s">
        <v>61</v>
      </c>
      <c r="W1" s="6" t="s">
        <v>73</v>
      </c>
      <c r="AJ1">
        <v>0</v>
      </c>
      <c r="AK1">
        <v>0</v>
      </c>
    </row>
    <row r="2" spans="1:37" ht="12.95" customHeight="1" x14ac:dyDescent="0.2">
      <c r="A2" t="s">
        <v>76</v>
      </c>
      <c r="B2" s="5" t="s">
        <v>77</v>
      </c>
      <c r="E2" s="139" t="s">
        <v>1895</v>
      </c>
      <c r="F2" s="140" t="s">
        <v>1894</v>
      </c>
      <c r="V2">
        <v>10000</v>
      </c>
      <c r="W2">
        <f t="shared" ref="W2:W20" si="0">+D$11+D$12*V2+D$13*V2^2</f>
        <v>2.0275744523242274E-3</v>
      </c>
      <c r="AJ2">
        <v>11126</v>
      </c>
      <c r="AK2">
        <v>1.1123999938718043E-3</v>
      </c>
    </row>
    <row r="3" spans="1:37" ht="12.95" customHeight="1" thickBot="1" x14ac:dyDescent="0.25">
      <c r="A3" t="s">
        <v>78</v>
      </c>
      <c r="E3" s="137" t="s">
        <v>242</v>
      </c>
      <c r="F3" s="142">
        <v>1</v>
      </c>
      <c r="V3">
        <v>11000</v>
      </c>
      <c r="W3">
        <f t="shared" si="0"/>
        <v>1.2688287456864011E-3</v>
      </c>
      <c r="AJ3">
        <v>11198</v>
      </c>
      <c r="AK3">
        <v>2.3051999960443936E-3</v>
      </c>
    </row>
    <row r="4" spans="1:37" ht="12.95" customHeight="1" thickTop="1" thickBot="1" x14ac:dyDescent="0.25">
      <c r="A4" s="7" t="s">
        <v>52</v>
      </c>
      <c r="C4" s="3">
        <v>31324.329000000002</v>
      </c>
      <c r="D4" s="136">
        <v>0.78321260000000004</v>
      </c>
      <c r="E4" s="137" t="s">
        <v>243</v>
      </c>
      <c r="F4" s="141">
        <f ca="1">NOW()+15018.5+$C$5/24</f>
        <v>60580.602851967589</v>
      </c>
      <c r="V4">
        <v>12000</v>
      </c>
      <c r="W4">
        <f t="shared" si="0"/>
        <v>3.3528246627077991E-4</v>
      </c>
      <c r="AJ4">
        <v>11226</v>
      </c>
      <c r="AK4">
        <v>3.3524000027682632E-3</v>
      </c>
    </row>
    <row r="5" spans="1:37" ht="12.95" customHeight="1" thickTop="1" x14ac:dyDescent="0.2">
      <c r="A5" s="120" t="s">
        <v>1883</v>
      </c>
      <c r="C5" s="121">
        <v>-9.5</v>
      </c>
      <c r="E5" s="137" t="s">
        <v>244</v>
      </c>
      <c r="F5" s="141">
        <f ca="1">ROUND(2*($F$4-$C$7)/$C$8,0)/2+$F$3</f>
        <v>37355</v>
      </c>
      <c r="V5">
        <v>13000</v>
      </c>
      <c r="W5">
        <f t="shared" si="0"/>
        <v>-7.7306438592263452E-4</v>
      </c>
      <c r="AJ5">
        <v>11263</v>
      </c>
      <c r="AK5">
        <v>-2.5137999982689507E-3</v>
      </c>
    </row>
    <row r="6" spans="1:37" ht="12.95" customHeight="1" x14ac:dyDescent="0.2">
      <c r="A6" s="7" t="s">
        <v>53</v>
      </c>
      <c r="E6" s="137" t="s">
        <v>245</v>
      </c>
      <c r="F6" s="141">
        <f ca="1">ROUND(2*($F$4-$C$15)/$C$16,0)/2+$F$3</f>
        <v>462</v>
      </c>
      <c r="V6">
        <v>14000</v>
      </c>
      <c r="W6">
        <f t="shared" si="0"/>
        <v>-2.0562118108938474E-3</v>
      </c>
      <c r="AJ6">
        <v>11277</v>
      </c>
      <c r="AK6">
        <v>-1.4902000039000995E-3</v>
      </c>
    </row>
    <row r="7" spans="1:37" ht="12.95" customHeight="1" x14ac:dyDescent="0.2">
      <c r="A7" t="s">
        <v>54</v>
      </c>
      <c r="C7">
        <f>+C4</f>
        <v>31324.329000000002</v>
      </c>
      <c r="D7" s="120" t="s">
        <v>1896</v>
      </c>
      <c r="E7" s="137" t="s">
        <v>1892</v>
      </c>
      <c r="F7" s="143">
        <f ca="1">+$C$15+$C$16*$F$6-15018.5-$C$5/24</f>
        <v>45563.101953742713</v>
      </c>
      <c r="V7">
        <v>15000</v>
      </c>
      <c r="W7">
        <f t="shared" si="0"/>
        <v>-3.5141598086428534E-3</v>
      </c>
      <c r="AJ7">
        <v>11592</v>
      </c>
      <c r="AK7">
        <v>6.4079999719979241E-4</v>
      </c>
    </row>
    <row r="8" spans="1:37" ht="12.95" customHeight="1" x14ac:dyDescent="0.2">
      <c r="A8" t="s">
        <v>55</v>
      </c>
      <c r="C8">
        <f>+D4</f>
        <v>0.78321260000000004</v>
      </c>
      <c r="D8" s="120" t="s">
        <v>1896</v>
      </c>
      <c r="E8" s="138" t="s">
        <v>1893</v>
      </c>
      <c r="F8" s="144">
        <f ca="1">+($C$15+$C$16*$F$6)-($C$16/2)-15018.5-$C$5/24</f>
        <v>45562.710347621563</v>
      </c>
      <c r="V8">
        <v>16000</v>
      </c>
      <c r="W8">
        <f t="shared" si="0"/>
        <v>-5.1469083791696561E-3</v>
      </c>
      <c r="AJ8">
        <v>11609</v>
      </c>
      <c r="AK8">
        <v>-4.0734000067459419E-3</v>
      </c>
    </row>
    <row r="9" spans="1:37" ht="12.95" customHeight="1" x14ac:dyDescent="0.2">
      <c r="A9" s="21" t="s">
        <v>159</v>
      </c>
      <c r="B9" s="99">
        <v>610</v>
      </c>
      <c r="C9" s="21" t="str">
        <f>"F"&amp;B9</f>
        <v>F610</v>
      </c>
      <c r="D9" s="21" t="str">
        <f>"G"&amp;B9</f>
        <v>G610</v>
      </c>
      <c r="V9">
        <v>17000</v>
      </c>
      <c r="W9">
        <f t="shared" si="0"/>
        <v>-6.9544575224742521E-3</v>
      </c>
      <c r="AJ9">
        <v>11673</v>
      </c>
      <c r="AK9">
        <v>1.3201999972807243E-3</v>
      </c>
    </row>
    <row r="10" spans="1:37" ht="12.95" customHeight="1" thickBot="1" x14ac:dyDescent="0.25">
      <c r="C10" s="6" t="s">
        <v>71</v>
      </c>
      <c r="D10" s="6" t="s">
        <v>72</v>
      </c>
      <c r="V10">
        <v>18000</v>
      </c>
      <c r="W10">
        <f t="shared" si="0"/>
        <v>-8.9368072385566481E-3</v>
      </c>
      <c r="AJ10">
        <v>11678</v>
      </c>
      <c r="AK10">
        <v>4.2572000020300038E-3</v>
      </c>
    </row>
    <row r="11" spans="1:37" ht="12.95" customHeight="1" x14ac:dyDescent="0.2">
      <c r="A11" t="s">
        <v>67</v>
      </c>
      <c r="C11" s="22">
        <f ca="1">INTERCEPT(INDIRECT(D9):G999,INDIRECT(C9):$F999)</f>
        <v>-1.6190509629939925E-2</v>
      </c>
      <c r="D11" s="5">
        <f>+E11*F11</f>
        <v>1.0000159237364143E-6</v>
      </c>
      <c r="E11" s="10">
        <v>1.0000159237364143</v>
      </c>
      <c r="F11">
        <v>9.9999999999999995E-7</v>
      </c>
      <c r="V11">
        <v>19000</v>
      </c>
      <c r="W11">
        <f t="shared" si="0"/>
        <v>-1.1093957527416837E-2</v>
      </c>
      <c r="AJ11">
        <v>12058</v>
      </c>
      <c r="AK11">
        <v>-1.9307999973534606E-3</v>
      </c>
    </row>
    <row r="12" spans="1:37" ht="12.95" customHeight="1" x14ac:dyDescent="0.2">
      <c r="A12" t="s">
        <v>68</v>
      </c>
      <c r="C12" s="22">
        <f ca="1">SLOPE(INDIRECT(D9):G999,INDIRECT(C9):$F999)</f>
        <v>-3.5770528702458163E-7</v>
      </c>
      <c r="D12" s="5">
        <f>+E12*F12</f>
        <v>1.076660307529026E-6</v>
      </c>
      <c r="E12" s="11">
        <v>1.076660307529026</v>
      </c>
      <c r="F12">
        <v>9.9999999999999995E-7</v>
      </c>
      <c r="V12">
        <v>20000</v>
      </c>
      <c r="W12">
        <f t="shared" si="0"/>
        <v>-1.3425908389054816E-2</v>
      </c>
      <c r="AJ12">
        <v>12094</v>
      </c>
      <c r="AK12">
        <v>1.8156000005546957E-3</v>
      </c>
    </row>
    <row r="13" spans="1:37" ht="12.95" customHeight="1" thickBot="1" x14ac:dyDescent="0.25">
      <c r="A13" t="s">
        <v>70</v>
      </c>
      <c r="C13" s="5" t="s">
        <v>65</v>
      </c>
      <c r="D13" s="5">
        <f>+E13*F13</f>
        <v>-8.7400286388897686E-11</v>
      </c>
      <c r="E13" s="12">
        <v>-0.87400286388897686</v>
      </c>
      <c r="F13">
        <v>1E-10</v>
      </c>
      <c r="V13">
        <v>21000</v>
      </c>
      <c r="W13">
        <f t="shared" si="0"/>
        <v>-1.5932659823470596E-2</v>
      </c>
      <c r="AJ13">
        <v>12113</v>
      </c>
      <c r="AK13">
        <v>-4.2238000023644418E-3</v>
      </c>
    </row>
    <row r="14" spans="1:37" ht="12.95" customHeight="1" x14ac:dyDescent="0.2">
      <c r="A14" t="s">
        <v>75</v>
      </c>
      <c r="E14">
        <f>SUM(S21:S1192)</f>
        <v>0.10788480856387811</v>
      </c>
      <c r="V14">
        <v>22000</v>
      </c>
      <c r="W14">
        <f t="shared" si="0"/>
        <v>-1.8614211830664175E-2</v>
      </c>
      <c r="AJ14">
        <v>12164</v>
      </c>
      <c r="AK14">
        <v>6.9336000015027821E-3</v>
      </c>
    </row>
    <row r="15" spans="1:37" ht="12.95" customHeight="1" x14ac:dyDescent="0.2">
      <c r="A15" s="4" t="s">
        <v>69</v>
      </c>
      <c r="C15" s="18">
        <f ca="1">(C7+C11)+(C8+C12)*INT(MAX(F21:F3527))</f>
        <v>60219.36206446922</v>
      </c>
      <c r="D15" s="20">
        <f>+C7+INT(MAX(F21:F1582))*C8+D11+D12*INT(MAX(F21:F4017))+D13*INT(MAX(F21:F4044)^2)</f>
        <v>60219.312214071499</v>
      </c>
      <c r="E15" s="65"/>
      <c r="F15" s="66"/>
      <c r="V15">
        <v>23000</v>
      </c>
      <c r="W15">
        <f t="shared" si="0"/>
        <v>-2.1470564410635544E-2</v>
      </c>
      <c r="AJ15">
        <v>12524</v>
      </c>
      <c r="AK15">
        <v>-5.0239999836776406E-4</v>
      </c>
    </row>
    <row r="16" spans="1:37" ht="12.95" customHeight="1" x14ac:dyDescent="0.2">
      <c r="A16" s="7" t="s">
        <v>56</v>
      </c>
      <c r="C16" s="19">
        <f ca="1">+C8+C12</f>
        <v>0.78321224229471298</v>
      </c>
      <c r="D16" s="64">
        <f>+C8+D12+2*D13*MAX(F21:F120)</f>
        <v>0.78321113593398228</v>
      </c>
      <c r="E16" s="65"/>
      <c r="F16" s="67"/>
      <c r="V16">
        <v>24000</v>
      </c>
      <c r="W16">
        <f t="shared" si="0"/>
        <v>-2.450171756338471E-2</v>
      </c>
      <c r="AJ16">
        <v>12532</v>
      </c>
      <c r="AK16">
        <v>-1.3031999988015741E-3</v>
      </c>
    </row>
    <row r="17" spans="1:37" ht="12.95" customHeight="1" thickBot="1" x14ac:dyDescent="0.25">
      <c r="A17" s="22" t="s">
        <v>155</v>
      </c>
      <c r="C17">
        <f>COUNT(C21:C2185)</f>
        <v>634</v>
      </c>
      <c r="E17" s="65"/>
      <c r="F17" s="67"/>
      <c r="V17">
        <v>25000</v>
      </c>
      <c r="W17">
        <f t="shared" si="0"/>
        <v>-2.7707671288911669E-2</v>
      </c>
      <c r="AJ17">
        <v>12555</v>
      </c>
      <c r="AK17">
        <v>2.8069999971194193E-3</v>
      </c>
    </row>
    <row r="18" spans="1:37" ht="12.95" customHeight="1" thickTop="1" thickBot="1" x14ac:dyDescent="0.25">
      <c r="A18" s="7" t="s">
        <v>240</v>
      </c>
      <c r="C18" s="77">
        <f ca="1">+C15</f>
        <v>60219.36206446922</v>
      </c>
      <c r="D18" s="78">
        <f ca="1">C16</f>
        <v>0.78321224229471298</v>
      </c>
      <c r="E18" s="65"/>
      <c r="F18" s="20"/>
      <c r="V18">
        <v>26000</v>
      </c>
      <c r="W18">
        <f t="shared" si="0"/>
        <v>-3.1088425587216421E-2</v>
      </c>
      <c r="AJ18">
        <v>12565</v>
      </c>
      <c r="AK18">
        <v>4.6809999985271133E-3</v>
      </c>
    </row>
    <row r="19" spans="1:37" ht="12.95" customHeight="1" thickBot="1" x14ac:dyDescent="0.25">
      <c r="A19" s="7" t="s">
        <v>241</v>
      </c>
      <c r="C19" s="79">
        <f>+D15</f>
        <v>60219.312214071499</v>
      </c>
      <c r="D19" s="80">
        <f>+D16</f>
        <v>0.78321113593398228</v>
      </c>
      <c r="E19" s="65"/>
      <c r="F19" s="68"/>
      <c r="V19">
        <v>27000</v>
      </c>
      <c r="W19">
        <f t="shared" si="0"/>
        <v>-3.464398045829898E-2</v>
      </c>
      <c r="AJ19">
        <v>12579</v>
      </c>
      <c r="AK19">
        <v>7.0459999551530927E-4</v>
      </c>
    </row>
    <row r="20" spans="1:37" ht="12.95" customHeight="1" thickBot="1" x14ac:dyDescent="0.25">
      <c r="A20" s="6" t="s">
        <v>57</v>
      </c>
      <c r="B20" s="6" t="s">
        <v>58</v>
      </c>
      <c r="C20" s="6" t="s">
        <v>59</v>
      </c>
      <c r="D20" s="6" t="s">
        <v>64</v>
      </c>
      <c r="E20" s="6" t="s">
        <v>60</v>
      </c>
      <c r="F20" s="6" t="s">
        <v>61</v>
      </c>
      <c r="G20" s="6" t="s">
        <v>62</v>
      </c>
      <c r="H20" s="9" t="s">
        <v>272</v>
      </c>
      <c r="I20" s="9" t="s">
        <v>162</v>
      </c>
      <c r="J20" s="9" t="s">
        <v>270</v>
      </c>
      <c r="K20" s="9" t="s">
        <v>269</v>
      </c>
      <c r="L20" s="9" t="s">
        <v>152</v>
      </c>
      <c r="M20" s="9" t="s">
        <v>260</v>
      </c>
      <c r="N20" s="9" t="s">
        <v>153</v>
      </c>
      <c r="O20" s="9" t="s">
        <v>119</v>
      </c>
      <c r="P20" s="9" t="s">
        <v>74</v>
      </c>
      <c r="Q20" s="8" t="s">
        <v>73</v>
      </c>
      <c r="R20" s="6" t="s">
        <v>66</v>
      </c>
      <c r="U20" s="98" t="s">
        <v>51</v>
      </c>
      <c r="V20">
        <f>V19+1000</f>
        <v>28000</v>
      </c>
      <c r="W20">
        <f t="shared" si="0"/>
        <v>-3.8374335902159322E-2</v>
      </c>
      <c r="AJ20">
        <v>12980</v>
      </c>
      <c r="AK20">
        <v>-1.5480000001844019E-3</v>
      </c>
    </row>
    <row r="21" spans="1:37" ht="12.95" customHeight="1" x14ac:dyDescent="0.2">
      <c r="A21" s="95" t="s">
        <v>280</v>
      </c>
      <c r="B21" s="97" t="s">
        <v>151</v>
      </c>
      <c r="C21" s="96">
        <v>25854.358</v>
      </c>
      <c r="D21" s="96" t="s">
        <v>162</v>
      </c>
      <c r="E21">
        <f t="shared" ref="E21:E84" si="1">+(C21-C$7)/C$8</f>
        <v>-6984.018132496848</v>
      </c>
      <c r="F21">
        <f t="shared" ref="F21:F84" si="2">ROUND(2*E21,0)/2</f>
        <v>-6984</v>
      </c>
      <c r="G21">
        <f t="shared" ref="G21:G84" si="3">+C21-(C$7+F21*C$8)</f>
        <v>-1.4201600002706982E-2</v>
      </c>
      <c r="H21">
        <f t="shared" ref="H21:H41" si="4">+G21</f>
        <v>-1.4201600002706982E-2</v>
      </c>
      <c r="Q21">
        <f t="shared" ref="Q21:Q84" si="5">+D$11+D$12*F21+D$13*F21^2</f>
        <v>-1.178145431523717E-2</v>
      </c>
      <c r="R21" s="2">
        <f t="shared" ref="R21:R84" si="6">+C21-15018.5</f>
        <v>10835.858</v>
      </c>
      <c r="S21">
        <f t="shared" ref="S21:S84" si="7">+(Q21-G21)^2</f>
        <v>5.85710514857873E-6</v>
      </c>
      <c r="V21">
        <f t="shared" ref="V21:V27" si="8">V20+1000</f>
        <v>29000</v>
      </c>
      <c r="W21">
        <f t="shared" ref="W21:W27" si="9">+D$11+D$12*V21+D$13*V21^2</f>
        <v>-4.2279491918797457E-2</v>
      </c>
      <c r="AJ21">
        <v>12984</v>
      </c>
      <c r="AK21">
        <v>-1.3984000033815391E-3</v>
      </c>
    </row>
    <row r="22" spans="1:37" ht="12.95" customHeight="1" x14ac:dyDescent="0.2">
      <c r="A22" s="95" t="s">
        <v>280</v>
      </c>
      <c r="B22" s="97" t="s">
        <v>151</v>
      </c>
      <c r="C22" s="96">
        <v>25883.337</v>
      </c>
      <c r="D22" s="96" t="s">
        <v>162</v>
      </c>
      <c r="E22">
        <f t="shared" si="1"/>
        <v>-6947.017961662008</v>
      </c>
      <c r="F22">
        <f t="shared" si="2"/>
        <v>-6947</v>
      </c>
      <c r="G22">
        <f t="shared" si="3"/>
        <v>-1.4067800002521835E-2</v>
      </c>
      <c r="H22">
        <f t="shared" si="4"/>
        <v>-1.4067800002521835E-2</v>
      </c>
      <c r="Q22">
        <f t="shared" si="5"/>
        <v>-1.1696567668440298E-2</v>
      </c>
      <c r="R22" s="2">
        <f t="shared" si="6"/>
        <v>10864.837</v>
      </c>
      <c r="S22">
        <f t="shared" si="7"/>
        <v>5.6227427821937765E-6</v>
      </c>
      <c r="V22">
        <f t="shared" si="8"/>
        <v>30000</v>
      </c>
      <c r="W22">
        <f t="shared" si="9"/>
        <v>-4.6359448508213399E-2</v>
      </c>
      <c r="AJ22">
        <v>12991</v>
      </c>
      <c r="AK22">
        <v>5.1339999481569976E-4</v>
      </c>
    </row>
    <row r="23" spans="1:37" ht="12.95" customHeight="1" x14ac:dyDescent="0.2">
      <c r="A23" s="95" t="s">
        <v>280</v>
      </c>
      <c r="B23" s="97" t="s">
        <v>151</v>
      </c>
      <c r="C23" s="96">
        <v>26631.296999999999</v>
      </c>
      <c r="D23" s="96" t="s">
        <v>162</v>
      </c>
      <c r="E23">
        <f t="shared" si="1"/>
        <v>-5992.0282181364328</v>
      </c>
      <c r="F23">
        <f t="shared" si="2"/>
        <v>-5992</v>
      </c>
      <c r="G23">
        <f t="shared" si="3"/>
        <v>-2.2100800000771414E-2</v>
      </c>
      <c r="H23">
        <f t="shared" si="4"/>
        <v>-2.2100800000771414E-2</v>
      </c>
      <c r="Q23">
        <f t="shared" si="5"/>
        <v>-9.5883740229154996E-3</v>
      </c>
      <c r="R23" s="2">
        <f t="shared" si="6"/>
        <v>11612.796999999999</v>
      </c>
      <c r="S23">
        <f t="shared" si="7"/>
        <v>1.5656080385132354E-4</v>
      </c>
      <c r="V23">
        <f t="shared" si="8"/>
        <v>31000</v>
      </c>
      <c r="W23">
        <f t="shared" si="9"/>
        <v>-5.0614205670407142E-2</v>
      </c>
      <c r="AJ23">
        <v>12998</v>
      </c>
      <c r="AK23">
        <v>6.2520000210497528E-4</v>
      </c>
    </row>
    <row r="24" spans="1:37" ht="12.95" customHeight="1" x14ac:dyDescent="0.2">
      <c r="A24" s="95" t="s">
        <v>280</v>
      </c>
      <c r="B24" s="97" t="s">
        <v>151</v>
      </c>
      <c r="C24" s="96">
        <v>26894.476999999999</v>
      </c>
      <c r="D24" s="96" t="s">
        <v>162</v>
      </c>
      <c r="E24">
        <f t="shared" si="1"/>
        <v>-5656.0019591104665</v>
      </c>
      <c r="F24">
        <f t="shared" si="2"/>
        <v>-5656</v>
      </c>
      <c r="G24">
        <f t="shared" si="3"/>
        <v>-1.5344000021286774E-3</v>
      </c>
      <c r="H24">
        <f t="shared" si="4"/>
        <v>-1.5344000021286774E-3</v>
      </c>
      <c r="Q24">
        <f t="shared" si="5"/>
        <v>-8.8845552115374982E-3</v>
      </c>
      <c r="R24" s="2">
        <f t="shared" si="6"/>
        <v>11875.976999999999</v>
      </c>
      <c r="S24">
        <f t="shared" si="7"/>
        <v>5.4024781602399627E-5</v>
      </c>
      <c r="V24">
        <f t="shared" si="8"/>
        <v>32000</v>
      </c>
      <c r="W24">
        <f t="shared" si="9"/>
        <v>-5.5043763405378664E-2</v>
      </c>
      <c r="AJ24">
        <v>13021</v>
      </c>
      <c r="AK24">
        <v>3.7354000014602207E-3</v>
      </c>
    </row>
    <row r="25" spans="1:37" ht="12.95" customHeight="1" x14ac:dyDescent="0.2">
      <c r="A25" s="95" t="s">
        <v>280</v>
      </c>
      <c r="B25" s="97" t="s">
        <v>151</v>
      </c>
      <c r="C25" s="96">
        <v>27277.492999999999</v>
      </c>
      <c r="D25" s="96" t="s">
        <v>162</v>
      </c>
      <c r="E25">
        <f t="shared" si="1"/>
        <v>-5166.9699900129326</v>
      </c>
      <c r="F25">
        <f t="shared" si="2"/>
        <v>-5167</v>
      </c>
      <c r="G25">
        <f t="shared" si="3"/>
        <v>2.3504199998569675E-2</v>
      </c>
      <c r="H25">
        <f t="shared" si="4"/>
        <v>2.3504199998569675E-2</v>
      </c>
      <c r="Q25">
        <f t="shared" si="5"/>
        <v>-7.8955069376577432E-3</v>
      </c>
      <c r="R25" s="2">
        <f t="shared" si="6"/>
        <v>12258.992999999999</v>
      </c>
      <c r="S25">
        <f t="shared" si="7"/>
        <v>9.8594159568096804E-4</v>
      </c>
      <c r="V25">
        <f t="shared" si="8"/>
        <v>33000</v>
      </c>
      <c r="W25">
        <f t="shared" si="9"/>
        <v>-5.9648121713127993E-2</v>
      </c>
      <c r="AJ25">
        <v>13114</v>
      </c>
      <c r="AK25">
        <v>-2.036400001088623E-3</v>
      </c>
    </row>
    <row r="26" spans="1:37" ht="12.95" customHeight="1" x14ac:dyDescent="0.2">
      <c r="A26" s="95" t="s">
        <v>280</v>
      </c>
      <c r="B26" s="97" t="s">
        <v>151</v>
      </c>
      <c r="C26" s="96">
        <v>27281.420999999998</v>
      </c>
      <c r="D26" s="96" t="s">
        <v>162</v>
      </c>
      <c r="E26">
        <f t="shared" si="1"/>
        <v>-5161.9547489404576</v>
      </c>
      <c r="F26">
        <f t="shared" si="2"/>
        <v>-5162</v>
      </c>
      <c r="G26">
        <f t="shared" si="3"/>
        <v>3.5441199997876538E-2</v>
      </c>
      <c r="H26">
        <f t="shared" si="4"/>
        <v>3.5441199997876538E-2</v>
      </c>
      <c r="Q26">
        <f t="shared" si="5"/>
        <v>-7.8856098483295421E-3</v>
      </c>
      <c r="R26" s="2">
        <f t="shared" si="6"/>
        <v>12262.920999999998</v>
      </c>
      <c r="S26">
        <f t="shared" si="7"/>
        <v>1.8772124514492999E-3</v>
      </c>
      <c r="V26">
        <f t="shared" si="8"/>
        <v>34000</v>
      </c>
      <c r="W26">
        <f t="shared" si="9"/>
        <v>-6.4427280593655101E-2</v>
      </c>
      <c r="AJ26">
        <v>13156</v>
      </c>
      <c r="AK26">
        <v>2.0343999931355938E-3</v>
      </c>
    </row>
    <row r="27" spans="1:37" ht="12.95" customHeight="1" x14ac:dyDescent="0.2">
      <c r="A27" s="95" t="s">
        <v>280</v>
      </c>
      <c r="B27" s="97" t="s">
        <v>151</v>
      </c>
      <c r="C27" s="96">
        <v>28069.328000000001</v>
      </c>
      <c r="D27" s="96" t="s">
        <v>162</v>
      </c>
      <c r="E27">
        <f t="shared" si="1"/>
        <v>-4155.9609740701317</v>
      </c>
      <c r="F27">
        <f t="shared" si="2"/>
        <v>-4156</v>
      </c>
      <c r="G27">
        <f t="shared" si="3"/>
        <v>3.0565599998226389E-2</v>
      </c>
      <c r="H27">
        <f t="shared" si="4"/>
        <v>3.0565599998226389E-2</v>
      </c>
      <c r="Q27">
        <f t="shared" si="5"/>
        <v>-5.9832073351721634E-3</v>
      </c>
      <c r="R27" s="2">
        <f t="shared" si="6"/>
        <v>13050.828000000001</v>
      </c>
      <c r="S27">
        <f t="shared" si="7"/>
        <v>1.3358153174938879E-3</v>
      </c>
      <c r="V27">
        <f t="shared" si="8"/>
        <v>35000</v>
      </c>
      <c r="W27">
        <f t="shared" si="9"/>
        <v>-6.9381240046960016E-2</v>
      </c>
      <c r="AJ27">
        <v>13457</v>
      </c>
      <c r="AK27">
        <v>-1.6582000025664456E-3</v>
      </c>
    </row>
    <row r="28" spans="1:37" ht="12.95" customHeight="1" x14ac:dyDescent="0.2">
      <c r="A28" s="95" t="s">
        <v>280</v>
      </c>
      <c r="B28" s="97" t="s">
        <v>151</v>
      </c>
      <c r="C28" s="96">
        <v>28397.428</v>
      </c>
      <c r="D28" s="96" t="s">
        <v>162</v>
      </c>
      <c r="E28">
        <f t="shared" si="1"/>
        <v>-3737.0453437546862</v>
      </c>
      <c r="F28">
        <f t="shared" si="2"/>
        <v>-3737</v>
      </c>
      <c r="G28">
        <f t="shared" si="3"/>
        <v>-3.5513800001353957E-2</v>
      </c>
      <c r="H28">
        <f t="shared" si="4"/>
        <v>-3.5513800001353957E-2</v>
      </c>
      <c r="Q28">
        <f t="shared" si="5"/>
        <v>-5.2430393233815894E-3</v>
      </c>
      <c r="R28" s="2">
        <f t="shared" si="6"/>
        <v>13378.928</v>
      </c>
      <c r="S28">
        <f t="shared" si="7"/>
        <v>9.1631895202307805E-4</v>
      </c>
      <c r="AJ28">
        <v>13538</v>
      </c>
      <c r="AK28">
        <v>-3.1788000051165E-3</v>
      </c>
    </row>
    <row r="29" spans="1:37" ht="12.95" customHeight="1" x14ac:dyDescent="0.2">
      <c r="A29" s="95" t="s">
        <v>280</v>
      </c>
      <c r="B29" s="97" t="s">
        <v>151</v>
      </c>
      <c r="C29" s="96">
        <v>28733.491000000002</v>
      </c>
      <c r="D29" s="96" t="s">
        <v>162</v>
      </c>
      <c r="E29">
        <f t="shared" si="1"/>
        <v>-3307.9626144931781</v>
      </c>
      <c r="F29">
        <f t="shared" si="2"/>
        <v>-3308</v>
      </c>
      <c r="G29">
        <f t="shared" si="3"/>
        <v>2.9280800001288299E-2</v>
      </c>
      <c r="H29">
        <f t="shared" si="4"/>
        <v>2.9280800001288299E-2</v>
      </c>
      <c r="Q29">
        <f t="shared" si="5"/>
        <v>-4.5170017288970405E-3</v>
      </c>
      <c r="R29" s="2">
        <f t="shared" si="6"/>
        <v>13714.991000000002</v>
      </c>
      <c r="S29">
        <f t="shared" si="7"/>
        <v>1.142291401792919E-3</v>
      </c>
      <c r="AJ29">
        <v>13543</v>
      </c>
      <c r="AK29">
        <v>-8.241800001997035E-3</v>
      </c>
    </row>
    <row r="30" spans="1:37" ht="12.95" customHeight="1" x14ac:dyDescent="0.2">
      <c r="A30" s="95" t="s">
        <v>280</v>
      </c>
      <c r="B30" s="97" t="s">
        <v>151</v>
      </c>
      <c r="C30" s="96">
        <v>29579.331999999999</v>
      </c>
      <c r="D30" s="96" t="s">
        <v>162</v>
      </c>
      <c r="E30">
        <f t="shared" si="1"/>
        <v>-2227.9991409739869</v>
      </c>
      <c r="F30">
        <f t="shared" si="2"/>
        <v>-2228</v>
      </c>
      <c r="G30">
        <f t="shared" si="3"/>
        <v>6.7279999711900018E-4</v>
      </c>
      <c r="H30">
        <f t="shared" si="4"/>
        <v>6.7279999711900018E-4</v>
      </c>
      <c r="Q30">
        <f t="shared" si="5"/>
        <v>-2.8316527724808393E-3</v>
      </c>
      <c r="R30" s="2">
        <f t="shared" si="6"/>
        <v>14560.831999999999</v>
      </c>
      <c r="S30">
        <f t="shared" si="7"/>
        <v>1.2281189214355985E-5</v>
      </c>
      <c r="AJ30">
        <v>13543</v>
      </c>
      <c r="AK30">
        <v>7.758200001262594E-3</v>
      </c>
    </row>
    <row r="31" spans="1:37" ht="12.95" customHeight="1" x14ac:dyDescent="0.2">
      <c r="A31" s="95" t="s">
        <v>310</v>
      </c>
      <c r="B31" s="97" t="s">
        <v>151</v>
      </c>
      <c r="C31" s="96">
        <v>29872.25</v>
      </c>
      <c r="D31" s="96" t="s">
        <v>162</v>
      </c>
      <c r="E31">
        <f t="shared" si="1"/>
        <v>-1854.0036255800806</v>
      </c>
      <c r="F31">
        <f t="shared" si="2"/>
        <v>-1854</v>
      </c>
      <c r="G31">
        <f t="shared" si="3"/>
        <v>-2.8396000016073231E-3</v>
      </c>
      <c r="H31">
        <f t="shared" si="4"/>
        <v>-2.8396000016073231E-3</v>
      </c>
      <c r="Q31">
        <f t="shared" si="5"/>
        <v>-2.2955505970442178E-3</v>
      </c>
      <c r="R31" s="2">
        <f t="shared" si="6"/>
        <v>14853.75</v>
      </c>
      <c r="S31">
        <f t="shared" si="7"/>
        <v>2.9598975460546937E-7</v>
      </c>
      <c r="AJ31">
        <v>13608</v>
      </c>
      <c r="AK31">
        <v>3.93919999623904E-3</v>
      </c>
    </row>
    <row r="32" spans="1:37" ht="12.95" customHeight="1" x14ac:dyDescent="0.2">
      <c r="A32" s="95" t="s">
        <v>310</v>
      </c>
      <c r="B32" s="97" t="s">
        <v>151</v>
      </c>
      <c r="C32" s="96">
        <v>31324.323</v>
      </c>
      <c r="D32" s="96" t="s">
        <v>162</v>
      </c>
      <c r="E32">
        <f t="shared" si="1"/>
        <v>-7.6607552039157194E-3</v>
      </c>
      <c r="F32">
        <f t="shared" si="2"/>
        <v>0</v>
      </c>
      <c r="G32">
        <f t="shared" si="3"/>
        <v>-6.0000000012223609E-3</v>
      </c>
      <c r="H32">
        <f t="shared" si="4"/>
        <v>-6.0000000012223609E-3</v>
      </c>
      <c r="Q32">
        <f t="shared" si="5"/>
        <v>1.0000159237364143E-6</v>
      </c>
      <c r="R32" s="2">
        <f t="shared" si="6"/>
        <v>16305.823</v>
      </c>
      <c r="S32">
        <f t="shared" si="7"/>
        <v>3.6012001205787457E-5</v>
      </c>
      <c r="AD32">
        <v>9</v>
      </c>
      <c r="AE32" t="s">
        <v>121</v>
      </c>
      <c r="AG32" t="s">
        <v>123</v>
      </c>
      <c r="AJ32">
        <v>13617</v>
      </c>
      <c r="AK32">
        <v>-8.9741999981924891E-3</v>
      </c>
    </row>
    <row r="33" spans="1:37" ht="12.95" customHeight="1" x14ac:dyDescent="0.2">
      <c r="A33" s="95" t="s">
        <v>310</v>
      </c>
      <c r="B33" s="97" t="s">
        <v>151</v>
      </c>
      <c r="C33" s="96">
        <v>31328.251</v>
      </c>
      <c r="D33" s="96" t="s">
        <v>162</v>
      </c>
      <c r="E33">
        <f t="shared" si="1"/>
        <v>5.0075803172710209</v>
      </c>
      <c r="F33">
        <f t="shared" si="2"/>
        <v>5</v>
      </c>
      <c r="G33">
        <f t="shared" si="3"/>
        <v>5.9369999980845023E-3</v>
      </c>
      <c r="H33">
        <f t="shared" si="4"/>
        <v>5.9369999980845023E-3</v>
      </c>
      <c r="Q33">
        <f t="shared" si="5"/>
        <v>6.381132454221821E-6</v>
      </c>
      <c r="R33" s="2">
        <f t="shared" si="6"/>
        <v>16309.751</v>
      </c>
      <c r="S33">
        <f t="shared" si="7"/>
        <v>3.5172240129369793E-5</v>
      </c>
      <c r="AD33">
        <v>6</v>
      </c>
      <c r="AE33" t="s">
        <v>121</v>
      </c>
      <c r="AG33" t="s">
        <v>123</v>
      </c>
      <c r="AJ33">
        <v>13888</v>
      </c>
      <c r="AK33">
        <v>1.4411199997994117E-2</v>
      </c>
    </row>
    <row r="34" spans="1:37" ht="12.95" customHeight="1" x14ac:dyDescent="0.2">
      <c r="A34" s="95" t="s">
        <v>310</v>
      </c>
      <c r="B34" s="97" t="s">
        <v>151</v>
      </c>
      <c r="C34" s="96">
        <v>31346.263999999999</v>
      </c>
      <c r="D34" s="96" t="s">
        <v>162</v>
      </c>
      <c r="E34">
        <f t="shared" si="1"/>
        <v>28.006444227273246</v>
      </c>
      <c r="F34">
        <f t="shared" si="2"/>
        <v>28</v>
      </c>
      <c r="G34">
        <f t="shared" si="3"/>
        <v>5.0471999966248404E-3</v>
      </c>
      <c r="H34">
        <f t="shared" si="4"/>
        <v>5.0471999966248404E-3</v>
      </c>
      <c r="Q34">
        <f t="shared" si="5"/>
        <v>3.1077982710020252E-5</v>
      </c>
      <c r="R34" s="2">
        <f t="shared" si="6"/>
        <v>16327.763999999999</v>
      </c>
      <c r="S34">
        <f t="shared" si="7"/>
        <v>2.5161480058480874E-5</v>
      </c>
      <c r="AD34">
        <v>9</v>
      </c>
      <c r="AE34" t="s">
        <v>121</v>
      </c>
      <c r="AG34" t="s">
        <v>123</v>
      </c>
      <c r="AJ34">
        <v>13923</v>
      </c>
      <c r="AK34">
        <v>-3.1298000030801632E-3</v>
      </c>
    </row>
    <row r="35" spans="1:37" ht="12.95" customHeight="1" x14ac:dyDescent="0.2">
      <c r="A35" s="95" t="s">
        <v>310</v>
      </c>
      <c r="B35" s="97" t="s">
        <v>151</v>
      </c>
      <c r="C35" s="96">
        <v>33207.152999999998</v>
      </c>
      <c r="D35" s="96" t="s">
        <v>162</v>
      </c>
      <c r="E35">
        <f t="shared" si="1"/>
        <v>2403.9756255198099</v>
      </c>
      <c r="F35">
        <f t="shared" si="2"/>
        <v>2404</v>
      </c>
      <c r="G35">
        <f t="shared" si="3"/>
        <v>-1.9090400004643016E-2</v>
      </c>
      <c r="H35">
        <f t="shared" si="4"/>
        <v>-1.9090400004643016E-2</v>
      </c>
      <c r="Q35">
        <f t="shared" si="5"/>
        <v>2.0841862617202154E-3</v>
      </c>
      <c r="R35" s="2">
        <f t="shared" si="6"/>
        <v>18188.652999999998</v>
      </c>
      <c r="S35">
        <f t="shared" si="7"/>
        <v>4.4836310355165842E-4</v>
      </c>
      <c r="AJ35">
        <v>13972</v>
      </c>
      <c r="AK35">
        <v>-5.4471999974339269E-3</v>
      </c>
    </row>
    <row r="36" spans="1:37" ht="12.95" customHeight="1" x14ac:dyDescent="0.2">
      <c r="A36" s="95" t="s">
        <v>310</v>
      </c>
      <c r="B36" s="97" t="s">
        <v>151</v>
      </c>
      <c r="C36" s="96">
        <v>33860.341</v>
      </c>
      <c r="D36" s="96" t="s">
        <v>162</v>
      </c>
      <c r="E36">
        <f t="shared" si="1"/>
        <v>3237.9611870391241</v>
      </c>
      <c r="F36">
        <f t="shared" si="2"/>
        <v>3238</v>
      </c>
      <c r="G36">
        <f t="shared" si="3"/>
        <v>-3.0398800001421478E-2</v>
      </c>
      <c r="H36">
        <f t="shared" si="4"/>
        <v>-3.0398800001421478E-2</v>
      </c>
      <c r="Q36">
        <f t="shared" si="5"/>
        <v>2.5708652034170847E-3</v>
      </c>
      <c r="R36" s="2">
        <f t="shared" si="6"/>
        <v>18841.841</v>
      </c>
      <c r="S36">
        <f t="shared" si="7"/>
        <v>1.0869988237191429E-3</v>
      </c>
      <c r="AD36">
        <v>8</v>
      </c>
      <c r="AE36" t="s">
        <v>121</v>
      </c>
      <c r="AG36" t="s">
        <v>123</v>
      </c>
      <c r="AJ36">
        <v>14009</v>
      </c>
      <c r="AK36">
        <v>-5.3134000045247376E-3</v>
      </c>
    </row>
    <row r="37" spans="1:37" ht="12.95" customHeight="1" x14ac:dyDescent="0.2">
      <c r="A37" s="95" t="s">
        <v>310</v>
      </c>
      <c r="B37" s="97" t="s">
        <v>151</v>
      </c>
      <c r="C37" s="96">
        <v>34630.254999999997</v>
      </c>
      <c r="D37" s="96" t="s">
        <v>162</v>
      </c>
      <c r="E37">
        <f t="shared" si="1"/>
        <v>4220.9816338501141</v>
      </c>
      <c r="F37">
        <f t="shared" si="2"/>
        <v>4221</v>
      </c>
      <c r="G37">
        <f t="shared" si="3"/>
        <v>-1.4384600006451365E-2</v>
      </c>
      <c r="H37">
        <f t="shared" si="4"/>
        <v>-1.4384600006451365E-2</v>
      </c>
      <c r="Q37">
        <f t="shared" si="5"/>
        <v>2.9883861680583008E-3</v>
      </c>
      <c r="R37" s="2">
        <f t="shared" si="6"/>
        <v>19611.754999999997</v>
      </c>
      <c r="S37">
        <f t="shared" si="7"/>
        <v>3.0182064861970391E-4</v>
      </c>
      <c r="AD37">
        <v>10</v>
      </c>
      <c r="AE37" t="s">
        <v>126</v>
      </c>
      <c r="AG37" t="s">
        <v>123</v>
      </c>
      <c r="AJ37">
        <v>14009</v>
      </c>
      <c r="AK37">
        <v>-2.313400007551536E-3</v>
      </c>
    </row>
    <row r="38" spans="1:37" ht="12.95" customHeight="1" x14ac:dyDescent="0.2">
      <c r="A38" s="95" t="s">
        <v>310</v>
      </c>
      <c r="B38" s="97" t="s">
        <v>151</v>
      </c>
      <c r="C38" s="96">
        <v>35692.298999999999</v>
      </c>
      <c r="D38" s="96" t="s">
        <v>162</v>
      </c>
      <c r="E38">
        <f t="shared" si="1"/>
        <v>5576.9914835384379</v>
      </c>
      <c r="F38">
        <f t="shared" si="2"/>
        <v>5577</v>
      </c>
      <c r="G38">
        <f t="shared" si="3"/>
        <v>-6.6702000040095299E-3</v>
      </c>
      <c r="H38">
        <f t="shared" si="4"/>
        <v>-6.6702000040095299E-3</v>
      </c>
      <c r="Q38">
        <f t="shared" si="5"/>
        <v>3.2871296488795631E-3</v>
      </c>
      <c r="R38" s="2">
        <f t="shared" si="6"/>
        <v>20673.798999999999</v>
      </c>
      <c r="S38">
        <f t="shared" si="7"/>
        <v>9.9148413816304418E-5</v>
      </c>
      <c r="AD38">
        <v>9</v>
      </c>
      <c r="AE38" t="s">
        <v>121</v>
      </c>
      <c r="AG38" t="s">
        <v>123</v>
      </c>
      <c r="AJ38">
        <v>14009</v>
      </c>
      <c r="AK38">
        <v>-1.3134000037098303E-3</v>
      </c>
    </row>
    <row r="39" spans="1:37" ht="12.95" customHeight="1" x14ac:dyDescent="0.2">
      <c r="A39" s="95" t="s">
        <v>310</v>
      </c>
      <c r="B39" s="97" t="s">
        <v>151</v>
      </c>
      <c r="C39" s="96">
        <v>35754.184999999998</v>
      </c>
      <c r="D39" s="96" t="s">
        <v>162</v>
      </c>
      <c r="E39">
        <f t="shared" si="1"/>
        <v>5656.0070662805938</v>
      </c>
      <c r="F39">
        <f t="shared" si="2"/>
        <v>5656</v>
      </c>
      <c r="G39">
        <f t="shared" si="3"/>
        <v>5.5343999993056059E-3</v>
      </c>
      <c r="H39">
        <f t="shared" si="4"/>
        <v>5.5343999993056059E-3</v>
      </c>
      <c r="Q39">
        <f t="shared" si="5"/>
        <v>3.2946261872308438E-3</v>
      </c>
      <c r="R39" s="2">
        <f t="shared" si="6"/>
        <v>20735.684999999998</v>
      </c>
      <c r="S39">
        <f t="shared" si="7"/>
        <v>5.0165867292559115E-6</v>
      </c>
      <c r="AD39">
        <v>7</v>
      </c>
      <c r="AE39" t="s">
        <v>121</v>
      </c>
      <c r="AG39" t="s">
        <v>123</v>
      </c>
      <c r="AJ39">
        <v>14012</v>
      </c>
      <c r="AK39">
        <v>1.4048799996089656E-2</v>
      </c>
    </row>
    <row r="40" spans="1:37" ht="12.95" customHeight="1" x14ac:dyDescent="0.2">
      <c r="A40" s="95" t="s">
        <v>310</v>
      </c>
      <c r="B40" s="97" t="s">
        <v>151</v>
      </c>
      <c r="C40" s="96">
        <v>36101.158000000003</v>
      </c>
      <c r="D40" s="96" t="s">
        <v>162</v>
      </c>
      <c r="E40">
        <f t="shared" si="1"/>
        <v>6099.0196020850553</v>
      </c>
      <c r="F40">
        <f t="shared" si="2"/>
        <v>6099</v>
      </c>
      <c r="G40">
        <f t="shared" si="3"/>
        <v>1.5352599999459926E-2</v>
      </c>
      <c r="H40">
        <f t="shared" si="4"/>
        <v>1.5352599999459926E-2</v>
      </c>
      <c r="Q40">
        <f t="shared" si="5"/>
        <v>3.3164527711060411E-3</v>
      </c>
      <c r="R40" s="2">
        <f t="shared" si="6"/>
        <v>21082.658000000003</v>
      </c>
      <c r="S40">
        <f t="shared" si="7"/>
        <v>1.4486884010261091E-4</v>
      </c>
      <c r="AD40">
        <v>11</v>
      </c>
      <c r="AE40" t="s">
        <v>126</v>
      </c>
      <c r="AG40" t="s">
        <v>123</v>
      </c>
      <c r="AJ40">
        <v>14018</v>
      </c>
      <c r="AK40">
        <v>-7.2268000003532507E-3</v>
      </c>
    </row>
    <row r="41" spans="1:37" ht="12.95" customHeight="1" x14ac:dyDescent="0.2">
      <c r="A41" s="95" t="s">
        <v>339</v>
      </c>
      <c r="B41" s="97" t="s">
        <v>151</v>
      </c>
      <c r="C41" s="96">
        <v>37923.671000000002</v>
      </c>
      <c r="D41" s="96" t="s">
        <v>162</v>
      </c>
      <c r="E41">
        <f t="shared" si="1"/>
        <v>8425.9905931033281</v>
      </c>
      <c r="F41">
        <f t="shared" si="2"/>
        <v>8426</v>
      </c>
      <c r="G41">
        <f t="shared" si="3"/>
        <v>-7.3676000029081479E-3</v>
      </c>
      <c r="H41">
        <f t="shared" si="4"/>
        <v>-7.3676000029081479E-3</v>
      </c>
      <c r="Q41">
        <f t="shared" si="5"/>
        <v>2.8677400318744186E-3</v>
      </c>
      <c r="R41" s="2">
        <f t="shared" si="6"/>
        <v>22905.171000000002</v>
      </c>
      <c r="S41">
        <f t="shared" si="7"/>
        <v>1.0476218562762279E-4</v>
      </c>
      <c r="AD41">
        <v>9</v>
      </c>
      <c r="AE41" t="s">
        <v>126</v>
      </c>
      <c r="AG41" t="s">
        <v>123</v>
      </c>
      <c r="AJ41">
        <v>14018</v>
      </c>
      <c r="AK41">
        <v>-2.2680000256514177E-4</v>
      </c>
    </row>
    <row r="42" spans="1:37" ht="12.95" customHeight="1" x14ac:dyDescent="0.2">
      <c r="A42" t="s">
        <v>82</v>
      </c>
      <c r="C42" s="26">
        <v>40038.353499999997</v>
      </c>
      <c r="D42" s="26"/>
      <c r="E42">
        <f t="shared" si="1"/>
        <v>11126.001420304008</v>
      </c>
      <c r="F42">
        <f t="shared" si="2"/>
        <v>11126</v>
      </c>
      <c r="G42">
        <f t="shared" si="3"/>
        <v>1.1123999938718043E-3</v>
      </c>
      <c r="I42">
        <f t="shared" ref="I42:I73" si="10">+G42</f>
        <v>1.1123999938718043E-3</v>
      </c>
      <c r="Q42">
        <f t="shared" si="5"/>
        <v>1.1608267836183232E-3</v>
      </c>
      <c r="R42" s="2">
        <f t="shared" si="6"/>
        <v>25019.853499999997</v>
      </c>
      <c r="S42">
        <f t="shared" si="7"/>
        <v>2.345153965153548E-9</v>
      </c>
      <c r="AJ42">
        <v>14026</v>
      </c>
      <c r="AK42">
        <v>-2.9276000059326179E-3</v>
      </c>
    </row>
    <row r="43" spans="1:37" ht="12.95" customHeight="1" x14ac:dyDescent="0.2">
      <c r="A43" s="14" t="s">
        <v>154</v>
      </c>
      <c r="B43" s="13" t="s">
        <v>151</v>
      </c>
      <c r="C43" s="27">
        <v>40094.745999999999</v>
      </c>
      <c r="D43" s="27"/>
      <c r="E43">
        <f t="shared" si="1"/>
        <v>11198.002943262145</v>
      </c>
      <c r="F43">
        <f t="shared" si="2"/>
        <v>11198</v>
      </c>
      <c r="G43">
        <f t="shared" si="3"/>
        <v>2.3051999960443936E-3</v>
      </c>
      <c r="I43">
        <f t="shared" si="10"/>
        <v>2.3051999960443936E-3</v>
      </c>
      <c r="Q43">
        <f t="shared" si="5"/>
        <v>1.0978653982395194E-3</v>
      </c>
      <c r="R43" s="2">
        <f t="shared" si="6"/>
        <v>25076.245999999999</v>
      </c>
      <c r="S43">
        <f t="shared" si="7"/>
        <v>1.4576568310566572E-6</v>
      </c>
      <c r="AD43">
        <v>5</v>
      </c>
      <c r="AE43" t="s">
        <v>126</v>
      </c>
      <c r="AG43" t="s">
        <v>123</v>
      </c>
      <c r="AJ43">
        <v>14040</v>
      </c>
      <c r="AK43">
        <v>-2.9040000008535571E-3</v>
      </c>
    </row>
    <row r="44" spans="1:37" ht="12.95" customHeight="1" x14ac:dyDescent="0.2">
      <c r="A44" s="14" t="s">
        <v>154</v>
      </c>
      <c r="B44" s="13" t="s">
        <v>151</v>
      </c>
      <c r="C44" s="27">
        <v>40116.677000000003</v>
      </c>
      <c r="D44" s="27"/>
      <c r="E44">
        <f t="shared" si="1"/>
        <v>11226.004280319292</v>
      </c>
      <c r="F44">
        <f t="shared" si="2"/>
        <v>11226</v>
      </c>
      <c r="G44">
        <f t="shared" si="3"/>
        <v>3.3524000027682632E-3</v>
      </c>
      <c r="I44">
        <f t="shared" si="10"/>
        <v>3.3524000027682632E-3</v>
      </c>
      <c r="Q44">
        <f t="shared" si="5"/>
        <v>1.0731356942347628E-3</v>
      </c>
      <c r="R44" s="2">
        <f t="shared" si="6"/>
        <v>25098.177000000003</v>
      </c>
      <c r="S44">
        <f t="shared" si="7"/>
        <v>5.1950457881546961E-6</v>
      </c>
      <c r="AD44">
        <v>6</v>
      </c>
      <c r="AE44" t="s">
        <v>126</v>
      </c>
      <c r="AG44" t="s">
        <v>123</v>
      </c>
      <c r="AJ44">
        <v>14083</v>
      </c>
      <c r="AK44">
        <v>-7.0458000045618974E-3</v>
      </c>
    </row>
    <row r="45" spans="1:37" ht="12.95" customHeight="1" x14ac:dyDescent="0.2">
      <c r="A45" s="14" t="s">
        <v>154</v>
      </c>
      <c r="B45" s="13" t="s">
        <v>151</v>
      </c>
      <c r="C45" s="27">
        <v>40145.65</v>
      </c>
      <c r="D45" s="27"/>
      <c r="E45">
        <f t="shared" si="1"/>
        <v>11262.996790398927</v>
      </c>
      <c r="F45">
        <f t="shared" si="2"/>
        <v>11263</v>
      </c>
      <c r="G45">
        <f t="shared" si="3"/>
        <v>-2.5137999982689507E-3</v>
      </c>
      <c r="I45">
        <f t="shared" si="10"/>
        <v>-2.5137999982689507E-3</v>
      </c>
      <c r="Q45">
        <f t="shared" si="5"/>
        <v>1.0402469591111393E-3</v>
      </c>
      <c r="R45" s="2">
        <f t="shared" si="6"/>
        <v>25127.15</v>
      </c>
      <c r="S45">
        <f t="shared" si="7"/>
        <v>1.2631249775262676E-5</v>
      </c>
      <c r="AD45">
        <v>10</v>
      </c>
      <c r="AE45" t="s">
        <v>121</v>
      </c>
      <c r="AG45" t="s">
        <v>123</v>
      </c>
      <c r="AJ45">
        <v>14091</v>
      </c>
      <c r="AK45">
        <v>-2.746600002865307E-3</v>
      </c>
    </row>
    <row r="46" spans="1:37" ht="12.95" customHeight="1" x14ac:dyDescent="0.2">
      <c r="A46" s="14" t="s">
        <v>154</v>
      </c>
      <c r="B46" s="13" t="s">
        <v>151</v>
      </c>
      <c r="C46" s="27">
        <v>40156.616000000002</v>
      </c>
      <c r="D46" s="27"/>
      <c r="E46">
        <f t="shared" si="1"/>
        <v>11276.998097323765</v>
      </c>
      <c r="F46">
        <f t="shared" si="2"/>
        <v>11277</v>
      </c>
      <c r="G46">
        <f t="shared" si="3"/>
        <v>-1.4902000039000995E-3</v>
      </c>
      <c r="I46">
        <f t="shared" si="10"/>
        <v>-1.4902000039000995E-3</v>
      </c>
      <c r="Q46">
        <f t="shared" si="5"/>
        <v>1.0277401690436654E-3</v>
      </c>
      <c r="R46" s="2">
        <f t="shared" si="6"/>
        <v>25138.116000000002</v>
      </c>
      <c r="S46">
        <f t="shared" si="7"/>
        <v>6.3400227145240774E-6</v>
      </c>
      <c r="AD46">
        <v>10</v>
      </c>
      <c r="AE46" t="s">
        <v>121</v>
      </c>
      <c r="AG46" t="s">
        <v>123</v>
      </c>
      <c r="AJ46">
        <v>14097</v>
      </c>
      <c r="AK46">
        <v>-9.0222000071662478E-3</v>
      </c>
    </row>
    <row r="47" spans="1:37" ht="12.95" customHeight="1" x14ac:dyDescent="0.2">
      <c r="A47" s="15" t="s">
        <v>82</v>
      </c>
      <c r="C47" s="26">
        <v>40403.330099999999</v>
      </c>
      <c r="D47" s="26"/>
      <c r="E47">
        <f t="shared" si="1"/>
        <v>11592.000818168652</v>
      </c>
      <c r="F47">
        <f t="shared" si="2"/>
        <v>11592</v>
      </c>
      <c r="G47">
        <f t="shared" si="3"/>
        <v>6.4079999719979241E-4</v>
      </c>
      <c r="I47">
        <f t="shared" si="10"/>
        <v>6.4079999719979241E-4</v>
      </c>
      <c r="Q47">
        <f t="shared" si="5"/>
        <v>7.3727966384558308E-4</v>
      </c>
      <c r="R47" s="2">
        <f t="shared" si="6"/>
        <v>25384.830099999999</v>
      </c>
      <c r="S47">
        <f t="shared" si="7"/>
        <v>9.3083260760828909E-9</v>
      </c>
      <c r="AJ47">
        <v>14097</v>
      </c>
      <c r="AK47">
        <v>-7.0222000067587942E-3</v>
      </c>
    </row>
    <row r="48" spans="1:37" ht="12.95" customHeight="1" x14ac:dyDescent="0.2">
      <c r="A48" s="14" t="s">
        <v>154</v>
      </c>
      <c r="B48" s="13" t="s">
        <v>151</v>
      </c>
      <c r="C48" s="27">
        <v>40416.639999999999</v>
      </c>
      <c r="D48" s="27"/>
      <c r="E48">
        <f t="shared" si="1"/>
        <v>11608.99479911329</v>
      </c>
      <c r="F48">
        <f t="shared" si="2"/>
        <v>11609</v>
      </c>
      <c r="G48">
        <f t="shared" si="3"/>
        <v>-4.0734000067459419E-3</v>
      </c>
      <c r="I48">
        <f t="shared" si="10"/>
        <v>-4.0734000067459419E-3</v>
      </c>
      <c r="Q48">
        <f t="shared" si="5"/>
        <v>7.2111073031692549E-4</v>
      </c>
      <c r="R48" s="2">
        <f t="shared" si="6"/>
        <v>25398.14</v>
      </c>
      <c r="S48">
        <f t="shared" si="7"/>
        <v>2.298733320781112E-5</v>
      </c>
      <c r="AD48">
        <v>10</v>
      </c>
      <c r="AE48" t="s">
        <v>130</v>
      </c>
      <c r="AG48" t="s">
        <v>123</v>
      </c>
      <c r="AJ48">
        <v>14148</v>
      </c>
      <c r="AK48">
        <v>-6.8648000014945865E-3</v>
      </c>
    </row>
    <row r="49" spans="1:37" ht="12.95" customHeight="1" x14ac:dyDescent="0.2">
      <c r="A49" s="14" t="s">
        <v>154</v>
      </c>
      <c r="B49" s="13" t="s">
        <v>151</v>
      </c>
      <c r="C49" s="27">
        <v>40466.771000000001</v>
      </c>
      <c r="D49" s="27"/>
      <c r="E49">
        <f t="shared" si="1"/>
        <v>11673.001685621501</v>
      </c>
      <c r="F49">
        <f t="shared" si="2"/>
        <v>11673</v>
      </c>
      <c r="G49">
        <f t="shared" si="3"/>
        <v>1.3201999972807243E-3</v>
      </c>
      <c r="I49">
        <f t="shared" si="10"/>
        <v>1.3201999972807243E-3</v>
      </c>
      <c r="Q49">
        <f t="shared" si="5"/>
        <v>6.597863680655805E-4</v>
      </c>
      <c r="R49" s="2">
        <f t="shared" si="6"/>
        <v>25448.271000000001</v>
      </c>
      <c r="S49">
        <f t="shared" si="7"/>
        <v>4.3614616165311751E-7</v>
      </c>
      <c r="AD49">
        <v>6</v>
      </c>
      <c r="AE49" t="s">
        <v>132</v>
      </c>
      <c r="AG49" t="s">
        <v>123</v>
      </c>
      <c r="AJ49">
        <v>14171</v>
      </c>
      <c r="AK49">
        <v>-7.5460000516613945E-4</v>
      </c>
    </row>
    <row r="50" spans="1:37" ht="12.95" customHeight="1" x14ac:dyDescent="0.2">
      <c r="A50" s="14" t="s">
        <v>154</v>
      </c>
      <c r="B50" s="13" t="s">
        <v>151</v>
      </c>
      <c r="C50" s="27">
        <v>40470.69</v>
      </c>
      <c r="D50" s="27"/>
      <c r="E50">
        <f t="shared" si="1"/>
        <v>11678.005435561176</v>
      </c>
      <c r="F50">
        <f t="shared" si="2"/>
        <v>11678</v>
      </c>
      <c r="G50">
        <f t="shared" si="3"/>
        <v>4.2572000020300038E-3</v>
      </c>
      <c r="I50">
        <f t="shared" si="10"/>
        <v>4.2572000020300038E-3</v>
      </c>
      <c r="Q50">
        <f t="shared" si="5"/>
        <v>6.5496524916588972E-4</v>
      </c>
      <c r="R50" s="2">
        <f t="shared" si="6"/>
        <v>25452.190000000002</v>
      </c>
      <c r="S50">
        <f t="shared" si="7"/>
        <v>1.2976095214741986E-5</v>
      </c>
      <c r="AD50">
        <v>14</v>
      </c>
      <c r="AE50" t="s">
        <v>130</v>
      </c>
      <c r="AG50" t="s">
        <v>123</v>
      </c>
      <c r="AJ50">
        <v>14354</v>
      </c>
      <c r="AK50">
        <v>1.3395999994827434E-3</v>
      </c>
    </row>
    <row r="51" spans="1:37" ht="12.95" customHeight="1" x14ac:dyDescent="0.2">
      <c r="A51" s="16" t="s">
        <v>82</v>
      </c>
      <c r="C51" s="26">
        <v>40768.304600000003</v>
      </c>
      <c r="D51" s="26"/>
      <c r="E51">
        <f t="shared" si="1"/>
        <v>12057.997534768978</v>
      </c>
      <c r="F51">
        <f t="shared" si="2"/>
        <v>12058</v>
      </c>
      <c r="G51">
        <f t="shared" si="3"/>
        <v>-1.9307999973534606E-3</v>
      </c>
      <c r="I51">
        <f t="shared" si="10"/>
        <v>-1.9307999973534606E-3</v>
      </c>
      <c r="Q51">
        <f t="shared" si="5"/>
        <v>2.7577355089070457E-4</v>
      </c>
      <c r="R51" s="2">
        <f t="shared" si="6"/>
        <v>25749.804600000003</v>
      </c>
      <c r="S51">
        <f t="shared" si="7"/>
        <v>4.8689668238108451E-6</v>
      </c>
      <c r="AD51">
        <v>10</v>
      </c>
      <c r="AE51" t="s">
        <v>130</v>
      </c>
      <c r="AG51" t="s">
        <v>123</v>
      </c>
      <c r="AJ51">
        <v>14376</v>
      </c>
      <c r="AK51">
        <v>3.6623999985749833E-3</v>
      </c>
    </row>
    <row r="52" spans="1:37" ht="12.95" customHeight="1" x14ac:dyDescent="0.2">
      <c r="A52" s="95" t="s">
        <v>367</v>
      </c>
      <c r="B52" s="97" t="s">
        <v>151</v>
      </c>
      <c r="C52" s="96">
        <v>40784.749000000003</v>
      </c>
      <c r="D52" s="96" t="s">
        <v>162</v>
      </c>
      <c r="E52">
        <f t="shared" si="1"/>
        <v>12078.993621910578</v>
      </c>
      <c r="F52">
        <f t="shared" si="2"/>
        <v>12079</v>
      </c>
      <c r="G52">
        <f t="shared" si="3"/>
        <v>-4.9953999987337738E-3</v>
      </c>
      <c r="I52">
        <f t="shared" si="10"/>
        <v>-4.9953999987337738E-3</v>
      </c>
      <c r="Q52">
        <f t="shared" si="5"/>
        <v>2.5408222238487016E-4</v>
      </c>
      <c r="R52" s="2">
        <f t="shared" si="6"/>
        <v>25766.249000000003</v>
      </c>
      <c r="S52">
        <f t="shared" si="7"/>
        <v>2.7557063589840733E-5</v>
      </c>
      <c r="AD52">
        <v>8</v>
      </c>
      <c r="AE52" t="s">
        <v>132</v>
      </c>
      <c r="AG52" t="s">
        <v>123</v>
      </c>
      <c r="AJ52">
        <v>14390</v>
      </c>
      <c r="AK52">
        <v>-4.314000005251728E-3</v>
      </c>
    </row>
    <row r="53" spans="1:37" ht="12.95" customHeight="1" x14ac:dyDescent="0.2">
      <c r="A53" s="16" t="s">
        <v>122</v>
      </c>
      <c r="C53" s="26">
        <v>40796.504000000001</v>
      </c>
      <c r="D53" s="26"/>
      <c r="E53">
        <f t="shared" si="1"/>
        <v>12094.002318144523</v>
      </c>
      <c r="F53">
        <f t="shared" si="2"/>
        <v>12094</v>
      </c>
      <c r="G53">
        <f t="shared" si="3"/>
        <v>1.8156000005546957E-3</v>
      </c>
      <c r="I53">
        <f t="shared" si="10"/>
        <v>1.8156000005546957E-3</v>
      </c>
      <c r="Q53">
        <f t="shared" si="5"/>
        <v>2.3854122015462206E-4</v>
      </c>
      <c r="R53" s="2">
        <f t="shared" si="6"/>
        <v>25778.004000000001</v>
      </c>
      <c r="S53">
        <f t="shared" si="7"/>
        <v>2.4871143968369677E-6</v>
      </c>
      <c r="AD53">
        <v>13</v>
      </c>
      <c r="AE53" t="s">
        <v>126</v>
      </c>
      <c r="AG53" t="s">
        <v>123</v>
      </c>
      <c r="AJ53">
        <v>14390</v>
      </c>
      <c r="AK53">
        <v>8.5999992734286934E-5</v>
      </c>
    </row>
    <row r="54" spans="1:37" ht="12.95" customHeight="1" x14ac:dyDescent="0.2">
      <c r="A54" s="95" t="s">
        <v>378</v>
      </c>
      <c r="B54" s="97" t="s">
        <v>151</v>
      </c>
      <c r="C54" s="96">
        <v>40800.398000000001</v>
      </c>
      <c r="D54" s="96" t="s">
        <v>162</v>
      </c>
      <c r="E54">
        <f t="shared" si="1"/>
        <v>12098.974148270852</v>
      </c>
      <c r="F54">
        <f t="shared" si="2"/>
        <v>12099</v>
      </c>
      <c r="G54">
        <f t="shared" si="3"/>
        <v>-2.0247400003427174E-2</v>
      </c>
      <c r="I54">
        <f t="shared" si="10"/>
        <v>-2.0247400003427174E-2</v>
      </c>
      <c r="Q54">
        <f t="shared" si="5"/>
        <v>2.3335214604923611E-4</v>
      </c>
      <c r="R54" s="2">
        <f t="shared" si="6"/>
        <v>25781.898000000001</v>
      </c>
      <c r="S54">
        <f t="shared" si="7"/>
        <v>4.1946120860828255E-4</v>
      </c>
      <c r="AJ54">
        <v>14395</v>
      </c>
      <c r="AK54">
        <v>-3.7700000393670052E-4</v>
      </c>
    </row>
    <row r="55" spans="1:37" ht="12.95" customHeight="1" x14ac:dyDescent="0.2">
      <c r="A55" s="95" t="s">
        <v>367</v>
      </c>
      <c r="B55" s="97" t="s">
        <v>151</v>
      </c>
      <c r="C55" s="96">
        <v>40806.682999999997</v>
      </c>
      <c r="D55" s="96" t="s">
        <v>162</v>
      </c>
      <c r="E55">
        <f t="shared" si="1"/>
        <v>12106.998789345313</v>
      </c>
      <c r="F55">
        <f t="shared" si="2"/>
        <v>12107</v>
      </c>
      <c r="G55">
        <f t="shared" si="3"/>
        <v>-9.4820000231266022E-4</v>
      </c>
      <c r="I55">
        <f t="shared" si="10"/>
        <v>-9.4820000231266022E-4</v>
      </c>
      <c r="Q55">
        <f t="shared" si="5"/>
        <v>2.2504053785083085E-4</v>
      </c>
      <c r="R55" s="2">
        <f t="shared" si="6"/>
        <v>25788.182999999997</v>
      </c>
      <c r="S55">
        <f t="shared" si="7"/>
        <v>1.3764933650831202E-6</v>
      </c>
      <c r="AC55" t="s">
        <v>135</v>
      </c>
      <c r="AD55">
        <v>8</v>
      </c>
      <c r="AE55" t="s">
        <v>121</v>
      </c>
      <c r="AG55" t="s">
        <v>123</v>
      </c>
      <c r="AJ55">
        <v>14405</v>
      </c>
      <c r="AK55">
        <v>-6.503000004158821E-3</v>
      </c>
    </row>
    <row r="56" spans="1:37" ht="12.95" customHeight="1" x14ac:dyDescent="0.2">
      <c r="A56" s="16" t="s">
        <v>124</v>
      </c>
      <c r="C56" s="26">
        <v>40811.379000000001</v>
      </c>
      <c r="D56" s="26"/>
      <c r="E56">
        <f t="shared" si="1"/>
        <v>12112.994607083694</v>
      </c>
      <c r="F56">
        <f t="shared" si="2"/>
        <v>12113</v>
      </c>
      <c r="G56">
        <f t="shared" si="3"/>
        <v>-4.2238000023644418E-3</v>
      </c>
      <c r="I56">
        <f t="shared" si="10"/>
        <v>-4.2238000023644418E-3</v>
      </c>
      <c r="Q56">
        <f t="shared" si="5"/>
        <v>2.1879949007796995E-4</v>
      </c>
      <c r="R56" s="2">
        <f t="shared" si="6"/>
        <v>25792.879000000001</v>
      </c>
      <c r="S56">
        <f t="shared" si="7"/>
        <v>1.9736690250249575E-5</v>
      </c>
      <c r="AC56" t="s">
        <v>135</v>
      </c>
      <c r="AD56">
        <v>7</v>
      </c>
      <c r="AE56" t="s">
        <v>121</v>
      </c>
      <c r="AG56" t="s">
        <v>123</v>
      </c>
      <c r="AJ56">
        <v>14405</v>
      </c>
      <c r="AK56">
        <v>-1.5030000067781657E-3</v>
      </c>
    </row>
    <row r="57" spans="1:37" ht="12.95" customHeight="1" x14ac:dyDescent="0.2">
      <c r="A57" s="16" t="s">
        <v>124</v>
      </c>
      <c r="C57" s="26">
        <v>40851.334000000003</v>
      </c>
      <c r="D57" s="26"/>
      <c r="E57">
        <f t="shared" si="1"/>
        <v>12164.008852768713</v>
      </c>
      <c r="F57">
        <f t="shared" si="2"/>
        <v>12164</v>
      </c>
      <c r="G57">
        <f t="shared" si="3"/>
        <v>6.9336000015027821E-3</v>
      </c>
      <c r="I57">
        <f t="shared" si="10"/>
        <v>6.9336000015027821E-3</v>
      </c>
      <c r="Q57">
        <f t="shared" si="5"/>
        <v>1.6549651137612482E-4</v>
      </c>
      <c r="R57" s="2">
        <f t="shared" si="6"/>
        <v>25832.834000000003</v>
      </c>
      <c r="S57">
        <f t="shared" si="7"/>
        <v>4.5807224853064638E-5</v>
      </c>
      <c r="AC57" t="s">
        <v>135</v>
      </c>
      <c r="AD57">
        <v>6</v>
      </c>
      <c r="AE57" t="s">
        <v>126</v>
      </c>
      <c r="AG57" t="s">
        <v>123</v>
      </c>
      <c r="AJ57">
        <v>14424</v>
      </c>
      <c r="AK57">
        <v>3.4576000034576282E-3</v>
      </c>
    </row>
    <row r="58" spans="1:37" ht="12.95" customHeight="1" x14ac:dyDescent="0.2">
      <c r="A58" s="95" t="s">
        <v>367</v>
      </c>
      <c r="B58" s="97" t="s">
        <v>151</v>
      </c>
      <c r="C58" s="96">
        <v>40858.375</v>
      </c>
      <c r="D58" s="96" t="s">
        <v>162</v>
      </c>
      <c r="E58">
        <f t="shared" si="1"/>
        <v>12172.998748998672</v>
      </c>
      <c r="F58">
        <f t="shared" si="2"/>
        <v>12173</v>
      </c>
      <c r="G58">
        <f t="shared" si="3"/>
        <v>-9.7980000282404944E-4</v>
      </c>
      <c r="I58">
        <f t="shared" si="10"/>
        <v>-9.7980000282404944E-4</v>
      </c>
      <c r="Q58">
        <f t="shared" si="5"/>
        <v>1.5604290721526505E-4</v>
      </c>
      <c r="R58" s="2">
        <f t="shared" si="6"/>
        <v>25839.875</v>
      </c>
      <c r="S58">
        <f t="shared" si="7"/>
        <v>1.2901391162865783E-6</v>
      </c>
      <c r="AC58" t="s">
        <v>135</v>
      </c>
      <c r="AD58">
        <v>7</v>
      </c>
      <c r="AE58" t="s">
        <v>132</v>
      </c>
      <c r="AG58" t="s">
        <v>123</v>
      </c>
      <c r="AJ58">
        <v>14464</v>
      </c>
      <c r="AK58">
        <v>9.5359999249922112E-4</v>
      </c>
    </row>
    <row r="59" spans="1:37" ht="12.95" customHeight="1" x14ac:dyDescent="0.2">
      <c r="A59" s="95" t="s">
        <v>367</v>
      </c>
      <c r="B59" s="97" t="s">
        <v>151</v>
      </c>
      <c r="C59" s="96">
        <v>40864.642</v>
      </c>
      <c r="D59" s="96" t="s">
        <v>162</v>
      </c>
      <c r="E59">
        <f t="shared" si="1"/>
        <v>12181.000407807533</v>
      </c>
      <c r="F59">
        <f t="shared" si="2"/>
        <v>12181</v>
      </c>
      <c r="G59">
        <f t="shared" si="3"/>
        <v>3.1939999462338164E-4</v>
      </c>
      <c r="I59">
        <f t="shared" si="10"/>
        <v>3.1939999462338164E-4</v>
      </c>
      <c r="Q59">
        <f t="shared" si="5"/>
        <v>1.476278170777761E-4</v>
      </c>
      <c r="R59" s="2">
        <f t="shared" si="6"/>
        <v>25846.142</v>
      </c>
      <c r="S59">
        <f t="shared" si="7"/>
        <v>2.9505680978759035E-8</v>
      </c>
      <c r="AC59" t="s">
        <v>135</v>
      </c>
      <c r="AG59" t="s">
        <v>138</v>
      </c>
      <c r="AJ59">
        <v>14478</v>
      </c>
      <c r="AK59">
        <v>-6.022800000209827E-3</v>
      </c>
    </row>
    <row r="60" spans="1:37" ht="12.95" customHeight="1" x14ac:dyDescent="0.2">
      <c r="A60" s="16" t="s">
        <v>82</v>
      </c>
      <c r="C60" s="26">
        <v>41133.283100000001</v>
      </c>
      <c r="D60" s="26"/>
      <c r="E60">
        <f t="shared" si="1"/>
        <v>12523.99935853943</v>
      </c>
      <c r="F60">
        <f t="shared" si="2"/>
        <v>12524</v>
      </c>
      <c r="G60">
        <f t="shared" si="3"/>
        <v>-5.0239999836776406E-4</v>
      </c>
      <c r="I60">
        <f t="shared" si="10"/>
        <v>-5.0239999836776406E-4</v>
      </c>
      <c r="Q60">
        <f t="shared" si="5"/>
        <v>-2.2369155524630535E-4</v>
      </c>
      <c r="R60" s="2">
        <f t="shared" si="6"/>
        <v>26114.783100000001</v>
      </c>
      <c r="S60">
        <f t="shared" si="7"/>
        <v>7.7678396267187381E-8</v>
      </c>
      <c r="AC60" t="s">
        <v>135</v>
      </c>
      <c r="AD60">
        <v>8</v>
      </c>
      <c r="AE60" t="s">
        <v>121</v>
      </c>
      <c r="AG60" t="s">
        <v>123</v>
      </c>
      <c r="AJ60">
        <v>14478</v>
      </c>
      <c r="AK60">
        <v>9.7719999757828191E-4</v>
      </c>
    </row>
    <row r="61" spans="1:37" ht="12.95" customHeight="1" x14ac:dyDescent="0.2">
      <c r="A61" s="16" t="s">
        <v>125</v>
      </c>
      <c r="C61" s="26">
        <v>41139.548000000003</v>
      </c>
      <c r="D61" s="26"/>
      <c r="E61">
        <f t="shared" si="1"/>
        <v>12531.998336083971</v>
      </c>
      <c r="F61">
        <f t="shared" si="2"/>
        <v>12532</v>
      </c>
      <c r="G61">
        <f t="shared" si="3"/>
        <v>-1.3031999988015741E-3</v>
      </c>
      <c r="I61">
        <f t="shared" si="10"/>
        <v>-1.3031999988015741E-3</v>
      </c>
      <c r="Q61">
        <f t="shared" si="5"/>
        <v>-2.3259748539215461E-4</v>
      </c>
      <c r="R61" s="2">
        <f t="shared" si="6"/>
        <v>26121.048000000003</v>
      </c>
      <c r="S61">
        <f t="shared" si="7"/>
        <v>1.1461897417185663E-6</v>
      </c>
      <c r="AC61" t="s">
        <v>135</v>
      </c>
      <c r="AD61">
        <v>15</v>
      </c>
      <c r="AE61" t="s">
        <v>130</v>
      </c>
      <c r="AG61" t="s">
        <v>123</v>
      </c>
      <c r="AJ61">
        <v>14489</v>
      </c>
      <c r="AK61">
        <v>3.6385999992489815E-3</v>
      </c>
    </row>
    <row r="62" spans="1:37" ht="12.95" customHeight="1" x14ac:dyDescent="0.2">
      <c r="A62" s="95" t="s">
        <v>398</v>
      </c>
      <c r="B62" s="97" t="s">
        <v>151</v>
      </c>
      <c r="C62" s="96">
        <v>41153.646000000001</v>
      </c>
      <c r="D62" s="96" t="s">
        <v>162</v>
      </c>
      <c r="E62">
        <f t="shared" si="1"/>
        <v>12549.998557224435</v>
      </c>
      <c r="F62">
        <f t="shared" si="2"/>
        <v>12550</v>
      </c>
      <c r="G62">
        <f t="shared" si="3"/>
        <v>-1.1299999969196506E-3</v>
      </c>
      <c r="I62">
        <f t="shared" si="10"/>
        <v>-1.1299999969196506E-3</v>
      </c>
      <c r="Q62">
        <f t="shared" si="5"/>
        <v>-2.5267673155434517E-4</v>
      </c>
      <c r="R62" s="2">
        <f t="shared" si="6"/>
        <v>26135.146000000001</v>
      </c>
      <c r="S62">
        <f t="shared" si="7"/>
        <v>7.6969611195124213E-7</v>
      </c>
      <c r="AC62" t="s">
        <v>135</v>
      </c>
      <c r="AG62" t="s">
        <v>138</v>
      </c>
      <c r="AJ62">
        <v>14498</v>
      </c>
      <c r="AK62">
        <v>6.7252000008011237E-3</v>
      </c>
    </row>
    <row r="63" spans="1:37" ht="12.95" customHeight="1" x14ac:dyDescent="0.2">
      <c r="A63" s="95" t="s">
        <v>398</v>
      </c>
      <c r="B63" s="97" t="s">
        <v>151</v>
      </c>
      <c r="C63" s="96">
        <v>41156.777000000002</v>
      </c>
      <c r="D63" s="96" t="s">
        <v>162</v>
      </c>
      <c r="E63">
        <f t="shared" si="1"/>
        <v>12553.996194647532</v>
      </c>
      <c r="F63">
        <f t="shared" si="2"/>
        <v>12554</v>
      </c>
      <c r="G63">
        <f t="shared" si="3"/>
        <v>-2.9804000005242415E-3</v>
      </c>
      <c r="I63">
        <f t="shared" si="10"/>
        <v>-2.9804000005242415E-3</v>
      </c>
      <c r="Q63">
        <f t="shared" si="5"/>
        <v>-2.5714647748225662E-4</v>
      </c>
      <c r="R63" s="2">
        <f t="shared" si="6"/>
        <v>26138.277000000002</v>
      </c>
      <c r="S63">
        <f t="shared" si="7"/>
        <v>7.4161097507605823E-6</v>
      </c>
      <c r="AC63" t="s">
        <v>135</v>
      </c>
      <c r="AG63" t="s">
        <v>138</v>
      </c>
      <c r="AJ63">
        <v>14515</v>
      </c>
      <c r="AK63">
        <v>-8.8900000264402479E-4</v>
      </c>
    </row>
    <row r="64" spans="1:37" ht="12.95" customHeight="1" x14ac:dyDescent="0.2">
      <c r="A64" s="16" t="s">
        <v>125</v>
      </c>
      <c r="C64" s="26">
        <v>41157.565999999999</v>
      </c>
      <c r="D64" s="26"/>
      <c r="E64">
        <f t="shared" si="1"/>
        <v>12555.003583956639</v>
      </c>
      <c r="F64">
        <f t="shared" si="2"/>
        <v>12555</v>
      </c>
      <c r="G64">
        <f t="shared" si="3"/>
        <v>2.8069999971194193E-3</v>
      </c>
      <c r="I64">
        <f t="shared" si="10"/>
        <v>2.8069999971194193E-3</v>
      </c>
      <c r="Q64">
        <f t="shared" si="5"/>
        <v>-2.5826435096566736E-4</v>
      </c>
      <c r="R64" s="2">
        <f t="shared" si="6"/>
        <v>26139.065999999999</v>
      </c>
      <c r="S64">
        <f t="shared" si="7"/>
        <v>9.395845523641491E-6</v>
      </c>
      <c r="AC64" t="s">
        <v>135</v>
      </c>
      <c r="AD64">
        <v>9</v>
      </c>
      <c r="AE64" t="s">
        <v>130</v>
      </c>
      <c r="AG64" t="s">
        <v>123</v>
      </c>
      <c r="AJ64">
        <v>14535</v>
      </c>
      <c r="AK64">
        <v>-2.1410000044852495E-3</v>
      </c>
    </row>
    <row r="65" spans="1:37" ht="12.95" customHeight="1" x14ac:dyDescent="0.2">
      <c r="A65" s="16" t="s">
        <v>125</v>
      </c>
      <c r="C65" s="26">
        <v>41165.4</v>
      </c>
      <c r="D65" s="26"/>
      <c r="E65">
        <f t="shared" si="1"/>
        <v>12565.005976665851</v>
      </c>
      <c r="F65">
        <f t="shared" si="2"/>
        <v>12565</v>
      </c>
      <c r="G65">
        <f t="shared" si="3"/>
        <v>4.6809999985271133E-3</v>
      </c>
      <c r="I65">
        <f t="shared" si="10"/>
        <v>4.6809999985271133E-3</v>
      </c>
      <c r="Q65">
        <f t="shared" si="5"/>
        <v>-2.6945269983126921E-4</v>
      </c>
      <c r="R65" s="2">
        <f t="shared" si="6"/>
        <v>26146.9</v>
      </c>
      <c r="S65">
        <f t="shared" si="7"/>
        <v>2.4506981918683792E-5</v>
      </c>
      <c r="AC65" t="s">
        <v>135</v>
      </c>
      <c r="AG65" t="s">
        <v>138</v>
      </c>
      <c r="AJ65">
        <v>14540</v>
      </c>
      <c r="AK65">
        <v>2.7960000006714836E-3</v>
      </c>
    </row>
    <row r="66" spans="1:37" ht="12.95" customHeight="1" x14ac:dyDescent="0.2">
      <c r="A66" s="16" t="s">
        <v>125</v>
      </c>
      <c r="C66" s="26">
        <v>41176.360999999997</v>
      </c>
      <c r="D66" s="26"/>
      <c r="E66">
        <f t="shared" si="1"/>
        <v>12579.000899628014</v>
      </c>
      <c r="F66">
        <f t="shared" si="2"/>
        <v>12579</v>
      </c>
      <c r="G66">
        <f t="shared" si="3"/>
        <v>7.0459999551530927E-4</v>
      </c>
      <c r="I66">
        <f t="shared" si="10"/>
        <v>7.0459999551530927E-4</v>
      </c>
      <c r="Q66">
        <f t="shared" si="5"/>
        <v>-2.851457547393358E-4</v>
      </c>
      <c r="R66" s="2">
        <f t="shared" si="6"/>
        <v>26157.860999999997</v>
      </c>
      <c r="S66">
        <f t="shared" si="7"/>
        <v>9.7959665014713029E-7</v>
      </c>
      <c r="AC66" t="s">
        <v>135</v>
      </c>
      <c r="AD66">
        <v>6</v>
      </c>
      <c r="AE66" t="s">
        <v>121</v>
      </c>
      <c r="AG66" t="s">
        <v>123</v>
      </c>
      <c r="AJ66">
        <v>14557</v>
      </c>
      <c r="AK66">
        <v>-8.1820000923471525E-4</v>
      </c>
    </row>
    <row r="67" spans="1:37" ht="12.95" customHeight="1" x14ac:dyDescent="0.2">
      <c r="A67" s="95" t="s">
        <v>398</v>
      </c>
      <c r="B67" s="97" t="s">
        <v>151</v>
      </c>
      <c r="C67" s="96">
        <v>41212.39</v>
      </c>
      <c r="D67" s="96" t="s">
        <v>162</v>
      </c>
      <c r="E67">
        <f t="shared" si="1"/>
        <v>12625.002457825623</v>
      </c>
      <c r="F67">
        <f t="shared" si="2"/>
        <v>12625</v>
      </c>
      <c r="G67">
        <f t="shared" si="3"/>
        <v>1.9249999968451448E-3</v>
      </c>
      <c r="I67">
        <f t="shared" si="10"/>
        <v>1.9249999968451448E-3</v>
      </c>
      <c r="Q67">
        <f t="shared" si="5"/>
        <v>-3.3694987422770717E-4</v>
      </c>
      <c r="R67" s="2">
        <f t="shared" si="6"/>
        <v>26193.89</v>
      </c>
      <c r="S67">
        <f t="shared" si="7"/>
        <v>5.1164172192464914E-6</v>
      </c>
      <c r="AC67" t="s">
        <v>135</v>
      </c>
      <c r="AD67">
        <v>6</v>
      </c>
      <c r="AE67" t="s">
        <v>126</v>
      </c>
      <c r="AG67" t="s">
        <v>123</v>
      </c>
      <c r="AJ67">
        <v>14561</v>
      </c>
      <c r="AK67">
        <v>-1.3668600004166365E-2</v>
      </c>
    </row>
    <row r="68" spans="1:37" ht="12.95" customHeight="1" x14ac:dyDescent="0.2">
      <c r="A68" s="95" t="s">
        <v>413</v>
      </c>
      <c r="B68" s="97" t="s">
        <v>151</v>
      </c>
      <c r="C68" s="96">
        <v>41212.394</v>
      </c>
      <c r="D68" s="96" t="s">
        <v>162</v>
      </c>
      <c r="E68">
        <f t="shared" si="1"/>
        <v>12625.00756499576</v>
      </c>
      <c r="F68">
        <f t="shared" si="2"/>
        <v>12625</v>
      </c>
      <c r="G68">
        <f t="shared" si="3"/>
        <v>5.924999997660052E-3</v>
      </c>
      <c r="I68">
        <f t="shared" si="10"/>
        <v>5.924999997660052E-3</v>
      </c>
      <c r="Q68">
        <f t="shared" si="5"/>
        <v>-3.3694987422770717E-4</v>
      </c>
      <c r="R68" s="2">
        <f t="shared" si="6"/>
        <v>26193.894</v>
      </c>
      <c r="S68">
        <f t="shared" si="7"/>
        <v>3.9212016198035124E-5</v>
      </c>
      <c r="AC68" t="s">
        <v>135</v>
      </c>
      <c r="AD68">
        <v>6</v>
      </c>
      <c r="AE68" t="s">
        <v>121</v>
      </c>
      <c r="AG68" t="s">
        <v>123</v>
      </c>
      <c r="AJ68">
        <v>14805</v>
      </c>
      <c r="AK68">
        <v>-1.5429999984917231E-3</v>
      </c>
    </row>
    <row r="69" spans="1:37" ht="12.95" customHeight="1" x14ac:dyDescent="0.2">
      <c r="A69" s="95" t="s">
        <v>398</v>
      </c>
      <c r="B69" s="97" t="s">
        <v>151</v>
      </c>
      <c r="C69" s="96">
        <v>41241.366999999998</v>
      </c>
      <c r="D69" s="96" t="s">
        <v>162</v>
      </c>
      <c r="E69">
        <f t="shared" si="1"/>
        <v>12662.000075075397</v>
      </c>
      <c r="F69">
        <f t="shared" si="2"/>
        <v>12662</v>
      </c>
      <c r="G69">
        <f t="shared" si="3"/>
        <v>5.879999662283808E-5</v>
      </c>
      <c r="I69">
        <f t="shared" si="10"/>
        <v>5.879999662283808E-5</v>
      </c>
      <c r="Q69">
        <f t="shared" si="5"/>
        <v>-3.7888681140002545E-4</v>
      </c>
      <c r="R69" s="2">
        <f t="shared" si="6"/>
        <v>26222.866999999998</v>
      </c>
      <c r="S69">
        <f t="shared" si="7"/>
        <v>1.9156974191724298E-7</v>
      </c>
      <c r="AC69" t="s">
        <v>135</v>
      </c>
      <c r="AD69">
        <v>6</v>
      </c>
      <c r="AE69" t="s">
        <v>126</v>
      </c>
      <c r="AG69" t="s">
        <v>123</v>
      </c>
      <c r="AJ69">
        <v>14805</v>
      </c>
      <c r="AK69">
        <v>3.4569999988889322E-3</v>
      </c>
    </row>
    <row r="70" spans="1:37" ht="12.95" customHeight="1" x14ac:dyDescent="0.2">
      <c r="A70" s="16" t="s">
        <v>63</v>
      </c>
      <c r="C70" s="26">
        <f>+C53</f>
        <v>40796.504000000001</v>
      </c>
      <c r="D70" s="26" t="s">
        <v>65</v>
      </c>
      <c r="E70">
        <f t="shared" si="1"/>
        <v>12094.002318144523</v>
      </c>
      <c r="F70">
        <f t="shared" si="2"/>
        <v>12094</v>
      </c>
      <c r="G70">
        <f t="shared" si="3"/>
        <v>1.8156000005546957E-3</v>
      </c>
      <c r="H70">
        <f>+G70</f>
        <v>1.8156000005546957E-3</v>
      </c>
      <c r="I70">
        <f t="shared" si="10"/>
        <v>1.8156000005546957E-3</v>
      </c>
      <c r="Q70">
        <f t="shared" si="5"/>
        <v>2.3854122015462206E-4</v>
      </c>
      <c r="R70" s="2">
        <f t="shared" si="6"/>
        <v>25778.004000000001</v>
      </c>
      <c r="S70">
        <f t="shared" si="7"/>
        <v>2.4871143968369677E-6</v>
      </c>
      <c r="AC70" t="s">
        <v>135</v>
      </c>
      <c r="AD70">
        <v>8</v>
      </c>
      <c r="AE70" t="s">
        <v>126</v>
      </c>
      <c r="AG70" t="s">
        <v>123</v>
      </c>
      <c r="AJ70">
        <v>14828</v>
      </c>
      <c r="AK70">
        <v>-1.432800003385637E-3</v>
      </c>
    </row>
    <row r="71" spans="1:37" ht="12.95" customHeight="1" x14ac:dyDescent="0.2">
      <c r="A71" s="16" t="s">
        <v>127</v>
      </c>
      <c r="C71" s="26">
        <v>41490.427000000003</v>
      </c>
      <c r="D71" s="26"/>
      <c r="E71">
        <f t="shared" si="1"/>
        <v>12979.998023525159</v>
      </c>
      <c r="F71">
        <f t="shared" si="2"/>
        <v>12980</v>
      </c>
      <c r="G71">
        <f t="shared" si="3"/>
        <v>-1.5480000001844019E-3</v>
      </c>
      <c r="I71">
        <f t="shared" si="10"/>
        <v>-1.5480000001844019E-3</v>
      </c>
      <c r="Q71">
        <f t="shared" si="5"/>
        <v>-7.4918440326554592E-4</v>
      </c>
      <c r="R71" s="2">
        <f t="shared" si="6"/>
        <v>26471.927000000003</v>
      </c>
      <c r="S71">
        <f t="shared" si="7"/>
        <v>6.3810635788082814E-7</v>
      </c>
      <c r="AC71" t="s">
        <v>135</v>
      </c>
      <c r="AG71" t="s">
        <v>138</v>
      </c>
      <c r="AJ71">
        <v>14828</v>
      </c>
      <c r="AK71">
        <v>1.5672000008635223E-3</v>
      </c>
    </row>
    <row r="72" spans="1:37" ht="12.95" customHeight="1" x14ac:dyDescent="0.2">
      <c r="A72" s="16" t="s">
        <v>127</v>
      </c>
      <c r="C72" s="26">
        <v>41493.56</v>
      </c>
      <c r="D72" s="26"/>
      <c r="E72">
        <f t="shared" si="1"/>
        <v>12983.998214533316</v>
      </c>
      <c r="F72">
        <f t="shared" si="2"/>
        <v>12984</v>
      </c>
      <c r="G72">
        <f t="shared" si="3"/>
        <v>-1.3984000033815391E-3</v>
      </c>
      <c r="I72">
        <f t="shared" si="10"/>
        <v>-1.3984000033815391E-3</v>
      </c>
      <c r="Q72">
        <f t="shared" si="5"/>
        <v>-7.5395480617863365E-4</v>
      </c>
      <c r="R72" s="2">
        <f t="shared" si="6"/>
        <v>26475.059999999998</v>
      </c>
      <c r="S72">
        <f t="shared" si="7"/>
        <v>4.1530961219789173E-7</v>
      </c>
      <c r="AC72" t="s">
        <v>135</v>
      </c>
      <c r="AG72" t="s">
        <v>138</v>
      </c>
      <c r="AJ72">
        <v>14848</v>
      </c>
      <c r="AK72">
        <v>-5.6848000022000633E-3</v>
      </c>
    </row>
    <row r="73" spans="1:37" ht="12.95" customHeight="1" x14ac:dyDescent="0.2">
      <c r="A73" s="16" t="s">
        <v>82</v>
      </c>
      <c r="C73" s="26">
        <v>41499.044399999999</v>
      </c>
      <c r="D73" s="26"/>
      <c r="E73">
        <f t="shared" si="1"/>
        <v>12991.000655505282</v>
      </c>
      <c r="F73">
        <f t="shared" si="2"/>
        <v>12991</v>
      </c>
      <c r="G73">
        <f t="shared" si="3"/>
        <v>5.1339999481569976E-4</v>
      </c>
      <c r="I73">
        <f t="shared" si="10"/>
        <v>5.1339999481569976E-4</v>
      </c>
      <c r="Q73">
        <f t="shared" si="5"/>
        <v>-7.6230974109859316E-4</v>
      </c>
      <c r="R73" s="2">
        <f t="shared" si="6"/>
        <v>26480.544399999999</v>
      </c>
      <c r="S73">
        <f t="shared" si="7"/>
        <v>1.6274353303065149E-6</v>
      </c>
      <c r="AJ73">
        <v>14856</v>
      </c>
      <c r="AK73">
        <v>-8.8560000585857779E-4</v>
      </c>
    </row>
    <row r="74" spans="1:37" ht="12.95" customHeight="1" x14ac:dyDescent="0.2">
      <c r="A74" s="16" t="s">
        <v>128</v>
      </c>
      <c r="C74" s="26">
        <v>41504.527000000002</v>
      </c>
      <c r="D74" s="26"/>
      <c r="E74">
        <f t="shared" si="1"/>
        <v>12998.000798250692</v>
      </c>
      <c r="F74">
        <f t="shared" si="2"/>
        <v>12998</v>
      </c>
      <c r="G74">
        <f t="shared" si="3"/>
        <v>6.2520000210497528E-4</v>
      </c>
      <c r="I74">
        <f t="shared" ref="I74:I105" si="11">+G74</f>
        <v>6.2520000210497528E-4</v>
      </c>
      <c r="Q74">
        <f t="shared" si="5"/>
        <v>-7.7067324124661593E-4</v>
      </c>
      <c r="R74" s="2">
        <f t="shared" si="6"/>
        <v>26486.027000000002</v>
      </c>
      <c r="S74">
        <f t="shared" si="7"/>
        <v>1.9484621115048905E-6</v>
      </c>
      <c r="AC74" t="s">
        <v>135</v>
      </c>
      <c r="AG74" t="s">
        <v>138</v>
      </c>
      <c r="AJ74">
        <v>14862</v>
      </c>
      <c r="AK74">
        <v>3.3879999682540074E-4</v>
      </c>
    </row>
    <row r="75" spans="1:37" ht="12.95" customHeight="1" x14ac:dyDescent="0.2">
      <c r="A75" s="16" t="s">
        <v>128</v>
      </c>
      <c r="C75" s="26">
        <v>41522.544000000002</v>
      </c>
      <c r="D75" s="26"/>
      <c r="E75">
        <f t="shared" si="1"/>
        <v>13021.00476933083</v>
      </c>
      <c r="F75">
        <f t="shared" si="2"/>
        <v>13021</v>
      </c>
      <c r="G75">
        <f t="shared" si="3"/>
        <v>3.7354000014602207E-3</v>
      </c>
      <c r="I75">
        <f t="shared" si="11"/>
        <v>3.7354000014602207E-3</v>
      </c>
      <c r="Q75">
        <f t="shared" si="5"/>
        <v>-7.9821361935916019E-4</v>
      </c>
      <c r="R75" s="2">
        <f t="shared" si="6"/>
        <v>26504.044000000002</v>
      </c>
      <c r="S75">
        <f t="shared" si="7"/>
        <v>2.0553652462879018E-5</v>
      </c>
      <c r="AC75" t="s">
        <v>135</v>
      </c>
      <c r="AD75">
        <v>8</v>
      </c>
      <c r="AE75" t="s">
        <v>121</v>
      </c>
      <c r="AG75" t="s">
        <v>123</v>
      </c>
      <c r="AJ75">
        <v>14876</v>
      </c>
      <c r="AK75">
        <v>1.3623999984702095E-3</v>
      </c>
    </row>
    <row r="76" spans="1:37" ht="12.95" customHeight="1" x14ac:dyDescent="0.2">
      <c r="A76" s="95" t="s">
        <v>398</v>
      </c>
      <c r="B76" s="97" t="s">
        <v>151</v>
      </c>
      <c r="C76" s="96">
        <v>41566.402000000002</v>
      </c>
      <c r="D76" s="96" t="s">
        <v>162</v>
      </c>
      <c r="E76">
        <f t="shared" si="1"/>
        <v>13077.002336274978</v>
      </c>
      <c r="F76">
        <f t="shared" si="2"/>
        <v>13077</v>
      </c>
      <c r="G76">
        <f t="shared" si="3"/>
        <v>1.8297999995411374E-3</v>
      </c>
      <c r="I76">
        <f t="shared" si="11"/>
        <v>1.8297999995411374E-3</v>
      </c>
      <c r="Q76">
        <f t="shared" si="5"/>
        <v>-8.6565511189147341E-4</v>
      </c>
      <c r="R76" s="2">
        <f t="shared" si="6"/>
        <v>26547.902000000002</v>
      </c>
      <c r="S76">
        <f t="shared" si="7"/>
        <v>7.265478257748188E-6</v>
      </c>
      <c r="AC76" t="s">
        <v>135</v>
      </c>
      <c r="AD76">
        <v>7</v>
      </c>
      <c r="AE76" t="s">
        <v>130</v>
      </c>
      <c r="AG76" t="s">
        <v>123</v>
      </c>
      <c r="AJ76">
        <v>14879</v>
      </c>
      <c r="AK76">
        <v>-5.2753999989363365E-3</v>
      </c>
    </row>
    <row r="77" spans="1:37" ht="12.95" customHeight="1" x14ac:dyDescent="0.2">
      <c r="A77" s="95" t="s">
        <v>398</v>
      </c>
      <c r="B77" s="97" t="s">
        <v>151</v>
      </c>
      <c r="C77" s="96">
        <v>41594.601000000002</v>
      </c>
      <c r="D77" s="96" t="s">
        <v>162</v>
      </c>
      <c r="E77">
        <f t="shared" si="1"/>
        <v>13113.006608933514</v>
      </c>
      <c r="F77">
        <f t="shared" si="2"/>
        <v>13113</v>
      </c>
      <c r="G77">
        <f t="shared" si="3"/>
        <v>5.1762000002781861E-3</v>
      </c>
      <c r="I77">
        <f t="shared" si="11"/>
        <v>5.1762000002781861E-3</v>
      </c>
      <c r="Q77">
        <f t="shared" si="5"/>
        <v>-9.0929982683933715E-4</v>
      </c>
      <c r="R77" s="2">
        <f t="shared" si="6"/>
        <v>26576.101000000002</v>
      </c>
      <c r="S77">
        <f t="shared" si="7"/>
        <v>3.7033308145847403E-5</v>
      </c>
      <c r="AC77" t="s">
        <v>135</v>
      </c>
      <c r="AD77">
        <v>6</v>
      </c>
      <c r="AE77" t="s">
        <v>121</v>
      </c>
      <c r="AG77" t="s">
        <v>123</v>
      </c>
      <c r="AJ77">
        <v>14879</v>
      </c>
      <c r="AK77">
        <v>-3.2753999985288829E-3</v>
      </c>
    </row>
    <row r="78" spans="1:37" ht="12.95" customHeight="1" x14ac:dyDescent="0.2">
      <c r="A78" s="16" t="s">
        <v>129</v>
      </c>
      <c r="C78" s="26">
        <v>41595.377</v>
      </c>
      <c r="D78" s="26"/>
      <c r="E78">
        <f t="shared" si="1"/>
        <v>13113.997399939683</v>
      </c>
      <c r="F78">
        <f t="shared" si="2"/>
        <v>13114</v>
      </c>
      <c r="G78">
        <f t="shared" si="3"/>
        <v>-2.036400001088623E-3</v>
      </c>
      <c r="I78">
        <f t="shared" si="11"/>
        <v>-2.036400001088623E-3</v>
      </c>
      <c r="Q78">
        <f t="shared" si="5"/>
        <v>-9.1051541384293104E-4</v>
      </c>
      <c r="R78" s="2">
        <f t="shared" si="6"/>
        <v>26576.877</v>
      </c>
      <c r="S78">
        <f t="shared" si="7"/>
        <v>1.2676161037974021E-6</v>
      </c>
      <c r="AC78" t="s">
        <v>135</v>
      </c>
      <c r="AG78" t="s">
        <v>138</v>
      </c>
      <c r="AJ78">
        <v>14879</v>
      </c>
      <c r="AK78">
        <v>1.7245999988517724E-3</v>
      </c>
    </row>
    <row r="79" spans="1:37" ht="12.95" customHeight="1" x14ac:dyDescent="0.2">
      <c r="A79" s="16" t="s">
        <v>129</v>
      </c>
      <c r="C79" s="26">
        <v>41628.275999999998</v>
      </c>
      <c r="D79" s="26"/>
      <c r="E79">
        <f t="shared" si="1"/>
        <v>13156.002597506726</v>
      </c>
      <c r="F79">
        <f t="shared" si="2"/>
        <v>13156</v>
      </c>
      <c r="G79">
        <f t="shared" si="3"/>
        <v>2.0343999931355938E-3</v>
      </c>
      <c r="I79">
        <f t="shared" si="11"/>
        <v>2.0343999931355938E-3</v>
      </c>
      <c r="Q79">
        <f t="shared" si="5"/>
        <v>-9.6172791291103746E-4</v>
      </c>
      <c r="R79" s="2">
        <f t="shared" si="6"/>
        <v>26609.775999999998</v>
      </c>
      <c r="S79">
        <f t="shared" si="7"/>
        <v>8.9767824293913714E-6</v>
      </c>
      <c r="AC79" t="s">
        <v>135</v>
      </c>
      <c r="AG79" t="s">
        <v>138</v>
      </c>
      <c r="AJ79">
        <v>14894</v>
      </c>
      <c r="AK79">
        <v>1.5356000003521331E-3</v>
      </c>
    </row>
    <row r="80" spans="1:37" ht="12.95" customHeight="1" x14ac:dyDescent="0.2">
      <c r="A80" s="16" t="s">
        <v>82</v>
      </c>
      <c r="C80" s="26">
        <v>41864.0193</v>
      </c>
      <c r="D80" s="26"/>
      <c r="E80">
        <f t="shared" si="1"/>
        <v>13456.997882822618</v>
      </c>
      <c r="F80">
        <f t="shared" si="2"/>
        <v>13457</v>
      </c>
      <c r="G80">
        <f t="shared" si="3"/>
        <v>-1.6582000025664456E-3</v>
      </c>
      <c r="I80">
        <f t="shared" si="11"/>
        <v>-1.6582000025664456E-3</v>
      </c>
      <c r="Q80">
        <f t="shared" si="5"/>
        <v>-1.3377742906667874E-3</v>
      </c>
      <c r="R80" s="2">
        <f t="shared" si="6"/>
        <v>26845.5193</v>
      </c>
      <c r="S80">
        <f t="shared" si="7"/>
        <v>1.0267263684640275E-7</v>
      </c>
      <c r="AC80" t="s">
        <v>135</v>
      </c>
      <c r="AG80" t="s">
        <v>138</v>
      </c>
      <c r="AJ80">
        <v>14899</v>
      </c>
      <c r="AK80">
        <v>-5.5273999969358556E-3</v>
      </c>
    </row>
    <row r="81" spans="1:37" ht="12.95" customHeight="1" x14ac:dyDescent="0.2">
      <c r="A81" s="95" t="s">
        <v>439</v>
      </c>
      <c r="B81" s="97" t="s">
        <v>151</v>
      </c>
      <c r="C81" s="96">
        <v>41905.531999999999</v>
      </c>
      <c r="D81" s="96" t="s">
        <v>162</v>
      </c>
      <c r="E81">
        <f t="shared" si="1"/>
        <v>13510.000988237418</v>
      </c>
      <c r="F81">
        <f t="shared" si="2"/>
        <v>13510</v>
      </c>
      <c r="G81">
        <f t="shared" si="3"/>
        <v>7.7399999281624332E-4</v>
      </c>
      <c r="I81">
        <f t="shared" si="11"/>
        <v>7.7399999281624332E-4</v>
      </c>
      <c r="Q81">
        <f t="shared" si="5"/>
        <v>-1.4056282410893663E-3</v>
      </c>
      <c r="R81" s="2">
        <f t="shared" si="6"/>
        <v>26887.031999999999</v>
      </c>
      <c r="S81">
        <f t="shared" si="7"/>
        <v>4.7507792380384864E-6</v>
      </c>
      <c r="AC81" t="s">
        <v>135</v>
      </c>
      <c r="AD81">
        <v>7</v>
      </c>
      <c r="AE81" t="s">
        <v>126</v>
      </c>
      <c r="AG81" t="s">
        <v>123</v>
      </c>
      <c r="AJ81">
        <v>14899</v>
      </c>
      <c r="AK81">
        <v>-2.527399999962654E-3</v>
      </c>
    </row>
    <row r="82" spans="1:37" ht="12.95" customHeight="1" x14ac:dyDescent="0.2">
      <c r="A82" s="95" t="s">
        <v>442</v>
      </c>
      <c r="B82" s="97" t="s">
        <v>151</v>
      </c>
      <c r="C82" s="96">
        <v>41920.415999999997</v>
      </c>
      <c r="D82" s="96" t="s">
        <v>162</v>
      </c>
      <c r="E82">
        <f t="shared" si="1"/>
        <v>13529.004768309391</v>
      </c>
      <c r="F82">
        <f t="shared" si="2"/>
        <v>13529</v>
      </c>
      <c r="G82">
        <f t="shared" si="3"/>
        <v>3.734599995368626E-3</v>
      </c>
      <c r="I82">
        <f t="shared" si="11"/>
        <v>3.734599995368626E-3</v>
      </c>
      <c r="Q82">
        <f t="shared" si="5"/>
        <v>-1.4300728057760354E-3</v>
      </c>
      <c r="R82" s="2">
        <f t="shared" si="6"/>
        <v>26901.915999999997</v>
      </c>
      <c r="S82">
        <f t="shared" si="7"/>
        <v>2.6673845142883442E-5</v>
      </c>
      <c r="AC82" t="s">
        <v>135</v>
      </c>
      <c r="AD82">
        <v>6</v>
      </c>
      <c r="AE82" t="s">
        <v>126</v>
      </c>
      <c r="AG82" t="s">
        <v>123</v>
      </c>
      <c r="AJ82">
        <v>14916</v>
      </c>
      <c r="AK82">
        <v>-2.1416000017779879E-3</v>
      </c>
    </row>
    <row r="83" spans="1:37" ht="12.95" customHeight="1" x14ac:dyDescent="0.2">
      <c r="A83" s="16" t="s">
        <v>131</v>
      </c>
      <c r="C83" s="26">
        <v>41927.457999999999</v>
      </c>
      <c r="D83" s="26"/>
      <c r="E83">
        <f t="shared" si="1"/>
        <v>13537.99594133189</v>
      </c>
      <c r="F83">
        <f t="shared" si="2"/>
        <v>13538</v>
      </c>
      <c r="G83">
        <f t="shared" si="3"/>
        <v>-3.1788000051165E-3</v>
      </c>
      <c r="I83">
        <f t="shared" si="11"/>
        <v>-3.1788000051165E-3</v>
      </c>
      <c r="Q83">
        <f t="shared" si="5"/>
        <v>-1.4416738349734663E-3</v>
      </c>
      <c r="R83" s="2">
        <f t="shared" si="6"/>
        <v>26908.957999999999</v>
      </c>
      <c r="S83">
        <f t="shared" si="7"/>
        <v>3.0176073309958039E-6</v>
      </c>
      <c r="AC83" t="s">
        <v>135</v>
      </c>
      <c r="AG83" t="s">
        <v>138</v>
      </c>
      <c r="AJ83">
        <v>14916</v>
      </c>
      <c r="AK83">
        <v>8.5839999519521371E-4</v>
      </c>
    </row>
    <row r="84" spans="1:37" ht="12.95" customHeight="1" x14ac:dyDescent="0.2">
      <c r="A84" s="16" t="s">
        <v>131</v>
      </c>
      <c r="C84" s="26">
        <v>41931.368999999999</v>
      </c>
      <c r="D84" s="26"/>
      <c r="E84">
        <f t="shared" si="1"/>
        <v>13542.98947693129</v>
      </c>
      <c r="F84">
        <f t="shared" si="2"/>
        <v>13543</v>
      </c>
      <c r="G84">
        <f t="shared" si="3"/>
        <v>-8.241800001997035E-3</v>
      </c>
      <c r="I84">
        <f t="shared" si="11"/>
        <v>-8.241800001997035E-3</v>
      </c>
      <c r="Q84">
        <f t="shared" si="5"/>
        <v>-1.4481249692143098E-3</v>
      </c>
      <c r="R84" s="2">
        <f t="shared" si="6"/>
        <v>26912.868999999999</v>
      </c>
      <c r="S84">
        <f t="shared" si="7"/>
        <v>4.6154020451055365E-5</v>
      </c>
      <c r="AC84" t="s">
        <v>135</v>
      </c>
      <c r="AD84">
        <v>12</v>
      </c>
      <c r="AE84" t="s">
        <v>130</v>
      </c>
      <c r="AG84" t="s">
        <v>123</v>
      </c>
      <c r="AJ84">
        <v>14916</v>
      </c>
      <c r="AK84">
        <v>3.858399999444373E-3</v>
      </c>
    </row>
    <row r="85" spans="1:37" ht="12.95" customHeight="1" x14ac:dyDescent="0.2">
      <c r="A85" s="16" t="s">
        <v>131</v>
      </c>
      <c r="C85" s="26">
        <v>41931.385000000002</v>
      </c>
      <c r="D85" s="26"/>
      <c r="E85">
        <f t="shared" ref="E85:E148" si="12">+(C85-C$7)/C$8</f>
        <v>13543.009905611834</v>
      </c>
      <c r="F85">
        <f t="shared" ref="F85:F148" si="13">ROUND(2*E85,0)/2</f>
        <v>13543</v>
      </c>
      <c r="G85">
        <f t="shared" ref="G85:G148" si="14">+C85-(C$7+F85*C$8)</f>
        <v>7.758200001262594E-3</v>
      </c>
      <c r="I85">
        <f t="shared" si="11"/>
        <v>7.758200001262594E-3</v>
      </c>
      <c r="Q85">
        <f t="shared" ref="Q85:Q148" si="15">+D$11+D$12*F85+D$13*F85^2</f>
        <v>-1.4481249692143098E-3</v>
      </c>
      <c r="R85" s="2">
        <f t="shared" ref="R85:R148" si="16">+C85-15018.5</f>
        <v>26912.885000000002</v>
      </c>
      <c r="S85">
        <f t="shared" ref="S85:S148" si="17">+(Q85-G85)^2</f>
        <v>8.4756419462026568E-5</v>
      </c>
      <c r="AC85" t="s">
        <v>135</v>
      </c>
      <c r="AD85">
        <v>8</v>
      </c>
      <c r="AE85" t="s">
        <v>130</v>
      </c>
      <c r="AG85" t="s">
        <v>123</v>
      </c>
      <c r="AJ85">
        <v>14959</v>
      </c>
      <c r="AK85">
        <v>4.7166000003926456E-3</v>
      </c>
    </row>
    <row r="86" spans="1:37" ht="12.95" customHeight="1" x14ac:dyDescent="0.2">
      <c r="A86" s="95" t="s">
        <v>456</v>
      </c>
      <c r="B86" s="97" t="s">
        <v>151</v>
      </c>
      <c r="C86" s="96">
        <v>41941.561000000002</v>
      </c>
      <c r="D86" s="96" t="s">
        <v>162</v>
      </c>
      <c r="E86">
        <f t="shared" si="12"/>
        <v>13556.002546435029</v>
      </c>
      <c r="F86">
        <f t="shared" si="13"/>
        <v>13556</v>
      </c>
      <c r="G86">
        <f t="shared" si="14"/>
        <v>1.9944000014220364E-3</v>
      </c>
      <c r="I86">
        <f t="shared" si="11"/>
        <v>1.9944000014220364E-3</v>
      </c>
      <c r="Q86">
        <f t="shared" si="15"/>
        <v>-1.4649183699075221E-3</v>
      </c>
      <c r="R86" s="2">
        <f t="shared" si="16"/>
        <v>26923.061000000002</v>
      </c>
      <c r="S86">
        <f t="shared" si="17"/>
        <v>1.1966883594218189E-5</v>
      </c>
      <c r="AC86" t="s">
        <v>135</v>
      </c>
      <c r="AG86" t="s">
        <v>138</v>
      </c>
      <c r="AJ86">
        <v>14967</v>
      </c>
      <c r="AK86">
        <v>-4.9842000007629395E-3</v>
      </c>
    </row>
    <row r="87" spans="1:37" ht="12.95" customHeight="1" x14ac:dyDescent="0.2">
      <c r="A87" s="16" t="s">
        <v>133</v>
      </c>
      <c r="C87" s="26">
        <v>41982.29</v>
      </c>
      <c r="D87" s="26"/>
      <c r="E87">
        <f t="shared" si="12"/>
        <v>13608.005029541147</v>
      </c>
      <c r="F87">
        <f t="shared" si="13"/>
        <v>13608</v>
      </c>
      <c r="G87">
        <f t="shared" si="14"/>
        <v>3.93919999623904E-3</v>
      </c>
      <c r="I87">
        <f t="shared" si="11"/>
        <v>3.93919999623904E-3</v>
      </c>
      <c r="Q87">
        <f t="shared" si="15"/>
        <v>-1.532387385648348E-3</v>
      </c>
      <c r="R87" s="2">
        <f t="shared" si="16"/>
        <v>26963.79</v>
      </c>
      <c r="S87">
        <f t="shared" si="17"/>
        <v>2.9938268477629282E-5</v>
      </c>
      <c r="AC87" t="s">
        <v>135</v>
      </c>
      <c r="AG87" t="s">
        <v>138</v>
      </c>
      <c r="AJ87">
        <v>15322</v>
      </c>
      <c r="AK87">
        <v>-1.8572000044514425E-3</v>
      </c>
    </row>
    <row r="88" spans="1:37" ht="12.95" customHeight="1" x14ac:dyDescent="0.2">
      <c r="A88" s="16" t="s">
        <v>133</v>
      </c>
      <c r="C88" s="26">
        <v>41989.326000000001</v>
      </c>
      <c r="D88" s="26"/>
      <c r="E88">
        <f t="shared" si="12"/>
        <v>13616.988541808443</v>
      </c>
      <c r="F88">
        <f t="shared" si="13"/>
        <v>13617</v>
      </c>
      <c r="G88">
        <f t="shared" si="14"/>
        <v>-8.9741999981924891E-3</v>
      </c>
      <c r="I88">
        <f t="shared" si="11"/>
        <v>-8.9741999981924891E-3</v>
      </c>
      <c r="Q88">
        <f t="shared" si="15"/>
        <v>-1.5441126980530271E-3</v>
      </c>
      <c r="R88" s="2">
        <f t="shared" si="16"/>
        <v>26970.826000000001</v>
      </c>
      <c r="S88">
        <f t="shared" si="17"/>
        <v>5.5206197287693723E-5</v>
      </c>
      <c r="AJ88">
        <v>15365</v>
      </c>
      <c r="AK88">
        <v>-4.5990000071469694E-3</v>
      </c>
    </row>
    <row r="89" spans="1:37" ht="12.95" customHeight="1" x14ac:dyDescent="0.2">
      <c r="A89" s="16" t="s">
        <v>134</v>
      </c>
      <c r="C89" s="26">
        <v>42201.599999999999</v>
      </c>
      <c r="D89" s="26"/>
      <c r="E89">
        <f t="shared" si="12"/>
        <v>13888.018400112558</v>
      </c>
      <c r="F89">
        <f t="shared" si="13"/>
        <v>13888</v>
      </c>
      <c r="G89">
        <f t="shared" si="14"/>
        <v>1.4411199997994117E-2</v>
      </c>
      <c r="I89">
        <f t="shared" si="11"/>
        <v>1.4411199997994117E-2</v>
      </c>
      <c r="Q89">
        <f t="shared" si="15"/>
        <v>-1.9038068164139756E-3</v>
      </c>
      <c r="R89" s="2">
        <f t="shared" si="16"/>
        <v>27183.1</v>
      </c>
      <c r="S89">
        <f t="shared" si="17"/>
        <v>2.6617944735418252E-4</v>
      </c>
      <c r="AJ89">
        <v>15430</v>
      </c>
      <c r="AK89">
        <v>2.582000000984408E-3</v>
      </c>
    </row>
    <row r="90" spans="1:37" ht="12.95" customHeight="1" x14ac:dyDescent="0.2">
      <c r="A90" s="16" t="s">
        <v>82</v>
      </c>
      <c r="C90" s="26">
        <v>42228.994899999998</v>
      </c>
      <c r="D90" s="26"/>
      <c r="E90">
        <f t="shared" si="12"/>
        <v>13922.996003894723</v>
      </c>
      <c r="F90">
        <f t="shared" si="13"/>
        <v>13923</v>
      </c>
      <c r="G90">
        <f t="shared" si="14"/>
        <v>-3.1298000030801632E-3</v>
      </c>
      <c r="I90">
        <f t="shared" si="11"/>
        <v>-3.1298000030801632E-3</v>
      </c>
      <c r="Q90">
        <f t="shared" si="15"/>
        <v>-1.95119783341712E-3</v>
      </c>
      <c r="R90" s="2">
        <f t="shared" si="16"/>
        <v>27210.494899999998</v>
      </c>
      <c r="S90">
        <f t="shared" si="17"/>
        <v>1.3891030743344326E-6</v>
      </c>
      <c r="AJ90">
        <v>15456</v>
      </c>
      <c r="AK90">
        <v>4.0544000003137626E-3</v>
      </c>
    </row>
    <row r="91" spans="1:37" ht="12.95" customHeight="1" x14ac:dyDescent="0.2">
      <c r="A91" s="16" t="s">
        <v>136</v>
      </c>
      <c r="C91" s="26">
        <v>42267.37</v>
      </c>
      <c r="D91" s="26"/>
      <c r="E91">
        <f t="shared" si="12"/>
        <v>13971.993045055711</v>
      </c>
      <c r="F91">
        <f t="shared" si="13"/>
        <v>13972</v>
      </c>
      <c r="G91">
        <f t="shared" si="14"/>
        <v>-5.4471999974339269E-3</v>
      </c>
      <c r="I91">
        <f t="shared" si="11"/>
        <v>-5.4471999974339269E-3</v>
      </c>
      <c r="Q91">
        <f t="shared" si="15"/>
        <v>-2.0179049968002943E-3</v>
      </c>
      <c r="R91" s="2">
        <f t="shared" si="16"/>
        <v>27248.870000000003</v>
      </c>
      <c r="S91">
        <f t="shared" si="17"/>
        <v>1.1760064201370827E-5</v>
      </c>
      <c r="AJ91">
        <v>15789</v>
      </c>
      <c r="AK91">
        <v>-2.6414000021759421E-3</v>
      </c>
    </row>
    <row r="92" spans="1:37" ht="12.95" customHeight="1" x14ac:dyDescent="0.2">
      <c r="A92" s="16" t="s">
        <v>136</v>
      </c>
      <c r="C92" s="26">
        <v>42296.349000000002</v>
      </c>
      <c r="D92" s="26"/>
      <c r="E92">
        <f t="shared" si="12"/>
        <v>14008.99321589055</v>
      </c>
      <c r="F92">
        <f t="shared" si="13"/>
        <v>14009</v>
      </c>
      <c r="G92">
        <f t="shared" si="14"/>
        <v>-5.3134000045247376E-3</v>
      </c>
      <c r="I92">
        <f t="shared" si="11"/>
        <v>-5.3134000045247376E-3</v>
      </c>
      <c r="Q92">
        <f t="shared" si="15"/>
        <v>-2.0685538197192845E-3</v>
      </c>
      <c r="R92" s="2">
        <f t="shared" si="16"/>
        <v>27277.849000000002</v>
      </c>
      <c r="S92">
        <f t="shared" si="17"/>
        <v>1.0529026763046505E-5</v>
      </c>
      <c r="AC92" t="s">
        <v>135</v>
      </c>
      <c r="AD92">
        <v>8</v>
      </c>
      <c r="AE92" t="s">
        <v>130</v>
      </c>
      <c r="AG92" t="s">
        <v>123</v>
      </c>
      <c r="AJ92">
        <v>15806</v>
      </c>
      <c r="AK92">
        <v>-9.3555999992531724E-3</v>
      </c>
    </row>
    <row r="93" spans="1:37" ht="12.95" customHeight="1" x14ac:dyDescent="0.2">
      <c r="A93" s="16" t="s">
        <v>136</v>
      </c>
      <c r="C93" s="26">
        <v>42296.351999999999</v>
      </c>
      <c r="D93" s="26"/>
      <c r="E93">
        <f t="shared" si="12"/>
        <v>14008.997046268149</v>
      </c>
      <c r="F93">
        <f t="shared" si="13"/>
        <v>14009</v>
      </c>
      <c r="G93">
        <f t="shared" si="14"/>
        <v>-2.313400007551536E-3</v>
      </c>
      <c r="I93">
        <f t="shared" si="11"/>
        <v>-2.313400007551536E-3</v>
      </c>
      <c r="Q93">
        <f t="shared" si="15"/>
        <v>-2.0685538197192845E-3</v>
      </c>
      <c r="R93" s="2">
        <f t="shared" si="16"/>
        <v>27277.851999999999</v>
      </c>
      <c r="S93">
        <f t="shared" si="17"/>
        <v>5.9949655695986151E-8</v>
      </c>
      <c r="AJ93">
        <v>15825</v>
      </c>
      <c r="AK93">
        <v>2.6050000014947727E-3</v>
      </c>
    </row>
    <row r="94" spans="1:37" ht="12.95" customHeight="1" x14ac:dyDescent="0.2">
      <c r="A94" s="16" t="s">
        <v>136</v>
      </c>
      <c r="C94" s="26">
        <v>42296.353000000003</v>
      </c>
      <c r="D94" s="26"/>
      <c r="E94">
        <f t="shared" si="12"/>
        <v>14008.998323060687</v>
      </c>
      <c r="F94">
        <f t="shared" si="13"/>
        <v>14009</v>
      </c>
      <c r="G94">
        <f t="shared" si="14"/>
        <v>-1.3134000037098303E-3</v>
      </c>
      <c r="I94">
        <f t="shared" si="11"/>
        <v>-1.3134000037098303E-3</v>
      </c>
      <c r="Q94">
        <f t="shared" si="15"/>
        <v>-2.0685538197192845E-3</v>
      </c>
      <c r="R94" s="2">
        <f t="shared" si="16"/>
        <v>27277.853000000003</v>
      </c>
      <c r="S94">
        <f t="shared" si="17"/>
        <v>5.7025728583364053E-7</v>
      </c>
      <c r="AC94" t="s">
        <v>135</v>
      </c>
      <c r="AD94">
        <v>7</v>
      </c>
      <c r="AE94" t="s">
        <v>130</v>
      </c>
      <c r="AG94" t="s">
        <v>123</v>
      </c>
      <c r="AJ94">
        <v>15899</v>
      </c>
      <c r="AK94">
        <v>-6.1273999963304959E-3</v>
      </c>
    </row>
    <row r="95" spans="1:37" ht="12.95" customHeight="1" x14ac:dyDescent="0.2">
      <c r="A95" s="16" t="s">
        <v>137</v>
      </c>
      <c r="C95" s="26">
        <v>42298.718000000001</v>
      </c>
      <c r="D95" s="26"/>
      <c r="E95">
        <f t="shared" si="12"/>
        <v>14012.017937402947</v>
      </c>
      <c r="F95">
        <f t="shared" si="13"/>
        <v>14012</v>
      </c>
      <c r="G95">
        <f t="shared" si="14"/>
        <v>1.4048799996089656E-2</v>
      </c>
      <c r="I95">
        <f t="shared" si="11"/>
        <v>1.4048799996089656E-2</v>
      </c>
      <c r="Q95">
        <f t="shared" si="15"/>
        <v>-2.0726709690714103E-3</v>
      </c>
      <c r="R95" s="2">
        <f t="shared" si="16"/>
        <v>27280.218000000001</v>
      </c>
      <c r="S95">
        <f t="shared" si="17"/>
        <v>2.5990182608053134E-4</v>
      </c>
      <c r="AC95" t="s">
        <v>135</v>
      </c>
      <c r="AD95">
        <v>7</v>
      </c>
      <c r="AE95" t="s">
        <v>132</v>
      </c>
      <c r="AG95" t="s">
        <v>123</v>
      </c>
      <c r="AJ95">
        <v>15913</v>
      </c>
      <c r="AK95">
        <v>1.8961999958264641E-3</v>
      </c>
    </row>
    <row r="96" spans="1:37" ht="12.95" customHeight="1" x14ac:dyDescent="0.2">
      <c r="A96" s="16" t="s">
        <v>136</v>
      </c>
      <c r="C96" s="26">
        <v>42303.396000000001</v>
      </c>
      <c r="D96" s="26"/>
      <c r="E96">
        <f t="shared" si="12"/>
        <v>14017.990772875715</v>
      </c>
      <c r="F96">
        <f t="shared" si="13"/>
        <v>14018</v>
      </c>
      <c r="G96">
        <f t="shared" si="14"/>
        <v>-7.2268000003532507E-3</v>
      </c>
      <c r="I96">
        <f t="shared" si="11"/>
        <v>-7.2268000003532507E-3</v>
      </c>
      <c r="Q96">
        <f t="shared" si="15"/>
        <v>-2.0809099873911191E-3</v>
      </c>
      <c r="R96" s="2">
        <f t="shared" si="16"/>
        <v>27284.896000000001</v>
      </c>
      <c r="S96">
        <f t="shared" si="17"/>
        <v>2.6480184025503407E-5</v>
      </c>
      <c r="AJ96">
        <v>16272</v>
      </c>
      <c r="AK96">
        <v>-3.4272000048076734E-3</v>
      </c>
    </row>
    <row r="97" spans="1:37" ht="12.95" customHeight="1" x14ac:dyDescent="0.2">
      <c r="A97" s="16" t="s">
        <v>136</v>
      </c>
      <c r="C97" s="26">
        <v>42303.402999999998</v>
      </c>
      <c r="D97" s="26"/>
      <c r="E97">
        <f t="shared" si="12"/>
        <v>14017.999710423448</v>
      </c>
      <c r="F97">
        <f t="shared" si="13"/>
        <v>14018</v>
      </c>
      <c r="G97">
        <f t="shared" si="14"/>
        <v>-2.2680000256514177E-4</v>
      </c>
      <c r="I97">
        <f t="shared" si="11"/>
        <v>-2.2680000256514177E-4</v>
      </c>
      <c r="Q97">
        <f t="shared" si="15"/>
        <v>-2.0809099873911191E-3</v>
      </c>
      <c r="R97" s="2">
        <f t="shared" si="16"/>
        <v>27284.902999999998</v>
      </c>
      <c r="S97">
        <f t="shared" si="17"/>
        <v>3.437723835831386E-6</v>
      </c>
      <c r="AJ97">
        <v>16314</v>
      </c>
      <c r="AK97">
        <v>-7.3563999976613559E-3</v>
      </c>
    </row>
    <row r="98" spans="1:37" ht="12.95" customHeight="1" x14ac:dyDescent="0.2">
      <c r="A98" s="16" t="s">
        <v>137</v>
      </c>
      <c r="C98" s="26">
        <v>42309.665999999997</v>
      </c>
      <c r="D98" s="26"/>
      <c r="E98">
        <f t="shared" si="12"/>
        <v>14025.996262062172</v>
      </c>
      <c r="F98">
        <f t="shared" si="13"/>
        <v>14026</v>
      </c>
      <c r="G98">
        <f t="shared" si="14"/>
        <v>-2.9276000059326179E-3</v>
      </c>
      <c r="I98">
        <f t="shared" si="11"/>
        <v>-2.9276000059326179E-3</v>
      </c>
      <c r="Q98">
        <f t="shared" si="15"/>
        <v>-2.0919051339828108E-3</v>
      </c>
      <c r="R98" s="2">
        <f t="shared" si="16"/>
        <v>27291.165999999997</v>
      </c>
      <c r="S98">
        <f t="shared" si="17"/>
        <v>6.9838591900320455E-7</v>
      </c>
      <c r="AJ98">
        <v>16314</v>
      </c>
      <c r="AK98">
        <v>-1.356399996438995E-3</v>
      </c>
    </row>
    <row r="99" spans="1:37" ht="12.95" customHeight="1" x14ac:dyDescent="0.2">
      <c r="A99" s="16" t="s">
        <v>137</v>
      </c>
      <c r="C99" s="26">
        <v>42320.631000000001</v>
      </c>
      <c r="D99" s="26"/>
      <c r="E99">
        <f t="shared" si="12"/>
        <v>14039.996292194481</v>
      </c>
      <c r="F99">
        <f t="shared" si="13"/>
        <v>14040</v>
      </c>
      <c r="G99">
        <f t="shared" si="14"/>
        <v>-2.9040000008535571E-3</v>
      </c>
      <c r="I99">
        <f t="shared" si="11"/>
        <v>-2.9040000008535571E-3</v>
      </c>
      <c r="Q99">
        <f t="shared" si="15"/>
        <v>-2.1111735598064747E-3</v>
      </c>
      <c r="R99" s="2">
        <f t="shared" si="16"/>
        <v>27302.131000000001</v>
      </c>
      <c r="S99">
        <f t="shared" si="17"/>
        <v>6.2857376562338292E-7</v>
      </c>
      <c r="AC99" t="s">
        <v>135</v>
      </c>
      <c r="AD99">
        <v>10</v>
      </c>
      <c r="AE99" t="s">
        <v>126</v>
      </c>
      <c r="AG99" t="s">
        <v>123</v>
      </c>
      <c r="AJ99">
        <v>16346</v>
      </c>
      <c r="AK99">
        <v>2.8403999967849813E-3</v>
      </c>
    </row>
    <row r="100" spans="1:37" ht="12.95" customHeight="1" x14ac:dyDescent="0.2">
      <c r="A100" s="16" t="s">
        <v>139</v>
      </c>
      <c r="C100" s="26">
        <v>42354.305</v>
      </c>
      <c r="D100" s="26"/>
      <c r="E100">
        <f t="shared" si="12"/>
        <v>14082.991003975163</v>
      </c>
      <c r="F100">
        <f t="shared" si="13"/>
        <v>14083</v>
      </c>
      <c r="G100">
        <f t="shared" si="14"/>
        <v>-7.0458000045618974E-3</v>
      </c>
      <c r="I100">
        <f t="shared" si="11"/>
        <v>-7.0458000045618974E-3</v>
      </c>
      <c r="Q100">
        <f t="shared" si="15"/>
        <v>-2.1705693715096709E-3</v>
      </c>
      <c r="R100" s="2">
        <f t="shared" si="16"/>
        <v>27335.805</v>
      </c>
      <c r="S100">
        <f t="shared" si="17"/>
        <v>2.3767873725450813E-5</v>
      </c>
      <c r="AC100" t="s">
        <v>135</v>
      </c>
      <c r="AD100">
        <v>11</v>
      </c>
      <c r="AE100" t="s">
        <v>126</v>
      </c>
      <c r="AG100" t="s">
        <v>123</v>
      </c>
      <c r="AJ100">
        <v>16673</v>
      </c>
      <c r="AK100">
        <v>-5.6798000077833422E-3</v>
      </c>
    </row>
    <row r="101" spans="1:37" ht="12.95" customHeight="1" x14ac:dyDescent="0.2">
      <c r="A101" s="16" t="s">
        <v>137</v>
      </c>
      <c r="C101" s="26">
        <v>42360.574999999997</v>
      </c>
      <c r="D101" s="26"/>
      <c r="E101">
        <f t="shared" si="12"/>
        <v>14090.996493161621</v>
      </c>
      <c r="F101">
        <f t="shared" si="13"/>
        <v>14091</v>
      </c>
      <c r="G101">
        <f t="shared" si="14"/>
        <v>-2.746600002865307E-3</v>
      </c>
      <c r="I101">
        <f t="shared" si="11"/>
        <v>-2.746600002865307E-3</v>
      </c>
      <c r="Q101">
        <f t="shared" si="15"/>
        <v>-2.1816554143992053E-3</v>
      </c>
      <c r="R101" s="2">
        <f t="shared" si="16"/>
        <v>27342.074999999997</v>
      </c>
      <c r="S101">
        <f t="shared" si="17"/>
        <v>3.1916238803713306E-7</v>
      </c>
      <c r="AC101" t="s">
        <v>135</v>
      </c>
      <c r="AD101">
        <v>9</v>
      </c>
      <c r="AE101" t="s">
        <v>121</v>
      </c>
      <c r="AG101" t="s">
        <v>123</v>
      </c>
      <c r="AJ101">
        <v>16752</v>
      </c>
      <c r="AK101">
        <v>-4.4752000030712225E-3</v>
      </c>
    </row>
    <row r="102" spans="1:37" ht="12.95" customHeight="1" x14ac:dyDescent="0.2">
      <c r="A102" s="16" t="s">
        <v>139</v>
      </c>
      <c r="C102" s="26">
        <v>42365.267999999996</v>
      </c>
      <c r="D102" s="26"/>
      <c r="E102">
        <f t="shared" si="12"/>
        <v>14096.988480522396</v>
      </c>
      <c r="F102">
        <f t="shared" si="13"/>
        <v>14097</v>
      </c>
      <c r="G102">
        <f t="shared" si="14"/>
        <v>-9.0222000071662478E-3</v>
      </c>
      <c r="I102">
        <f t="shared" si="11"/>
        <v>-9.0222000071662478E-3</v>
      </c>
      <c r="Q102">
        <f t="shared" si="15"/>
        <v>-2.1899772881904117E-3</v>
      </c>
      <c r="R102" s="2">
        <f t="shared" si="16"/>
        <v>27346.767999999996</v>
      </c>
      <c r="S102">
        <f t="shared" si="17"/>
        <v>4.6679267281689563E-5</v>
      </c>
      <c r="AJ102">
        <v>16789</v>
      </c>
      <c r="AK102">
        <v>-4.3414000028860755E-3</v>
      </c>
    </row>
    <row r="103" spans="1:37" ht="12.95" customHeight="1" x14ac:dyDescent="0.2">
      <c r="A103" s="16" t="s">
        <v>139</v>
      </c>
      <c r="C103" s="26">
        <v>42365.27</v>
      </c>
      <c r="D103" s="26"/>
      <c r="E103">
        <f t="shared" si="12"/>
        <v>14096.991034107463</v>
      </c>
      <c r="F103">
        <f t="shared" si="13"/>
        <v>14097</v>
      </c>
      <c r="G103">
        <f t="shared" si="14"/>
        <v>-7.0222000067587942E-3</v>
      </c>
      <c r="I103">
        <f t="shared" si="11"/>
        <v>-7.0222000067587942E-3</v>
      </c>
      <c r="Q103">
        <f t="shared" si="15"/>
        <v>-2.1899772881904117E-3</v>
      </c>
      <c r="R103" s="2">
        <f t="shared" si="16"/>
        <v>27346.769999999997</v>
      </c>
      <c r="S103">
        <f t="shared" si="17"/>
        <v>2.3350376401848409E-5</v>
      </c>
      <c r="AJ103">
        <v>16789</v>
      </c>
      <c r="AK103">
        <v>-1.3413999986369163E-3</v>
      </c>
    </row>
    <row r="104" spans="1:37" ht="12.95" customHeight="1" x14ac:dyDescent="0.2">
      <c r="A104" s="16" t="s">
        <v>140</v>
      </c>
      <c r="C104" s="26">
        <v>42405.214</v>
      </c>
      <c r="D104" s="26"/>
      <c r="E104">
        <f t="shared" si="12"/>
        <v>14147.991235074613</v>
      </c>
      <c r="F104">
        <f t="shared" si="13"/>
        <v>14148</v>
      </c>
      <c r="G104">
        <f t="shared" si="14"/>
        <v>-6.8648000014945865E-3</v>
      </c>
      <c r="I104">
        <f t="shared" si="11"/>
        <v>-6.8648000014945865E-3</v>
      </c>
      <c r="Q104">
        <f t="shared" si="15"/>
        <v>-2.260967288048206E-3</v>
      </c>
      <c r="R104" s="2">
        <f t="shared" si="16"/>
        <v>27386.714</v>
      </c>
      <c r="S104">
        <f t="shared" si="17"/>
        <v>2.1195275653399062E-5</v>
      </c>
      <c r="AJ104">
        <v>17315</v>
      </c>
      <c r="AK104">
        <v>-9.169000004476402E-3</v>
      </c>
    </row>
    <row r="105" spans="1:37" ht="12.95" customHeight="1" x14ac:dyDescent="0.2">
      <c r="A105" s="16" t="s">
        <v>141</v>
      </c>
      <c r="C105" s="26">
        <v>42423.233999999997</v>
      </c>
      <c r="D105" s="26"/>
      <c r="E105">
        <f t="shared" si="12"/>
        <v>14170.999036532347</v>
      </c>
      <c r="F105">
        <f t="shared" si="13"/>
        <v>14171</v>
      </c>
      <c r="G105">
        <f t="shared" si="14"/>
        <v>-7.5460000516613945E-4</v>
      </c>
      <c r="I105">
        <f t="shared" si="11"/>
        <v>-7.5460000516613945E-4</v>
      </c>
      <c r="Q105">
        <f t="shared" si="15"/>
        <v>-2.2931311413107221E-3</v>
      </c>
      <c r="R105" s="2">
        <f t="shared" si="16"/>
        <v>27404.733999999997</v>
      </c>
      <c r="S105">
        <f t="shared" si="17"/>
        <v>2.3670780568863406E-6</v>
      </c>
      <c r="AD105">
        <v>9</v>
      </c>
      <c r="AE105" t="s">
        <v>130</v>
      </c>
      <c r="AG105" t="s">
        <v>123</v>
      </c>
      <c r="AJ105">
        <v>17343</v>
      </c>
      <c r="AK105">
        <v>-6.1218000046210364E-3</v>
      </c>
    </row>
    <row r="106" spans="1:37" ht="12.95" customHeight="1" x14ac:dyDescent="0.2">
      <c r="A106" s="16" t="s">
        <v>142</v>
      </c>
      <c r="C106" s="26">
        <v>42566.563999999998</v>
      </c>
      <c r="D106" s="26"/>
      <c r="E106">
        <f t="shared" si="12"/>
        <v>14354.001710391274</v>
      </c>
      <c r="F106">
        <f t="shared" si="13"/>
        <v>14354</v>
      </c>
      <c r="G106">
        <f t="shared" si="14"/>
        <v>1.3395999994827434E-3</v>
      </c>
      <c r="I106">
        <f t="shared" ref="I106:I137" si="18">+G106</f>
        <v>1.3395999994827434E-3</v>
      </c>
      <c r="Q106">
        <f t="shared" si="15"/>
        <v>-2.5523383550044368E-3</v>
      </c>
      <c r="R106" s="2">
        <f t="shared" si="16"/>
        <v>27548.063999999998</v>
      </c>
      <c r="S106">
        <f t="shared" si="17"/>
        <v>1.514718415512838E-5</v>
      </c>
      <c r="AJ106">
        <v>17679</v>
      </c>
      <c r="AK106">
        <v>-2.5554000021656975E-3</v>
      </c>
    </row>
    <row r="107" spans="1:37" ht="12.95" customHeight="1" x14ac:dyDescent="0.2">
      <c r="A107" s="16" t="s">
        <v>143</v>
      </c>
      <c r="C107" s="26">
        <v>42583.796999999999</v>
      </c>
      <c r="D107" s="26"/>
      <c r="E107">
        <f t="shared" si="12"/>
        <v>14376.004676124971</v>
      </c>
      <c r="F107">
        <f t="shared" si="13"/>
        <v>14376</v>
      </c>
      <c r="G107">
        <f t="shared" si="14"/>
        <v>3.6623999985749833E-3</v>
      </c>
      <c r="I107">
        <f t="shared" si="18"/>
        <v>3.6623999985749833E-3</v>
      </c>
      <c r="Q107">
        <f t="shared" si="15"/>
        <v>-2.5838940532537675E-3</v>
      </c>
      <c r="R107" s="2">
        <f t="shared" si="16"/>
        <v>27565.296999999999</v>
      </c>
      <c r="S107">
        <f t="shared" si="17"/>
        <v>3.9016189381911236E-5</v>
      </c>
      <c r="AJ107">
        <v>17721</v>
      </c>
      <c r="AK107">
        <v>-7.4846000061370432E-3</v>
      </c>
    </row>
    <row r="108" spans="1:37" ht="12.95" customHeight="1" x14ac:dyDescent="0.2">
      <c r="A108" s="16" t="s">
        <v>143</v>
      </c>
      <c r="C108" s="26">
        <v>42594.754000000001</v>
      </c>
      <c r="D108" s="26"/>
      <c r="E108">
        <f t="shared" si="12"/>
        <v>14389.994491917008</v>
      </c>
      <c r="F108">
        <f t="shared" si="13"/>
        <v>14390</v>
      </c>
      <c r="G108">
        <f t="shared" si="14"/>
        <v>-4.314000005251728E-3</v>
      </c>
      <c r="I108">
        <f t="shared" si="18"/>
        <v>-4.314000005251728E-3</v>
      </c>
      <c r="Q108">
        <f t="shared" si="15"/>
        <v>-2.6040190018840424E-3</v>
      </c>
      <c r="R108" s="2">
        <f t="shared" si="16"/>
        <v>27576.254000000001</v>
      </c>
      <c r="S108">
        <f t="shared" si="17"/>
        <v>2.9240350318783571E-6</v>
      </c>
      <c r="AC108" t="s">
        <v>135</v>
      </c>
      <c r="AD108">
        <v>6</v>
      </c>
      <c r="AE108" t="s">
        <v>126</v>
      </c>
      <c r="AG108" t="s">
        <v>123</v>
      </c>
      <c r="AJ108">
        <v>17744</v>
      </c>
      <c r="AK108">
        <v>-9.3744000041624531E-3</v>
      </c>
    </row>
    <row r="109" spans="1:37" ht="12.95" customHeight="1" x14ac:dyDescent="0.2">
      <c r="A109" s="16" t="s">
        <v>82</v>
      </c>
      <c r="C109" s="26">
        <v>42594.758399999999</v>
      </c>
      <c r="D109" s="26"/>
      <c r="E109">
        <f t="shared" si="12"/>
        <v>14390.000109804154</v>
      </c>
      <c r="F109">
        <f t="shared" si="13"/>
        <v>14390</v>
      </c>
      <c r="G109">
        <f t="shared" si="14"/>
        <v>8.5999992734286934E-5</v>
      </c>
      <c r="I109">
        <f t="shared" si="18"/>
        <v>8.5999992734286934E-5</v>
      </c>
      <c r="Q109">
        <f t="shared" si="15"/>
        <v>-2.6040190018840424E-3</v>
      </c>
      <c r="R109" s="2">
        <f t="shared" si="16"/>
        <v>27576.258399999999</v>
      </c>
      <c r="S109">
        <f t="shared" si="17"/>
        <v>7.236202191407407E-6</v>
      </c>
      <c r="AC109" t="s">
        <v>135</v>
      </c>
      <c r="AD109">
        <v>6</v>
      </c>
      <c r="AE109" t="s">
        <v>126</v>
      </c>
      <c r="AG109" t="s">
        <v>123</v>
      </c>
      <c r="AJ109">
        <v>17781</v>
      </c>
      <c r="AK109">
        <v>-8.2406000001356006E-3</v>
      </c>
    </row>
    <row r="110" spans="1:37" ht="12.95" customHeight="1" x14ac:dyDescent="0.2">
      <c r="A110" s="16" t="s">
        <v>143</v>
      </c>
      <c r="C110" s="26">
        <v>42598.673999999999</v>
      </c>
      <c r="D110" s="26"/>
      <c r="E110">
        <f t="shared" si="12"/>
        <v>14394.999518649211</v>
      </c>
      <c r="F110">
        <f t="shared" si="13"/>
        <v>14395</v>
      </c>
      <c r="G110">
        <f t="shared" si="14"/>
        <v>-3.7700000393670052E-4</v>
      </c>
      <c r="I110">
        <f t="shared" si="18"/>
        <v>-3.7700000393670052E-4</v>
      </c>
      <c r="Q110">
        <f t="shared" si="15"/>
        <v>-2.611214786564918E-3</v>
      </c>
      <c r="R110" s="2">
        <f t="shared" si="16"/>
        <v>27580.173999999999</v>
      </c>
      <c r="S110">
        <f t="shared" si="17"/>
        <v>4.9917156949144529E-6</v>
      </c>
      <c r="AJ110">
        <v>17795</v>
      </c>
      <c r="AK110">
        <v>-1.3216999999713153E-2</v>
      </c>
    </row>
    <row r="111" spans="1:37" ht="12.95" customHeight="1" x14ac:dyDescent="0.2">
      <c r="A111" s="16" t="s">
        <v>142</v>
      </c>
      <c r="C111" s="26">
        <v>42606.5</v>
      </c>
      <c r="D111" s="26"/>
      <c r="E111">
        <f t="shared" si="12"/>
        <v>14404.991697018151</v>
      </c>
      <c r="F111">
        <f t="shared" si="13"/>
        <v>14405</v>
      </c>
      <c r="G111">
        <f t="shared" si="14"/>
        <v>-6.503000004158821E-3</v>
      </c>
      <c r="I111">
        <f t="shared" si="18"/>
        <v>-6.503000004158821E-3</v>
      </c>
      <c r="Q111">
        <f t="shared" si="15"/>
        <v>-2.6256194659696284E-3</v>
      </c>
      <c r="R111" s="2">
        <f t="shared" si="16"/>
        <v>27588</v>
      </c>
      <c r="S111">
        <f t="shared" si="17"/>
        <v>1.5034079837928312E-5</v>
      </c>
      <c r="AJ111">
        <v>18210</v>
      </c>
      <c r="AK111">
        <v>-1.1446000004070811E-2</v>
      </c>
    </row>
    <row r="112" spans="1:37" ht="12.95" customHeight="1" x14ac:dyDescent="0.2">
      <c r="A112" s="16" t="s">
        <v>142</v>
      </c>
      <c r="C112" s="26">
        <v>42606.504999999997</v>
      </c>
      <c r="D112" s="26"/>
      <c r="E112">
        <f t="shared" si="12"/>
        <v>14404.998080980817</v>
      </c>
      <c r="F112">
        <f t="shared" si="13"/>
        <v>14405</v>
      </c>
      <c r="G112">
        <f t="shared" si="14"/>
        <v>-1.5030000067781657E-3</v>
      </c>
      <c r="I112">
        <f t="shared" si="18"/>
        <v>-1.5030000067781657E-3</v>
      </c>
      <c r="Q112">
        <f t="shared" si="15"/>
        <v>-2.6256194659696284E-3</v>
      </c>
      <c r="R112" s="2">
        <f t="shared" si="16"/>
        <v>27588.004999999997</v>
      </c>
      <c r="S112">
        <f t="shared" si="17"/>
        <v>1.2602744501553322E-6</v>
      </c>
      <c r="AJ112">
        <v>18256</v>
      </c>
      <c r="AK112">
        <v>-1.0225600002740975E-2</v>
      </c>
    </row>
    <row r="113" spans="1:37" ht="12.95" customHeight="1" x14ac:dyDescent="0.2">
      <c r="A113" s="16" t="s">
        <v>142</v>
      </c>
      <c r="C113" s="26">
        <v>42621.391000000003</v>
      </c>
      <c r="D113" s="26"/>
      <c r="E113">
        <f t="shared" si="12"/>
        <v>14424.004414637866</v>
      </c>
      <c r="F113">
        <f t="shared" si="13"/>
        <v>14424</v>
      </c>
      <c r="G113">
        <f t="shared" si="14"/>
        <v>3.4576000034576282E-3</v>
      </c>
      <c r="I113">
        <f t="shared" si="18"/>
        <v>3.4576000034576282E-3</v>
      </c>
      <c r="Q113">
        <f t="shared" si="15"/>
        <v>-2.6530365143963858E-3</v>
      </c>
      <c r="R113" s="2">
        <f t="shared" si="16"/>
        <v>27602.891000000003</v>
      </c>
      <c r="S113">
        <f t="shared" si="17"/>
        <v>3.7339878653331032E-5</v>
      </c>
      <c r="AJ113">
        <v>18625</v>
      </c>
      <c r="AK113">
        <v>-1.0675000004994217E-2</v>
      </c>
    </row>
    <row r="114" spans="1:37" ht="12.95" customHeight="1" x14ac:dyDescent="0.2">
      <c r="A114" s="16" t="s">
        <v>143</v>
      </c>
      <c r="C114" s="26">
        <v>42652.716999999997</v>
      </c>
      <c r="D114" s="26"/>
      <c r="E114">
        <f t="shared" si="12"/>
        <v>14464.001217549354</v>
      </c>
      <c r="F114">
        <f t="shared" si="13"/>
        <v>14464</v>
      </c>
      <c r="G114">
        <f t="shared" si="14"/>
        <v>9.5359999249922112E-4</v>
      </c>
      <c r="I114">
        <f t="shared" si="18"/>
        <v>9.5359999249922112E-4</v>
      </c>
      <c r="Q114">
        <f t="shared" si="15"/>
        <v>-2.7109628810233211E-3</v>
      </c>
      <c r="R114" s="2">
        <f t="shared" si="16"/>
        <v>27634.216999999997</v>
      </c>
      <c r="S114">
        <f t="shared" si="17"/>
        <v>1.3429021053999791E-5</v>
      </c>
      <c r="AJ114">
        <v>18676</v>
      </c>
      <c r="AK114">
        <v>-1.051759999973001E-2</v>
      </c>
    </row>
    <row r="115" spans="1:37" ht="12.95" customHeight="1" x14ac:dyDescent="0.2">
      <c r="A115" s="16" t="s">
        <v>143</v>
      </c>
      <c r="C115" s="26">
        <v>42663.675000000003</v>
      </c>
      <c r="D115" s="26"/>
      <c r="E115">
        <f t="shared" si="12"/>
        <v>14477.992310133928</v>
      </c>
      <c r="F115">
        <f t="shared" si="13"/>
        <v>14478</v>
      </c>
      <c r="G115">
        <f t="shared" si="14"/>
        <v>-6.022800000209827E-3</v>
      </c>
      <c r="I115">
        <f t="shared" si="18"/>
        <v>-6.022800000209827E-3</v>
      </c>
      <c r="Q115">
        <f t="shared" si="15"/>
        <v>-2.7313031839592619E-3</v>
      </c>
      <c r="R115" s="2">
        <f t="shared" si="16"/>
        <v>27645.175000000003</v>
      </c>
      <c r="S115">
        <f t="shared" si="17"/>
        <v>1.0833951291387605E-5</v>
      </c>
      <c r="AJ115">
        <v>18731</v>
      </c>
      <c r="AK115">
        <v>-1.1210600001504645E-2</v>
      </c>
    </row>
    <row r="116" spans="1:37" ht="12.95" customHeight="1" x14ac:dyDescent="0.2">
      <c r="A116" s="16" t="s">
        <v>143</v>
      </c>
      <c r="C116" s="26">
        <v>42663.682000000001</v>
      </c>
      <c r="D116" s="26"/>
      <c r="E116">
        <f t="shared" si="12"/>
        <v>14478.001247681663</v>
      </c>
      <c r="F116">
        <f t="shared" si="13"/>
        <v>14478</v>
      </c>
      <c r="G116">
        <f t="shared" si="14"/>
        <v>9.7719999757828191E-4</v>
      </c>
      <c r="I116">
        <f t="shared" si="18"/>
        <v>9.7719999757828191E-4</v>
      </c>
      <c r="Q116">
        <f t="shared" si="15"/>
        <v>-2.7313031839592619E-3</v>
      </c>
      <c r="R116" s="2">
        <f t="shared" si="16"/>
        <v>27645.182000000001</v>
      </c>
      <c r="S116">
        <f t="shared" si="17"/>
        <v>1.3752995847474085E-5</v>
      </c>
      <c r="AJ116">
        <v>18764</v>
      </c>
      <c r="AK116">
        <v>-1.1226400005398318E-2</v>
      </c>
    </row>
    <row r="117" spans="1:37" ht="12.95" customHeight="1" x14ac:dyDescent="0.2">
      <c r="A117" s="16" t="s">
        <v>144</v>
      </c>
      <c r="C117" s="26">
        <v>42672.3</v>
      </c>
      <c r="D117" s="26"/>
      <c r="E117">
        <f t="shared" si="12"/>
        <v>14489.004645737314</v>
      </c>
      <c r="F117">
        <f t="shared" si="13"/>
        <v>14489</v>
      </c>
      <c r="G117">
        <f t="shared" si="14"/>
        <v>3.6385999992489815E-3</v>
      </c>
      <c r="I117">
        <f t="shared" si="18"/>
        <v>3.6385999992489815E-3</v>
      </c>
      <c r="Q117">
        <f t="shared" si="15"/>
        <v>-2.747308885630538E-3</v>
      </c>
      <c r="R117" s="2">
        <f t="shared" si="16"/>
        <v>27653.800000000003</v>
      </c>
      <c r="S117">
        <f t="shared" si="17"/>
        <v>4.0779832285983192E-5</v>
      </c>
      <c r="AJ117">
        <v>18773</v>
      </c>
      <c r="AK117">
        <v>-1.6139799998200033E-2</v>
      </c>
    </row>
    <row r="118" spans="1:37" ht="12.95" customHeight="1" x14ac:dyDescent="0.2">
      <c r="A118" s="16" t="s">
        <v>144</v>
      </c>
      <c r="C118" s="26">
        <v>42679.351999999999</v>
      </c>
      <c r="D118" s="26"/>
      <c r="E118">
        <f t="shared" si="12"/>
        <v>14498.008586685144</v>
      </c>
      <c r="F118">
        <f t="shared" si="13"/>
        <v>14498</v>
      </c>
      <c r="G118">
        <f t="shared" si="14"/>
        <v>6.7252000008011237E-3</v>
      </c>
      <c r="I118">
        <f t="shared" si="18"/>
        <v>6.7252000008011237E-3</v>
      </c>
      <c r="Q118">
        <f t="shared" si="15"/>
        <v>-2.7604201917767746E-3</v>
      </c>
      <c r="R118" s="2">
        <f t="shared" si="16"/>
        <v>27660.851999999999</v>
      </c>
      <c r="S118">
        <f t="shared" si="17"/>
        <v>8.9976990437841558E-5</v>
      </c>
      <c r="AJ118">
        <v>18787</v>
      </c>
      <c r="AK118">
        <v>-5.1162000090698712E-3</v>
      </c>
    </row>
    <row r="119" spans="1:37" ht="12.95" customHeight="1" x14ac:dyDescent="0.2">
      <c r="A119" s="16" t="s">
        <v>143</v>
      </c>
      <c r="C119" s="26">
        <v>42692.659</v>
      </c>
      <c r="D119" s="26"/>
      <c r="E119">
        <f t="shared" si="12"/>
        <v>14514.998864931435</v>
      </c>
      <c r="F119">
        <f t="shared" si="13"/>
        <v>14515</v>
      </c>
      <c r="G119">
        <f t="shared" si="14"/>
        <v>-8.8900000264402479E-4</v>
      </c>
      <c r="I119">
        <f t="shared" si="18"/>
        <v>-8.8900000264402479E-4</v>
      </c>
      <c r="Q119">
        <f t="shared" si="15"/>
        <v>-2.7852246232017985E-3</v>
      </c>
      <c r="R119" s="2">
        <f t="shared" si="16"/>
        <v>27674.159</v>
      </c>
      <c r="S119">
        <f t="shared" si="17"/>
        <v>3.5956678116094732E-6</v>
      </c>
      <c r="AJ119">
        <v>19030</v>
      </c>
      <c r="AK119">
        <v>-1.0778000003483612E-2</v>
      </c>
    </row>
    <row r="120" spans="1:37" ht="12.95" customHeight="1" x14ac:dyDescent="0.2">
      <c r="A120" s="16" t="s">
        <v>144</v>
      </c>
      <c r="C120" s="26">
        <v>42708.322</v>
      </c>
      <c r="D120" s="26"/>
      <c r="E120">
        <f t="shared" si="12"/>
        <v>14534.997266387183</v>
      </c>
      <c r="F120">
        <f t="shared" si="13"/>
        <v>14535</v>
      </c>
      <c r="G120">
        <f t="shared" si="14"/>
        <v>-2.1410000044852495E-3</v>
      </c>
      <c r="I120">
        <f t="shared" si="18"/>
        <v>-2.1410000044852495E-3</v>
      </c>
      <c r="Q120">
        <f t="shared" si="15"/>
        <v>-2.8144709834431701E-3</v>
      </c>
      <c r="R120" s="2">
        <f t="shared" si="16"/>
        <v>27689.822</v>
      </c>
      <c r="S120">
        <f t="shared" si="17"/>
        <v>4.5356315949853995E-7</v>
      </c>
      <c r="AJ120">
        <v>19104</v>
      </c>
      <c r="AK120">
        <v>-1.6510400004335679E-2</v>
      </c>
    </row>
    <row r="121" spans="1:37" ht="12.95" customHeight="1" x14ac:dyDescent="0.2">
      <c r="A121" s="16" t="s">
        <v>144</v>
      </c>
      <c r="C121" s="26">
        <v>42712.243000000002</v>
      </c>
      <c r="D121" s="26"/>
      <c r="E121">
        <f t="shared" si="12"/>
        <v>14540.003569911925</v>
      </c>
      <c r="F121">
        <f t="shared" si="13"/>
        <v>14540</v>
      </c>
      <c r="G121">
        <f t="shared" si="14"/>
        <v>2.7960000006714836E-3</v>
      </c>
      <c r="I121">
        <f t="shared" si="18"/>
        <v>2.7960000006714836E-3</v>
      </c>
      <c r="Q121">
        <f t="shared" si="15"/>
        <v>-2.8217934985393101E-3</v>
      </c>
      <c r="R121" s="2">
        <f t="shared" si="16"/>
        <v>27693.743000000002</v>
      </c>
      <c r="S121">
        <f t="shared" si="17"/>
        <v>3.1559603799775051E-5</v>
      </c>
      <c r="AJ121">
        <v>19165</v>
      </c>
      <c r="AK121">
        <v>-6.4790000033099204E-3</v>
      </c>
    </row>
    <row r="122" spans="1:37" ht="12.95" customHeight="1" x14ac:dyDescent="0.2">
      <c r="A122" s="16" t="s">
        <v>143</v>
      </c>
      <c r="C122" s="26">
        <v>42725.553999999996</v>
      </c>
      <c r="D122" s="26"/>
      <c r="E122">
        <f t="shared" si="12"/>
        <v>14556.998955328341</v>
      </c>
      <c r="F122">
        <f t="shared" si="13"/>
        <v>14557</v>
      </c>
      <c r="G122">
        <f t="shared" si="14"/>
        <v>-8.1820000923471525E-4</v>
      </c>
      <c r="I122">
        <f t="shared" si="18"/>
        <v>-8.1820000923471525E-4</v>
      </c>
      <c r="Q122">
        <f t="shared" si="15"/>
        <v>-2.846722737573297E-3</v>
      </c>
      <c r="R122" s="2">
        <f t="shared" si="16"/>
        <v>27707.053999999996</v>
      </c>
      <c r="S122">
        <f t="shared" si="17"/>
        <v>4.1149044593862034E-6</v>
      </c>
      <c r="AJ122">
        <v>19183</v>
      </c>
      <c r="AK122">
        <v>-8.3058000018354505E-3</v>
      </c>
    </row>
    <row r="123" spans="1:37" ht="12.95" customHeight="1" x14ac:dyDescent="0.2">
      <c r="A123" s="16" t="s">
        <v>143</v>
      </c>
      <c r="C123" s="26">
        <v>42728.673999999999</v>
      </c>
      <c r="D123" s="26"/>
      <c r="E123">
        <f t="shared" si="12"/>
        <v>14560.982548033569</v>
      </c>
      <c r="F123">
        <f t="shared" si="13"/>
        <v>14561</v>
      </c>
      <c r="G123">
        <f t="shared" si="14"/>
        <v>-1.3668600004166365E-2</v>
      </c>
      <c r="I123">
        <f t="shared" si="18"/>
        <v>-1.3668600004166365E-2</v>
      </c>
      <c r="Q123">
        <f t="shared" si="15"/>
        <v>-2.8525957824994674E-3</v>
      </c>
      <c r="R123" s="2">
        <f t="shared" si="16"/>
        <v>27710.173999999999</v>
      </c>
      <c r="S123">
        <f t="shared" si="17"/>
        <v>1.1698594732311614E-4</v>
      </c>
      <c r="AJ123">
        <v>19677</v>
      </c>
      <c r="AK123">
        <v>-1.8330200000491459E-2</v>
      </c>
    </row>
    <row r="124" spans="1:37" ht="12.95" customHeight="1" x14ac:dyDescent="0.2">
      <c r="A124" s="16" t="s">
        <v>101</v>
      </c>
      <c r="C124" s="26">
        <v>42919.79</v>
      </c>
      <c r="D124" s="26"/>
      <c r="E124">
        <f t="shared" si="12"/>
        <v>14804.998029909118</v>
      </c>
      <c r="F124">
        <f t="shared" si="13"/>
        <v>14805</v>
      </c>
      <c r="G124">
        <f t="shared" si="14"/>
        <v>-1.5429999984917231E-3</v>
      </c>
      <c r="I124">
        <f t="shared" si="18"/>
        <v>-1.5429999984917231E-3</v>
      </c>
      <c r="Q124">
        <f t="shared" si="15"/>
        <v>-3.2161402891258996E-3</v>
      </c>
      <c r="R124" s="2">
        <f t="shared" si="16"/>
        <v>27901.29</v>
      </c>
      <c r="S124">
        <f t="shared" si="17"/>
        <v>2.7993984321434167E-6</v>
      </c>
      <c r="AJ124">
        <v>19981</v>
      </c>
      <c r="AK124">
        <v>-1.6960600005404558E-2</v>
      </c>
    </row>
    <row r="125" spans="1:37" ht="12.95" customHeight="1" x14ac:dyDescent="0.2">
      <c r="A125" s="16" t="s">
        <v>101</v>
      </c>
      <c r="C125" s="26">
        <v>42919.794999999998</v>
      </c>
      <c r="D125" s="26"/>
      <c r="E125">
        <f t="shared" si="12"/>
        <v>14805.004413871784</v>
      </c>
      <c r="F125">
        <f t="shared" si="13"/>
        <v>14805</v>
      </c>
      <c r="G125">
        <f t="shared" si="14"/>
        <v>3.4569999988889322E-3</v>
      </c>
      <c r="I125">
        <f t="shared" si="18"/>
        <v>3.4569999988889322E-3</v>
      </c>
      <c r="Q125">
        <f t="shared" si="15"/>
        <v>-3.2161402891258996E-3</v>
      </c>
      <c r="R125" s="2">
        <f t="shared" si="16"/>
        <v>27901.294999999998</v>
      </c>
      <c r="S125">
        <f t="shared" si="17"/>
        <v>4.4530801303526674E-5</v>
      </c>
      <c r="AJ125">
        <v>20018</v>
      </c>
      <c r="AK125">
        <v>-1.5826800001377705E-2</v>
      </c>
    </row>
    <row r="126" spans="1:37" ht="12.95" customHeight="1" x14ac:dyDescent="0.2">
      <c r="A126" s="16" t="s">
        <v>101</v>
      </c>
      <c r="C126" s="26">
        <v>42937.803999999996</v>
      </c>
      <c r="D126" s="26"/>
      <c r="E126">
        <f t="shared" si="12"/>
        <v>14827.99817061165</v>
      </c>
      <c r="F126">
        <f t="shared" si="13"/>
        <v>14828</v>
      </c>
      <c r="G126">
        <f t="shared" si="14"/>
        <v>-1.432800003385637E-3</v>
      </c>
      <c r="I126">
        <f t="shared" si="18"/>
        <v>-1.432800003385637E-3</v>
      </c>
      <c r="Q126">
        <f t="shared" si="15"/>
        <v>-3.2509455538436635E-3</v>
      </c>
      <c r="R126" s="2">
        <f t="shared" si="16"/>
        <v>27919.303999999996</v>
      </c>
      <c r="S126">
        <f t="shared" si="17"/>
        <v>3.3056532426503205E-6</v>
      </c>
      <c r="AJ126">
        <v>20087</v>
      </c>
      <c r="AK126">
        <v>-1.4496200004941784E-2</v>
      </c>
    </row>
    <row r="127" spans="1:37" ht="12.95" customHeight="1" x14ac:dyDescent="0.2">
      <c r="A127" s="16" t="s">
        <v>101</v>
      </c>
      <c r="C127" s="26">
        <v>42937.807000000001</v>
      </c>
      <c r="D127" s="26"/>
      <c r="E127">
        <f t="shared" si="12"/>
        <v>14828.002000989258</v>
      </c>
      <c r="F127">
        <f t="shared" si="13"/>
        <v>14828</v>
      </c>
      <c r="G127">
        <f t="shared" si="14"/>
        <v>1.5672000008635223E-3</v>
      </c>
      <c r="I127">
        <f t="shared" si="18"/>
        <v>1.5672000008635223E-3</v>
      </c>
      <c r="Q127">
        <f t="shared" si="15"/>
        <v>-3.2509455538436635E-3</v>
      </c>
      <c r="R127" s="2">
        <f t="shared" si="16"/>
        <v>27919.307000000001</v>
      </c>
      <c r="S127">
        <f t="shared" si="17"/>
        <v>2.3214526586344616E-5</v>
      </c>
      <c r="AJ127">
        <v>20120</v>
      </c>
      <c r="AK127">
        <v>-1.7512000005808659E-2</v>
      </c>
    </row>
    <row r="128" spans="1:37" ht="12.95" customHeight="1" x14ac:dyDescent="0.2">
      <c r="A128" s="16" t="s">
        <v>145</v>
      </c>
      <c r="C128" s="26">
        <v>42953.464</v>
      </c>
      <c r="D128" s="26"/>
      <c r="E128">
        <f t="shared" si="12"/>
        <v>14847.992741689801</v>
      </c>
      <c r="F128">
        <f t="shared" si="13"/>
        <v>14848</v>
      </c>
      <c r="G128">
        <f t="shared" si="14"/>
        <v>-5.6848000022000633E-3</v>
      </c>
      <c r="I128">
        <f t="shared" si="18"/>
        <v>-5.6848000022000633E-3</v>
      </c>
      <c r="Q128">
        <f t="shared" si="15"/>
        <v>-3.2812861656706244E-3</v>
      </c>
      <c r="R128" s="2">
        <f t="shared" si="16"/>
        <v>27934.964</v>
      </c>
      <c r="S128">
        <f t="shared" si="17"/>
        <v>5.7768787623884624E-6</v>
      </c>
      <c r="AJ128">
        <v>20166</v>
      </c>
      <c r="AK128">
        <v>-1.2291600003663916E-2</v>
      </c>
    </row>
    <row r="129" spans="1:37" ht="12.95" customHeight="1" x14ac:dyDescent="0.2">
      <c r="A129" s="16" t="s">
        <v>82</v>
      </c>
      <c r="C129" s="26">
        <v>42959.734499999999</v>
      </c>
      <c r="D129" s="26"/>
      <c r="E129">
        <f t="shared" si="12"/>
        <v>14855.998869272527</v>
      </c>
      <c r="F129">
        <f t="shared" si="13"/>
        <v>14856</v>
      </c>
      <c r="G129">
        <f t="shared" si="14"/>
        <v>-8.8560000585857779E-4</v>
      </c>
      <c r="I129">
        <f t="shared" si="18"/>
        <v>-8.8560000585857779E-4</v>
      </c>
      <c r="Q129">
        <f t="shared" si="15"/>
        <v>-3.2934419880655541E-3</v>
      </c>
      <c r="R129" s="2">
        <f t="shared" si="16"/>
        <v>27941.234499999999</v>
      </c>
      <c r="S129">
        <f t="shared" si="17"/>
        <v>5.797703011278421E-6</v>
      </c>
      <c r="AJ129">
        <v>20175</v>
      </c>
      <c r="AK129">
        <v>-1.2204999999084976E-2</v>
      </c>
    </row>
    <row r="130" spans="1:37" ht="12.95" customHeight="1" x14ac:dyDescent="0.2">
      <c r="A130" s="16" t="s">
        <v>146</v>
      </c>
      <c r="C130" s="26">
        <v>42964.434999999998</v>
      </c>
      <c r="D130" s="26"/>
      <c r="E130">
        <f t="shared" si="12"/>
        <v>14862.000432577304</v>
      </c>
      <c r="F130">
        <f t="shared" si="13"/>
        <v>14862</v>
      </c>
      <c r="G130">
        <f t="shared" si="14"/>
        <v>3.3879999682540074E-4</v>
      </c>
      <c r="I130">
        <f t="shared" si="18"/>
        <v>3.3879999682540074E-4</v>
      </c>
      <c r="Q130">
        <f t="shared" si="15"/>
        <v>-3.3025661964858136E-3</v>
      </c>
      <c r="R130" s="2">
        <f t="shared" si="16"/>
        <v>27945.934999999998</v>
      </c>
      <c r="S130">
        <f t="shared" si="17"/>
        <v>1.3259547753789803E-5</v>
      </c>
      <c r="AJ130">
        <v>20610</v>
      </c>
      <c r="AK130">
        <v>-1.768600000650622E-2</v>
      </c>
    </row>
    <row r="131" spans="1:37" ht="12.95" customHeight="1" x14ac:dyDescent="0.2">
      <c r="A131" s="16" t="s">
        <v>146</v>
      </c>
      <c r="C131" s="26">
        <v>42975.400999999998</v>
      </c>
      <c r="D131" s="26"/>
      <c r="E131">
        <f t="shared" si="12"/>
        <v>14876.001739502142</v>
      </c>
      <c r="F131">
        <f t="shared" si="13"/>
        <v>14876</v>
      </c>
      <c r="G131">
        <f t="shared" si="14"/>
        <v>1.3623999984702095E-3</v>
      </c>
      <c r="I131">
        <f t="shared" si="18"/>
        <v>1.3623999984702095E-3</v>
      </c>
      <c r="Q131">
        <f t="shared" si="15"/>
        <v>-3.3238804882132697E-3</v>
      </c>
      <c r="R131" s="2">
        <f t="shared" si="16"/>
        <v>27956.900999999998</v>
      </c>
      <c r="S131">
        <f t="shared" si="17"/>
        <v>2.1961224799870347E-5</v>
      </c>
      <c r="AJ131">
        <v>20917</v>
      </c>
      <c r="AK131">
        <v>-1.5954200003761798E-2</v>
      </c>
    </row>
    <row r="132" spans="1:37" ht="12.95" customHeight="1" x14ac:dyDescent="0.2">
      <c r="A132" s="16" t="s">
        <v>101</v>
      </c>
      <c r="C132" s="26">
        <v>42977.743999999999</v>
      </c>
      <c r="D132" s="26"/>
      <c r="E132">
        <f t="shared" si="12"/>
        <v>14878.993264408664</v>
      </c>
      <c r="F132">
        <f t="shared" si="13"/>
        <v>14879</v>
      </c>
      <c r="G132">
        <f t="shared" si="14"/>
        <v>-5.2753999989363365E-3</v>
      </c>
      <c r="I132">
        <f t="shared" si="18"/>
        <v>-5.2753999989363365E-3</v>
      </c>
      <c r="Q132">
        <f t="shared" si="15"/>
        <v>-3.3284522938551893E-3</v>
      </c>
      <c r="R132" s="2">
        <f t="shared" si="16"/>
        <v>27959.243999999999</v>
      </c>
      <c r="S132">
        <f t="shared" si="17"/>
        <v>3.7906053663207459E-6</v>
      </c>
      <c r="AJ132">
        <v>21457</v>
      </c>
      <c r="AK132">
        <v>-1.9758200003707316E-2</v>
      </c>
    </row>
    <row r="133" spans="1:37" ht="12.95" customHeight="1" x14ac:dyDescent="0.2">
      <c r="A133" s="16" t="s">
        <v>101</v>
      </c>
      <c r="C133" s="26">
        <v>42977.745999999999</v>
      </c>
      <c r="D133" s="26"/>
      <c r="E133">
        <f t="shared" si="12"/>
        <v>14878.995817993731</v>
      </c>
      <c r="F133">
        <f t="shared" si="13"/>
        <v>14879</v>
      </c>
      <c r="G133">
        <f t="shared" si="14"/>
        <v>-3.2753999985288829E-3</v>
      </c>
      <c r="I133">
        <f t="shared" si="18"/>
        <v>-3.2753999985288829E-3</v>
      </c>
      <c r="Q133">
        <f t="shared" si="15"/>
        <v>-3.3284522938551893E-3</v>
      </c>
      <c r="R133" s="2">
        <f t="shared" si="16"/>
        <v>27959.245999999999</v>
      </c>
      <c r="S133">
        <f t="shared" si="17"/>
        <v>2.8145460393896347E-9</v>
      </c>
      <c r="AJ133">
        <v>21462</v>
      </c>
      <c r="AK133">
        <v>-1.9821199995931238E-2</v>
      </c>
    </row>
    <row r="134" spans="1:37" ht="12.95" customHeight="1" x14ac:dyDescent="0.2">
      <c r="A134" s="16" t="s">
        <v>101</v>
      </c>
      <c r="C134" s="26">
        <v>42977.750999999997</v>
      </c>
      <c r="D134" s="26"/>
      <c r="E134">
        <f t="shared" si="12"/>
        <v>14879.002201956397</v>
      </c>
      <c r="F134">
        <f t="shared" si="13"/>
        <v>14879</v>
      </c>
      <c r="G134">
        <f t="shared" si="14"/>
        <v>1.7245999988517724E-3</v>
      </c>
      <c r="I134">
        <f t="shared" si="18"/>
        <v>1.7245999988517724E-3</v>
      </c>
      <c r="Q134">
        <f t="shared" si="15"/>
        <v>-3.3284522938551893E-3</v>
      </c>
      <c r="R134" s="2">
        <f t="shared" si="16"/>
        <v>27959.250999999997</v>
      </c>
      <c r="S134">
        <f t="shared" si="17"/>
        <v>2.553333747283108E-5</v>
      </c>
      <c r="AJ134">
        <v>21536</v>
      </c>
      <c r="AK134">
        <v>-2.0553600006678607E-2</v>
      </c>
    </row>
    <row r="135" spans="1:37" ht="12.95" customHeight="1" x14ac:dyDescent="0.2">
      <c r="A135" s="16" t="s">
        <v>146</v>
      </c>
      <c r="C135" s="26">
        <v>42989.499000000003</v>
      </c>
      <c r="D135" s="26"/>
      <c r="E135">
        <f t="shared" si="12"/>
        <v>14894.001960642616</v>
      </c>
      <c r="F135">
        <f t="shared" si="13"/>
        <v>14894</v>
      </c>
      <c r="G135">
        <f t="shared" si="14"/>
        <v>1.5356000003521331E-3</v>
      </c>
      <c r="I135">
        <f t="shared" si="18"/>
        <v>1.5356000003521331E-3</v>
      </c>
      <c r="Q135">
        <f t="shared" si="15"/>
        <v>-3.3513349201421024E-3</v>
      </c>
      <c r="R135" s="2">
        <f t="shared" si="16"/>
        <v>27970.999000000003</v>
      </c>
      <c r="S135">
        <f t="shared" si="17"/>
        <v>2.3882132917145998E-5</v>
      </c>
      <c r="AJ135">
        <v>21550</v>
      </c>
      <c r="AK135">
        <v>-2.0530000001599547E-2</v>
      </c>
    </row>
    <row r="136" spans="1:37" ht="12.95" customHeight="1" x14ac:dyDescent="0.2">
      <c r="A136" s="16" t="s">
        <v>146</v>
      </c>
      <c r="C136" s="26">
        <v>42993.408000000003</v>
      </c>
      <c r="D136" s="26"/>
      <c r="E136">
        <f t="shared" si="12"/>
        <v>14898.992942656951</v>
      </c>
      <c r="F136">
        <f t="shared" si="13"/>
        <v>14899</v>
      </c>
      <c r="G136">
        <f t="shared" si="14"/>
        <v>-5.5273999969358556E-3</v>
      </c>
      <c r="I136">
        <f t="shared" si="18"/>
        <v>-5.5273999969358556E-3</v>
      </c>
      <c r="Q136">
        <f t="shared" si="15"/>
        <v>-3.3589712022663795E-3</v>
      </c>
      <c r="R136" s="2">
        <f t="shared" si="16"/>
        <v>27974.908000000003</v>
      </c>
      <c r="S136">
        <f t="shared" si="17"/>
        <v>4.7020834375517168E-6</v>
      </c>
      <c r="AJ136">
        <v>21559</v>
      </c>
      <c r="AK136">
        <v>-2.244339999742806E-2</v>
      </c>
    </row>
    <row r="137" spans="1:37" ht="12.95" customHeight="1" x14ac:dyDescent="0.2">
      <c r="A137" s="16" t="s">
        <v>146</v>
      </c>
      <c r="C137" s="26">
        <v>42993.411</v>
      </c>
      <c r="D137" s="26"/>
      <c r="E137">
        <f t="shared" si="12"/>
        <v>14898.996773034547</v>
      </c>
      <c r="F137">
        <f t="shared" si="13"/>
        <v>14899</v>
      </c>
      <c r="G137">
        <f t="shared" si="14"/>
        <v>-2.527399999962654E-3</v>
      </c>
      <c r="I137">
        <f t="shared" si="18"/>
        <v>-2.527399999962654E-3</v>
      </c>
      <c r="Q137">
        <f t="shared" si="15"/>
        <v>-3.3589712022663795E-3</v>
      </c>
      <c r="R137" s="2">
        <f t="shared" si="16"/>
        <v>27974.911</v>
      </c>
      <c r="S137">
        <f t="shared" si="17"/>
        <v>6.9151066450086361E-7</v>
      </c>
      <c r="AJ137">
        <v>21909</v>
      </c>
      <c r="AK137">
        <v>-2.0853399997577071E-2</v>
      </c>
    </row>
    <row r="138" spans="1:37" ht="12.95" customHeight="1" x14ac:dyDescent="0.2">
      <c r="A138" s="16" t="s">
        <v>101</v>
      </c>
      <c r="C138" s="26">
        <v>43006.726000000002</v>
      </c>
      <c r="D138" s="26"/>
      <c r="E138">
        <f t="shared" si="12"/>
        <v>14915.99726562111</v>
      </c>
      <c r="F138">
        <f t="shared" si="13"/>
        <v>14916</v>
      </c>
      <c r="G138">
        <f t="shared" si="14"/>
        <v>-2.1416000017779879E-3</v>
      </c>
      <c r="I138">
        <f t="shared" ref="I138:I169" si="19">+G138</f>
        <v>-2.1416000017779879E-3</v>
      </c>
      <c r="Q138">
        <f t="shared" si="15"/>
        <v>-3.384967249196031E-3</v>
      </c>
      <c r="R138" s="2">
        <f t="shared" si="16"/>
        <v>27988.226000000002</v>
      </c>
      <c r="S138">
        <f t="shared" si="17"/>
        <v>1.5459621119519212E-6</v>
      </c>
      <c r="AJ138">
        <v>21909</v>
      </c>
      <c r="AK138">
        <v>-2.0853399997577071E-2</v>
      </c>
    </row>
    <row r="139" spans="1:37" ht="12.95" customHeight="1" x14ac:dyDescent="0.2">
      <c r="A139" s="16" t="s">
        <v>101</v>
      </c>
      <c r="C139" s="26">
        <v>43006.728999999999</v>
      </c>
      <c r="D139" s="26"/>
      <c r="E139">
        <f t="shared" si="12"/>
        <v>14916.001095998707</v>
      </c>
      <c r="F139">
        <f t="shared" si="13"/>
        <v>14916</v>
      </c>
      <c r="G139">
        <f t="shared" si="14"/>
        <v>8.5839999519521371E-4</v>
      </c>
      <c r="I139">
        <f t="shared" si="19"/>
        <v>8.5839999519521371E-4</v>
      </c>
      <c r="Q139">
        <f t="shared" si="15"/>
        <v>-3.384967249196031E-3</v>
      </c>
      <c r="R139" s="2">
        <f t="shared" si="16"/>
        <v>27988.228999999999</v>
      </c>
      <c r="S139">
        <f t="shared" si="17"/>
        <v>1.8006165570772546E-5</v>
      </c>
      <c r="AJ139">
        <v>21932</v>
      </c>
      <c r="AK139">
        <v>-2.4743200003285892E-2</v>
      </c>
    </row>
    <row r="140" spans="1:37" ht="12.95" customHeight="1" x14ac:dyDescent="0.2">
      <c r="A140" s="16" t="s">
        <v>101</v>
      </c>
      <c r="C140" s="26">
        <v>43006.732000000004</v>
      </c>
      <c r="D140" s="26"/>
      <c r="E140">
        <f t="shared" si="12"/>
        <v>14916.004926376314</v>
      </c>
      <c r="F140">
        <f t="shared" si="13"/>
        <v>14916</v>
      </c>
      <c r="G140">
        <f t="shared" si="14"/>
        <v>3.858399999444373E-3</v>
      </c>
      <c r="I140">
        <f t="shared" si="19"/>
        <v>3.858399999444373E-3</v>
      </c>
      <c r="Q140">
        <f t="shared" si="15"/>
        <v>-3.384967249196031E-3</v>
      </c>
      <c r="R140" s="2">
        <f t="shared" si="16"/>
        <v>27988.232000000004</v>
      </c>
      <c r="S140">
        <f t="shared" si="17"/>
        <v>5.2466369098676457E-5</v>
      </c>
      <c r="AJ140">
        <v>21965</v>
      </c>
      <c r="AK140">
        <v>-1.9759000002522953E-2</v>
      </c>
    </row>
    <row r="141" spans="1:37" ht="12.95" customHeight="1" x14ac:dyDescent="0.2">
      <c r="A141" s="16" t="s">
        <v>147</v>
      </c>
      <c r="C141" s="26">
        <v>43040.411</v>
      </c>
      <c r="D141" s="26"/>
      <c r="E141">
        <f t="shared" si="12"/>
        <v>14959.006022119662</v>
      </c>
      <c r="F141">
        <f t="shared" si="13"/>
        <v>14959</v>
      </c>
      <c r="G141">
        <f t="shared" si="14"/>
        <v>4.7166000003926456E-3</v>
      </c>
      <c r="I141">
        <f t="shared" si="19"/>
        <v>4.7166000003926456E-3</v>
      </c>
      <c r="Q141">
        <f t="shared" si="15"/>
        <v>-3.4509474488746208E-3</v>
      </c>
      <c r="R141" s="2">
        <f t="shared" si="16"/>
        <v>28021.911</v>
      </c>
      <c r="S141">
        <f t="shared" si="17"/>
        <v>6.6708831336032226E-5</v>
      </c>
      <c r="AJ141">
        <v>21988</v>
      </c>
      <c r="AK141">
        <v>-2.4648800004797522E-2</v>
      </c>
    </row>
    <row r="142" spans="1:37" ht="12.95" customHeight="1" x14ac:dyDescent="0.2">
      <c r="A142" s="16" t="s">
        <v>101</v>
      </c>
      <c r="C142" s="26">
        <v>43046.667000000001</v>
      </c>
      <c r="D142" s="26"/>
      <c r="E142">
        <f t="shared" si="12"/>
        <v>14966.993636210653</v>
      </c>
      <c r="F142">
        <f t="shared" si="13"/>
        <v>14967</v>
      </c>
      <c r="G142">
        <f t="shared" si="14"/>
        <v>-4.9842000007629395E-3</v>
      </c>
      <c r="I142">
        <f t="shared" si="19"/>
        <v>-4.9842000007629395E-3</v>
      </c>
      <c r="Q142">
        <f t="shared" si="15"/>
        <v>-3.4632584941781779E-3</v>
      </c>
      <c r="R142" s="2">
        <f t="shared" si="16"/>
        <v>28028.167000000001</v>
      </c>
      <c r="S142">
        <f t="shared" si="17"/>
        <v>2.3132630664523245E-6</v>
      </c>
      <c r="AJ142">
        <v>22380</v>
      </c>
      <c r="AK142">
        <v>-2.3988000000827014E-2</v>
      </c>
    </row>
    <row r="143" spans="1:37" ht="12.95" customHeight="1" x14ac:dyDescent="0.2">
      <c r="A143" s="16" t="s">
        <v>82</v>
      </c>
      <c r="C143" s="26">
        <v>43324.710599999999</v>
      </c>
      <c r="D143" s="26"/>
      <c r="E143">
        <f t="shared" si="12"/>
        <v>15321.997628740903</v>
      </c>
      <c r="F143">
        <f t="shared" si="13"/>
        <v>15322</v>
      </c>
      <c r="G143">
        <f t="shared" si="14"/>
        <v>-1.8572000044514425E-3</v>
      </c>
      <c r="I143">
        <f t="shared" si="19"/>
        <v>-1.8572000044514425E-3</v>
      </c>
      <c r="Q143">
        <f t="shared" si="15"/>
        <v>-4.0208239674292059E-3</v>
      </c>
      <c r="R143" s="2">
        <f t="shared" si="16"/>
        <v>28306.210599999999</v>
      </c>
      <c r="S143">
        <f t="shared" si="17"/>
        <v>4.6812686531716022E-6</v>
      </c>
      <c r="AJ143">
        <v>22426</v>
      </c>
      <c r="AK143">
        <v>-2.3767600003338885E-2</v>
      </c>
    </row>
    <row r="144" spans="1:37" ht="12.95" customHeight="1" x14ac:dyDescent="0.2">
      <c r="A144" s="16" t="s">
        <v>148</v>
      </c>
      <c r="C144" s="26">
        <v>43358.385999999999</v>
      </c>
      <c r="D144" s="26"/>
      <c r="E144">
        <f t="shared" si="12"/>
        <v>15364.994128031132</v>
      </c>
      <c r="F144">
        <f t="shared" si="13"/>
        <v>15365</v>
      </c>
      <c r="G144">
        <f t="shared" si="14"/>
        <v>-4.5990000071469694E-3</v>
      </c>
      <c r="I144">
        <f t="shared" si="19"/>
        <v>-4.5990000071469694E-3</v>
      </c>
      <c r="Q144">
        <f t="shared" si="15"/>
        <v>-4.0898558355073507E-3</v>
      </c>
      <c r="R144" s="2">
        <f t="shared" si="16"/>
        <v>28339.885999999999</v>
      </c>
      <c r="S144">
        <f t="shared" si="17"/>
        <v>2.5922778751459358E-7</v>
      </c>
      <c r="AJ144">
        <v>22463</v>
      </c>
      <c r="AK144">
        <v>-2.6633800000126939E-2</v>
      </c>
    </row>
    <row r="145" spans="1:37" ht="12.95" customHeight="1" x14ac:dyDescent="0.2">
      <c r="A145" s="16" t="s">
        <v>149</v>
      </c>
      <c r="C145" s="26">
        <v>43409.302000000003</v>
      </c>
      <c r="D145" s="26"/>
      <c r="E145">
        <f t="shared" si="12"/>
        <v>15430.003296678324</v>
      </c>
      <c r="F145">
        <f t="shared" si="13"/>
        <v>15430</v>
      </c>
      <c r="G145">
        <f t="shared" si="14"/>
        <v>2.582000000984408E-3</v>
      </c>
      <c r="I145">
        <f t="shared" si="19"/>
        <v>2.582000000984408E-3</v>
      </c>
      <c r="Q145">
        <f t="shared" si="15"/>
        <v>-4.194819883775458E-3</v>
      </c>
      <c r="R145" s="2">
        <f t="shared" si="16"/>
        <v>28390.802000000003</v>
      </c>
      <c r="S145">
        <f t="shared" si="17"/>
        <v>4.5925287750476724E-5</v>
      </c>
      <c r="AJ145">
        <v>22725</v>
      </c>
      <c r="AK145">
        <v>-2.3335000005317852E-2</v>
      </c>
    </row>
    <row r="146" spans="1:37" ht="12.95" customHeight="1" x14ac:dyDescent="0.2">
      <c r="A146" s="16" t="s">
        <v>101</v>
      </c>
      <c r="C146" s="26">
        <v>43429.667000000001</v>
      </c>
      <c r="D146" s="26"/>
      <c r="E146">
        <f t="shared" si="12"/>
        <v>15456.005176627648</v>
      </c>
      <c r="F146">
        <f t="shared" si="13"/>
        <v>15456</v>
      </c>
      <c r="G146">
        <f t="shared" si="14"/>
        <v>4.0544000003137626E-3</v>
      </c>
      <c r="I146">
        <f t="shared" si="19"/>
        <v>4.0544000003137626E-3</v>
      </c>
      <c r="Q146">
        <f t="shared" si="15"/>
        <v>-4.2370122921603012E-3</v>
      </c>
      <c r="R146" s="2">
        <f t="shared" si="16"/>
        <v>28411.167000000001</v>
      </c>
      <c r="S146">
        <f t="shared" si="17"/>
        <v>6.874751780379001E-5</v>
      </c>
      <c r="AJ146">
        <v>22818</v>
      </c>
      <c r="AK146">
        <v>-3.0106799997156486E-2</v>
      </c>
    </row>
    <row r="147" spans="1:37" ht="12.95" customHeight="1" x14ac:dyDescent="0.2">
      <c r="A147" s="95" t="s">
        <v>594</v>
      </c>
      <c r="B147" s="97" t="s">
        <v>151</v>
      </c>
      <c r="C147" s="96">
        <v>43456.288</v>
      </c>
      <c r="D147" s="96" t="s">
        <v>162</v>
      </c>
      <c r="E147">
        <f t="shared" si="12"/>
        <v>15489.994670667962</v>
      </c>
      <c r="F147">
        <f t="shared" si="13"/>
        <v>15490</v>
      </c>
      <c r="G147">
        <f t="shared" si="14"/>
        <v>-4.1740000015124679E-3</v>
      </c>
      <c r="I147">
        <f t="shared" si="19"/>
        <v>-4.1740000015124679E-3</v>
      </c>
      <c r="Q147">
        <f t="shared" si="15"/>
        <v>-4.2923652766324039E-3</v>
      </c>
      <c r="R147" s="2">
        <f t="shared" si="16"/>
        <v>28437.788</v>
      </c>
      <c r="S147">
        <f t="shared" si="17"/>
        <v>1.401033835421814E-8</v>
      </c>
      <c r="AJ147">
        <v>22841</v>
      </c>
      <c r="AK147">
        <v>-2.6996599997801241E-2</v>
      </c>
    </row>
    <row r="148" spans="1:37" ht="12.95" customHeight="1" x14ac:dyDescent="0.2">
      <c r="A148" s="16" t="s">
        <v>82</v>
      </c>
      <c r="C148" s="26">
        <v>43690.470099999999</v>
      </c>
      <c r="D148" s="26"/>
      <c r="E148">
        <f t="shared" si="12"/>
        <v>15788.996627480197</v>
      </c>
      <c r="F148">
        <f t="shared" si="13"/>
        <v>15789</v>
      </c>
      <c r="G148">
        <f t="shared" si="14"/>
        <v>-2.6414000021759421E-3</v>
      </c>
      <c r="I148">
        <f t="shared" si="19"/>
        <v>-2.6414000021759421E-3</v>
      </c>
      <c r="Q148">
        <f t="shared" si="15"/>
        <v>-4.7878481185107645E-3</v>
      </c>
      <c r="R148" s="2">
        <f t="shared" si="16"/>
        <v>28671.970099999999</v>
      </c>
      <c r="S148">
        <f t="shared" si="17"/>
        <v>4.6072395161173076E-6</v>
      </c>
      <c r="AJ148">
        <v>22841</v>
      </c>
      <c r="AK148">
        <v>-2.2996599996986333E-2</v>
      </c>
    </row>
    <row r="149" spans="1:37" ht="12.95" customHeight="1" x14ac:dyDescent="0.2">
      <c r="A149" s="16" t="s">
        <v>101</v>
      </c>
      <c r="C149" s="26">
        <v>43703.777999999998</v>
      </c>
      <c r="D149" s="26"/>
      <c r="E149">
        <f t="shared" ref="E149:E212" si="20">+(C149-C$7)/C$8</f>
        <v>15805.988054839767</v>
      </c>
      <c r="F149">
        <f t="shared" ref="F149:F212" si="21">ROUND(2*E149,0)/2</f>
        <v>15806</v>
      </c>
      <c r="G149">
        <f t="shared" ref="G149:G212" si="22">+C149-(C$7+F149*C$8)</f>
        <v>-9.3555999992531724E-3</v>
      </c>
      <c r="I149">
        <f t="shared" si="19"/>
        <v>-9.3555999992531724E-3</v>
      </c>
      <c r="Q149">
        <f t="shared" ref="Q149:Q212" si="23">+D$11+D$12*F149+D$13*F149^2</f>
        <v>-4.8164888981065447E-3</v>
      </c>
      <c r="R149" s="2">
        <f t="shared" ref="R149:R212" si="24">+C149-15018.5</f>
        <v>28685.277999999998</v>
      </c>
      <c r="S149">
        <f t="shared" ref="S149:S212" si="25">+(Q149-G149)^2</f>
        <v>2.0603529588552552E-5</v>
      </c>
      <c r="AJ149">
        <v>22850</v>
      </c>
      <c r="AK149">
        <v>-2.6910000007774215E-2</v>
      </c>
    </row>
    <row r="150" spans="1:37" ht="12.95" customHeight="1" x14ac:dyDescent="0.2">
      <c r="A150" s="95" t="s">
        <v>603</v>
      </c>
      <c r="B150" s="97" t="s">
        <v>151</v>
      </c>
      <c r="C150" s="96">
        <v>43712.404000000002</v>
      </c>
      <c r="D150" s="96" t="s">
        <v>162</v>
      </c>
      <c r="E150">
        <f t="shared" si="20"/>
        <v>15817.001667235691</v>
      </c>
      <c r="F150">
        <f t="shared" si="21"/>
        <v>15817</v>
      </c>
      <c r="G150">
        <f t="shared" si="22"/>
        <v>1.305799996771384E-3</v>
      </c>
      <c r="I150">
        <f t="shared" si="19"/>
        <v>1.305799996771384E-3</v>
      </c>
      <c r="Q150">
        <f t="shared" si="23"/>
        <v>-4.8350480865449602E-3</v>
      </c>
      <c r="R150" s="2">
        <f t="shared" si="24"/>
        <v>28693.904000000002</v>
      </c>
      <c r="S150">
        <f t="shared" si="25"/>
        <v>3.771001518237002E-5</v>
      </c>
      <c r="AJ150">
        <v>22869</v>
      </c>
      <c r="AK150">
        <v>-2.5949400005629286E-2</v>
      </c>
    </row>
    <row r="151" spans="1:37" ht="12.95" customHeight="1" x14ac:dyDescent="0.2">
      <c r="A151" s="16" t="s">
        <v>101</v>
      </c>
      <c r="C151" s="26">
        <v>43718.671000000002</v>
      </c>
      <c r="D151" s="26"/>
      <c r="E151">
        <f t="shared" si="20"/>
        <v>15825.003326044551</v>
      </c>
      <c r="F151">
        <f t="shared" si="21"/>
        <v>15825</v>
      </c>
      <c r="G151">
        <f t="shared" si="22"/>
        <v>2.6050000014947727E-3</v>
      </c>
      <c r="I151">
        <f t="shared" si="19"/>
        <v>2.6050000014947727E-3</v>
      </c>
      <c r="Q151">
        <f t="shared" si="23"/>
        <v>-4.8485589629800666E-3</v>
      </c>
      <c r="R151" s="2">
        <f t="shared" si="24"/>
        <v>28700.171000000002</v>
      </c>
      <c r="S151">
        <f t="shared" si="25"/>
        <v>5.5555541236903236E-5</v>
      </c>
      <c r="AJ151">
        <v>23367</v>
      </c>
      <c r="AK151">
        <v>-3.1824200006667525E-2</v>
      </c>
    </row>
    <row r="152" spans="1:37" ht="12.95" customHeight="1" x14ac:dyDescent="0.2">
      <c r="A152" s="95" t="s">
        <v>603</v>
      </c>
      <c r="B152" s="97" t="s">
        <v>151</v>
      </c>
      <c r="C152" s="96">
        <v>43719.447999999997</v>
      </c>
      <c r="D152" s="96" t="s">
        <v>162</v>
      </c>
      <c r="E152">
        <f t="shared" si="20"/>
        <v>15825.995393843248</v>
      </c>
      <c r="F152">
        <f t="shared" si="21"/>
        <v>15826</v>
      </c>
      <c r="G152">
        <f t="shared" si="22"/>
        <v>-3.6076000033062883E-3</v>
      </c>
      <c r="I152">
        <f t="shared" si="19"/>
        <v>-3.6076000033062883E-3</v>
      </c>
      <c r="Q152">
        <f t="shared" si="23"/>
        <v>-4.8502486091370374E-3</v>
      </c>
      <c r="R152" s="2">
        <f t="shared" si="24"/>
        <v>28700.947999999997</v>
      </c>
      <c r="S152">
        <f t="shared" si="25"/>
        <v>1.5441755575731045E-6</v>
      </c>
      <c r="AJ152">
        <v>23717</v>
      </c>
      <c r="AK152">
        <v>-2.4234199998318218E-2</v>
      </c>
    </row>
    <row r="153" spans="1:37" ht="12.95" customHeight="1" x14ac:dyDescent="0.2">
      <c r="A153" s="95" t="s">
        <v>603</v>
      </c>
      <c r="B153" s="97" t="s">
        <v>151</v>
      </c>
      <c r="C153" s="96">
        <v>43722.58</v>
      </c>
      <c r="D153" s="96" t="s">
        <v>162</v>
      </c>
      <c r="E153">
        <f t="shared" si="20"/>
        <v>15829.994308058884</v>
      </c>
      <c r="F153">
        <f t="shared" si="21"/>
        <v>15830</v>
      </c>
      <c r="G153">
        <f t="shared" si="22"/>
        <v>-4.4580000030691735E-3</v>
      </c>
      <c r="I153">
        <f t="shared" si="19"/>
        <v>-4.4580000030691735E-3</v>
      </c>
      <c r="Q153">
        <f t="shared" si="23"/>
        <v>-4.8570089417706262E-3</v>
      </c>
      <c r="R153" s="2">
        <f t="shared" si="24"/>
        <v>28704.080000000002</v>
      </c>
      <c r="S153">
        <f t="shared" si="25"/>
        <v>1.5920813316365961E-7</v>
      </c>
      <c r="AJ153">
        <v>23726</v>
      </c>
      <c r="AK153">
        <v>-2.6147600001422688E-2</v>
      </c>
    </row>
    <row r="154" spans="1:37" ht="12.95" customHeight="1" x14ac:dyDescent="0.2">
      <c r="A154" s="95" t="s">
        <v>603</v>
      </c>
      <c r="B154" s="97" t="s">
        <v>151</v>
      </c>
      <c r="C154" s="96">
        <v>43726.495999999999</v>
      </c>
      <c r="D154" s="96" t="s">
        <v>162</v>
      </c>
      <c r="E154">
        <f t="shared" si="20"/>
        <v>15834.994227620951</v>
      </c>
      <c r="F154">
        <f t="shared" si="21"/>
        <v>15835</v>
      </c>
      <c r="G154">
        <f t="shared" si="22"/>
        <v>-4.5210000025690533E-3</v>
      </c>
      <c r="I154">
        <f t="shared" si="19"/>
        <v>-4.5210000025690533E-3</v>
      </c>
      <c r="Q154">
        <f t="shared" si="23"/>
        <v>-4.8654632905755016E-3</v>
      </c>
      <c r="R154" s="2">
        <f t="shared" si="24"/>
        <v>28707.995999999999</v>
      </c>
      <c r="S154">
        <f t="shared" si="25"/>
        <v>1.1865495678421333E-7</v>
      </c>
      <c r="AJ154">
        <v>23745</v>
      </c>
      <c r="AK154">
        <v>-2.6186999995843507E-2</v>
      </c>
    </row>
    <row r="155" spans="1:37" ht="12.95" customHeight="1" x14ac:dyDescent="0.2">
      <c r="A155" s="95" t="s">
        <v>603</v>
      </c>
      <c r="B155" s="97" t="s">
        <v>151</v>
      </c>
      <c r="C155" s="96">
        <v>43741.381000000001</v>
      </c>
      <c r="D155" s="96" t="s">
        <v>162</v>
      </c>
      <c r="E155">
        <f t="shared" si="20"/>
        <v>15853.999284485462</v>
      </c>
      <c r="F155">
        <f t="shared" si="21"/>
        <v>15854</v>
      </c>
      <c r="G155">
        <f t="shared" si="22"/>
        <v>-5.6040000345092267E-4</v>
      </c>
      <c r="I155">
        <f t="shared" si="19"/>
        <v>-5.6040000345092267E-4</v>
      </c>
      <c r="Q155">
        <f t="shared" si="23"/>
        <v>-4.8976296705646322E-3</v>
      </c>
      <c r="R155" s="2">
        <f t="shared" si="24"/>
        <v>28722.881000000001</v>
      </c>
      <c r="S155">
        <f t="shared" si="25"/>
        <v>1.8811561185291298E-5</v>
      </c>
      <c r="AJ155">
        <v>23774</v>
      </c>
      <c r="AK155">
        <v>-3.245240000251215E-2</v>
      </c>
    </row>
    <row r="156" spans="1:37" ht="12.95" customHeight="1" x14ac:dyDescent="0.2">
      <c r="A156" s="16" t="s">
        <v>101</v>
      </c>
      <c r="C156" s="26">
        <v>43776.62</v>
      </c>
      <c r="D156" s="26"/>
      <c r="E156">
        <f t="shared" si="20"/>
        <v>15898.992176581429</v>
      </c>
      <c r="F156">
        <f t="shared" si="21"/>
        <v>15899</v>
      </c>
      <c r="G156">
        <f t="shared" si="22"/>
        <v>-6.1273999963304959E-3</v>
      </c>
      <c r="I156">
        <f t="shared" si="19"/>
        <v>-6.1273999963304959E-3</v>
      </c>
      <c r="Q156">
        <f t="shared" si="23"/>
        <v>-4.9740649149426254E-3</v>
      </c>
      <c r="R156" s="2">
        <f t="shared" si="24"/>
        <v>28758.120000000003</v>
      </c>
      <c r="S156">
        <f t="shared" si="25"/>
        <v>1.3301818099599659E-6</v>
      </c>
      <c r="AJ156">
        <v>24156</v>
      </c>
      <c r="AK156">
        <v>-3.3565600009751506E-2</v>
      </c>
    </row>
    <row r="157" spans="1:37" ht="12.95" customHeight="1" x14ac:dyDescent="0.2">
      <c r="A157" s="95" t="s">
        <v>618</v>
      </c>
      <c r="B157" s="97" t="s">
        <v>151</v>
      </c>
      <c r="C157" s="96">
        <v>43777.404000000002</v>
      </c>
      <c r="D157" s="96" t="s">
        <v>162</v>
      </c>
      <c r="E157">
        <f t="shared" si="20"/>
        <v>15899.99318192787</v>
      </c>
      <c r="F157">
        <f t="shared" si="21"/>
        <v>15900</v>
      </c>
      <c r="G157">
        <f t="shared" si="22"/>
        <v>-5.3399999960674904E-3</v>
      </c>
      <c r="I157">
        <f t="shared" si="19"/>
        <v>-5.3399999960674904E-3</v>
      </c>
      <c r="Q157">
        <f t="shared" si="23"/>
        <v>-4.9757674963419735E-3</v>
      </c>
      <c r="R157" s="2">
        <f t="shared" si="24"/>
        <v>28758.904000000002</v>
      </c>
      <c r="S157">
        <f t="shared" si="25"/>
        <v>1.3266531385629872E-7</v>
      </c>
      <c r="AJ157">
        <v>24156</v>
      </c>
      <c r="AK157">
        <v>-2.8565600005094893E-2</v>
      </c>
    </row>
    <row r="158" spans="1:37" ht="12.95" customHeight="1" x14ac:dyDescent="0.2">
      <c r="A158" s="16" t="s">
        <v>101</v>
      </c>
      <c r="C158" s="26">
        <v>43787.593000000001</v>
      </c>
      <c r="D158" s="26"/>
      <c r="E158">
        <f t="shared" si="20"/>
        <v>15913.002421054001</v>
      </c>
      <c r="F158">
        <f t="shared" si="21"/>
        <v>15913</v>
      </c>
      <c r="G158">
        <f t="shared" si="22"/>
        <v>1.8961999958264641E-3</v>
      </c>
      <c r="I158">
        <f t="shared" si="19"/>
        <v>1.8961999958264641E-3</v>
      </c>
      <c r="Q158">
        <f t="shared" si="23"/>
        <v>-4.9979169613856671E-3</v>
      </c>
      <c r="R158" s="2">
        <f t="shared" si="24"/>
        <v>28769.093000000001</v>
      </c>
      <c r="S158">
        <f t="shared" si="25"/>
        <v>4.7528848619719854E-5</v>
      </c>
      <c r="AJ158">
        <v>24156</v>
      </c>
      <c r="AK158">
        <v>-2.656560000468744E-2</v>
      </c>
    </row>
    <row r="159" spans="1:37" ht="12.95" customHeight="1" x14ac:dyDescent="0.2">
      <c r="A159" s="95" t="s">
        <v>623</v>
      </c>
      <c r="B159" s="97" t="s">
        <v>151</v>
      </c>
      <c r="C159" s="96">
        <v>43810.3</v>
      </c>
      <c r="D159" s="96" t="s">
        <v>162</v>
      </c>
      <c r="E159">
        <f t="shared" si="20"/>
        <v>15941.994549117317</v>
      </c>
      <c r="F159">
        <f t="shared" si="21"/>
        <v>15942</v>
      </c>
      <c r="G159">
        <f t="shared" si="22"/>
        <v>-4.2691999988164753E-3</v>
      </c>
      <c r="I159">
        <f t="shared" si="19"/>
        <v>-4.2691999988164753E-3</v>
      </c>
      <c r="Q159">
        <f t="shared" si="23"/>
        <v>-5.047433760031958E-3</v>
      </c>
      <c r="R159" s="2">
        <f t="shared" si="24"/>
        <v>28791.800000000003</v>
      </c>
      <c r="S159">
        <f t="shared" si="25"/>
        <v>6.0564778709559698E-7</v>
      </c>
      <c r="AJ159">
        <v>24236</v>
      </c>
      <c r="AK159">
        <v>-2.8573600000527222E-2</v>
      </c>
    </row>
    <row r="160" spans="1:37" ht="12.95" customHeight="1" x14ac:dyDescent="0.2">
      <c r="A160" s="95" t="s">
        <v>626</v>
      </c>
      <c r="B160" s="97" t="s">
        <v>151</v>
      </c>
      <c r="C160" s="96">
        <v>43832.232000000004</v>
      </c>
      <c r="D160" s="96" t="s">
        <v>162</v>
      </c>
      <c r="E160">
        <f t="shared" si="20"/>
        <v>15969.997162966993</v>
      </c>
      <c r="F160">
        <f t="shared" si="21"/>
        <v>15970</v>
      </c>
      <c r="G160">
        <f t="shared" si="22"/>
        <v>-2.2219999955268577E-3</v>
      </c>
      <c r="I160">
        <f t="shared" si="19"/>
        <v>-2.2219999955268577E-3</v>
      </c>
      <c r="Q160">
        <f t="shared" si="23"/>
        <v>-5.0953825737199351E-3</v>
      </c>
      <c r="R160" s="2">
        <f t="shared" si="24"/>
        <v>28813.732000000004</v>
      </c>
      <c r="S160">
        <f t="shared" si="25"/>
        <v>8.2563274406634966E-6</v>
      </c>
      <c r="AJ160">
        <v>24345</v>
      </c>
      <c r="AK160">
        <v>-3.2746999997470994E-2</v>
      </c>
    </row>
    <row r="161" spans="1:37" ht="12.95" customHeight="1" x14ac:dyDescent="0.2">
      <c r="A161" s="95" t="s">
        <v>629</v>
      </c>
      <c r="B161" s="97" t="s">
        <v>151</v>
      </c>
      <c r="C161" s="96">
        <v>43971.648000000001</v>
      </c>
      <c r="D161" s="96" t="s">
        <v>162</v>
      </c>
      <c r="E161">
        <f t="shared" si="20"/>
        <v>16148.002470848909</v>
      </c>
      <c r="F161">
        <f t="shared" si="21"/>
        <v>16148</v>
      </c>
      <c r="G161">
        <f t="shared" si="22"/>
        <v>1.9351999944774434E-3</v>
      </c>
      <c r="I161">
        <f t="shared" si="19"/>
        <v>1.9351999944774434E-3</v>
      </c>
      <c r="Q161">
        <f t="shared" si="23"/>
        <v>-5.4034048258662405E-3</v>
      </c>
      <c r="R161" s="2">
        <f t="shared" si="24"/>
        <v>28953.148000000001</v>
      </c>
      <c r="S161">
        <f t="shared" si="25"/>
        <v>5.3855120709171552E-5</v>
      </c>
      <c r="AJ161">
        <v>24359</v>
      </c>
      <c r="AK161">
        <v>-2.9723400002694689E-2</v>
      </c>
    </row>
    <row r="162" spans="1:37" ht="12.95" customHeight="1" x14ac:dyDescent="0.2">
      <c r="A162" s="16" t="s">
        <v>101</v>
      </c>
      <c r="C162" s="26">
        <v>44068.760999999999</v>
      </c>
      <c r="D162" s="26"/>
      <c r="E162">
        <f t="shared" si="20"/>
        <v>16271.995624176623</v>
      </c>
      <c r="F162">
        <f t="shared" si="21"/>
        <v>16272</v>
      </c>
      <c r="G162">
        <f t="shared" si="22"/>
        <v>-3.4272000048076734E-3</v>
      </c>
      <c r="I162">
        <f t="shared" si="19"/>
        <v>-3.4272000048076734E-3</v>
      </c>
      <c r="Q162">
        <f t="shared" si="23"/>
        <v>-5.6212550910389215E-3</v>
      </c>
      <c r="R162" s="2">
        <f t="shared" si="24"/>
        <v>29050.260999999999</v>
      </c>
      <c r="S162">
        <f t="shared" si="25"/>
        <v>4.8138777214172101E-6</v>
      </c>
      <c r="AJ162">
        <v>24737</v>
      </c>
      <c r="AK162">
        <v>-2.5086200002988335E-2</v>
      </c>
    </row>
    <row r="163" spans="1:37" ht="12.95" customHeight="1" x14ac:dyDescent="0.2">
      <c r="A163" s="95" t="s">
        <v>635</v>
      </c>
      <c r="B163" s="97" t="s">
        <v>151</v>
      </c>
      <c r="C163" s="96">
        <v>44077.368000000002</v>
      </c>
      <c r="D163" s="96" t="s">
        <v>162</v>
      </c>
      <c r="E163">
        <f t="shared" si="20"/>
        <v>16282.984977514407</v>
      </c>
      <c r="F163">
        <f t="shared" si="21"/>
        <v>16283</v>
      </c>
      <c r="G163">
        <f t="shared" si="22"/>
        <v>-1.176580000173999E-2</v>
      </c>
      <c r="I163">
        <f t="shared" si="19"/>
        <v>-1.176580000173999E-2</v>
      </c>
      <c r="Q163">
        <f t="shared" si="23"/>
        <v>-5.6407103072134007E-3</v>
      </c>
      <c r="R163" s="2">
        <f t="shared" si="24"/>
        <v>29058.868000000002</v>
      </c>
      <c r="S163">
        <f t="shared" si="25"/>
        <v>3.7516723765995824E-5</v>
      </c>
      <c r="AJ163">
        <v>24760</v>
      </c>
      <c r="AK163">
        <v>-3.2976000002236106E-2</v>
      </c>
    </row>
    <row r="164" spans="1:37" ht="12.95" customHeight="1" x14ac:dyDescent="0.2">
      <c r="A164" s="95" t="s">
        <v>639</v>
      </c>
      <c r="B164" s="97" t="s">
        <v>151</v>
      </c>
      <c r="C164" s="96">
        <v>44087.563999999998</v>
      </c>
      <c r="D164" s="96" t="s">
        <v>162</v>
      </c>
      <c r="E164">
        <f t="shared" si="20"/>
        <v>16296.003154188271</v>
      </c>
      <c r="F164">
        <f t="shared" si="21"/>
        <v>16296</v>
      </c>
      <c r="G164">
        <f t="shared" si="22"/>
        <v>2.4703999952180311E-3</v>
      </c>
      <c r="I164">
        <f t="shared" si="19"/>
        <v>2.4703999952180311E-3</v>
      </c>
      <c r="Q164">
        <f t="shared" si="23"/>
        <v>-5.6637301043089526E-3</v>
      </c>
      <c r="R164" s="2">
        <f t="shared" si="24"/>
        <v>29069.063999999998</v>
      </c>
      <c r="S164">
        <f t="shared" si="25"/>
        <v>6.6164072476030859E-5</v>
      </c>
      <c r="AJ164">
        <v>24760</v>
      </c>
      <c r="AK164">
        <v>-2.5976000004447997E-2</v>
      </c>
    </row>
    <row r="165" spans="1:37" ht="12.95" customHeight="1" x14ac:dyDescent="0.2">
      <c r="A165" s="16" t="s">
        <v>101</v>
      </c>
      <c r="C165" s="26">
        <v>44101.652000000002</v>
      </c>
      <c r="D165" s="26"/>
      <c r="E165">
        <f t="shared" si="20"/>
        <v>16313.990607403404</v>
      </c>
      <c r="F165">
        <f t="shared" si="21"/>
        <v>16314</v>
      </c>
      <c r="G165">
        <f t="shared" si="22"/>
        <v>-7.3563999976613559E-3</v>
      </c>
      <c r="I165">
        <f t="shared" si="19"/>
        <v>-7.3563999976613559E-3</v>
      </c>
      <c r="Q165">
        <f t="shared" si="23"/>
        <v>-5.6956524388779885E-3</v>
      </c>
      <c r="R165" s="2">
        <f t="shared" si="24"/>
        <v>29083.152000000002</v>
      </c>
      <c r="S165">
        <f t="shared" si="25"/>
        <v>2.7580824540049145E-6</v>
      </c>
      <c r="AJ165">
        <v>25147</v>
      </c>
      <c r="AK165">
        <v>-3.1252199994924013E-2</v>
      </c>
    </row>
    <row r="166" spans="1:37" ht="12.95" customHeight="1" x14ac:dyDescent="0.2">
      <c r="A166" s="16" t="s">
        <v>101</v>
      </c>
      <c r="C166" s="26">
        <v>44101.658000000003</v>
      </c>
      <c r="D166" s="26"/>
      <c r="E166">
        <f t="shared" si="20"/>
        <v>16313.998268158608</v>
      </c>
      <c r="F166">
        <f t="shared" si="21"/>
        <v>16314</v>
      </c>
      <c r="G166">
        <f t="shared" si="22"/>
        <v>-1.356399996438995E-3</v>
      </c>
      <c r="I166">
        <f t="shared" si="19"/>
        <v>-1.356399996438995E-3</v>
      </c>
      <c r="Q166">
        <f t="shared" si="23"/>
        <v>-5.6956524388779885E-3</v>
      </c>
      <c r="R166" s="2">
        <f t="shared" si="24"/>
        <v>29083.158000000003</v>
      </c>
      <c r="S166">
        <f t="shared" si="25"/>
        <v>1.882911175921277E-5</v>
      </c>
      <c r="AJ166">
        <v>25152</v>
      </c>
      <c r="AK166">
        <v>-3.5315200002514757E-2</v>
      </c>
    </row>
    <row r="167" spans="1:37" ht="12.95" customHeight="1" x14ac:dyDescent="0.2">
      <c r="A167" s="95" t="s">
        <v>639</v>
      </c>
      <c r="B167" s="97" t="s">
        <v>151</v>
      </c>
      <c r="C167" s="96">
        <v>44116.531000000003</v>
      </c>
      <c r="D167" s="96" t="s">
        <v>162</v>
      </c>
      <c r="E167">
        <f t="shared" si="20"/>
        <v>16332.988003512712</v>
      </c>
      <c r="F167">
        <f t="shared" si="21"/>
        <v>16333</v>
      </c>
      <c r="G167">
        <f t="shared" si="22"/>
        <v>-9.3957999997655861E-3</v>
      </c>
      <c r="I167">
        <f t="shared" si="19"/>
        <v>-9.3957999997655861E-3</v>
      </c>
      <c r="Q167">
        <f t="shared" si="23"/>
        <v>-5.7294096788799639E-3</v>
      </c>
      <c r="R167" s="2">
        <f t="shared" si="24"/>
        <v>29098.031000000003</v>
      </c>
      <c r="S167">
        <f t="shared" si="25"/>
        <v>1.3442417985083775E-5</v>
      </c>
      <c r="AJ167">
        <v>25162</v>
      </c>
      <c r="AK167">
        <v>-3.3741200000804383E-2</v>
      </c>
    </row>
    <row r="168" spans="1:37" ht="12.95" customHeight="1" x14ac:dyDescent="0.2">
      <c r="A168" s="16" t="s">
        <v>101</v>
      </c>
      <c r="C168" s="26">
        <v>44126.724999999999</v>
      </c>
      <c r="D168" s="26"/>
      <c r="E168">
        <f t="shared" si="20"/>
        <v>16346.003626601509</v>
      </c>
      <c r="F168">
        <f t="shared" si="21"/>
        <v>16346</v>
      </c>
      <c r="G168">
        <f t="shared" si="22"/>
        <v>2.8403999967849813E-3</v>
      </c>
      <c r="I168">
        <f t="shared" si="19"/>
        <v>2.8403999967849813E-3</v>
      </c>
      <c r="Q168">
        <f t="shared" si="23"/>
        <v>-5.7525430963478209E-3</v>
      </c>
      <c r="R168" s="2">
        <f t="shared" si="24"/>
        <v>29108.224999999999</v>
      </c>
      <c r="S168">
        <f t="shared" si="25"/>
        <v>7.3838671001818731E-5</v>
      </c>
      <c r="AJ168">
        <v>25193</v>
      </c>
      <c r="AK168">
        <v>-3.2031800001277588E-2</v>
      </c>
    </row>
    <row r="169" spans="1:37" ht="12.95" customHeight="1" x14ac:dyDescent="0.2">
      <c r="A169" s="95" t="s">
        <v>652</v>
      </c>
      <c r="B169" s="97" t="s">
        <v>151</v>
      </c>
      <c r="C169" s="96">
        <v>44142.383999999998</v>
      </c>
      <c r="D169" s="96" t="s">
        <v>162</v>
      </c>
      <c r="E169">
        <f t="shared" si="20"/>
        <v>16365.996920887121</v>
      </c>
      <c r="F169">
        <f t="shared" si="21"/>
        <v>16366</v>
      </c>
      <c r="G169">
        <f t="shared" si="22"/>
        <v>-2.4116000058711506E-3</v>
      </c>
      <c r="I169">
        <f t="shared" si="19"/>
        <v>-2.4116000058711506E-3</v>
      </c>
      <c r="Q169">
        <f t="shared" si="23"/>
        <v>-5.7881906535643159E-3</v>
      </c>
      <c r="R169" s="2">
        <f t="shared" si="24"/>
        <v>29123.883999999998</v>
      </c>
      <c r="S169">
        <f t="shared" si="25"/>
        <v>1.140136440208895E-5</v>
      </c>
      <c r="AJ169">
        <v>25249</v>
      </c>
      <c r="AK169">
        <v>-2.4937400005001109E-2</v>
      </c>
    </row>
    <row r="170" spans="1:37" ht="12.95" customHeight="1" x14ac:dyDescent="0.2">
      <c r="A170" s="95" t="s">
        <v>639</v>
      </c>
      <c r="B170" s="97" t="s">
        <v>151</v>
      </c>
      <c r="C170" s="96">
        <v>44146.296000000002</v>
      </c>
      <c r="D170" s="96" t="s">
        <v>162</v>
      </c>
      <c r="E170">
        <f t="shared" si="20"/>
        <v>16370.991733279061</v>
      </c>
      <c r="F170">
        <f t="shared" si="21"/>
        <v>16371</v>
      </c>
      <c r="G170">
        <f t="shared" si="22"/>
        <v>-6.4745999989099801E-3</v>
      </c>
      <c r="I170">
        <f t="shared" ref="I170:I201" si="26">+G170</f>
        <v>-6.4745999989099801E-3</v>
      </c>
      <c r="Q170">
        <f t="shared" si="23"/>
        <v>-5.7971134679042358E-3</v>
      </c>
      <c r="R170" s="2">
        <f t="shared" si="24"/>
        <v>29127.796000000002</v>
      </c>
      <c r="S170">
        <f t="shared" si="25"/>
        <v>4.5898799969419734E-7</v>
      </c>
      <c r="AJ170">
        <v>25263</v>
      </c>
      <c r="AK170">
        <v>-2.9913799997302704E-2</v>
      </c>
    </row>
    <row r="171" spans="1:37" ht="12.95" customHeight="1" x14ac:dyDescent="0.2">
      <c r="A171" s="95" t="s">
        <v>639</v>
      </c>
      <c r="B171" s="97" t="s">
        <v>151</v>
      </c>
      <c r="C171" s="96">
        <v>44157.269</v>
      </c>
      <c r="D171" s="96" t="s">
        <v>162</v>
      </c>
      <c r="E171">
        <f t="shared" si="20"/>
        <v>16385.001977751632</v>
      </c>
      <c r="F171">
        <f t="shared" si="21"/>
        <v>16385</v>
      </c>
      <c r="G171">
        <f t="shared" si="22"/>
        <v>1.5490000005229376E-3</v>
      </c>
      <c r="I171">
        <f t="shared" si="26"/>
        <v>1.5490000005229376E-3</v>
      </c>
      <c r="Q171">
        <f t="shared" si="23"/>
        <v>-5.8221205965321952E-3</v>
      </c>
      <c r="R171" s="2">
        <f t="shared" si="24"/>
        <v>29138.769</v>
      </c>
      <c r="S171">
        <f t="shared" si="25"/>
        <v>5.4333418856330421E-5</v>
      </c>
      <c r="AJ171">
        <v>25263</v>
      </c>
      <c r="AK171">
        <v>-2.791379999689525E-2</v>
      </c>
    </row>
    <row r="172" spans="1:37" ht="12.95" customHeight="1" x14ac:dyDescent="0.2">
      <c r="A172" s="95" t="s">
        <v>652</v>
      </c>
      <c r="B172" s="97" t="s">
        <v>151</v>
      </c>
      <c r="C172" s="96">
        <v>44164.309000000001</v>
      </c>
      <c r="D172" s="96" t="s">
        <v>162</v>
      </c>
      <c r="E172">
        <f t="shared" si="20"/>
        <v>16393.990597189062</v>
      </c>
      <c r="F172">
        <f t="shared" si="21"/>
        <v>16394</v>
      </c>
      <c r="G172">
        <f t="shared" si="22"/>
        <v>-7.3644000003696419E-3</v>
      </c>
      <c r="I172">
        <f t="shared" si="26"/>
        <v>-7.3644000003696419E-3</v>
      </c>
      <c r="Q172">
        <f t="shared" si="23"/>
        <v>-5.8382146996523096E-3</v>
      </c>
      <c r="R172" s="2">
        <f t="shared" si="24"/>
        <v>29145.809000000001</v>
      </c>
      <c r="S172">
        <f t="shared" si="25"/>
        <v>2.3292415721256541E-6</v>
      </c>
      <c r="AJ172">
        <v>25291</v>
      </c>
      <c r="AK172">
        <v>-3.0866600005538203E-2</v>
      </c>
    </row>
    <row r="173" spans="1:37" ht="12.95" customHeight="1" x14ac:dyDescent="0.2">
      <c r="A173" s="95" t="s">
        <v>652</v>
      </c>
      <c r="B173" s="97" t="s">
        <v>151</v>
      </c>
      <c r="C173" s="96">
        <v>44186.241999999998</v>
      </c>
      <c r="D173" s="96" t="s">
        <v>162</v>
      </c>
      <c r="E173">
        <f t="shared" si="20"/>
        <v>16421.994487831267</v>
      </c>
      <c r="F173">
        <f t="shared" si="21"/>
        <v>16422</v>
      </c>
      <c r="G173">
        <f t="shared" si="22"/>
        <v>-4.3172000005142763E-3</v>
      </c>
      <c r="I173">
        <f t="shared" si="26"/>
        <v>-4.3172000005142763E-3</v>
      </c>
      <c r="Q173">
        <f t="shared" si="23"/>
        <v>-5.8883757893893607E-3</v>
      </c>
      <c r="R173" s="2">
        <f t="shared" si="24"/>
        <v>29167.741999999998</v>
      </c>
      <c r="S173">
        <f t="shared" si="25"/>
        <v>2.4685933595472435E-6</v>
      </c>
      <c r="AJ173">
        <v>25291</v>
      </c>
      <c r="AK173">
        <v>-2.6866600004723296E-2</v>
      </c>
    </row>
    <row r="174" spans="1:37" ht="12.95" customHeight="1" x14ac:dyDescent="0.2">
      <c r="A174" s="95" t="s">
        <v>665</v>
      </c>
      <c r="B174" s="97" t="s">
        <v>151</v>
      </c>
      <c r="C174" s="96">
        <v>44211.305999999997</v>
      </c>
      <c r="D174" s="96" t="s">
        <v>162</v>
      </c>
      <c r="E174">
        <f t="shared" si="20"/>
        <v>16453.99601589657</v>
      </c>
      <c r="F174">
        <f t="shared" si="21"/>
        <v>16454</v>
      </c>
      <c r="G174">
        <f t="shared" si="22"/>
        <v>-3.1204000042635016E-3</v>
      </c>
      <c r="I174">
        <f t="shared" si="26"/>
        <v>-3.1204000042635016E-3</v>
      </c>
      <c r="Q174">
        <f t="shared" si="23"/>
        <v>-5.9458705576387154E-3</v>
      </c>
      <c r="R174" s="2">
        <f t="shared" si="24"/>
        <v>29192.805999999997</v>
      </c>
      <c r="S174">
        <f t="shared" si="25"/>
        <v>7.9832838479904371E-6</v>
      </c>
      <c r="AJ174">
        <v>25627</v>
      </c>
      <c r="AK174">
        <v>-3.3300200004305225E-2</v>
      </c>
    </row>
    <row r="175" spans="1:37" ht="12.95" customHeight="1" x14ac:dyDescent="0.2">
      <c r="A175" s="95" t="s">
        <v>665</v>
      </c>
      <c r="B175" s="97" t="s">
        <v>151</v>
      </c>
      <c r="C175" s="96">
        <v>44211.307000000001</v>
      </c>
      <c r="D175" s="96" t="s">
        <v>162</v>
      </c>
      <c r="E175">
        <f t="shared" si="20"/>
        <v>16453.99729268911</v>
      </c>
      <c r="F175">
        <f t="shared" si="21"/>
        <v>16454</v>
      </c>
      <c r="G175">
        <f t="shared" si="22"/>
        <v>-2.120400000421796E-3</v>
      </c>
      <c r="I175">
        <f t="shared" si="26"/>
        <v>-2.120400000421796E-3</v>
      </c>
      <c r="Q175">
        <f t="shared" si="23"/>
        <v>-5.9458705576387154E-3</v>
      </c>
      <c r="R175" s="2">
        <f t="shared" si="24"/>
        <v>29192.807000000001</v>
      </c>
      <c r="S175">
        <f t="shared" si="25"/>
        <v>1.4634224984133528E-5</v>
      </c>
      <c r="AJ175">
        <v>25627</v>
      </c>
      <c r="AK175">
        <v>-3.2300200000463519E-2</v>
      </c>
    </row>
    <row r="176" spans="1:37" ht="12.95" customHeight="1" x14ac:dyDescent="0.2">
      <c r="A176" s="95" t="s">
        <v>665</v>
      </c>
      <c r="B176" s="97" t="s">
        <v>151</v>
      </c>
      <c r="C176" s="96">
        <v>44222.273999999998</v>
      </c>
      <c r="D176" s="96" t="s">
        <v>162</v>
      </c>
      <c r="E176">
        <f t="shared" si="20"/>
        <v>16467.999876406477</v>
      </c>
      <c r="F176">
        <f t="shared" si="21"/>
        <v>16468</v>
      </c>
      <c r="G176">
        <f t="shared" si="22"/>
        <v>-9.6800002211239189E-5</v>
      </c>
      <c r="I176">
        <f t="shared" si="26"/>
        <v>-9.6800002211239189E-5</v>
      </c>
      <c r="Q176">
        <f t="shared" si="23"/>
        <v>-5.971080804532243E-3</v>
      </c>
      <c r="R176" s="2">
        <f t="shared" si="24"/>
        <v>29203.773999999998</v>
      </c>
      <c r="S176">
        <f t="shared" si="25"/>
        <v>3.4507174944517098E-5</v>
      </c>
      <c r="AJ176">
        <v>25659</v>
      </c>
      <c r="AK176">
        <v>-2.9103400003805291E-2</v>
      </c>
    </row>
    <row r="177" spans="1:37" ht="12.95" customHeight="1" x14ac:dyDescent="0.2">
      <c r="A177" s="16" t="s">
        <v>101</v>
      </c>
      <c r="C177" s="26">
        <v>44382.826999999997</v>
      </c>
      <c r="D177" s="26"/>
      <c r="E177">
        <f t="shared" si="20"/>
        <v>16672.992748073761</v>
      </c>
      <c r="F177">
        <f t="shared" si="21"/>
        <v>16673</v>
      </c>
      <c r="G177">
        <f t="shared" si="22"/>
        <v>-5.6798000077833422E-3</v>
      </c>
      <c r="I177">
        <f t="shared" si="26"/>
        <v>-5.6798000077833422E-3</v>
      </c>
      <c r="Q177">
        <f t="shared" si="23"/>
        <v>-6.3441546841877597E-3</v>
      </c>
      <c r="R177" s="2">
        <f t="shared" si="24"/>
        <v>29364.326999999997</v>
      </c>
      <c r="S177">
        <f t="shared" si="25"/>
        <v>4.4136713606041836E-7</v>
      </c>
      <c r="AJ177">
        <v>25664</v>
      </c>
      <c r="AK177">
        <v>-2.4166399998648558E-2</v>
      </c>
    </row>
    <row r="178" spans="1:37" ht="12.95" customHeight="1" x14ac:dyDescent="0.2">
      <c r="A178" s="95" t="s">
        <v>675</v>
      </c>
      <c r="B178" s="97" t="s">
        <v>151</v>
      </c>
      <c r="C178" s="96">
        <v>44441.572999999997</v>
      </c>
      <c r="D178" s="96" t="s">
        <v>162</v>
      </c>
      <c r="E178">
        <f t="shared" si="20"/>
        <v>16747.999202260016</v>
      </c>
      <c r="F178">
        <f t="shared" si="21"/>
        <v>16748</v>
      </c>
      <c r="G178">
        <f t="shared" si="22"/>
        <v>-6.2480000633513555E-4</v>
      </c>
      <c r="I178">
        <f t="shared" si="26"/>
        <v>-6.2480000633513555E-4</v>
      </c>
      <c r="Q178">
        <f t="shared" si="23"/>
        <v>-6.4824805339783326E-3</v>
      </c>
      <c r="R178" s="2">
        <f t="shared" si="24"/>
        <v>29423.072999999997</v>
      </c>
      <c r="S178">
        <f t="shared" si="25"/>
        <v>3.4312421163930282E-5</v>
      </c>
      <c r="AJ178">
        <v>25669</v>
      </c>
      <c r="AK178">
        <v>-3.3429399998567533E-2</v>
      </c>
    </row>
    <row r="179" spans="1:37" ht="12.95" customHeight="1" x14ac:dyDescent="0.2">
      <c r="A179" s="16" t="s">
        <v>101</v>
      </c>
      <c r="C179" s="26">
        <v>44444.701999999997</v>
      </c>
      <c r="D179" s="26"/>
      <c r="E179">
        <f t="shared" si="20"/>
        <v>16751.994286098048</v>
      </c>
      <c r="F179">
        <f t="shared" si="21"/>
        <v>16752</v>
      </c>
      <c r="G179">
        <f t="shared" si="22"/>
        <v>-4.4752000030712225E-3</v>
      </c>
      <c r="I179">
        <f t="shared" si="26"/>
        <v>-4.4752000030712225E-3</v>
      </c>
      <c r="Q179">
        <f t="shared" si="23"/>
        <v>-6.4898855311243293E-3</v>
      </c>
      <c r="R179" s="2">
        <f t="shared" si="24"/>
        <v>29426.201999999997</v>
      </c>
      <c r="S179">
        <f t="shared" si="25"/>
        <v>4.058957776946626E-6</v>
      </c>
      <c r="AJ179">
        <v>25678</v>
      </c>
      <c r="AK179">
        <v>-3.2142800009751227E-2</v>
      </c>
    </row>
    <row r="180" spans="1:37" ht="12.95" customHeight="1" x14ac:dyDescent="0.2">
      <c r="A180" s="95" t="s">
        <v>639</v>
      </c>
      <c r="B180" s="97" t="s">
        <v>151</v>
      </c>
      <c r="C180" s="96">
        <v>44463.49</v>
      </c>
      <c r="D180" s="96" t="s">
        <v>162</v>
      </c>
      <c r="E180">
        <f t="shared" si="20"/>
        <v>16775.98266422169</v>
      </c>
      <c r="F180">
        <f t="shared" si="21"/>
        <v>16776</v>
      </c>
      <c r="G180">
        <f t="shared" si="22"/>
        <v>-1.3577600002463441E-2</v>
      </c>
      <c r="I180">
        <f t="shared" si="26"/>
        <v>-1.3577600002463441E-2</v>
      </c>
      <c r="Q180">
        <f t="shared" si="23"/>
        <v>-6.5343742469927586E-3</v>
      </c>
      <c r="R180" s="2">
        <f t="shared" si="24"/>
        <v>29444.989999999998</v>
      </c>
      <c r="S180">
        <f t="shared" si="25"/>
        <v>4.9607029042525568E-5</v>
      </c>
      <c r="AJ180">
        <v>25678</v>
      </c>
      <c r="AK180">
        <v>-3.0142800009343773E-2</v>
      </c>
    </row>
    <row r="181" spans="1:37" ht="12.95" customHeight="1" x14ac:dyDescent="0.2">
      <c r="A181" s="95" t="s">
        <v>639</v>
      </c>
      <c r="B181" s="97" t="s">
        <v>151</v>
      </c>
      <c r="C181" s="96">
        <v>44463.491000000002</v>
      </c>
      <c r="D181" s="96" t="s">
        <v>162</v>
      </c>
      <c r="E181">
        <f t="shared" si="20"/>
        <v>16775.983941014227</v>
      </c>
      <c r="F181">
        <f t="shared" si="21"/>
        <v>16776</v>
      </c>
      <c r="G181">
        <f t="shared" si="22"/>
        <v>-1.2577599998621736E-2</v>
      </c>
      <c r="I181">
        <f t="shared" si="26"/>
        <v>-1.2577599998621736E-2</v>
      </c>
      <c r="Q181">
        <f t="shared" si="23"/>
        <v>-6.5343742469927586E-3</v>
      </c>
      <c r="R181" s="2">
        <f t="shared" si="24"/>
        <v>29444.991000000002</v>
      </c>
      <c r="S181">
        <f t="shared" si="25"/>
        <v>3.6520577485151613E-5</v>
      </c>
      <c r="AJ181">
        <v>25678</v>
      </c>
      <c r="AK181">
        <v>-2.6142800008528866E-2</v>
      </c>
    </row>
    <row r="182" spans="1:37" ht="12.95" customHeight="1" x14ac:dyDescent="0.2">
      <c r="A182" s="95" t="s">
        <v>639</v>
      </c>
      <c r="B182" s="97" t="s">
        <v>151</v>
      </c>
      <c r="C182" s="96">
        <v>44467.402000000002</v>
      </c>
      <c r="D182" s="96" t="s">
        <v>162</v>
      </c>
      <c r="E182">
        <f t="shared" si="20"/>
        <v>16780.977476613629</v>
      </c>
      <c r="F182">
        <f t="shared" si="21"/>
        <v>16781</v>
      </c>
      <c r="G182">
        <f t="shared" si="22"/>
        <v>-1.7640600002778228E-2</v>
      </c>
      <c r="I182">
        <f t="shared" si="26"/>
        <v>-1.7640600002778228E-2</v>
      </c>
      <c r="Q182">
        <f t="shared" si="23"/>
        <v>-6.5436554025068774E-3</v>
      </c>
      <c r="R182" s="2">
        <f t="shared" si="24"/>
        <v>29448.902000000002</v>
      </c>
      <c r="S182">
        <f t="shared" si="25"/>
        <v>1.2314217946149151E-4</v>
      </c>
      <c r="AJ182">
        <v>25706</v>
      </c>
      <c r="AK182">
        <v>-3.2095600006869063E-2</v>
      </c>
    </row>
    <row r="183" spans="1:37" ht="12.95" customHeight="1" x14ac:dyDescent="0.2">
      <c r="A183" s="95" t="s">
        <v>639</v>
      </c>
      <c r="B183" s="97" t="s">
        <v>151</v>
      </c>
      <c r="C183" s="96">
        <v>44467.406999999999</v>
      </c>
      <c r="D183" s="96" t="s">
        <v>162</v>
      </c>
      <c r="E183">
        <f t="shared" si="20"/>
        <v>16780.983860576296</v>
      </c>
      <c r="F183">
        <f t="shared" si="21"/>
        <v>16781</v>
      </c>
      <c r="G183">
        <f t="shared" si="22"/>
        <v>-1.2640600005397573E-2</v>
      </c>
      <c r="I183">
        <f t="shared" si="26"/>
        <v>-1.2640600005397573E-2</v>
      </c>
      <c r="Q183">
        <f t="shared" si="23"/>
        <v>-6.5436554025068774E-3</v>
      </c>
      <c r="R183" s="2">
        <f t="shared" si="24"/>
        <v>29448.906999999999</v>
      </c>
      <c r="S183">
        <f t="shared" si="25"/>
        <v>3.7172733490717982E-5</v>
      </c>
      <c r="AJ183">
        <v>25721</v>
      </c>
      <c r="AK183">
        <v>-3.5084600000118371E-2</v>
      </c>
    </row>
    <row r="184" spans="1:37" ht="12.95" customHeight="1" x14ac:dyDescent="0.2">
      <c r="A184" s="16" t="s">
        <v>101</v>
      </c>
      <c r="C184" s="26">
        <v>44473.680999999997</v>
      </c>
      <c r="D184" s="26"/>
      <c r="E184">
        <f t="shared" si="20"/>
        <v>16788.994456932887</v>
      </c>
      <c r="F184">
        <f t="shared" si="21"/>
        <v>16789</v>
      </c>
      <c r="G184">
        <f t="shared" si="22"/>
        <v>-4.3414000028860755E-3</v>
      </c>
      <c r="I184">
        <f t="shared" si="26"/>
        <v>-4.3414000028860755E-3</v>
      </c>
      <c r="Q184">
        <f t="shared" si="23"/>
        <v>-6.5585143409592483E-3</v>
      </c>
      <c r="R184" s="2">
        <f t="shared" si="24"/>
        <v>29455.180999999997</v>
      </c>
      <c r="S184">
        <f t="shared" si="25"/>
        <v>4.9155959880896435E-6</v>
      </c>
      <c r="AJ184">
        <v>26051</v>
      </c>
      <c r="AK184">
        <v>-3.1442599996807985E-2</v>
      </c>
    </row>
    <row r="185" spans="1:37" ht="12.95" customHeight="1" x14ac:dyDescent="0.2">
      <c r="A185" s="16" t="s">
        <v>101</v>
      </c>
      <c r="C185" s="26">
        <v>44473.684000000001</v>
      </c>
      <c r="D185" s="26"/>
      <c r="E185">
        <f t="shared" si="20"/>
        <v>16788.998287310493</v>
      </c>
      <c r="F185">
        <f t="shared" si="21"/>
        <v>16789</v>
      </c>
      <c r="G185">
        <f t="shared" si="22"/>
        <v>-1.3413999986369163E-3</v>
      </c>
      <c r="I185">
        <f t="shared" si="26"/>
        <v>-1.3413999986369163E-3</v>
      </c>
      <c r="Q185">
        <f t="shared" si="23"/>
        <v>-6.5585143409592483E-3</v>
      </c>
      <c r="R185" s="2">
        <f t="shared" si="24"/>
        <v>29455.184000000001</v>
      </c>
      <c r="S185">
        <f t="shared" si="25"/>
        <v>2.7218282060865379E-5</v>
      </c>
      <c r="AJ185">
        <v>27044</v>
      </c>
      <c r="AK185">
        <v>-3.8554400001885369E-2</v>
      </c>
    </row>
    <row r="186" spans="1:37" ht="12.95" customHeight="1" x14ac:dyDescent="0.2">
      <c r="A186" s="95" t="s">
        <v>639</v>
      </c>
      <c r="B186" s="97" t="s">
        <v>151</v>
      </c>
      <c r="C186" s="96">
        <v>44485.42</v>
      </c>
      <c r="D186" s="96" t="s">
        <v>162</v>
      </c>
      <c r="E186">
        <f t="shared" si="20"/>
        <v>16803.982724486297</v>
      </c>
      <c r="F186">
        <f t="shared" si="21"/>
        <v>16804</v>
      </c>
      <c r="G186">
        <f t="shared" si="22"/>
        <v>-1.3530399999581277E-2</v>
      </c>
      <c r="I186">
        <f t="shared" si="26"/>
        <v>-1.3530399999581277E-2</v>
      </c>
      <c r="Q186">
        <f t="shared" si="23"/>
        <v>-6.5864050036562455E-3</v>
      </c>
      <c r="R186" s="2">
        <f t="shared" si="24"/>
        <v>29466.92</v>
      </c>
      <c r="S186">
        <f t="shared" si="25"/>
        <v>4.8219066503431885E-5</v>
      </c>
      <c r="AJ186">
        <v>27399</v>
      </c>
      <c r="AK186">
        <v>-4.0027399998507462E-2</v>
      </c>
    </row>
    <row r="187" spans="1:37" ht="12.95" customHeight="1" x14ac:dyDescent="0.2">
      <c r="A187" s="95" t="s">
        <v>639</v>
      </c>
      <c r="B187" s="97" t="s">
        <v>151</v>
      </c>
      <c r="C187" s="96">
        <v>44485.423999999999</v>
      </c>
      <c r="D187" s="96" t="s">
        <v>162</v>
      </c>
      <c r="E187">
        <f t="shared" si="20"/>
        <v>16803.987831656432</v>
      </c>
      <c r="F187">
        <f t="shared" si="21"/>
        <v>16804</v>
      </c>
      <c r="G187">
        <f t="shared" si="22"/>
        <v>-9.5303999987663701E-3</v>
      </c>
      <c r="I187">
        <f t="shared" si="26"/>
        <v>-9.5303999987663701E-3</v>
      </c>
      <c r="Q187">
        <f t="shared" si="23"/>
        <v>-6.5864050036562455E-3</v>
      </c>
      <c r="R187" s="2">
        <f t="shared" si="24"/>
        <v>29466.923999999999</v>
      </c>
      <c r="S187">
        <f t="shared" si="25"/>
        <v>8.6671065312334623E-6</v>
      </c>
      <c r="AJ187">
        <v>27491</v>
      </c>
      <c r="AK187">
        <v>-3.8586599999689497E-2</v>
      </c>
    </row>
    <row r="188" spans="1:37" ht="12.95" customHeight="1" x14ac:dyDescent="0.2">
      <c r="A188" s="95" t="s">
        <v>700</v>
      </c>
      <c r="B188" s="97" t="s">
        <v>151</v>
      </c>
      <c r="C188" s="96">
        <v>44489.345999999998</v>
      </c>
      <c r="D188" s="96" t="s">
        <v>162</v>
      </c>
      <c r="E188">
        <f t="shared" si="20"/>
        <v>16808.995411973705</v>
      </c>
      <c r="F188">
        <f t="shared" si="21"/>
        <v>16809</v>
      </c>
      <c r="G188">
        <f t="shared" si="22"/>
        <v>-3.5934000043198466E-3</v>
      </c>
      <c r="I188">
        <f t="shared" si="26"/>
        <v>-3.5934000043198466E-3</v>
      </c>
      <c r="Q188">
        <f t="shared" si="23"/>
        <v>-6.5957106312505495E-3</v>
      </c>
      <c r="R188" s="2">
        <f t="shared" si="24"/>
        <v>29470.845999999998</v>
      </c>
      <c r="S188">
        <f t="shared" si="25"/>
        <v>9.0138691005810294E-6</v>
      </c>
      <c r="AJ188">
        <v>27492</v>
      </c>
      <c r="AK188">
        <v>-4.4729200002620928E-2</v>
      </c>
    </row>
    <row r="189" spans="1:37" ht="12.95" customHeight="1" x14ac:dyDescent="0.2">
      <c r="A189" s="95" t="s">
        <v>700</v>
      </c>
      <c r="B189" s="97" t="s">
        <v>151</v>
      </c>
      <c r="C189" s="96">
        <v>44507.353999999999</v>
      </c>
      <c r="D189" s="96" t="s">
        <v>162</v>
      </c>
      <c r="E189">
        <f t="shared" si="20"/>
        <v>16831.987891921042</v>
      </c>
      <c r="F189">
        <f t="shared" si="21"/>
        <v>16832</v>
      </c>
      <c r="G189">
        <f t="shared" si="22"/>
        <v>-9.4832000031601638E-3</v>
      </c>
      <c r="I189">
        <f t="shared" si="26"/>
        <v>-9.4832000031601638E-3</v>
      </c>
      <c r="Q189">
        <f t="shared" si="23"/>
        <v>-6.6385728039687862E-3</v>
      </c>
      <c r="R189" s="2">
        <f t="shared" si="24"/>
        <v>29488.853999999999</v>
      </c>
      <c r="S189">
        <f t="shared" si="25"/>
        <v>8.0919039023793805E-6</v>
      </c>
      <c r="AJ189">
        <v>27580</v>
      </c>
      <c r="AK189">
        <v>-4.2368000009446405E-2</v>
      </c>
    </row>
    <row r="190" spans="1:37" ht="12.95" customHeight="1" x14ac:dyDescent="0.2">
      <c r="A190" s="95" t="s">
        <v>705</v>
      </c>
      <c r="B190" s="97" t="s">
        <v>151</v>
      </c>
      <c r="C190" s="96">
        <v>44525.368000000002</v>
      </c>
      <c r="D190" s="96" t="s">
        <v>162</v>
      </c>
      <c r="E190">
        <f t="shared" si="20"/>
        <v>16854.98803262358</v>
      </c>
      <c r="F190">
        <f t="shared" si="21"/>
        <v>16855</v>
      </c>
      <c r="G190">
        <f t="shared" si="22"/>
        <v>-9.37300000077812E-3</v>
      </c>
      <c r="I190">
        <f t="shared" si="26"/>
        <v>-9.37300000077812E-3</v>
      </c>
      <c r="Q190">
        <f t="shared" si="23"/>
        <v>-6.681527446190022E-3</v>
      </c>
      <c r="R190" s="2">
        <f t="shared" si="24"/>
        <v>29506.868000000002</v>
      </c>
      <c r="S190">
        <f t="shared" si="25"/>
        <v>7.244024512100982E-6</v>
      </c>
      <c r="AJ190">
        <v>27995</v>
      </c>
      <c r="AK190">
        <v>-4.1247000001021661E-2</v>
      </c>
    </row>
    <row r="191" spans="1:37" ht="12.95" customHeight="1" x14ac:dyDescent="0.2">
      <c r="A191" s="95" t="s">
        <v>705</v>
      </c>
      <c r="B191" s="97" t="s">
        <v>151</v>
      </c>
      <c r="C191" s="96">
        <v>44569.228000000003</v>
      </c>
      <c r="D191" s="96" t="s">
        <v>162</v>
      </c>
      <c r="E191">
        <f t="shared" si="20"/>
        <v>16910.988153152797</v>
      </c>
      <c r="F191">
        <f t="shared" si="21"/>
        <v>16911</v>
      </c>
      <c r="G191">
        <f t="shared" si="22"/>
        <v>-9.2786000022897497E-3</v>
      </c>
      <c r="I191">
        <f t="shared" si="26"/>
        <v>-9.2786000022897497E-3</v>
      </c>
      <c r="Q191">
        <f t="shared" si="23"/>
        <v>-6.7864993209000163E-3</v>
      </c>
      <c r="R191" s="2">
        <f t="shared" si="24"/>
        <v>29550.728000000003</v>
      </c>
      <c r="S191">
        <f t="shared" si="25"/>
        <v>6.2105658061831736E-6</v>
      </c>
      <c r="AJ191">
        <v>28018</v>
      </c>
      <c r="AK191">
        <v>-4.0226800003438257E-2</v>
      </c>
    </row>
    <row r="192" spans="1:37" ht="12.95" customHeight="1" x14ac:dyDescent="0.2">
      <c r="A192" s="95" t="s">
        <v>710</v>
      </c>
      <c r="B192" s="97" t="s">
        <v>151</v>
      </c>
      <c r="C192" s="96">
        <v>44605.254999999997</v>
      </c>
      <c r="D192" s="96" t="s">
        <v>162</v>
      </c>
      <c r="E192">
        <f t="shared" si="20"/>
        <v>16956.987157765332</v>
      </c>
      <c r="F192">
        <f t="shared" si="21"/>
        <v>16957</v>
      </c>
      <c r="G192">
        <f t="shared" si="22"/>
        <v>-1.0058200008643325E-2</v>
      </c>
      <c r="I192">
        <f t="shared" si="26"/>
        <v>-1.0058200008643325E-2</v>
      </c>
      <c r="Q192">
        <f t="shared" si="23"/>
        <v>-6.8731363001269669E-3</v>
      </c>
      <c r="R192" s="2">
        <f t="shared" si="24"/>
        <v>29586.754999999997</v>
      </c>
      <c r="S192">
        <f t="shared" si="25"/>
        <v>1.0144630827307979E-5</v>
      </c>
      <c r="AJ192">
        <v>28936</v>
      </c>
      <c r="AK192">
        <v>-3.8303600005747285E-2</v>
      </c>
    </row>
    <row r="193" spans="1:37" ht="12.95" customHeight="1" x14ac:dyDescent="0.2">
      <c r="A193" s="95" t="s">
        <v>714</v>
      </c>
      <c r="B193" s="97" t="s">
        <v>151</v>
      </c>
      <c r="C193" s="96">
        <v>44814.368000000002</v>
      </c>
      <c r="D193" s="96" t="s">
        <v>162</v>
      </c>
      <c r="E193">
        <f t="shared" si="20"/>
        <v>17223.981074870349</v>
      </c>
      <c r="F193">
        <f t="shared" si="21"/>
        <v>17224</v>
      </c>
      <c r="G193">
        <f t="shared" si="22"/>
        <v>-1.4822400000412017E-2</v>
      </c>
      <c r="I193">
        <f t="shared" si="26"/>
        <v>-1.4822400000412017E-2</v>
      </c>
      <c r="Q193">
        <f t="shared" si="23"/>
        <v>-7.3833115914954464E-3</v>
      </c>
      <c r="R193" s="2">
        <f t="shared" si="24"/>
        <v>29795.868000000002</v>
      </c>
      <c r="S193">
        <f t="shared" si="25"/>
        <v>5.5340036355676874E-5</v>
      </c>
      <c r="AJ193">
        <v>29332</v>
      </c>
      <c r="AK193">
        <v>-3.888320000260137E-2</v>
      </c>
    </row>
    <row r="194" spans="1:37" ht="12.95" customHeight="1" x14ac:dyDescent="0.2">
      <c r="A194" s="95" t="s">
        <v>714</v>
      </c>
      <c r="B194" s="97" t="s">
        <v>151</v>
      </c>
      <c r="C194" s="96">
        <v>44814.368999999999</v>
      </c>
      <c r="D194" s="96" t="s">
        <v>162</v>
      </c>
      <c r="E194">
        <f t="shared" si="20"/>
        <v>17223.982351662879</v>
      </c>
      <c r="F194">
        <f t="shared" si="21"/>
        <v>17224</v>
      </c>
      <c r="G194">
        <f t="shared" si="22"/>
        <v>-1.3822400003846269E-2</v>
      </c>
      <c r="I194">
        <f t="shared" si="26"/>
        <v>-1.3822400003846269E-2</v>
      </c>
      <c r="Q194">
        <f t="shared" si="23"/>
        <v>-7.3833115914954464E-3</v>
      </c>
      <c r="R194" s="2">
        <f t="shared" si="24"/>
        <v>29795.868999999999</v>
      </c>
      <c r="S194">
        <f t="shared" si="25"/>
        <v>4.1461859582070638E-5</v>
      </c>
    </row>
    <row r="195" spans="1:37" ht="12.95" customHeight="1" x14ac:dyDescent="0.2">
      <c r="A195" s="95" t="s">
        <v>714</v>
      </c>
      <c r="B195" s="97" t="s">
        <v>151</v>
      </c>
      <c r="C195" s="96">
        <v>44814.373</v>
      </c>
      <c r="D195" s="96" t="s">
        <v>162</v>
      </c>
      <c r="E195">
        <f t="shared" si="20"/>
        <v>17223.987458833013</v>
      </c>
      <c r="F195">
        <f t="shared" si="21"/>
        <v>17224</v>
      </c>
      <c r="G195">
        <f t="shared" si="22"/>
        <v>-9.8224000030313618E-3</v>
      </c>
      <c r="I195">
        <f t="shared" si="26"/>
        <v>-9.8224000030313618E-3</v>
      </c>
      <c r="Q195">
        <f t="shared" si="23"/>
        <v>-7.3833115914954464E-3</v>
      </c>
      <c r="R195" s="2">
        <f t="shared" si="24"/>
        <v>29795.873</v>
      </c>
      <c r="S195">
        <f t="shared" si="25"/>
        <v>5.949152279288795E-6</v>
      </c>
    </row>
    <row r="196" spans="1:37" ht="12.95" customHeight="1" x14ac:dyDescent="0.2">
      <c r="A196" s="95" t="s">
        <v>724</v>
      </c>
      <c r="B196" s="97" t="s">
        <v>151</v>
      </c>
      <c r="C196" s="96">
        <v>44817.506999999998</v>
      </c>
      <c r="D196" s="96" t="s">
        <v>162</v>
      </c>
      <c r="E196">
        <f t="shared" si="20"/>
        <v>17227.988926633709</v>
      </c>
      <c r="F196">
        <f t="shared" si="21"/>
        <v>17228</v>
      </c>
      <c r="G196">
        <f t="shared" si="22"/>
        <v>-8.6728000023867935E-3</v>
      </c>
      <c r="I196">
        <f t="shared" si="26"/>
        <v>-8.6728000023867935E-3</v>
      </c>
      <c r="Q196">
        <f t="shared" si="23"/>
        <v>-7.3910494089320135E-3</v>
      </c>
      <c r="R196" s="2">
        <f t="shared" si="24"/>
        <v>29799.006999999998</v>
      </c>
      <c r="S196">
        <f t="shared" si="25"/>
        <v>1.6428845838216807E-6</v>
      </c>
    </row>
    <row r="197" spans="1:37" ht="12.95" customHeight="1" x14ac:dyDescent="0.2">
      <c r="A197" s="95" t="s">
        <v>724</v>
      </c>
      <c r="B197" s="97" t="s">
        <v>151</v>
      </c>
      <c r="C197" s="96">
        <v>44817.508999999998</v>
      </c>
      <c r="D197" s="96" t="s">
        <v>162</v>
      </c>
      <c r="E197">
        <f t="shared" si="20"/>
        <v>17227.991480218774</v>
      </c>
      <c r="F197">
        <f t="shared" si="21"/>
        <v>17228</v>
      </c>
      <c r="G197">
        <f t="shared" si="22"/>
        <v>-6.6728000019793399E-3</v>
      </c>
      <c r="I197">
        <f t="shared" si="26"/>
        <v>-6.6728000019793399E-3</v>
      </c>
      <c r="Q197">
        <f t="shared" si="23"/>
        <v>-7.3910494089320135E-3</v>
      </c>
      <c r="R197" s="2">
        <f t="shared" si="24"/>
        <v>29799.008999999998</v>
      </c>
      <c r="S197">
        <f t="shared" si="25"/>
        <v>5.158822105878674E-7</v>
      </c>
    </row>
    <row r="198" spans="1:37" ht="12.95" customHeight="1" x14ac:dyDescent="0.2">
      <c r="A198" s="95" t="s">
        <v>724</v>
      </c>
      <c r="B198" s="97" t="s">
        <v>151</v>
      </c>
      <c r="C198" s="96">
        <v>44817.512000000002</v>
      </c>
      <c r="D198" s="96" t="s">
        <v>162</v>
      </c>
      <c r="E198">
        <f t="shared" si="20"/>
        <v>17227.995310596383</v>
      </c>
      <c r="F198">
        <f t="shared" si="21"/>
        <v>17228</v>
      </c>
      <c r="G198">
        <f t="shared" si="22"/>
        <v>-3.6727999977301806E-3</v>
      </c>
      <c r="I198">
        <f t="shared" si="26"/>
        <v>-3.6727999977301806E-3</v>
      </c>
      <c r="Q198">
        <f t="shared" si="23"/>
        <v>-7.3910494089320135E-3</v>
      </c>
      <c r="R198" s="2">
        <f t="shared" si="24"/>
        <v>29799.012000000002</v>
      </c>
      <c r="S198">
        <f t="shared" si="25"/>
        <v>1.3825378683902777E-5</v>
      </c>
    </row>
    <row r="199" spans="1:37" ht="12.95" customHeight="1" x14ac:dyDescent="0.2">
      <c r="A199" s="95" t="s">
        <v>714</v>
      </c>
      <c r="B199" s="97" t="s">
        <v>151</v>
      </c>
      <c r="C199" s="96">
        <v>44821.417000000001</v>
      </c>
      <c r="D199" s="96" t="s">
        <v>162</v>
      </c>
      <c r="E199">
        <f t="shared" si="20"/>
        <v>17232.981185440582</v>
      </c>
      <c r="F199">
        <f t="shared" si="21"/>
        <v>17233</v>
      </c>
      <c r="G199">
        <f t="shared" si="22"/>
        <v>-1.4735800003109034E-2</v>
      </c>
      <c r="I199">
        <f t="shared" si="26"/>
        <v>-1.4735800003109034E-2</v>
      </c>
      <c r="Q199">
        <f t="shared" si="23"/>
        <v>-7.4007256137406038E-3</v>
      </c>
      <c r="R199" s="2">
        <f t="shared" si="24"/>
        <v>29802.917000000001</v>
      </c>
      <c r="S199">
        <f t="shared" si="25"/>
        <v>5.3803316297568648E-5</v>
      </c>
    </row>
    <row r="200" spans="1:37" ht="12.95" customHeight="1" x14ac:dyDescent="0.2">
      <c r="A200" s="95" t="s">
        <v>724</v>
      </c>
      <c r="B200" s="97" t="s">
        <v>151</v>
      </c>
      <c r="C200" s="96">
        <v>44821.425000000003</v>
      </c>
      <c r="D200" s="96" t="s">
        <v>162</v>
      </c>
      <c r="E200">
        <f t="shared" si="20"/>
        <v>17232.991399780851</v>
      </c>
      <c r="F200">
        <f t="shared" si="21"/>
        <v>17233</v>
      </c>
      <c r="G200">
        <f t="shared" si="22"/>
        <v>-6.7358000014792196E-3</v>
      </c>
      <c r="I200">
        <f t="shared" si="26"/>
        <v>-6.7358000014792196E-3</v>
      </c>
      <c r="Q200">
        <f t="shared" si="23"/>
        <v>-7.4007256137406038E-3</v>
      </c>
      <c r="R200" s="2">
        <f t="shared" si="24"/>
        <v>29802.925000000003</v>
      </c>
      <c r="S200">
        <f t="shared" si="25"/>
        <v>4.4212606984117665E-7</v>
      </c>
    </row>
    <row r="201" spans="1:37" ht="12.95" customHeight="1" x14ac:dyDescent="0.2">
      <c r="A201" s="95" t="s">
        <v>724</v>
      </c>
      <c r="B201" s="97" t="s">
        <v>151</v>
      </c>
      <c r="C201" s="96">
        <v>44821.427000000003</v>
      </c>
      <c r="D201" s="96" t="s">
        <v>162</v>
      </c>
      <c r="E201">
        <f t="shared" si="20"/>
        <v>17232.99395336592</v>
      </c>
      <c r="F201">
        <f t="shared" si="21"/>
        <v>17233</v>
      </c>
      <c r="G201">
        <f t="shared" si="22"/>
        <v>-4.735800001071766E-3</v>
      </c>
      <c r="I201">
        <f t="shared" si="26"/>
        <v>-4.735800001071766E-3</v>
      </c>
      <c r="Q201">
        <f t="shared" si="23"/>
        <v>-7.4007256137406038E-3</v>
      </c>
      <c r="R201" s="2">
        <f t="shared" si="24"/>
        <v>29802.927000000003</v>
      </c>
      <c r="S201">
        <f t="shared" si="25"/>
        <v>7.1018285210583808E-6</v>
      </c>
    </row>
    <row r="202" spans="1:37" ht="12.95" customHeight="1" x14ac:dyDescent="0.2">
      <c r="A202" s="95" t="s">
        <v>724</v>
      </c>
      <c r="B202" s="97" t="s">
        <v>151</v>
      </c>
      <c r="C202" s="96">
        <v>44821.427000000003</v>
      </c>
      <c r="D202" s="96" t="s">
        <v>162</v>
      </c>
      <c r="E202">
        <f t="shared" si="20"/>
        <v>17232.99395336592</v>
      </c>
      <c r="F202">
        <f t="shared" si="21"/>
        <v>17233</v>
      </c>
      <c r="G202">
        <f t="shared" si="22"/>
        <v>-4.735800001071766E-3</v>
      </c>
      <c r="I202">
        <f t="shared" ref="I202:I233" si="27">+G202</f>
        <v>-4.735800001071766E-3</v>
      </c>
      <c r="Q202">
        <f t="shared" si="23"/>
        <v>-7.4007256137406038E-3</v>
      </c>
      <c r="R202" s="2">
        <f t="shared" si="24"/>
        <v>29802.927000000003</v>
      </c>
      <c r="S202">
        <f t="shared" si="25"/>
        <v>7.1018285210583808E-6</v>
      </c>
    </row>
    <row r="203" spans="1:37" ht="12.95" customHeight="1" x14ac:dyDescent="0.2">
      <c r="A203" s="95" t="s">
        <v>724</v>
      </c>
      <c r="B203" s="97" t="s">
        <v>151</v>
      </c>
      <c r="C203" s="96">
        <v>44821.428</v>
      </c>
      <c r="D203" s="96" t="s">
        <v>162</v>
      </c>
      <c r="E203">
        <f t="shared" si="20"/>
        <v>17232.995230158449</v>
      </c>
      <c r="F203">
        <f t="shared" si="21"/>
        <v>17233</v>
      </c>
      <c r="G203">
        <f t="shared" si="22"/>
        <v>-3.735800004506018E-3</v>
      </c>
      <c r="I203">
        <f t="shared" si="27"/>
        <v>-3.735800004506018E-3</v>
      </c>
      <c r="Q203">
        <f t="shared" si="23"/>
        <v>-7.4007256137406038E-3</v>
      </c>
      <c r="R203" s="2">
        <f t="shared" si="24"/>
        <v>29802.928</v>
      </c>
      <c r="S203">
        <f t="shared" si="25"/>
        <v>1.3431679721223501E-5</v>
      </c>
    </row>
    <row r="204" spans="1:37" ht="12.95" customHeight="1" x14ac:dyDescent="0.2">
      <c r="A204" s="95" t="s">
        <v>724</v>
      </c>
      <c r="B204" s="97" t="s">
        <v>151</v>
      </c>
      <c r="C204" s="96">
        <v>44821.428</v>
      </c>
      <c r="D204" s="96" t="s">
        <v>162</v>
      </c>
      <c r="E204">
        <f t="shared" si="20"/>
        <v>17232.995230158449</v>
      </c>
      <c r="F204">
        <f t="shared" si="21"/>
        <v>17233</v>
      </c>
      <c r="G204">
        <f t="shared" si="22"/>
        <v>-3.735800004506018E-3</v>
      </c>
      <c r="I204">
        <f t="shared" si="27"/>
        <v>-3.735800004506018E-3</v>
      </c>
      <c r="Q204">
        <f t="shared" si="23"/>
        <v>-7.4007256137406038E-3</v>
      </c>
      <c r="R204" s="2">
        <f t="shared" si="24"/>
        <v>29802.928</v>
      </c>
      <c r="S204">
        <f t="shared" si="25"/>
        <v>1.3431679721223501E-5</v>
      </c>
    </row>
    <row r="205" spans="1:37" ht="12.95" customHeight="1" x14ac:dyDescent="0.2">
      <c r="A205" s="95" t="s">
        <v>724</v>
      </c>
      <c r="B205" s="97" t="s">
        <v>151</v>
      </c>
      <c r="C205" s="96">
        <v>44821.430999999997</v>
      </c>
      <c r="D205" s="96" t="s">
        <v>162</v>
      </c>
      <c r="E205">
        <f t="shared" si="20"/>
        <v>17232.999060536047</v>
      </c>
      <c r="F205">
        <f t="shared" si="21"/>
        <v>17233</v>
      </c>
      <c r="G205">
        <f t="shared" si="22"/>
        <v>-7.3580000753281638E-4</v>
      </c>
      <c r="I205">
        <f t="shared" si="27"/>
        <v>-7.3580000753281638E-4</v>
      </c>
      <c r="Q205">
        <f t="shared" si="23"/>
        <v>-7.4007256137406038E-3</v>
      </c>
      <c r="R205" s="2">
        <f t="shared" si="24"/>
        <v>29802.930999999997</v>
      </c>
      <c r="S205">
        <f t="shared" si="25"/>
        <v>4.4421233336284241E-5</v>
      </c>
    </row>
    <row r="206" spans="1:37" ht="12.95" customHeight="1" x14ac:dyDescent="0.2">
      <c r="A206" s="95" t="s">
        <v>724</v>
      </c>
      <c r="B206" s="97" t="s">
        <v>151</v>
      </c>
      <c r="C206" s="96">
        <v>44821.430999999997</v>
      </c>
      <c r="D206" s="96" t="s">
        <v>162</v>
      </c>
      <c r="E206">
        <f t="shared" si="20"/>
        <v>17232.999060536047</v>
      </c>
      <c r="F206">
        <f t="shared" si="21"/>
        <v>17233</v>
      </c>
      <c r="G206">
        <f t="shared" si="22"/>
        <v>-7.3580000753281638E-4</v>
      </c>
      <c r="I206">
        <f t="shared" si="27"/>
        <v>-7.3580000753281638E-4</v>
      </c>
      <c r="Q206">
        <f t="shared" si="23"/>
        <v>-7.4007256137406038E-3</v>
      </c>
      <c r="R206" s="2">
        <f t="shared" si="24"/>
        <v>29802.930999999997</v>
      </c>
      <c r="S206">
        <f t="shared" si="25"/>
        <v>4.4421233336284241E-5</v>
      </c>
    </row>
    <row r="207" spans="1:37" ht="12.95" customHeight="1" x14ac:dyDescent="0.2">
      <c r="A207" s="95" t="s">
        <v>724</v>
      </c>
      <c r="B207" s="97" t="s">
        <v>151</v>
      </c>
      <c r="C207" s="96">
        <v>44821.436999999998</v>
      </c>
      <c r="D207" s="96" t="s">
        <v>162</v>
      </c>
      <c r="E207">
        <f t="shared" si="20"/>
        <v>17233.006721291251</v>
      </c>
      <c r="F207">
        <f t="shared" si="21"/>
        <v>17233</v>
      </c>
      <c r="G207">
        <f t="shared" si="22"/>
        <v>5.2641999936895445E-3</v>
      </c>
      <c r="I207">
        <f t="shared" si="27"/>
        <v>5.2641999936895445E-3</v>
      </c>
      <c r="Q207">
        <f t="shared" si="23"/>
        <v>-7.4007256137406038E-3</v>
      </c>
      <c r="R207" s="2">
        <f t="shared" si="24"/>
        <v>29802.936999999998</v>
      </c>
      <c r="S207">
        <f t="shared" si="25"/>
        <v>1.6040034064173991E-4</v>
      </c>
    </row>
    <row r="208" spans="1:37" ht="12.95" customHeight="1" x14ac:dyDescent="0.2">
      <c r="A208" s="95" t="s">
        <v>714</v>
      </c>
      <c r="B208" s="97" t="s">
        <v>151</v>
      </c>
      <c r="C208" s="96">
        <v>44854.322999999997</v>
      </c>
      <c r="D208" s="96" t="s">
        <v>162</v>
      </c>
      <c r="E208">
        <f t="shared" si="20"/>
        <v>17274.995320555357</v>
      </c>
      <c r="F208">
        <f t="shared" si="21"/>
        <v>17275</v>
      </c>
      <c r="G208">
        <f t="shared" si="22"/>
        <v>-3.6650000038207509E-3</v>
      </c>
      <c r="I208">
        <f t="shared" si="27"/>
        <v>-3.6650000038207509E-3</v>
      </c>
      <c r="Q208">
        <f t="shared" si="23"/>
        <v>-7.4821782622981232E-3</v>
      </c>
      <c r="R208" s="2">
        <f t="shared" si="24"/>
        <v>29835.822999999997</v>
      </c>
      <c r="S208">
        <f t="shared" si="25"/>
        <v>1.4570849856992346E-5</v>
      </c>
    </row>
    <row r="209" spans="1:19" ht="12.95" customHeight="1" x14ac:dyDescent="0.2">
      <c r="A209" s="95" t="s">
        <v>750</v>
      </c>
      <c r="B209" s="97" t="s">
        <v>151</v>
      </c>
      <c r="C209" s="96">
        <v>44879.366999999998</v>
      </c>
      <c r="D209" s="96" t="s">
        <v>162</v>
      </c>
      <c r="E209">
        <f t="shared" si="20"/>
        <v>17306.971312769991</v>
      </c>
      <c r="F209">
        <f t="shared" si="21"/>
        <v>17307</v>
      </c>
      <c r="G209">
        <f t="shared" si="22"/>
        <v>-2.2468200004368555E-2</v>
      </c>
      <c r="I209">
        <f t="shared" si="27"/>
        <v>-2.2468200004368555E-2</v>
      </c>
      <c r="Q209">
        <f t="shared" si="23"/>
        <v>-7.5444443869820237E-3</v>
      </c>
      <c r="R209" s="2">
        <f t="shared" si="24"/>
        <v>29860.866999999998</v>
      </c>
      <c r="S209">
        <f t="shared" si="25"/>
        <v>2.2271848172747606E-4</v>
      </c>
    </row>
    <row r="210" spans="1:19" ht="12.95" customHeight="1" x14ac:dyDescent="0.2">
      <c r="A210" s="16" t="s">
        <v>101</v>
      </c>
      <c r="C210" s="26">
        <v>44885.646000000001</v>
      </c>
      <c r="D210" s="26"/>
      <c r="E210">
        <f t="shared" si="20"/>
        <v>17314.988293089256</v>
      </c>
      <c r="F210">
        <f t="shared" si="21"/>
        <v>17315</v>
      </c>
      <c r="G210">
        <f t="shared" si="22"/>
        <v>-9.169000004476402E-3</v>
      </c>
      <c r="I210">
        <f t="shared" si="27"/>
        <v>-9.169000004476402E-3</v>
      </c>
      <c r="Q210">
        <f t="shared" si="23"/>
        <v>-7.5600388862446417E-3</v>
      </c>
      <c r="R210" s="2">
        <f t="shared" si="24"/>
        <v>29867.146000000001</v>
      </c>
      <c r="S210">
        <f t="shared" si="25"/>
        <v>2.5887558799815962E-6</v>
      </c>
    </row>
    <row r="211" spans="1:19" ht="12.95" customHeight="1" x14ac:dyDescent="0.2">
      <c r="A211" s="16" t="s">
        <v>101</v>
      </c>
      <c r="C211" s="26">
        <v>44907.578999999998</v>
      </c>
      <c r="D211" s="26"/>
      <c r="E211">
        <f t="shared" si="20"/>
        <v>17342.992183731461</v>
      </c>
      <c r="F211">
        <f t="shared" si="21"/>
        <v>17343</v>
      </c>
      <c r="G211">
        <f t="shared" si="22"/>
        <v>-6.1218000046210364E-3</v>
      </c>
      <c r="I211">
        <f t="shared" si="27"/>
        <v>-6.1218000046210364E-3</v>
      </c>
      <c r="Q211">
        <f t="shared" si="23"/>
        <v>-7.6147077331524884E-3</v>
      </c>
      <c r="R211" s="2">
        <f t="shared" si="24"/>
        <v>29889.078999999998</v>
      </c>
      <c r="S211">
        <f t="shared" si="25"/>
        <v>2.2287734859089401E-6</v>
      </c>
    </row>
    <row r="212" spans="1:19" ht="12.95" customHeight="1" x14ac:dyDescent="0.2">
      <c r="A212" s="95" t="s">
        <v>750</v>
      </c>
      <c r="B212" s="97" t="s">
        <v>151</v>
      </c>
      <c r="C212" s="96">
        <v>44912.271999999997</v>
      </c>
      <c r="D212" s="96" t="s">
        <v>162</v>
      </c>
      <c r="E212">
        <f t="shared" si="20"/>
        <v>17348.984171092237</v>
      </c>
      <c r="F212">
        <f t="shared" si="21"/>
        <v>17349</v>
      </c>
      <c r="G212">
        <f t="shared" si="22"/>
        <v>-1.239740000164602E-2</v>
      </c>
      <c r="I212">
        <f t="shared" si="27"/>
        <v>-1.239740000164602E-2</v>
      </c>
      <c r="Q212">
        <f t="shared" si="23"/>
        <v>-7.6264403157197368E-3</v>
      </c>
      <c r="R212" s="2">
        <f t="shared" si="24"/>
        <v>29893.771999999997</v>
      </c>
      <c r="S212">
        <f t="shared" si="25"/>
        <v>2.2762056324733814E-5</v>
      </c>
    </row>
    <row r="213" spans="1:19" ht="12.95" customHeight="1" x14ac:dyDescent="0.2">
      <c r="A213" s="95" t="s">
        <v>750</v>
      </c>
      <c r="B213" s="97" t="s">
        <v>151</v>
      </c>
      <c r="C213" s="96">
        <v>44919.307999999997</v>
      </c>
      <c r="D213" s="96" t="s">
        <v>162</v>
      </c>
      <c r="E213">
        <f t="shared" ref="E213:E276" si="28">+(C213-C$7)/C$8</f>
        <v>17357.967683359529</v>
      </c>
      <c r="F213">
        <f t="shared" ref="F213:F276" si="29">ROUND(2*E213,0)/2</f>
        <v>17358</v>
      </c>
      <c r="G213">
        <f t="shared" ref="G213:G276" si="30">+C213-(C$7+F213*C$8)</f>
        <v>-2.5310800003353506E-2</v>
      </c>
      <c r="I213">
        <f t="shared" si="27"/>
        <v>-2.5310800003353506E-2</v>
      </c>
      <c r="Q213">
        <f t="shared" ref="Q213:Q276" si="31">+D$11+D$12*F213+D$13*F213^2</f>
        <v>-7.6440509886092738E-3</v>
      </c>
      <c r="R213" s="2">
        <f t="shared" ref="R213:R276" si="32">+C213-15018.5</f>
        <v>29900.807999999997</v>
      </c>
      <c r="S213">
        <f t="shared" ref="S213:S276" si="33">+(Q213-G213)^2</f>
        <v>3.1211402074996631E-4</v>
      </c>
    </row>
    <row r="214" spans="1:19" ht="12.95" customHeight="1" x14ac:dyDescent="0.2">
      <c r="A214" s="16" t="s">
        <v>101</v>
      </c>
      <c r="C214" s="26">
        <v>45170.741999999998</v>
      </c>
      <c r="D214" s="26"/>
      <c r="E214">
        <f t="shared" si="28"/>
        <v>17678.996737284353</v>
      </c>
      <c r="F214">
        <f t="shared" si="29"/>
        <v>17679</v>
      </c>
      <c r="G214">
        <f t="shared" si="30"/>
        <v>-2.5554000021656975E-3</v>
      </c>
      <c r="I214">
        <f t="shared" si="27"/>
        <v>-2.5554000021656975E-3</v>
      </c>
      <c r="Q214">
        <f t="shared" si="31"/>
        <v>-8.2814233006731595E-3</v>
      </c>
      <c r="R214" s="2">
        <f t="shared" si="32"/>
        <v>30152.241999999998</v>
      </c>
      <c r="S214">
        <f t="shared" si="33"/>
        <v>3.2787342815050276E-5</v>
      </c>
    </row>
    <row r="215" spans="1:19" ht="12.95" customHeight="1" x14ac:dyDescent="0.2">
      <c r="A215" s="95" t="s">
        <v>764</v>
      </c>
      <c r="B215" s="97" t="s">
        <v>151</v>
      </c>
      <c r="C215" s="96">
        <v>45182.483</v>
      </c>
      <c r="D215" s="96" t="s">
        <v>162</v>
      </c>
      <c r="E215">
        <f t="shared" si="28"/>
        <v>17693.987558422832</v>
      </c>
      <c r="F215">
        <f t="shared" si="29"/>
        <v>17694</v>
      </c>
      <c r="G215">
        <f t="shared" si="30"/>
        <v>-9.7444000057294033E-3</v>
      </c>
      <c r="I215">
        <f t="shared" si="27"/>
        <v>-9.7444000057294033E-3</v>
      </c>
      <c r="Q215">
        <f t="shared" si="31"/>
        <v>-8.311647551016741E-3</v>
      </c>
      <c r="R215" s="2">
        <f t="shared" si="32"/>
        <v>30163.983</v>
      </c>
      <c r="S215">
        <f t="shared" si="33"/>
        <v>2.0527795964851595E-6</v>
      </c>
    </row>
    <row r="216" spans="1:19" ht="12.95" customHeight="1" x14ac:dyDescent="0.2">
      <c r="A216" s="95" t="s">
        <v>768</v>
      </c>
      <c r="B216" s="97" t="s">
        <v>151</v>
      </c>
      <c r="C216" s="96">
        <v>45193.447999999997</v>
      </c>
      <c r="D216" s="96" t="s">
        <v>162</v>
      </c>
      <c r="E216">
        <f t="shared" si="28"/>
        <v>17707.98758855513</v>
      </c>
      <c r="F216">
        <f t="shared" si="29"/>
        <v>17708</v>
      </c>
      <c r="G216">
        <f t="shared" si="30"/>
        <v>-9.7208000079263002E-3</v>
      </c>
      <c r="I216">
        <f t="shared" si="27"/>
        <v>-9.7208000079263002E-3</v>
      </c>
      <c r="Q216">
        <f t="shared" si="31"/>
        <v>-8.3398923358536936E-3</v>
      </c>
      <c r="R216" s="2">
        <f t="shared" si="32"/>
        <v>30174.947999999997</v>
      </c>
      <c r="S216">
        <f t="shared" si="33"/>
        <v>1.9069059987889854E-6</v>
      </c>
    </row>
    <row r="217" spans="1:19" ht="12.95" customHeight="1" x14ac:dyDescent="0.2">
      <c r="A217" s="95" t="s">
        <v>768</v>
      </c>
      <c r="B217" s="97" t="s">
        <v>151</v>
      </c>
      <c r="C217" s="96">
        <v>45193.451000000001</v>
      </c>
      <c r="D217" s="96" t="s">
        <v>162</v>
      </c>
      <c r="E217">
        <f t="shared" si="28"/>
        <v>17707.991418932739</v>
      </c>
      <c r="F217">
        <f t="shared" si="29"/>
        <v>17708</v>
      </c>
      <c r="G217">
        <f t="shared" si="30"/>
        <v>-6.7208000036771409E-3</v>
      </c>
      <c r="I217">
        <f t="shared" si="27"/>
        <v>-6.7208000036771409E-3</v>
      </c>
      <c r="Q217">
        <f t="shared" si="31"/>
        <v>-8.3398923358536936E-3</v>
      </c>
      <c r="R217" s="2">
        <f t="shared" si="32"/>
        <v>30174.951000000001</v>
      </c>
      <c r="S217">
        <f t="shared" si="33"/>
        <v>2.6214599801129085E-6</v>
      </c>
    </row>
    <row r="218" spans="1:19" ht="12.95" customHeight="1" x14ac:dyDescent="0.2">
      <c r="A218" s="16" t="s">
        <v>101</v>
      </c>
      <c r="C218" s="26">
        <v>45203.631999999998</v>
      </c>
      <c r="D218" s="26"/>
      <c r="E218">
        <f t="shared" si="28"/>
        <v>17720.990443718598</v>
      </c>
      <c r="F218">
        <f t="shared" si="29"/>
        <v>17721</v>
      </c>
      <c r="G218">
        <f t="shared" si="30"/>
        <v>-7.4846000061370432E-3</v>
      </c>
      <c r="I218">
        <f t="shared" si="27"/>
        <v>-7.4846000061370432E-3</v>
      </c>
      <c r="Q218">
        <f t="shared" si="31"/>
        <v>-8.3661503135599551E-3</v>
      </c>
      <c r="R218" s="2">
        <f t="shared" si="32"/>
        <v>30185.131999999998</v>
      </c>
      <c r="S218">
        <f t="shared" si="33"/>
        <v>7.7713094451743036E-7</v>
      </c>
    </row>
    <row r="219" spans="1:19" ht="12.95" customHeight="1" x14ac:dyDescent="0.2">
      <c r="A219" s="95" t="s">
        <v>724</v>
      </c>
      <c r="B219" s="97" t="s">
        <v>151</v>
      </c>
      <c r="C219" s="96">
        <v>45204.423000000003</v>
      </c>
      <c r="D219" s="96" t="s">
        <v>162</v>
      </c>
      <c r="E219">
        <f t="shared" si="28"/>
        <v>17722.000386612781</v>
      </c>
      <c r="F219">
        <f t="shared" si="29"/>
        <v>17722</v>
      </c>
      <c r="G219">
        <f t="shared" si="30"/>
        <v>3.0279999919002876E-4</v>
      </c>
      <c r="I219">
        <f t="shared" si="27"/>
        <v>3.0279999919002876E-4</v>
      </c>
      <c r="Q219">
        <f t="shared" si="31"/>
        <v>-8.3681713816029096E-3</v>
      </c>
      <c r="R219" s="2">
        <f t="shared" si="32"/>
        <v>30185.923000000003</v>
      </c>
      <c r="S219">
        <f t="shared" si="33"/>
        <v>7.5185744686530193E-5</v>
      </c>
    </row>
    <row r="220" spans="1:19" ht="12.95" customHeight="1" x14ac:dyDescent="0.2">
      <c r="A220" s="16" t="s">
        <v>101</v>
      </c>
      <c r="C220" s="26">
        <v>45221.644</v>
      </c>
      <c r="D220" s="26"/>
      <c r="E220">
        <f t="shared" si="28"/>
        <v>17743.98803083607</v>
      </c>
      <c r="F220">
        <f t="shared" si="29"/>
        <v>17744</v>
      </c>
      <c r="G220">
        <f t="shared" si="30"/>
        <v>-9.3744000041624531E-3</v>
      </c>
      <c r="I220">
        <f t="shared" si="27"/>
        <v>-9.3744000041624531E-3</v>
      </c>
      <c r="Q220">
        <f t="shared" si="31"/>
        <v>-8.4126791030927801E-3</v>
      </c>
      <c r="R220" s="2">
        <f t="shared" si="32"/>
        <v>30203.144</v>
      </c>
      <c r="S220">
        <f t="shared" si="33"/>
        <v>9.2490709155426376E-7</v>
      </c>
    </row>
    <row r="221" spans="1:19" ht="12.95" customHeight="1" x14ac:dyDescent="0.2">
      <c r="A221" s="95" t="s">
        <v>768</v>
      </c>
      <c r="B221" s="97" t="s">
        <v>151</v>
      </c>
      <c r="C221" s="96">
        <v>45226.341</v>
      </c>
      <c r="D221" s="96" t="s">
        <v>162</v>
      </c>
      <c r="E221">
        <f t="shared" si="28"/>
        <v>17749.98512536698</v>
      </c>
      <c r="F221">
        <f t="shared" si="29"/>
        <v>17750</v>
      </c>
      <c r="G221">
        <f t="shared" si="30"/>
        <v>-1.1650000000372529E-2</v>
      </c>
      <c r="I221">
        <f t="shared" si="27"/>
        <v>-1.1650000000372529E-2</v>
      </c>
      <c r="Q221">
        <f t="shared" si="31"/>
        <v>-8.4248322558381321E-3</v>
      </c>
      <c r="R221" s="2">
        <f t="shared" si="32"/>
        <v>30207.841</v>
      </c>
      <c r="S221">
        <f t="shared" si="33"/>
        <v>1.0401706980385088E-5</v>
      </c>
    </row>
    <row r="222" spans="1:19" ht="12.95" customHeight="1" x14ac:dyDescent="0.2">
      <c r="A222" s="95" t="s">
        <v>785</v>
      </c>
      <c r="B222" s="97" t="s">
        <v>151</v>
      </c>
      <c r="C222" s="96">
        <v>45226.341999999997</v>
      </c>
      <c r="D222" s="96" t="s">
        <v>162</v>
      </c>
      <c r="E222">
        <f t="shared" si="28"/>
        <v>17749.986402159509</v>
      </c>
      <c r="F222">
        <f t="shared" si="29"/>
        <v>17750</v>
      </c>
      <c r="G222">
        <f t="shared" si="30"/>
        <v>-1.0650000003806781E-2</v>
      </c>
      <c r="I222">
        <f t="shared" si="27"/>
        <v>-1.0650000003806781E-2</v>
      </c>
      <c r="Q222">
        <f t="shared" si="31"/>
        <v>-8.4248322558381321E-3</v>
      </c>
      <c r="R222" s="2">
        <f t="shared" si="32"/>
        <v>30207.841999999997</v>
      </c>
      <c r="S222">
        <f t="shared" si="33"/>
        <v>4.9513715065998691E-6</v>
      </c>
    </row>
    <row r="223" spans="1:19" ht="12.95" customHeight="1" x14ac:dyDescent="0.2">
      <c r="A223" s="95" t="s">
        <v>785</v>
      </c>
      <c r="B223" s="97" t="s">
        <v>151</v>
      </c>
      <c r="C223" s="96">
        <v>45230.258999999998</v>
      </c>
      <c r="D223" s="96" t="s">
        <v>162</v>
      </c>
      <c r="E223">
        <f t="shared" si="28"/>
        <v>17754.987598514115</v>
      </c>
      <c r="F223">
        <f t="shared" si="29"/>
        <v>17755</v>
      </c>
      <c r="G223">
        <f t="shared" si="30"/>
        <v>-9.7129999994649552E-3</v>
      </c>
      <c r="I223">
        <f t="shared" si="27"/>
        <v>-9.7129999994649552E-3</v>
      </c>
      <c r="Q223">
        <f t="shared" si="31"/>
        <v>-8.4349646901416726E-3</v>
      </c>
      <c r="R223" s="2">
        <f t="shared" si="32"/>
        <v>30211.758999999998</v>
      </c>
      <c r="S223">
        <f t="shared" si="33"/>
        <v>1.6333742518770586E-6</v>
      </c>
    </row>
    <row r="224" spans="1:19" ht="12.95" customHeight="1" x14ac:dyDescent="0.2">
      <c r="A224" s="16" t="s">
        <v>101</v>
      </c>
      <c r="C224" s="26">
        <v>45250.624000000003</v>
      </c>
      <c r="D224" s="26"/>
      <c r="E224">
        <f t="shared" si="28"/>
        <v>17780.989478463449</v>
      </c>
      <c r="F224">
        <f t="shared" si="29"/>
        <v>17781</v>
      </c>
      <c r="G224">
        <f t="shared" si="30"/>
        <v>-8.2406000001356006E-3</v>
      </c>
      <c r="I224">
        <f t="shared" si="27"/>
        <v>-8.2406000001356006E-3</v>
      </c>
      <c r="Q224">
        <f t="shared" si="31"/>
        <v>-8.4877237931509329E-3</v>
      </c>
      <c r="R224" s="2">
        <f t="shared" si="32"/>
        <v>30232.124000000003</v>
      </c>
      <c r="S224">
        <f t="shared" si="33"/>
        <v>6.1070169074284824E-8</v>
      </c>
    </row>
    <row r="225" spans="1:19" ht="12.95" customHeight="1" x14ac:dyDescent="0.2">
      <c r="A225" s="95" t="s">
        <v>785</v>
      </c>
      <c r="B225" s="97" t="s">
        <v>151</v>
      </c>
      <c r="C225" s="96">
        <v>45258.455999999998</v>
      </c>
      <c r="D225" s="96" t="s">
        <v>162</v>
      </c>
      <c r="E225">
        <f t="shared" si="28"/>
        <v>17790.989317587584</v>
      </c>
      <c r="F225">
        <f t="shared" si="29"/>
        <v>17791</v>
      </c>
      <c r="G225">
        <f t="shared" si="30"/>
        <v>-8.3666000064113177E-3</v>
      </c>
      <c r="I225">
        <f t="shared" si="27"/>
        <v>-8.3666000064113177E-3</v>
      </c>
      <c r="Q225">
        <f t="shared" si="31"/>
        <v>-8.5080472199499033E-3</v>
      </c>
      <c r="R225" s="2">
        <f t="shared" si="32"/>
        <v>30239.955999999998</v>
      </c>
      <c r="S225">
        <f t="shared" si="33"/>
        <v>2.0007314217830212E-8</v>
      </c>
    </row>
    <row r="226" spans="1:19" ht="12.95" customHeight="1" x14ac:dyDescent="0.2">
      <c r="A226" s="16" t="s">
        <v>101</v>
      </c>
      <c r="C226" s="26">
        <v>45261.584000000003</v>
      </c>
      <c r="D226" s="26"/>
      <c r="E226">
        <f t="shared" si="28"/>
        <v>17794.983124633083</v>
      </c>
      <c r="F226">
        <f t="shared" si="29"/>
        <v>17795</v>
      </c>
      <c r="G226">
        <f t="shared" si="30"/>
        <v>-1.3216999999713153E-2</v>
      </c>
      <c r="I226">
        <f t="shared" si="27"/>
        <v>-1.3216999999713153E-2</v>
      </c>
      <c r="Q226">
        <f t="shared" si="31"/>
        <v>-8.516181485085525E-3</v>
      </c>
      <c r="R226" s="2">
        <f t="shared" si="32"/>
        <v>30243.084000000003</v>
      </c>
      <c r="S226">
        <f t="shared" si="33"/>
        <v>2.2097694707465896E-5</v>
      </c>
    </row>
    <row r="227" spans="1:19" ht="12.95" customHeight="1" x14ac:dyDescent="0.2">
      <c r="A227" s="95" t="s">
        <v>796</v>
      </c>
      <c r="B227" s="97" t="s">
        <v>151</v>
      </c>
      <c r="C227" s="96">
        <v>45277.252</v>
      </c>
      <c r="D227" s="96" t="s">
        <v>162</v>
      </c>
      <c r="E227">
        <f t="shared" si="28"/>
        <v>17814.987910051495</v>
      </c>
      <c r="F227">
        <f t="shared" si="29"/>
        <v>17815</v>
      </c>
      <c r="G227">
        <f t="shared" si="30"/>
        <v>-9.4690000041737221E-3</v>
      </c>
      <c r="I227">
        <f t="shared" si="27"/>
        <v>-9.4690000041737221E-3</v>
      </c>
      <c r="Q227">
        <f t="shared" si="31"/>
        <v>-8.5568947629011197E-3</v>
      </c>
      <c r="R227" s="2">
        <f t="shared" si="32"/>
        <v>30258.752</v>
      </c>
      <c r="S227">
        <f t="shared" si="33"/>
        <v>8.3193597115695231E-7</v>
      </c>
    </row>
    <row r="228" spans="1:19" ht="12.95" customHeight="1" x14ac:dyDescent="0.2">
      <c r="A228" s="95" t="s">
        <v>796</v>
      </c>
      <c r="B228" s="97" t="s">
        <v>151</v>
      </c>
      <c r="C228" s="96">
        <v>45288.214</v>
      </c>
      <c r="D228" s="96" t="s">
        <v>162</v>
      </c>
      <c r="E228">
        <f t="shared" si="28"/>
        <v>17828.984109806199</v>
      </c>
      <c r="F228">
        <f t="shared" si="29"/>
        <v>17829</v>
      </c>
      <c r="G228">
        <f t="shared" si="30"/>
        <v>-1.2445400003343821E-2</v>
      </c>
      <c r="I228">
        <f t="shared" si="27"/>
        <v>-1.2445400003343821E-2</v>
      </c>
      <c r="Q228">
        <f t="shared" si="31"/>
        <v>-8.585435659908356E-3</v>
      </c>
      <c r="R228" s="2">
        <f t="shared" si="32"/>
        <v>30269.714</v>
      </c>
      <c r="S228">
        <f t="shared" si="33"/>
        <v>1.4899324732593177E-5</v>
      </c>
    </row>
    <row r="229" spans="1:19" ht="12.95" customHeight="1" x14ac:dyDescent="0.2">
      <c r="A229" s="95" t="s">
        <v>796</v>
      </c>
      <c r="B229" s="97" t="s">
        <v>151</v>
      </c>
      <c r="C229" s="96">
        <v>45295.252999999997</v>
      </c>
      <c r="D229" s="96" t="s">
        <v>162</v>
      </c>
      <c r="E229">
        <f t="shared" si="28"/>
        <v>17837.971452451089</v>
      </c>
      <c r="F229">
        <f t="shared" si="29"/>
        <v>17838</v>
      </c>
      <c r="G229">
        <f t="shared" si="30"/>
        <v>-2.2358800008078106E-2</v>
      </c>
      <c r="I229">
        <f t="shared" si="27"/>
        <v>-2.2358800008078106E-2</v>
      </c>
      <c r="Q229">
        <f t="shared" si="31"/>
        <v>-8.6038014712722863E-3</v>
      </c>
      <c r="R229" s="2">
        <f t="shared" si="32"/>
        <v>30276.752999999997</v>
      </c>
      <c r="S229">
        <f t="shared" si="33"/>
        <v>1.8919998474753024E-4</v>
      </c>
    </row>
    <row r="230" spans="1:19" ht="12.95" customHeight="1" x14ac:dyDescent="0.2">
      <c r="A230" s="95" t="s">
        <v>804</v>
      </c>
      <c r="B230" s="97" t="s">
        <v>151</v>
      </c>
      <c r="C230" s="96">
        <v>45522.398000000001</v>
      </c>
      <c r="D230" s="96" t="s">
        <v>162</v>
      </c>
      <c r="E230">
        <f t="shared" si="28"/>
        <v>18127.988492524251</v>
      </c>
      <c r="F230">
        <f t="shared" si="29"/>
        <v>18128</v>
      </c>
      <c r="G230">
        <f t="shared" si="30"/>
        <v>-9.0128000010736287E-3</v>
      </c>
      <c r="I230">
        <f t="shared" si="27"/>
        <v>-9.0128000010736287E-3</v>
      </c>
      <c r="Q230">
        <f t="shared" si="31"/>
        <v>-9.2031672051651678E-3</v>
      </c>
      <c r="R230" s="2">
        <f t="shared" si="32"/>
        <v>30503.898000000001</v>
      </c>
      <c r="S230">
        <f t="shared" si="33"/>
        <v>3.623967239362971E-8</v>
      </c>
    </row>
    <row r="231" spans="1:19" ht="12.95" customHeight="1" x14ac:dyDescent="0.2">
      <c r="A231" s="95" t="s">
        <v>724</v>
      </c>
      <c r="B231" s="97" t="s">
        <v>151</v>
      </c>
      <c r="C231" s="96">
        <v>45558.428999999996</v>
      </c>
      <c r="D231" s="96" t="s">
        <v>162</v>
      </c>
      <c r="E231">
        <f t="shared" si="28"/>
        <v>18173.992604306921</v>
      </c>
      <c r="F231">
        <f t="shared" si="29"/>
        <v>18174</v>
      </c>
      <c r="G231">
        <f t="shared" si="30"/>
        <v>-5.7924000066122971E-3</v>
      </c>
      <c r="I231">
        <f t="shared" si="27"/>
        <v>-5.7924000066122971E-3</v>
      </c>
      <c r="Q231">
        <f t="shared" si="31"/>
        <v>-9.29958987005736E-3</v>
      </c>
      <c r="R231" s="2">
        <f t="shared" si="32"/>
        <v>30539.928999999996</v>
      </c>
      <c r="S231">
        <f t="shared" si="33"/>
        <v>1.2300380738251798E-5</v>
      </c>
    </row>
    <row r="232" spans="1:19" ht="12.95" customHeight="1" x14ac:dyDescent="0.2">
      <c r="A232" s="95" t="s">
        <v>724</v>
      </c>
      <c r="B232" s="97" t="s">
        <v>151</v>
      </c>
      <c r="C232" s="96">
        <v>45558.432999999997</v>
      </c>
      <c r="D232" s="96" t="s">
        <v>162</v>
      </c>
      <c r="E232">
        <f t="shared" si="28"/>
        <v>18173.997711477055</v>
      </c>
      <c r="F232">
        <f t="shared" si="29"/>
        <v>18174</v>
      </c>
      <c r="G232">
        <f t="shared" si="30"/>
        <v>-1.7924000057973899E-3</v>
      </c>
      <c r="I232">
        <f t="shared" si="27"/>
        <v>-1.7924000057973899E-3</v>
      </c>
      <c r="Q232">
        <f t="shared" si="31"/>
        <v>-9.29958987005736E-3</v>
      </c>
      <c r="R232" s="2">
        <f t="shared" si="32"/>
        <v>30539.932999999997</v>
      </c>
      <c r="S232">
        <f t="shared" si="33"/>
        <v>5.6357899658047627E-5</v>
      </c>
    </row>
    <row r="233" spans="1:19" ht="12.95" customHeight="1" x14ac:dyDescent="0.2">
      <c r="A233" s="95" t="s">
        <v>724</v>
      </c>
      <c r="B233" s="97" t="s">
        <v>151</v>
      </c>
      <c r="C233" s="96">
        <v>45561.553</v>
      </c>
      <c r="D233" s="96" t="s">
        <v>162</v>
      </c>
      <c r="E233">
        <f t="shared" si="28"/>
        <v>18177.981304182285</v>
      </c>
      <c r="F233">
        <f t="shared" si="29"/>
        <v>18178</v>
      </c>
      <c r="G233">
        <f t="shared" si="30"/>
        <v>-1.4642800000729039E-2</v>
      </c>
      <c r="I233">
        <f t="shared" si="27"/>
        <v>-1.4642800000729039E-2</v>
      </c>
      <c r="Q233">
        <f t="shared" si="31"/>
        <v>-9.3079919296704811E-3</v>
      </c>
      <c r="R233" s="2">
        <f t="shared" si="32"/>
        <v>30543.053</v>
      </c>
      <c r="S233">
        <f t="shared" si="33"/>
        <v>2.8460177155031535E-5</v>
      </c>
    </row>
    <row r="234" spans="1:19" ht="12.95" customHeight="1" x14ac:dyDescent="0.2">
      <c r="A234" s="95" t="s">
        <v>724</v>
      </c>
      <c r="B234" s="97" t="s">
        <v>151</v>
      </c>
      <c r="C234" s="96">
        <v>45562.347999999998</v>
      </c>
      <c r="D234" s="96" t="s">
        <v>162</v>
      </c>
      <c r="E234">
        <f t="shared" si="28"/>
        <v>18178.996354246596</v>
      </c>
      <c r="F234">
        <f t="shared" si="29"/>
        <v>18179</v>
      </c>
      <c r="G234">
        <f t="shared" si="30"/>
        <v>-2.8554000018630177E-3</v>
      </c>
      <c r="K234">
        <f>+G234</f>
        <v>-2.8554000018630177E-3</v>
      </c>
      <c r="Q234">
        <f t="shared" si="31"/>
        <v>-9.3100928815751972E-3</v>
      </c>
      <c r="R234" s="2">
        <f t="shared" si="32"/>
        <v>30543.847999999998</v>
      </c>
      <c r="S234">
        <f t="shared" si="33"/>
        <v>4.1663060171407107E-5</v>
      </c>
    </row>
    <row r="235" spans="1:19" ht="12.95" customHeight="1" x14ac:dyDescent="0.2">
      <c r="A235" s="95" t="s">
        <v>724</v>
      </c>
      <c r="B235" s="97" t="s">
        <v>151</v>
      </c>
      <c r="C235" s="96">
        <v>45576.438000000002</v>
      </c>
      <c r="D235" s="96" t="s">
        <v>162</v>
      </c>
      <c r="E235">
        <f t="shared" si="28"/>
        <v>18196.986361046795</v>
      </c>
      <c r="F235">
        <f t="shared" si="29"/>
        <v>18197</v>
      </c>
      <c r="G235">
        <f t="shared" si="30"/>
        <v>-1.0682200001610909E-2</v>
      </c>
      <c r="I235">
        <f t="shared" ref="I235:I266" si="34">+G235</f>
        <v>-1.0682200001610909E-2</v>
      </c>
      <c r="Q235">
        <f t="shared" si="31"/>
        <v>-9.3479399067579599E-3</v>
      </c>
      <c r="R235" s="2">
        <f t="shared" si="32"/>
        <v>30557.938000000002</v>
      </c>
      <c r="S235">
        <f t="shared" si="33"/>
        <v>1.7802500007169996E-6</v>
      </c>
    </row>
    <row r="236" spans="1:19" ht="12.95" customHeight="1" x14ac:dyDescent="0.2">
      <c r="A236" s="95" t="s">
        <v>822</v>
      </c>
      <c r="B236" s="97" t="s">
        <v>151</v>
      </c>
      <c r="C236" s="96">
        <v>45580.349000000002</v>
      </c>
      <c r="D236" s="96" t="s">
        <v>162</v>
      </c>
      <c r="E236">
        <f t="shared" si="28"/>
        <v>18201.979896646197</v>
      </c>
      <c r="F236">
        <f t="shared" si="29"/>
        <v>18202</v>
      </c>
      <c r="G236">
        <f t="shared" si="30"/>
        <v>-1.5745199998491444E-2</v>
      </c>
      <c r="I236">
        <f t="shared" si="34"/>
        <v>-1.5745199998491444E-2</v>
      </c>
      <c r="Q236">
        <f t="shared" si="31"/>
        <v>-9.3584630203416598E-3</v>
      </c>
      <c r="R236" s="2">
        <f t="shared" si="32"/>
        <v>30561.849000000002</v>
      </c>
      <c r="S236">
        <f t="shared" si="33"/>
        <v>4.079040922806583E-5</v>
      </c>
    </row>
    <row r="237" spans="1:19" ht="12.95" customHeight="1" x14ac:dyDescent="0.2">
      <c r="A237" s="16" t="s">
        <v>101</v>
      </c>
      <c r="C237" s="26">
        <v>45586.618999999999</v>
      </c>
      <c r="D237" s="26"/>
      <c r="E237">
        <f t="shared" si="28"/>
        <v>18209.985385832653</v>
      </c>
      <c r="F237">
        <f t="shared" si="29"/>
        <v>18210</v>
      </c>
      <c r="G237">
        <f t="shared" si="30"/>
        <v>-1.1446000004070811E-2</v>
      </c>
      <c r="I237">
        <f t="shared" si="34"/>
        <v>-1.1446000004070811E-2</v>
      </c>
      <c r="Q237">
        <f t="shared" si="31"/>
        <v>-9.3753090917053708E-3</v>
      </c>
      <c r="R237" s="2">
        <f t="shared" si="32"/>
        <v>30568.118999999999</v>
      </c>
      <c r="S237">
        <f t="shared" si="33"/>
        <v>4.2877608545528189E-6</v>
      </c>
    </row>
    <row r="238" spans="1:19" ht="12.95" customHeight="1" x14ac:dyDescent="0.2">
      <c r="A238" s="95" t="s">
        <v>724</v>
      </c>
      <c r="B238" s="97" t="s">
        <v>151</v>
      </c>
      <c r="C238" s="96">
        <v>45587.402000000002</v>
      </c>
      <c r="D238" s="96" t="s">
        <v>162</v>
      </c>
      <c r="E238">
        <f t="shared" si="28"/>
        <v>18210.985114386567</v>
      </c>
      <c r="F238">
        <f t="shared" si="29"/>
        <v>18211</v>
      </c>
      <c r="G238">
        <f t="shared" si="30"/>
        <v>-1.1658600000373553E-2</v>
      </c>
      <c r="I238">
        <f t="shared" si="34"/>
        <v>-1.1658600000373553E-2</v>
      </c>
      <c r="Q238">
        <f t="shared" si="31"/>
        <v>-9.377415637228409E-3</v>
      </c>
      <c r="R238" s="2">
        <f t="shared" si="32"/>
        <v>30568.902000000002</v>
      </c>
      <c r="S238">
        <f t="shared" si="33"/>
        <v>5.2038020986579183E-6</v>
      </c>
    </row>
    <row r="239" spans="1:19" ht="12.95" customHeight="1" x14ac:dyDescent="0.2">
      <c r="A239" s="95" t="s">
        <v>822</v>
      </c>
      <c r="B239" s="97" t="s">
        <v>151</v>
      </c>
      <c r="C239" s="96">
        <v>45602.281999999999</v>
      </c>
      <c r="D239" s="96" t="s">
        <v>162</v>
      </c>
      <c r="E239">
        <f t="shared" si="28"/>
        <v>18229.983787288402</v>
      </c>
      <c r="F239">
        <f t="shared" si="29"/>
        <v>18230</v>
      </c>
      <c r="G239">
        <f t="shared" si="30"/>
        <v>-1.2697999998636078E-2</v>
      </c>
      <c r="I239">
        <f t="shared" si="34"/>
        <v>-1.2697999998636078E-2</v>
      </c>
      <c r="Q239">
        <f t="shared" si="31"/>
        <v>-9.417473214275017E-3</v>
      </c>
      <c r="R239" s="2">
        <f t="shared" si="32"/>
        <v>30583.781999999999</v>
      </c>
      <c r="S239">
        <f t="shared" si="33"/>
        <v>1.0761855982910323E-5</v>
      </c>
    </row>
    <row r="240" spans="1:19" ht="12.95" customHeight="1" x14ac:dyDescent="0.2">
      <c r="A240" s="95" t="s">
        <v>822</v>
      </c>
      <c r="B240" s="97" t="s">
        <v>151</v>
      </c>
      <c r="C240" s="96">
        <v>45602.288999999997</v>
      </c>
      <c r="D240" s="96" t="s">
        <v>162</v>
      </c>
      <c r="E240">
        <f t="shared" si="28"/>
        <v>18229.992724836135</v>
      </c>
      <c r="F240">
        <f t="shared" si="29"/>
        <v>18230</v>
      </c>
      <c r="G240">
        <f t="shared" si="30"/>
        <v>-5.6980000008479692E-3</v>
      </c>
      <c r="I240">
        <f t="shared" si="34"/>
        <v>-5.6980000008479692E-3</v>
      </c>
      <c r="Q240">
        <f t="shared" si="31"/>
        <v>-9.417473214275017E-3</v>
      </c>
      <c r="R240" s="2">
        <f t="shared" si="32"/>
        <v>30583.788999999997</v>
      </c>
      <c r="S240">
        <f t="shared" si="33"/>
        <v>1.3834480985401329E-5</v>
      </c>
    </row>
    <row r="241" spans="1:19" ht="12.95" customHeight="1" x14ac:dyDescent="0.2">
      <c r="A241" s="95" t="s">
        <v>822</v>
      </c>
      <c r="B241" s="97" t="s">
        <v>151</v>
      </c>
      <c r="C241" s="96">
        <v>45602.29</v>
      </c>
      <c r="D241" s="96" t="s">
        <v>162</v>
      </c>
      <c r="E241">
        <f t="shared" si="28"/>
        <v>18229.994001628675</v>
      </c>
      <c r="F241">
        <f t="shared" si="29"/>
        <v>18230</v>
      </c>
      <c r="G241">
        <f t="shared" si="30"/>
        <v>-4.6979999970062636E-3</v>
      </c>
      <c r="I241">
        <f t="shared" si="34"/>
        <v>-4.6979999970062636E-3</v>
      </c>
      <c r="Q241">
        <f t="shared" si="31"/>
        <v>-9.417473214275017E-3</v>
      </c>
      <c r="R241" s="2">
        <f t="shared" si="32"/>
        <v>30583.79</v>
      </c>
      <c r="S241">
        <f t="shared" si="33"/>
        <v>2.2273427448517078E-5</v>
      </c>
    </row>
    <row r="242" spans="1:19" ht="12.95" customHeight="1" x14ac:dyDescent="0.2">
      <c r="A242" s="95" t="s">
        <v>724</v>
      </c>
      <c r="B242" s="97" t="s">
        <v>151</v>
      </c>
      <c r="C242" s="96">
        <v>45609.336000000003</v>
      </c>
      <c r="D242" s="96" t="s">
        <v>162</v>
      </c>
      <c r="E242">
        <f t="shared" si="28"/>
        <v>18238.990281821309</v>
      </c>
      <c r="F242">
        <f t="shared" si="29"/>
        <v>18239</v>
      </c>
      <c r="G242">
        <f t="shared" si="30"/>
        <v>-7.6113999966764823E-3</v>
      </c>
      <c r="I242">
        <f t="shared" si="34"/>
        <v>-7.6113999966764823E-3</v>
      </c>
      <c r="Q242">
        <f t="shared" si="31"/>
        <v>-9.4364698809061044E-3</v>
      </c>
      <c r="R242" s="2">
        <f t="shared" si="32"/>
        <v>30590.836000000003</v>
      </c>
      <c r="S242">
        <f t="shared" si="33"/>
        <v>3.3308800823219264E-6</v>
      </c>
    </row>
    <row r="243" spans="1:19" ht="12.95" customHeight="1" x14ac:dyDescent="0.2">
      <c r="A243" s="95" t="s">
        <v>724</v>
      </c>
      <c r="B243" s="97" t="s">
        <v>151</v>
      </c>
      <c r="C243" s="96">
        <v>45609.337</v>
      </c>
      <c r="D243" s="96" t="s">
        <v>162</v>
      </c>
      <c r="E243">
        <f t="shared" si="28"/>
        <v>18238.991558613838</v>
      </c>
      <c r="F243">
        <f t="shared" si="29"/>
        <v>18239</v>
      </c>
      <c r="G243">
        <f t="shared" si="30"/>
        <v>-6.6114000001107343E-3</v>
      </c>
      <c r="I243">
        <f t="shared" si="34"/>
        <v>-6.6114000001107343E-3</v>
      </c>
      <c r="Q243">
        <f t="shared" si="31"/>
        <v>-9.4364698809061044E-3</v>
      </c>
      <c r="R243" s="2">
        <f t="shared" si="32"/>
        <v>30590.837</v>
      </c>
      <c r="S243">
        <f t="shared" si="33"/>
        <v>7.9810198313771668E-6</v>
      </c>
    </row>
    <row r="244" spans="1:19" ht="12.95" customHeight="1" x14ac:dyDescent="0.2">
      <c r="A244" s="95" t="s">
        <v>724</v>
      </c>
      <c r="B244" s="97" t="s">
        <v>151</v>
      </c>
      <c r="C244" s="96">
        <v>45609.339</v>
      </c>
      <c r="D244" s="96" t="s">
        <v>162</v>
      </c>
      <c r="E244">
        <f t="shared" si="28"/>
        <v>18238.994112198907</v>
      </c>
      <c r="F244">
        <f t="shared" si="29"/>
        <v>18239</v>
      </c>
      <c r="G244">
        <f t="shared" si="30"/>
        <v>-4.6113999997032806E-3</v>
      </c>
      <c r="I244">
        <f t="shared" si="34"/>
        <v>-4.6113999997032806E-3</v>
      </c>
      <c r="Q244">
        <f t="shared" si="31"/>
        <v>-9.4364698809061044E-3</v>
      </c>
      <c r="R244" s="2">
        <f t="shared" si="32"/>
        <v>30590.839</v>
      </c>
      <c r="S244">
        <f t="shared" si="33"/>
        <v>2.3281299358490633E-5</v>
      </c>
    </row>
    <row r="245" spans="1:19" ht="12.95" customHeight="1" x14ac:dyDescent="0.2">
      <c r="A245" s="95" t="s">
        <v>724</v>
      </c>
      <c r="B245" s="97" t="s">
        <v>151</v>
      </c>
      <c r="C245" s="96">
        <v>45609.34</v>
      </c>
      <c r="D245" s="96" t="s">
        <v>162</v>
      </c>
      <c r="E245">
        <f t="shared" si="28"/>
        <v>18238.995388991436</v>
      </c>
      <c r="F245">
        <f t="shared" si="29"/>
        <v>18239</v>
      </c>
      <c r="G245">
        <f t="shared" si="30"/>
        <v>-3.6114000031375326E-3</v>
      </c>
      <c r="I245">
        <f t="shared" si="34"/>
        <v>-3.6114000031375326E-3</v>
      </c>
      <c r="Q245">
        <f t="shared" si="31"/>
        <v>-9.4364698809061044E-3</v>
      </c>
      <c r="R245" s="2">
        <f t="shared" si="32"/>
        <v>30590.839999999997</v>
      </c>
      <c r="S245">
        <f t="shared" si="33"/>
        <v>3.3931439080886766E-5</v>
      </c>
    </row>
    <row r="246" spans="1:19" ht="12.95" customHeight="1" x14ac:dyDescent="0.2">
      <c r="A246" s="95" t="s">
        <v>845</v>
      </c>
      <c r="B246" s="97" t="s">
        <v>151</v>
      </c>
      <c r="C246" s="96">
        <v>45615.601000000002</v>
      </c>
      <c r="D246" s="96" t="s">
        <v>162</v>
      </c>
      <c r="E246">
        <f t="shared" si="28"/>
        <v>18246.989387045101</v>
      </c>
      <c r="F246">
        <f t="shared" si="29"/>
        <v>18247</v>
      </c>
      <c r="G246">
        <f t="shared" si="30"/>
        <v>-8.3121999996365048E-3</v>
      </c>
      <c r="I246">
        <f t="shared" si="34"/>
        <v>-8.3121999996365048E-3</v>
      </c>
      <c r="Q246">
        <f t="shared" si="31"/>
        <v>-9.453367693239359E-3</v>
      </c>
      <c r="R246" s="2">
        <f t="shared" si="32"/>
        <v>30597.101000000002</v>
      </c>
      <c r="S246">
        <f t="shared" si="33"/>
        <v>1.3022637049228577E-6</v>
      </c>
    </row>
    <row r="247" spans="1:19" ht="12.95" customHeight="1" x14ac:dyDescent="0.2">
      <c r="A247" s="16" t="s">
        <v>101</v>
      </c>
      <c r="C247" s="26">
        <v>45622.648000000001</v>
      </c>
      <c r="D247" s="26"/>
      <c r="E247">
        <f t="shared" si="28"/>
        <v>18255.986944030265</v>
      </c>
      <c r="F247">
        <f t="shared" si="29"/>
        <v>18256</v>
      </c>
      <c r="G247">
        <f t="shared" si="30"/>
        <v>-1.0225600002740975E-2</v>
      </c>
      <c r="I247">
        <f t="shared" si="34"/>
        <v>-1.0225600002740975E-2</v>
      </c>
      <c r="Q247">
        <f t="shared" si="31"/>
        <v>-9.4723911043580813E-3</v>
      </c>
      <c r="R247" s="2">
        <f t="shared" si="32"/>
        <v>30604.148000000001</v>
      </c>
      <c r="S247">
        <f t="shared" si="33"/>
        <v>5.6732364460317297E-7</v>
      </c>
    </row>
    <row r="248" spans="1:19" ht="12.95" customHeight="1" x14ac:dyDescent="0.2">
      <c r="A248" s="95" t="s">
        <v>845</v>
      </c>
      <c r="B248" s="97" t="s">
        <v>151</v>
      </c>
      <c r="C248" s="96">
        <v>45642.231</v>
      </c>
      <c r="D248" s="96" t="s">
        <v>162</v>
      </c>
      <c r="E248">
        <f t="shared" si="28"/>
        <v>18280.990372218217</v>
      </c>
      <c r="F248">
        <f t="shared" si="29"/>
        <v>18281</v>
      </c>
      <c r="G248">
        <f t="shared" si="30"/>
        <v>-7.5406000032671727E-3</v>
      </c>
      <c r="I248">
        <f t="shared" si="34"/>
        <v>-7.5406000032671727E-3</v>
      </c>
      <c r="Q248">
        <f t="shared" si="31"/>
        <v>-9.5253082032646305E-3</v>
      </c>
      <c r="R248" s="2">
        <f t="shared" si="32"/>
        <v>30623.731</v>
      </c>
      <c r="S248">
        <f t="shared" si="33"/>
        <v>3.9390666391371489E-6</v>
      </c>
    </row>
    <row r="249" spans="1:19" ht="12.95" customHeight="1" x14ac:dyDescent="0.2">
      <c r="A249" s="95" t="s">
        <v>853</v>
      </c>
      <c r="B249" s="97" t="s">
        <v>151</v>
      </c>
      <c r="C249" s="96">
        <v>45890.493999999999</v>
      </c>
      <c r="D249" s="96" t="s">
        <v>162</v>
      </c>
      <c r="E249">
        <f t="shared" si="28"/>
        <v>18597.970717018594</v>
      </c>
      <c r="F249">
        <f t="shared" si="29"/>
        <v>18598</v>
      </c>
      <c r="G249">
        <f t="shared" si="30"/>
        <v>-2.2934800006623846E-2</v>
      </c>
      <c r="I249">
        <f t="shared" si="34"/>
        <v>-2.2934800006623846E-2</v>
      </c>
      <c r="Q249">
        <f t="shared" si="31"/>
        <v>-1.0205772432048295E-2</v>
      </c>
      <c r="R249" s="2">
        <f t="shared" si="32"/>
        <v>30871.993999999999</v>
      </c>
      <c r="S249">
        <f t="shared" si="33"/>
        <v>1.6202814299430473E-4</v>
      </c>
    </row>
    <row r="250" spans="1:19" ht="12.95" customHeight="1" x14ac:dyDescent="0.2">
      <c r="A250" s="95" t="s">
        <v>853</v>
      </c>
      <c r="B250" s="97" t="s">
        <v>151</v>
      </c>
      <c r="C250" s="96">
        <v>45890.497000000003</v>
      </c>
      <c r="D250" s="96" t="s">
        <v>162</v>
      </c>
      <c r="E250">
        <f t="shared" si="28"/>
        <v>18597.974547396199</v>
      </c>
      <c r="F250">
        <f t="shared" si="29"/>
        <v>18598</v>
      </c>
      <c r="G250">
        <f t="shared" si="30"/>
        <v>-1.9934800002374686E-2</v>
      </c>
      <c r="I250">
        <f t="shared" si="34"/>
        <v>-1.9934800002374686E-2</v>
      </c>
      <c r="Q250">
        <f t="shared" si="31"/>
        <v>-1.0205772432048295E-2</v>
      </c>
      <c r="R250" s="2">
        <f t="shared" si="32"/>
        <v>30871.997000000003</v>
      </c>
      <c r="S250">
        <f t="shared" si="33"/>
        <v>9.4653977464171049E-5</v>
      </c>
    </row>
    <row r="251" spans="1:19" ht="12.95" customHeight="1" x14ac:dyDescent="0.2">
      <c r="A251" s="16" t="s">
        <v>101</v>
      </c>
      <c r="C251" s="26">
        <v>45911.652999999998</v>
      </c>
      <c r="D251" s="26"/>
      <c r="E251">
        <f t="shared" si="28"/>
        <v>18624.986370239698</v>
      </c>
      <c r="F251">
        <f t="shared" si="29"/>
        <v>18625</v>
      </c>
      <c r="G251">
        <f t="shared" si="30"/>
        <v>-1.0675000004994217E-2</v>
      </c>
      <c r="I251">
        <f t="shared" si="34"/>
        <v>-1.0675000004994217E-2</v>
      </c>
      <c r="Q251">
        <f t="shared" si="31"/>
        <v>-1.0264541726971867E-2</v>
      </c>
      <c r="R251" s="2">
        <f t="shared" si="32"/>
        <v>30893.152999999998</v>
      </c>
      <c r="S251">
        <f t="shared" si="33"/>
        <v>1.6847599799707329E-7</v>
      </c>
    </row>
    <row r="252" spans="1:19" ht="12.95" customHeight="1" x14ac:dyDescent="0.2">
      <c r="A252" s="95" t="s">
        <v>853</v>
      </c>
      <c r="B252" s="97" t="s">
        <v>151</v>
      </c>
      <c r="C252" s="96">
        <v>45912.436999999998</v>
      </c>
      <c r="D252" s="96" t="s">
        <v>162</v>
      </c>
      <c r="E252">
        <f t="shared" si="28"/>
        <v>18625.987375586137</v>
      </c>
      <c r="F252">
        <f t="shared" si="29"/>
        <v>18626</v>
      </c>
      <c r="G252">
        <f t="shared" si="30"/>
        <v>-9.8876000047312118E-3</v>
      </c>
      <c r="I252">
        <f t="shared" si="34"/>
        <v>-9.8876000047312118E-3</v>
      </c>
      <c r="Q252">
        <f t="shared" si="31"/>
        <v>-1.0266720814732611E-2</v>
      </c>
      <c r="R252" s="2">
        <f t="shared" si="32"/>
        <v>30893.936999999998</v>
      </c>
      <c r="S252">
        <f t="shared" si="33"/>
        <v>1.4373258857611721E-7</v>
      </c>
    </row>
    <row r="253" spans="1:19" ht="12.95" customHeight="1" x14ac:dyDescent="0.2">
      <c r="A253" s="95" t="s">
        <v>853</v>
      </c>
      <c r="B253" s="97" t="s">
        <v>151</v>
      </c>
      <c r="C253" s="96">
        <v>45912.436999999998</v>
      </c>
      <c r="D253" s="96" t="s">
        <v>162</v>
      </c>
      <c r="E253">
        <f t="shared" si="28"/>
        <v>18625.987375586137</v>
      </c>
      <c r="F253">
        <f t="shared" si="29"/>
        <v>18626</v>
      </c>
      <c r="G253">
        <f t="shared" si="30"/>
        <v>-9.8876000047312118E-3</v>
      </c>
      <c r="I253">
        <f t="shared" si="34"/>
        <v>-9.8876000047312118E-3</v>
      </c>
      <c r="Q253">
        <f t="shared" si="31"/>
        <v>-1.0266720814732611E-2</v>
      </c>
      <c r="R253" s="2">
        <f t="shared" si="32"/>
        <v>30893.936999999998</v>
      </c>
      <c r="S253">
        <f t="shared" si="33"/>
        <v>1.4373258857611721E-7</v>
      </c>
    </row>
    <row r="254" spans="1:19" ht="12.95" customHeight="1" x14ac:dyDescent="0.2">
      <c r="A254" s="95" t="s">
        <v>853</v>
      </c>
      <c r="B254" s="97" t="s">
        <v>151</v>
      </c>
      <c r="C254" s="96">
        <v>45912.442000000003</v>
      </c>
      <c r="D254" s="96" t="s">
        <v>162</v>
      </c>
      <c r="E254">
        <f t="shared" si="28"/>
        <v>18625.993759548812</v>
      </c>
      <c r="F254">
        <f t="shared" si="29"/>
        <v>18626</v>
      </c>
      <c r="G254">
        <f t="shared" si="30"/>
        <v>-4.8876000000745989E-3</v>
      </c>
      <c r="I254">
        <f t="shared" si="34"/>
        <v>-4.8876000000745989E-3</v>
      </c>
      <c r="Q254">
        <f t="shared" si="31"/>
        <v>-1.0266720814732611E-2</v>
      </c>
      <c r="R254" s="2">
        <f t="shared" si="32"/>
        <v>30893.942000000003</v>
      </c>
      <c r="S254">
        <f t="shared" si="33"/>
        <v>2.8934940738687078E-5</v>
      </c>
    </row>
    <row r="255" spans="1:19" ht="12.95" customHeight="1" x14ac:dyDescent="0.2">
      <c r="A255" s="95" t="s">
        <v>853</v>
      </c>
      <c r="B255" s="97" t="s">
        <v>151</v>
      </c>
      <c r="C255" s="96">
        <v>45912.446000000004</v>
      </c>
      <c r="D255" s="96" t="s">
        <v>162</v>
      </c>
      <c r="E255">
        <f t="shared" si="28"/>
        <v>18625.99886671895</v>
      </c>
      <c r="F255">
        <f t="shared" si="29"/>
        <v>18626</v>
      </c>
      <c r="G255">
        <f t="shared" si="30"/>
        <v>-8.8759999925969169E-4</v>
      </c>
      <c r="I255">
        <f t="shared" si="34"/>
        <v>-8.8759999925969169E-4</v>
      </c>
      <c r="Q255">
        <f t="shared" si="31"/>
        <v>-1.0266720814732611E-2</v>
      </c>
      <c r="R255" s="2">
        <f t="shared" si="32"/>
        <v>30893.946000000004</v>
      </c>
      <c r="S255">
        <f t="shared" si="33"/>
        <v>8.7967907271237406E-5</v>
      </c>
    </row>
    <row r="256" spans="1:19" ht="12.95" customHeight="1" x14ac:dyDescent="0.2">
      <c r="A256" s="95" t="s">
        <v>869</v>
      </c>
      <c r="B256" s="97" t="s">
        <v>151</v>
      </c>
      <c r="C256" s="96">
        <v>45915.59</v>
      </c>
      <c r="D256" s="96" t="s">
        <v>162</v>
      </c>
      <c r="E256">
        <f t="shared" si="28"/>
        <v>18630.013102444973</v>
      </c>
      <c r="F256">
        <f t="shared" si="29"/>
        <v>18630</v>
      </c>
      <c r="G256">
        <f t="shared" si="30"/>
        <v>1.0261999996146187E-2</v>
      </c>
      <c r="I256">
        <f t="shared" si="34"/>
        <v>1.0261999996146187E-2</v>
      </c>
      <c r="Q256">
        <f t="shared" si="31"/>
        <v>-1.0275438913781312E-2</v>
      </c>
      <c r="R256" s="2">
        <f t="shared" si="32"/>
        <v>30897.089999999997</v>
      </c>
      <c r="S256">
        <f t="shared" si="33"/>
        <v>4.2178639697900403E-4</v>
      </c>
    </row>
    <row r="257" spans="1:19" ht="12.95" customHeight="1" x14ac:dyDescent="0.2">
      <c r="A257" s="95" t="s">
        <v>872</v>
      </c>
      <c r="B257" s="97" t="s">
        <v>151</v>
      </c>
      <c r="C257" s="96">
        <v>45934.366999999998</v>
      </c>
      <c r="D257" s="96" t="s">
        <v>162</v>
      </c>
      <c r="E257">
        <f t="shared" si="28"/>
        <v>18653.987435850748</v>
      </c>
      <c r="F257">
        <f t="shared" si="29"/>
        <v>18654</v>
      </c>
      <c r="G257">
        <f t="shared" si="30"/>
        <v>-9.8404000018490478E-3</v>
      </c>
      <c r="I257">
        <f t="shared" si="34"/>
        <v>-9.8404000018490478E-3</v>
      </c>
      <c r="Q257">
        <f t="shared" si="31"/>
        <v>-1.0327806241065985E-2</v>
      </c>
      <c r="R257" s="2">
        <f t="shared" si="32"/>
        <v>30915.866999999998</v>
      </c>
      <c r="S257">
        <f t="shared" si="33"/>
        <v>2.3756484202759819E-7</v>
      </c>
    </row>
    <row r="258" spans="1:19" ht="12.95" customHeight="1" x14ac:dyDescent="0.2">
      <c r="A258" s="95" t="s">
        <v>853</v>
      </c>
      <c r="B258" s="97" t="s">
        <v>151</v>
      </c>
      <c r="C258" s="96">
        <v>45937.502</v>
      </c>
      <c r="D258" s="96" t="s">
        <v>162</v>
      </c>
      <c r="E258">
        <f t="shared" si="28"/>
        <v>18657.99018044398</v>
      </c>
      <c r="F258">
        <f t="shared" si="29"/>
        <v>18658</v>
      </c>
      <c r="G258">
        <f t="shared" si="30"/>
        <v>-7.6907999973627739E-3</v>
      </c>
      <c r="I258">
        <f t="shared" si="34"/>
        <v>-7.6907999973627739E-3</v>
      </c>
      <c r="Q258">
        <f t="shared" si="31"/>
        <v>-1.0336543917778839E-2</v>
      </c>
      <c r="R258" s="2">
        <f t="shared" si="32"/>
        <v>30919.002</v>
      </c>
      <c r="S258">
        <f t="shared" si="33"/>
        <v>6.9999608924185706E-6</v>
      </c>
    </row>
    <row r="259" spans="1:19" ht="12.95" customHeight="1" x14ac:dyDescent="0.2">
      <c r="A259" s="95" t="s">
        <v>853</v>
      </c>
      <c r="B259" s="97" t="s">
        <v>151</v>
      </c>
      <c r="C259" s="96">
        <v>45941.411</v>
      </c>
      <c r="D259" s="96" t="s">
        <v>162</v>
      </c>
      <c r="E259">
        <f t="shared" si="28"/>
        <v>18662.981162458313</v>
      </c>
      <c r="F259">
        <f t="shared" si="29"/>
        <v>18663</v>
      </c>
      <c r="G259">
        <f t="shared" si="30"/>
        <v>-1.475380000192672E-2</v>
      </c>
      <c r="I259">
        <f t="shared" si="34"/>
        <v>-1.475380000192672E-2</v>
      </c>
      <c r="Q259">
        <f t="shared" si="31"/>
        <v>-1.0347469946682796E-2</v>
      </c>
      <c r="R259" s="2">
        <f t="shared" si="32"/>
        <v>30922.911</v>
      </c>
      <c r="S259">
        <f t="shared" si="33"/>
        <v>1.9415744555745921E-5</v>
      </c>
    </row>
    <row r="260" spans="1:19" ht="12.95" customHeight="1" x14ac:dyDescent="0.2">
      <c r="A260" s="95" t="s">
        <v>872</v>
      </c>
      <c r="B260" s="97" t="s">
        <v>151</v>
      </c>
      <c r="C260" s="96">
        <v>45941.415000000001</v>
      </c>
      <c r="D260" s="96" t="s">
        <v>162</v>
      </c>
      <c r="E260">
        <f t="shared" si="28"/>
        <v>18662.986269628451</v>
      </c>
      <c r="F260">
        <f t="shared" si="29"/>
        <v>18663</v>
      </c>
      <c r="G260">
        <f t="shared" si="30"/>
        <v>-1.0753800001111813E-2</v>
      </c>
      <c r="I260">
        <f t="shared" si="34"/>
        <v>-1.0753800001111813E-2</v>
      </c>
      <c r="Q260">
        <f t="shared" si="31"/>
        <v>-1.0347469946682796E-2</v>
      </c>
      <c r="R260" s="2">
        <f t="shared" si="32"/>
        <v>30922.915000000001</v>
      </c>
      <c r="S260">
        <f t="shared" si="33"/>
        <v>1.6510411313228771E-7</v>
      </c>
    </row>
    <row r="261" spans="1:19" ht="12.95" customHeight="1" x14ac:dyDescent="0.2">
      <c r="A261" s="95" t="s">
        <v>853</v>
      </c>
      <c r="B261" s="97" t="s">
        <v>151</v>
      </c>
      <c r="C261" s="96">
        <v>45944.552000000003</v>
      </c>
      <c r="D261" s="96" t="s">
        <v>162</v>
      </c>
      <c r="E261">
        <f t="shared" si="28"/>
        <v>18666.991567806752</v>
      </c>
      <c r="F261">
        <f t="shared" si="29"/>
        <v>18667</v>
      </c>
      <c r="G261">
        <f t="shared" si="30"/>
        <v>-6.6041999962180853E-3</v>
      </c>
      <c r="I261">
        <f t="shared" si="34"/>
        <v>-6.6041999962180853E-3</v>
      </c>
      <c r="Q261">
        <f t="shared" si="31"/>
        <v>-1.0356213916216269E-2</v>
      </c>
      <c r="R261" s="2">
        <f t="shared" si="32"/>
        <v>30926.052000000003</v>
      </c>
      <c r="S261">
        <f t="shared" si="33"/>
        <v>1.4077608455860138E-5</v>
      </c>
    </row>
    <row r="262" spans="1:19" ht="12.95" customHeight="1" x14ac:dyDescent="0.2">
      <c r="A262" s="16" t="s">
        <v>101</v>
      </c>
      <c r="C262" s="26">
        <v>45951.597000000002</v>
      </c>
      <c r="D262" s="26"/>
      <c r="E262">
        <f t="shared" si="28"/>
        <v>18675.986571206846</v>
      </c>
      <c r="F262">
        <f t="shared" si="29"/>
        <v>18676</v>
      </c>
      <c r="G262">
        <f t="shared" si="30"/>
        <v>-1.051759999973001E-2</v>
      </c>
      <c r="I262">
        <f t="shared" si="34"/>
        <v>-1.051759999973001E-2</v>
      </c>
      <c r="Q262">
        <f t="shared" si="31"/>
        <v>-1.0375898073500089E-2</v>
      </c>
      <c r="R262" s="2">
        <f t="shared" si="32"/>
        <v>30933.097000000002</v>
      </c>
      <c r="S262">
        <f t="shared" si="33"/>
        <v>2.0079435897269737E-8</v>
      </c>
    </row>
    <row r="263" spans="1:19" ht="12.95" customHeight="1" x14ac:dyDescent="0.2">
      <c r="A263" s="95" t="s">
        <v>888</v>
      </c>
      <c r="B263" s="97" t="s">
        <v>151</v>
      </c>
      <c r="C263" s="96">
        <v>45974.300999999999</v>
      </c>
      <c r="D263" s="96" t="s">
        <v>162</v>
      </c>
      <c r="E263">
        <f t="shared" si="28"/>
        <v>18704.974868892554</v>
      </c>
      <c r="F263">
        <f t="shared" si="29"/>
        <v>18705</v>
      </c>
      <c r="G263">
        <f t="shared" si="30"/>
        <v>-1.9682999998622108E-2</v>
      </c>
      <c r="I263">
        <f t="shared" si="34"/>
        <v>-1.9682999998622108E-2</v>
      </c>
      <c r="Q263">
        <f t="shared" si="31"/>
        <v>-1.0439421117641349E-2</v>
      </c>
      <c r="R263" s="2">
        <f t="shared" si="32"/>
        <v>30955.800999999999</v>
      </c>
      <c r="S263">
        <f t="shared" si="33"/>
        <v>8.5443750528913501E-5</v>
      </c>
    </row>
    <row r="264" spans="1:19" ht="12.95" customHeight="1" x14ac:dyDescent="0.2">
      <c r="A264" s="16" t="s">
        <v>101</v>
      </c>
      <c r="C264" s="26">
        <v>45994.673000000003</v>
      </c>
      <c r="D264" s="26"/>
      <c r="E264">
        <f t="shared" si="28"/>
        <v>18730.98568638962</v>
      </c>
      <c r="F264">
        <f t="shared" si="29"/>
        <v>18731</v>
      </c>
      <c r="G264">
        <f t="shared" si="30"/>
        <v>-1.1210600001504645E-2</v>
      </c>
      <c r="I264">
        <f t="shared" si="34"/>
        <v>-1.1210600001504645E-2</v>
      </c>
      <c r="Q264">
        <f t="shared" si="31"/>
        <v>-1.0496497794798217E-2</v>
      </c>
      <c r="R264" s="2">
        <f t="shared" si="32"/>
        <v>30976.173000000003</v>
      </c>
      <c r="S264">
        <f t="shared" si="33"/>
        <v>5.0994196162298928E-7</v>
      </c>
    </row>
    <row r="265" spans="1:19" ht="12.95" customHeight="1" x14ac:dyDescent="0.2">
      <c r="A265" s="95" t="s">
        <v>888</v>
      </c>
      <c r="B265" s="97" t="s">
        <v>151</v>
      </c>
      <c r="C265" s="96">
        <v>46003.281000000003</v>
      </c>
      <c r="D265" s="96" t="s">
        <v>162</v>
      </c>
      <c r="E265">
        <f t="shared" si="28"/>
        <v>18741.976316519933</v>
      </c>
      <c r="F265">
        <f t="shared" si="29"/>
        <v>18742</v>
      </c>
      <c r="G265">
        <f t="shared" si="30"/>
        <v>-1.8549200001871213E-2</v>
      </c>
      <c r="I265">
        <f t="shared" si="34"/>
        <v>-1.8549200001871213E-2</v>
      </c>
      <c r="Q265">
        <f t="shared" si="31"/>
        <v>-1.0520681191665764E-2</v>
      </c>
      <c r="R265" s="2">
        <f t="shared" si="32"/>
        <v>30984.781000000003</v>
      </c>
      <c r="S265">
        <f t="shared" si="33"/>
        <v>6.4457114285822732E-5</v>
      </c>
    </row>
    <row r="266" spans="1:19" ht="12.95" customHeight="1" x14ac:dyDescent="0.2">
      <c r="A266" s="95" t="s">
        <v>888</v>
      </c>
      <c r="B266" s="97" t="s">
        <v>151</v>
      </c>
      <c r="C266" s="96">
        <v>46003.288</v>
      </c>
      <c r="D266" s="96" t="s">
        <v>162</v>
      </c>
      <c r="E266">
        <f t="shared" si="28"/>
        <v>18741.985254067666</v>
      </c>
      <c r="F266">
        <f t="shared" si="29"/>
        <v>18742</v>
      </c>
      <c r="G266">
        <f t="shared" si="30"/>
        <v>-1.1549200004083104E-2</v>
      </c>
      <c r="I266">
        <f t="shared" si="34"/>
        <v>-1.1549200004083104E-2</v>
      </c>
      <c r="Q266">
        <f t="shared" si="31"/>
        <v>-1.0520681191665764E-2</v>
      </c>
      <c r="R266" s="2">
        <f t="shared" si="32"/>
        <v>30984.788</v>
      </c>
      <c r="S266">
        <f t="shared" si="33"/>
        <v>1.0578509474963771E-6</v>
      </c>
    </row>
    <row r="267" spans="1:19" ht="12.95" customHeight="1" x14ac:dyDescent="0.2">
      <c r="A267" s="16" t="s">
        <v>101</v>
      </c>
      <c r="C267" s="26">
        <v>46020.519</v>
      </c>
      <c r="D267" s="26"/>
      <c r="E267">
        <f t="shared" si="28"/>
        <v>18763.985666216297</v>
      </c>
      <c r="F267">
        <f t="shared" si="29"/>
        <v>18764</v>
      </c>
      <c r="G267">
        <f t="shared" si="30"/>
        <v>-1.1226400005398318E-2</v>
      </c>
      <c r="I267">
        <f t="shared" ref="I267:I298" si="35">+G267</f>
        <v>-1.1226400005398318E-2</v>
      </c>
      <c r="Q267">
        <f t="shared" si="31"/>
        <v>-1.0569111438008767E-2</v>
      </c>
      <c r="R267" s="2">
        <f t="shared" si="32"/>
        <v>31002.019</v>
      </c>
      <c r="S267">
        <f t="shared" si="33"/>
        <v>4.3202826082100826E-7</v>
      </c>
    </row>
    <row r="268" spans="1:19" ht="12.95" customHeight="1" x14ac:dyDescent="0.2">
      <c r="A268" s="16" t="s">
        <v>101</v>
      </c>
      <c r="C268" s="26">
        <v>46027.563000000002</v>
      </c>
      <c r="D268" s="26"/>
      <c r="E268">
        <f t="shared" si="28"/>
        <v>18772.979392823865</v>
      </c>
      <c r="F268">
        <f t="shared" si="29"/>
        <v>18773</v>
      </c>
      <c r="G268">
        <f t="shared" si="30"/>
        <v>-1.6139799998200033E-2</v>
      </c>
      <c r="I268">
        <f t="shared" si="35"/>
        <v>-1.6139799998200033E-2</v>
      </c>
      <c r="Q268">
        <f t="shared" si="31"/>
        <v>-1.0588948196192629E-2</v>
      </c>
      <c r="R268" s="2">
        <f t="shared" si="32"/>
        <v>31009.063000000002</v>
      </c>
      <c r="S268">
        <f t="shared" si="33"/>
        <v>3.0811955727848845E-5</v>
      </c>
    </row>
    <row r="269" spans="1:19" ht="12.95" customHeight="1" x14ac:dyDescent="0.2">
      <c r="A269" s="95" t="s">
        <v>888</v>
      </c>
      <c r="B269" s="97" t="s">
        <v>151</v>
      </c>
      <c r="C269" s="96">
        <v>46032.267999999996</v>
      </c>
      <c r="D269" s="96" t="s">
        <v>162</v>
      </c>
      <c r="E269">
        <f t="shared" si="28"/>
        <v>18778.986701695037</v>
      </c>
      <c r="F269">
        <f t="shared" si="29"/>
        <v>18779</v>
      </c>
      <c r="G269">
        <f t="shared" si="30"/>
        <v>-1.0415400007332209E-2</v>
      </c>
      <c r="I269">
        <f t="shared" si="35"/>
        <v>-1.0415400007332209E-2</v>
      </c>
      <c r="Q269">
        <f t="shared" si="31"/>
        <v>-1.0602180567674306E-2</v>
      </c>
      <c r="R269" s="2">
        <f t="shared" si="32"/>
        <v>31013.767999999996</v>
      </c>
      <c r="S269">
        <f t="shared" si="33"/>
        <v>3.4886977721707596E-8</v>
      </c>
    </row>
    <row r="270" spans="1:19" ht="12.95" customHeight="1" x14ac:dyDescent="0.2">
      <c r="A270" s="16" t="s">
        <v>101</v>
      </c>
      <c r="C270" s="26">
        <v>46038.538999999997</v>
      </c>
      <c r="D270" s="26"/>
      <c r="E270">
        <f t="shared" si="28"/>
        <v>18786.993467674034</v>
      </c>
      <c r="F270">
        <f t="shared" si="29"/>
        <v>18787</v>
      </c>
      <c r="G270">
        <f t="shared" si="30"/>
        <v>-5.1162000090698712E-3</v>
      </c>
      <c r="I270">
        <f t="shared" si="35"/>
        <v>-5.1162000090698712E-3</v>
      </c>
      <c r="Q270">
        <f t="shared" si="31"/>
        <v>-1.0619833518481957E-2</v>
      </c>
      <c r="R270" s="2">
        <f t="shared" si="32"/>
        <v>31020.038999999997</v>
      </c>
      <c r="S270">
        <f t="shared" si="33"/>
        <v>3.0289981805923597E-5</v>
      </c>
    </row>
    <row r="271" spans="1:19" ht="12.95" customHeight="1" x14ac:dyDescent="0.2">
      <c r="A271" s="95" t="s">
        <v>906</v>
      </c>
      <c r="B271" s="97" t="s">
        <v>151</v>
      </c>
      <c r="C271" s="96">
        <v>46039.303</v>
      </c>
      <c r="D271" s="96" t="s">
        <v>162</v>
      </c>
      <c r="E271">
        <f t="shared" si="28"/>
        <v>18787.968937169804</v>
      </c>
      <c r="F271">
        <f t="shared" si="29"/>
        <v>18788</v>
      </c>
      <c r="G271">
        <f t="shared" si="30"/>
        <v>-2.4328800005605444E-2</v>
      </c>
      <c r="I271">
        <f t="shared" si="35"/>
        <v>-2.4328800005605444E-2</v>
      </c>
      <c r="Q271">
        <f t="shared" si="31"/>
        <v>-1.0622040923935493E-2</v>
      </c>
      <c r="R271" s="2">
        <f t="shared" si="32"/>
        <v>31020.803</v>
      </c>
      <c r="S271">
        <f t="shared" si="33"/>
        <v>1.8787524452294169E-4</v>
      </c>
    </row>
    <row r="272" spans="1:19" ht="12.95" customHeight="1" x14ac:dyDescent="0.2">
      <c r="A272" s="16" t="s">
        <v>101</v>
      </c>
      <c r="C272" s="26">
        <v>46228.853999999999</v>
      </c>
      <c r="D272" s="26"/>
      <c r="E272">
        <f t="shared" si="28"/>
        <v>19029.986238730067</v>
      </c>
      <c r="F272">
        <f t="shared" si="29"/>
        <v>19030</v>
      </c>
      <c r="G272">
        <f t="shared" si="30"/>
        <v>-1.0778000003483612E-2</v>
      </c>
      <c r="I272">
        <f t="shared" si="35"/>
        <v>-1.0778000003483612E-2</v>
      </c>
      <c r="Q272">
        <f t="shared" si="31"/>
        <v>-1.116137270493206E-2</v>
      </c>
      <c r="R272" s="2">
        <f t="shared" si="32"/>
        <v>31210.353999999999</v>
      </c>
      <c r="S272">
        <f t="shared" si="33"/>
        <v>1.469746282158807E-7</v>
      </c>
    </row>
    <row r="273" spans="1:19" ht="12.95" customHeight="1" x14ac:dyDescent="0.2">
      <c r="A273" s="95" t="s">
        <v>911</v>
      </c>
      <c r="B273" s="97" t="s">
        <v>151</v>
      </c>
      <c r="C273" s="96">
        <v>46259.394</v>
      </c>
      <c r="D273" s="96" t="s">
        <v>162</v>
      </c>
      <c r="E273">
        <f t="shared" si="28"/>
        <v>19068.979482710056</v>
      </c>
      <c r="F273">
        <f t="shared" si="29"/>
        <v>19069</v>
      </c>
      <c r="G273">
        <f t="shared" si="30"/>
        <v>-1.6069400000560563E-2</v>
      </c>
      <c r="I273">
        <f t="shared" si="35"/>
        <v>-1.6069400000560563E-2</v>
      </c>
      <c r="Q273">
        <f t="shared" si="31"/>
        <v>-1.1249247629872519E-2</v>
      </c>
      <c r="R273" s="2">
        <f t="shared" si="32"/>
        <v>31240.894</v>
      </c>
      <c r="S273">
        <f t="shared" si="33"/>
        <v>2.323386887664957E-5</v>
      </c>
    </row>
    <row r="274" spans="1:19" ht="12.95" customHeight="1" x14ac:dyDescent="0.2">
      <c r="A274" s="95" t="s">
        <v>853</v>
      </c>
      <c r="B274" s="97" t="s">
        <v>151</v>
      </c>
      <c r="C274" s="96">
        <v>46266.446000000004</v>
      </c>
      <c r="D274" s="96" t="s">
        <v>162</v>
      </c>
      <c r="E274">
        <f t="shared" si="28"/>
        <v>19077.983423657894</v>
      </c>
      <c r="F274">
        <f t="shared" si="29"/>
        <v>19078</v>
      </c>
      <c r="G274">
        <f t="shared" si="30"/>
        <v>-1.2982799999008421E-2</v>
      </c>
      <c r="I274">
        <f t="shared" si="35"/>
        <v>-1.2982799999008421E-2</v>
      </c>
      <c r="Q274">
        <f t="shared" si="31"/>
        <v>-1.1269564215628653E-2</v>
      </c>
      <c r="R274" s="2">
        <f t="shared" si="32"/>
        <v>31247.946000000004</v>
      </c>
      <c r="S274">
        <f t="shared" si="33"/>
        <v>2.9351768494528866E-6</v>
      </c>
    </row>
    <row r="275" spans="1:19" ht="12.95" customHeight="1" x14ac:dyDescent="0.2">
      <c r="A275" s="95" t="s">
        <v>853</v>
      </c>
      <c r="B275" s="97" t="s">
        <v>151</v>
      </c>
      <c r="C275" s="96">
        <v>46266.455000000002</v>
      </c>
      <c r="D275" s="96" t="s">
        <v>162</v>
      </c>
      <c r="E275">
        <f t="shared" si="28"/>
        <v>19077.994914790695</v>
      </c>
      <c r="F275">
        <f t="shared" si="29"/>
        <v>19078</v>
      </c>
      <c r="G275">
        <f t="shared" si="30"/>
        <v>-3.9828000008128583E-3</v>
      </c>
      <c r="I275">
        <f t="shared" si="35"/>
        <v>-3.9828000008128583E-3</v>
      </c>
      <c r="Q275">
        <f t="shared" si="31"/>
        <v>-1.1269564215628653E-2</v>
      </c>
      <c r="R275" s="2">
        <f t="shared" si="32"/>
        <v>31247.955000000002</v>
      </c>
      <c r="S275">
        <f t="shared" si="33"/>
        <v>5.3096932722320049E-5</v>
      </c>
    </row>
    <row r="276" spans="1:19" ht="12.95" customHeight="1" x14ac:dyDescent="0.2">
      <c r="A276" s="95" t="s">
        <v>853</v>
      </c>
      <c r="B276" s="97" t="s">
        <v>151</v>
      </c>
      <c r="C276" s="96">
        <v>46266.468000000001</v>
      </c>
      <c r="D276" s="96" t="s">
        <v>162</v>
      </c>
      <c r="E276">
        <f t="shared" si="28"/>
        <v>19078.011513093632</v>
      </c>
      <c r="F276">
        <f t="shared" si="29"/>
        <v>19078</v>
      </c>
      <c r="G276">
        <f t="shared" si="30"/>
        <v>9.0171999981976114E-3</v>
      </c>
      <c r="I276">
        <f t="shared" si="35"/>
        <v>9.0171999981976114E-3</v>
      </c>
      <c r="Q276">
        <f t="shared" si="31"/>
        <v>-1.1269564215628653E-2</v>
      </c>
      <c r="R276" s="2">
        <f t="shared" si="32"/>
        <v>31247.968000000001</v>
      </c>
      <c r="S276">
        <f t="shared" si="33"/>
        <v>4.1155280226738196E-4</v>
      </c>
    </row>
    <row r="277" spans="1:19" ht="12.95" customHeight="1" x14ac:dyDescent="0.2">
      <c r="A277" s="16" t="s">
        <v>101</v>
      </c>
      <c r="C277" s="26">
        <v>46286.805999999997</v>
      </c>
      <c r="D277" s="26"/>
      <c r="E277">
        <f t="shared" ref="E277:E340" si="36">+(C277-C$7)/C$8</f>
        <v>19103.978919644545</v>
      </c>
      <c r="F277">
        <f t="shared" ref="F277:F340" si="37">ROUND(2*E277,0)/2</f>
        <v>19104</v>
      </c>
      <c r="G277">
        <f t="shared" ref="G277:G340" si="38">+C277-(C$7+F277*C$8)</f>
        <v>-1.6510400004335679E-2</v>
      </c>
      <c r="I277">
        <f t="shared" si="35"/>
        <v>-1.6510400004335679E-2</v>
      </c>
      <c r="Q277">
        <f t="shared" ref="Q277:Q340" si="39">+D$11+D$12*F277+D$13*F277^2</f>
        <v>-1.132833610874032E-2</v>
      </c>
      <c r="R277" s="2">
        <f t="shared" ref="R277:R340" si="40">+C277-15018.5</f>
        <v>31268.305999999997</v>
      </c>
      <c r="S277">
        <f t="shared" ref="S277:S340" si="41">+(Q277-G277)^2</f>
        <v>2.6853786218032947E-5</v>
      </c>
    </row>
    <row r="278" spans="1:19" ht="12.95" customHeight="1" x14ac:dyDescent="0.2">
      <c r="A278" s="95" t="s">
        <v>926</v>
      </c>
      <c r="B278" s="97" t="s">
        <v>151</v>
      </c>
      <c r="C278" s="96">
        <v>46291.506999999998</v>
      </c>
      <c r="D278" s="96" t="s">
        <v>162</v>
      </c>
      <c r="E278">
        <f t="shared" si="36"/>
        <v>19109.981121345591</v>
      </c>
      <c r="F278">
        <f t="shared" si="37"/>
        <v>19110</v>
      </c>
      <c r="G278">
        <f t="shared" si="38"/>
        <v>-1.4786000007006805E-2</v>
      </c>
      <c r="I278">
        <f t="shared" si="35"/>
        <v>-1.4786000007006805E-2</v>
      </c>
      <c r="Q278">
        <f t="shared" si="39"/>
        <v>-1.1341915634159542E-2</v>
      </c>
      <c r="R278" s="2">
        <f t="shared" si="40"/>
        <v>31273.006999999998</v>
      </c>
      <c r="S278">
        <f t="shared" si="41"/>
        <v>1.1861717167290728E-5</v>
      </c>
    </row>
    <row r="279" spans="1:19" ht="12.95" customHeight="1" x14ac:dyDescent="0.2">
      <c r="A279" s="95" t="s">
        <v>853</v>
      </c>
      <c r="B279" s="97" t="s">
        <v>151</v>
      </c>
      <c r="C279" s="96">
        <v>46291.506999999998</v>
      </c>
      <c r="D279" s="96" t="s">
        <v>162</v>
      </c>
      <c r="E279">
        <f t="shared" si="36"/>
        <v>19109.981121345591</v>
      </c>
      <c r="F279">
        <f t="shared" si="37"/>
        <v>19110</v>
      </c>
      <c r="G279">
        <f t="shared" si="38"/>
        <v>-1.4786000007006805E-2</v>
      </c>
      <c r="I279">
        <f t="shared" si="35"/>
        <v>-1.4786000007006805E-2</v>
      </c>
      <c r="Q279">
        <f t="shared" si="39"/>
        <v>-1.1341915634159542E-2</v>
      </c>
      <c r="R279" s="2">
        <f t="shared" si="40"/>
        <v>31273.006999999998</v>
      </c>
      <c r="S279">
        <f t="shared" si="41"/>
        <v>1.1861717167290728E-5</v>
      </c>
    </row>
    <row r="280" spans="1:19" ht="12.95" customHeight="1" x14ac:dyDescent="0.2">
      <c r="A280" s="95" t="s">
        <v>926</v>
      </c>
      <c r="B280" s="97" t="s">
        <v>151</v>
      </c>
      <c r="C280" s="96">
        <v>46295.424200000001</v>
      </c>
      <c r="D280" s="96" t="s">
        <v>162</v>
      </c>
      <c r="E280">
        <f t="shared" si="36"/>
        <v>19114.982573058707</v>
      </c>
      <c r="F280">
        <f t="shared" si="37"/>
        <v>19115</v>
      </c>
      <c r="G280">
        <f t="shared" si="38"/>
        <v>-1.3649000000441447E-2</v>
      </c>
      <c r="I280">
        <f t="shared" si="35"/>
        <v>-1.3649000000441447E-2</v>
      </c>
      <c r="Q280">
        <f t="shared" si="39"/>
        <v>-1.135323671235797E-2</v>
      </c>
      <c r="R280" s="2">
        <f t="shared" si="40"/>
        <v>31276.924200000001</v>
      </c>
      <c r="S280">
        <f t="shared" si="41"/>
        <v>5.2705290749118555E-6</v>
      </c>
    </row>
    <row r="281" spans="1:19" ht="12.95" customHeight="1" x14ac:dyDescent="0.2">
      <c r="A281" s="95" t="s">
        <v>853</v>
      </c>
      <c r="B281" s="97" t="s">
        <v>151</v>
      </c>
      <c r="C281" s="96">
        <v>46302.474999999999</v>
      </c>
      <c r="D281" s="96" t="s">
        <v>162</v>
      </c>
      <c r="E281">
        <f t="shared" si="36"/>
        <v>19123.984981855498</v>
      </c>
      <c r="F281">
        <f t="shared" si="37"/>
        <v>19124</v>
      </c>
      <c r="G281">
        <f t="shared" si="38"/>
        <v>-1.1762400004954543E-2</v>
      </c>
      <c r="I281">
        <f t="shared" si="35"/>
        <v>-1.1762400004954543E-2</v>
      </c>
      <c r="Q281">
        <f t="shared" si="39"/>
        <v>-1.1373625665551241E-2</v>
      </c>
      <c r="R281" s="2">
        <f t="shared" si="40"/>
        <v>31283.974999999999</v>
      </c>
      <c r="S281">
        <f t="shared" si="41"/>
        <v>1.5114548697847389E-7</v>
      </c>
    </row>
    <row r="282" spans="1:19" ht="12.95" customHeight="1" x14ac:dyDescent="0.2">
      <c r="A282" s="95" t="s">
        <v>926</v>
      </c>
      <c r="B282" s="97" t="s">
        <v>151</v>
      </c>
      <c r="C282" s="96">
        <v>46328.317000000003</v>
      </c>
      <c r="D282" s="96" t="s">
        <v>162</v>
      </c>
      <c r="E282">
        <f t="shared" si="36"/>
        <v>19156.979854512047</v>
      </c>
      <c r="F282">
        <f t="shared" si="37"/>
        <v>19157</v>
      </c>
      <c r="G282">
        <f t="shared" si="38"/>
        <v>-1.5778199995111208E-2</v>
      </c>
      <c r="I282">
        <f t="shared" si="35"/>
        <v>-1.5778199995111208E-2</v>
      </c>
      <c r="Q282">
        <f t="shared" si="39"/>
        <v>-1.1448506297390141E-2</v>
      </c>
      <c r="R282" s="2">
        <f t="shared" si="40"/>
        <v>31309.817000000003</v>
      </c>
      <c r="S282">
        <f t="shared" si="41"/>
        <v>1.8746247516085532E-5</v>
      </c>
    </row>
    <row r="283" spans="1:19" ht="12.95" customHeight="1" x14ac:dyDescent="0.2">
      <c r="A283" s="95" t="s">
        <v>926</v>
      </c>
      <c r="B283" s="97" t="s">
        <v>151</v>
      </c>
      <c r="C283" s="96">
        <v>46328.319000000003</v>
      </c>
      <c r="D283" s="96" t="s">
        <v>162</v>
      </c>
      <c r="E283">
        <f t="shared" si="36"/>
        <v>19156.982408097112</v>
      </c>
      <c r="F283">
        <f t="shared" si="37"/>
        <v>19157</v>
      </c>
      <c r="G283">
        <f t="shared" si="38"/>
        <v>-1.3778199994703755E-2</v>
      </c>
      <c r="I283">
        <f t="shared" si="35"/>
        <v>-1.3778199994703755E-2</v>
      </c>
      <c r="Q283">
        <f t="shared" si="39"/>
        <v>-1.1448506297390141E-2</v>
      </c>
      <c r="R283" s="2">
        <f t="shared" si="40"/>
        <v>31309.819000000003</v>
      </c>
      <c r="S283">
        <f t="shared" si="41"/>
        <v>5.4274727233027766E-6</v>
      </c>
    </row>
    <row r="284" spans="1:19" ht="12.95" customHeight="1" x14ac:dyDescent="0.2">
      <c r="A284" s="95" t="s">
        <v>926</v>
      </c>
      <c r="B284" s="97" t="s">
        <v>151</v>
      </c>
      <c r="C284" s="96">
        <v>46331.451999999997</v>
      </c>
      <c r="D284" s="96" t="s">
        <v>162</v>
      </c>
      <c r="E284">
        <f t="shared" si="36"/>
        <v>19160.982599105268</v>
      </c>
      <c r="F284">
        <f t="shared" si="37"/>
        <v>19161</v>
      </c>
      <c r="G284">
        <f t="shared" si="38"/>
        <v>-1.362860000517685E-2</v>
      </c>
      <c r="I284">
        <f t="shared" si="35"/>
        <v>-1.362860000517685E-2</v>
      </c>
      <c r="Q284">
        <f t="shared" si="39"/>
        <v>-1.1457595672855429E-2</v>
      </c>
      <c r="R284" s="2">
        <f t="shared" si="40"/>
        <v>31312.951999999997</v>
      </c>
      <c r="S284">
        <f t="shared" si="41"/>
        <v>4.7132598109583796E-6</v>
      </c>
    </row>
    <row r="285" spans="1:19" ht="12.95" customHeight="1" x14ac:dyDescent="0.2">
      <c r="A285" s="16" t="s">
        <v>101</v>
      </c>
      <c r="C285" s="26">
        <v>46334.591999999997</v>
      </c>
      <c r="D285" s="26"/>
      <c r="E285">
        <f t="shared" si="36"/>
        <v>19164.991727661167</v>
      </c>
      <c r="F285">
        <f t="shared" si="37"/>
        <v>19165</v>
      </c>
      <c r="G285">
        <f t="shared" si="38"/>
        <v>-6.4790000033099204E-3</v>
      </c>
      <c r="I285">
        <f t="shared" si="35"/>
        <v>-6.4790000033099204E-3</v>
      </c>
      <c r="Q285">
        <f t="shared" si="39"/>
        <v>-1.1466687845129872E-2</v>
      </c>
      <c r="R285" s="2">
        <f t="shared" si="40"/>
        <v>31316.091999999997</v>
      </c>
      <c r="S285">
        <f t="shared" si="41"/>
        <v>2.4877030007438567E-5</v>
      </c>
    </row>
    <row r="286" spans="1:19" ht="12.95" customHeight="1" x14ac:dyDescent="0.2">
      <c r="A286" s="95" t="s">
        <v>926</v>
      </c>
      <c r="B286" s="97" t="s">
        <v>151</v>
      </c>
      <c r="C286" s="96">
        <v>46339.284</v>
      </c>
      <c r="D286" s="96" t="s">
        <v>162</v>
      </c>
      <c r="E286">
        <f t="shared" si="36"/>
        <v>19170.982438229414</v>
      </c>
      <c r="F286">
        <f t="shared" si="37"/>
        <v>19171</v>
      </c>
      <c r="G286">
        <f t="shared" si="38"/>
        <v>-1.3754600004176609E-2</v>
      </c>
      <c r="I286">
        <f t="shared" si="35"/>
        <v>-1.3754600004176609E-2</v>
      </c>
      <c r="Q286">
        <f t="shared" si="39"/>
        <v>-1.1480331347558728E-2</v>
      </c>
      <c r="R286" s="2">
        <f t="shared" si="40"/>
        <v>31320.784</v>
      </c>
      <c r="S286">
        <f t="shared" si="41"/>
        <v>5.1722979224745014E-6</v>
      </c>
    </row>
    <row r="287" spans="1:19" ht="12.95" customHeight="1" x14ac:dyDescent="0.2">
      <c r="A287" s="95" t="s">
        <v>926</v>
      </c>
      <c r="B287" s="97" t="s">
        <v>151</v>
      </c>
      <c r="C287" s="96">
        <v>46346.332999999999</v>
      </c>
      <c r="D287" s="96" t="s">
        <v>162</v>
      </c>
      <c r="E287">
        <f t="shared" si="36"/>
        <v>19179.982548799646</v>
      </c>
      <c r="F287">
        <f t="shared" si="37"/>
        <v>19180</v>
      </c>
      <c r="G287">
        <f t="shared" si="38"/>
        <v>-1.3667999999597669E-2</v>
      </c>
      <c r="I287">
        <f t="shared" si="35"/>
        <v>-1.3667999999597669E-2</v>
      </c>
      <c r="Q287">
        <f t="shared" si="39"/>
        <v>-1.1500808400240672E-2</v>
      </c>
      <c r="R287" s="2">
        <f t="shared" si="40"/>
        <v>31327.832999999999</v>
      </c>
      <c r="S287">
        <f t="shared" si="41"/>
        <v>4.6967194283235387E-6</v>
      </c>
    </row>
    <row r="288" spans="1:19" ht="12.95" customHeight="1" x14ac:dyDescent="0.2">
      <c r="A288" s="16" t="s">
        <v>101</v>
      </c>
      <c r="C288" s="26">
        <v>46348.688000000002</v>
      </c>
      <c r="D288" s="26"/>
      <c r="E288">
        <f t="shared" si="36"/>
        <v>19182.989395216573</v>
      </c>
      <c r="F288">
        <f t="shared" si="37"/>
        <v>19183</v>
      </c>
      <c r="G288">
        <f t="shared" si="38"/>
        <v>-8.3058000018354505E-3</v>
      </c>
      <c r="I288">
        <f t="shared" si="35"/>
        <v>-8.3058000018354505E-3</v>
      </c>
      <c r="Q288">
        <f t="shared" si="39"/>
        <v>-1.1507637230878293E-2</v>
      </c>
      <c r="R288" s="2">
        <f t="shared" si="40"/>
        <v>31330.188000000002</v>
      </c>
      <c r="S288">
        <f t="shared" si="41"/>
        <v>1.025176164128475E-5</v>
      </c>
    </row>
    <row r="289" spans="1:19" ht="12.95" customHeight="1" x14ac:dyDescent="0.2">
      <c r="A289" s="95" t="s">
        <v>950</v>
      </c>
      <c r="B289" s="97" t="s">
        <v>151</v>
      </c>
      <c r="C289" s="96">
        <v>46591.468000000001</v>
      </c>
      <c r="D289" s="96" t="s">
        <v>162</v>
      </c>
      <c r="E289">
        <f t="shared" si="36"/>
        <v>19492.969086554531</v>
      </c>
      <c r="F289">
        <f t="shared" si="37"/>
        <v>19493</v>
      </c>
      <c r="G289">
        <f t="shared" si="38"/>
        <v>-2.4211800002376549E-2</v>
      </c>
      <c r="I289">
        <f t="shared" si="35"/>
        <v>-2.4211800002376549E-2</v>
      </c>
      <c r="Q289">
        <f t="shared" si="39"/>
        <v>-1.2221763513221167E-2</v>
      </c>
      <c r="R289" s="2">
        <f t="shared" si="40"/>
        <v>31572.968000000001</v>
      </c>
      <c r="S289">
        <f t="shared" si="41"/>
        <v>1.4376097501127752E-4</v>
      </c>
    </row>
    <row r="290" spans="1:19" ht="12.95" customHeight="1" x14ac:dyDescent="0.2">
      <c r="A290" s="95" t="s">
        <v>954</v>
      </c>
      <c r="B290" s="97" t="s">
        <v>151</v>
      </c>
      <c r="C290" s="96">
        <v>46627.497000000003</v>
      </c>
      <c r="D290" s="96" t="s">
        <v>162</v>
      </c>
      <c r="E290">
        <f t="shared" si="36"/>
        <v>19538.970644752142</v>
      </c>
      <c r="F290">
        <f t="shared" si="37"/>
        <v>19539</v>
      </c>
      <c r="G290">
        <f t="shared" si="38"/>
        <v>-2.2991400001046713E-2</v>
      </c>
      <c r="I290">
        <f t="shared" si="35"/>
        <v>-2.2991400001046713E-2</v>
      </c>
      <c r="Q290">
        <f t="shared" si="39"/>
        <v>-1.2329161906078082E-2</v>
      </c>
      <c r="R290" s="2">
        <f t="shared" si="40"/>
        <v>31608.997000000003</v>
      </c>
      <c r="S290">
        <f t="shared" si="41"/>
        <v>1.1368332119380031E-4</v>
      </c>
    </row>
    <row r="291" spans="1:19" ht="12.95" customHeight="1" x14ac:dyDescent="0.2">
      <c r="A291" s="95" t="s">
        <v>954</v>
      </c>
      <c r="B291" s="97" t="s">
        <v>151</v>
      </c>
      <c r="C291" s="96">
        <v>46645.536999999997</v>
      </c>
      <c r="D291" s="96" t="s">
        <v>162</v>
      </c>
      <c r="E291">
        <f t="shared" si="36"/>
        <v>19562.003982060545</v>
      </c>
      <c r="F291">
        <f t="shared" si="37"/>
        <v>19562</v>
      </c>
      <c r="G291">
        <f t="shared" si="38"/>
        <v>3.1187999920803122E-3</v>
      </c>
      <c r="I291">
        <f t="shared" si="35"/>
        <v>3.1187999920803122E-3</v>
      </c>
      <c r="Q291">
        <f t="shared" si="39"/>
        <v>-1.2382999806761039E-2</v>
      </c>
      <c r="R291" s="2">
        <f t="shared" si="40"/>
        <v>31627.036999999997</v>
      </c>
      <c r="S291">
        <f t="shared" si="41"/>
        <v>2.4030579700335774E-4</v>
      </c>
    </row>
    <row r="292" spans="1:19" ht="12.95" customHeight="1" x14ac:dyDescent="0.2">
      <c r="A292" s="95" t="s">
        <v>954</v>
      </c>
      <c r="B292" s="97" t="s">
        <v>151</v>
      </c>
      <c r="C292" s="96">
        <v>46700.353999999999</v>
      </c>
      <c r="D292" s="96" t="s">
        <v>162</v>
      </c>
      <c r="E292">
        <f t="shared" si="36"/>
        <v>19631.993918381799</v>
      </c>
      <c r="F292">
        <f t="shared" si="37"/>
        <v>19632</v>
      </c>
      <c r="G292">
        <f t="shared" si="38"/>
        <v>-4.7631999987061135E-3</v>
      </c>
      <c r="I292">
        <f t="shared" si="35"/>
        <v>-4.7631999987061135E-3</v>
      </c>
      <c r="Q292">
        <f t="shared" si="39"/>
        <v>-1.2547423262964857E-2</v>
      </c>
      <c r="R292" s="2">
        <f t="shared" si="40"/>
        <v>31681.853999999999</v>
      </c>
      <c r="S292">
        <f t="shared" si="41"/>
        <v>6.0594131827827046E-5</v>
      </c>
    </row>
    <row r="293" spans="1:19" ht="12.95" customHeight="1" x14ac:dyDescent="0.2">
      <c r="A293" s="95" t="s">
        <v>950</v>
      </c>
      <c r="B293" s="97" t="s">
        <v>151</v>
      </c>
      <c r="C293" s="96">
        <v>46707.394999999997</v>
      </c>
      <c r="D293" s="96" t="s">
        <v>162</v>
      </c>
      <c r="E293">
        <f t="shared" si="36"/>
        <v>19640.983814611762</v>
      </c>
      <c r="F293">
        <f t="shared" si="37"/>
        <v>19641</v>
      </c>
      <c r="G293">
        <f t="shared" si="38"/>
        <v>-1.2676600003032945E-2</v>
      </c>
      <c r="I293">
        <f t="shared" si="35"/>
        <v>-1.2676600003032945E-2</v>
      </c>
      <c r="Q293">
        <f t="shared" si="39"/>
        <v>-1.2568625563223253E-2</v>
      </c>
      <c r="R293" s="2">
        <f t="shared" si="40"/>
        <v>31688.894999999997</v>
      </c>
      <c r="S293">
        <f t="shared" si="41"/>
        <v>1.1658479652216888E-8</v>
      </c>
    </row>
    <row r="294" spans="1:19" ht="12.95" customHeight="1" x14ac:dyDescent="0.2">
      <c r="A294" s="16" t="s">
        <v>101</v>
      </c>
      <c r="C294" s="26">
        <v>46735.584999999999</v>
      </c>
      <c r="D294" s="26"/>
      <c r="E294">
        <f t="shared" si="36"/>
        <v>19676.976596137494</v>
      </c>
      <c r="F294">
        <f t="shared" si="37"/>
        <v>19677</v>
      </c>
      <c r="G294">
        <f t="shared" si="38"/>
        <v>-1.8330200000491459E-2</v>
      </c>
      <c r="I294">
        <f t="shared" si="35"/>
        <v>-1.8330200000491459E-2</v>
      </c>
      <c r="Q294">
        <f t="shared" si="39"/>
        <v>-1.2653576352720807E-2</v>
      </c>
      <c r="R294" s="2">
        <f t="shared" si="40"/>
        <v>31717.084999999999</v>
      </c>
      <c r="S294">
        <f t="shared" si="41"/>
        <v>3.2224056038428978E-5</v>
      </c>
    </row>
    <row r="295" spans="1:19" ht="12.95" customHeight="1" x14ac:dyDescent="0.2">
      <c r="A295" s="16" t="s">
        <v>101</v>
      </c>
      <c r="C295" s="26">
        <v>46973.682999999997</v>
      </c>
      <c r="D295" s="26"/>
      <c r="E295">
        <f t="shared" si="36"/>
        <v>19980.978344832547</v>
      </c>
      <c r="F295">
        <f t="shared" si="37"/>
        <v>19981</v>
      </c>
      <c r="G295">
        <f t="shared" si="38"/>
        <v>-1.6960600005404558E-2</v>
      </c>
      <c r="I295">
        <f t="shared" si="35"/>
        <v>-1.6960600005404558E-2</v>
      </c>
      <c r="Q295">
        <f t="shared" si="39"/>
        <v>-1.3379972268745693E-2</v>
      </c>
      <c r="R295" s="2">
        <f t="shared" si="40"/>
        <v>31955.182999999997</v>
      </c>
      <c r="S295">
        <f t="shared" si="41"/>
        <v>1.2820894988530789E-5</v>
      </c>
    </row>
    <row r="296" spans="1:19" ht="12.95" customHeight="1" x14ac:dyDescent="0.2">
      <c r="A296" s="95" t="s">
        <v>969</v>
      </c>
      <c r="B296" s="97" t="s">
        <v>151</v>
      </c>
      <c r="C296" s="96">
        <v>46988.565000000002</v>
      </c>
      <c r="D296" s="96" t="s">
        <v>162</v>
      </c>
      <c r="E296">
        <f t="shared" si="36"/>
        <v>19999.979571319462</v>
      </c>
      <c r="F296">
        <f t="shared" si="37"/>
        <v>20000</v>
      </c>
      <c r="G296">
        <f t="shared" si="38"/>
        <v>-1.6000000003259629E-2</v>
      </c>
      <c r="I296">
        <f t="shared" si="35"/>
        <v>-1.6000000003259629E-2</v>
      </c>
      <c r="Q296">
        <f t="shared" si="39"/>
        <v>-1.3425908389054816E-2</v>
      </c>
      <c r="R296" s="2">
        <f t="shared" si="40"/>
        <v>31970.065000000002</v>
      </c>
      <c r="S296">
        <f t="shared" si="41"/>
        <v>6.6259476383195379E-6</v>
      </c>
    </row>
    <row r="297" spans="1:19" ht="12.95" customHeight="1" x14ac:dyDescent="0.2">
      <c r="A297" s="16" t="s">
        <v>101</v>
      </c>
      <c r="C297" s="26">
        <v>47002.663</v>
      </c>
      <c r="D297" s="26"/>
      <c r="E297">
        <f t="shared" si="36"/>
        <v>20017.979792459926</v>
      </c>
      <c r="F297">
        <f t="shared" si="37"/>
        <v>20018</v>
      </c>
      <c r="G297">
        <f t="shared" si="38"/>
        <v>-1.5826800001377705E-2</v>
      </c>
      <c r="I297">
        <f t="shared" si="35"/>
        <v>-1.5826800001377705E-2</v>
      </c>
      <c r="Q297">
        <f t="shared" si="39"/>
        <v>-1.3469485027412093E-2</v>
      </c>
      <c r="R297" s="2">
        <f t="shared" si="40"/>
        <v>31984.163</v>
      </c>
      <c r="S297">
        <f t="shared" si="41"/>
        <v>5.556933886482495E-6</v>
      </c>
    </row>
    <row r="298" spans="1:19" ht="12.95" customHeight="1" x14ac:dyDescent="0.2">
      <c r="A298" s="95" t="s">
        <v>974</v>
      </c>
      <c r="B298" s="97" t="s">
        <v>151</v>
      </c>
      <c r="C298" s="96">
        <v>47003.449000000001</v>
      </c>
      <c r="D298" s="96" t="s">
        <v>162</v>
      </c>
      <c r="E298">
        <f t="shared" si="36"/>
        <v>20018.983351391435</v>
      </c>
      <c r="F298">
        <f t="shared" si="37"/>
        <v>20019</v>
      </c>
      <c r="G298">
        <f t="shared" si="38"/>
        <v>-1.3039400000707246E-2</v>
      </c>
      <c r="I298">
        <f t="shared" si="35"/>
        <v>-1.3039400000707246E-2</v>
      </c>
      <c r="Q298">
        <f t="shared" si="39"/>
        <v>-1.3471907612370718E-2</v>
      </c>
      <c r="R298" s="2">
        <f t="shared" si="40"/>
        <v>31984.949000000001</v>
      </c>
      <c r="S298">
        <f t="shared" si="41"/>
        <v>1.870628341468407E-7</v>
      </c>
    </row>
    <row r="299" spans="1:19" ht="12.95" customHeight="1" x14ac:dyDescent="0.2">
      <c r="A299" s="95" t="s">
        <v>978</v>
      </c>
      <c r="B299" s="97" t="s">
        <v>151</v>
      </c>
      <c r="C299" s="96">
        <v>47003.457000000002</v>
      </c>
      <c r="D299" s="96" t="s">
        <v>162</v>
      </c>
      <c r="E299">
        <f t="shared" si="36"/>
        <v>20018.993565731704</v>
      </c>
      <c r="F299">
        <f t="shared" si="37"/>
        <v>20019</v>
      </c>
      <c r="G299">
        <f t="shared" si="38"/>
        <v>-5.0393999990774319E-3</v>
      </c>
      <c r="I299">
        <f t="shared" ref="I299:I330" si="42">+G299</f>
        <v>-5.0393999990774319E-3</v>
      </c>
      <c r="Q299">
        <f t="shared" si="39"/>
        <v>-1.3471907612370718E-2</v>
      </c>
      <c r="R299" s="2">
        <f t="shared" si="40"/>
        <v>31984.957000000002</v>
      </c>
      <c r="S299">
        <f t="shared" si="41"/>
        <v>7.1107184648249241E-5</v>
      </c>
    </row>
    <row r="300" spans="1:19" ht="12.95" customHeight="1" x14ac:dyDescent="0.2">
      <c r="A300" s="95" t="s">
        <v>978</v>
      </c>
      <c r="B300" s="97" t="s">
        <v>151</v>
      </c>
      <c r="C300" s="96">
        <v>47003.457999999999</v>
      </c>
      <c r="D300" s="96" t="s">
        <v>162</v>
      </c>
      <c r="E300">
        <f t="shared" si="36"/>
        <v>20018.994842524236</v>
      </c>
      <c r="F300">
        <f t="shared" si="37"/>
        <v>20019</v>
      </c>
      <c r="G300">
        <f t="shared" si="38"/>
        <v>-4.0394000025116839E-3</v>
      </c>
      <c r="I300">
        <f t="shared" si="42"/>
        <v>-4.0394000025116839E-3</v>
      </c>
      <c r="Q300">
        <f t="shared" si="39"/>
        <v>-1.3471907612370718E-2</v>
      </c>
      <c r="R300" s="2">
        <f t="shared" si="40"/>
        <v>31984.957999999999</v>
      </c>
      <c r="S300">
        <f t="shared" si="41"/>
        <v>8.8972199810048594E-5</v>
      </c>
    </row>
    <row r="301" spans="1:19" ht="12.95" customHeight="1" x14ac:dyDescent="0.2">
      <c r="A301" s="95" t="s">
        <v>974</v>
      </c>
      <c r="B301" s="97" t="s">
        <v>151</v>
      </c>
      <c r="C301" s="96">
        <v>47010.500999999997</v>
      </c>
      <c r="D301" s="96" t="s">
        <v>162</v>
      </c>
      <c r="E301">
        <f t="shared" si="36"/>
        <v>20027.987292339261</v>
      </c>
      <c r="F301">
        <f t="shared" si="37"/>
        <v>20028</v>
      </c>
      <c r="G301">
        <f t="shared" si="38"/>
        <v>-9.9528000064310618E-3</v>
      </c>
      <c r="I301">
        <f t="shared" si="42"/>
        <v>-9.9528000064310618E-3</v>
      </c>
      <c r="Q301">
        <f t="shared" si="39"/>
        <v>-1.3493718743024102E-2</v>
      </c>
      <c r="R301" s="2">
        <f t="shared" si="40"/>
        <v>31992.000999999997</v>
      </c>
      <c r="S301">
        <f t="shared" si="41"/>
        <v>1.2538105499155655E-5</v>
      </c>
    </row>
    <row r="302" spans="1:19" ht="12.95" customHeight="1" x14ac:dyDescent="0.2">
      <c r="A302" s="95" t="s">
        <v>986</v>
      </c>
      <c r="B302" s="97" t="s">
        <v>151</v>
      </c>
      <c r="C302" s="96">
        <v>47036.345000000001</v>
      </c>
      <c r="D302" s="96" t="s">
        <v>162</v>
      </c>
      <c r="E302">
        <f t="shared" si="36"/>
        <v>20060.984718580879</v>
      </c>
      <c r="F302">
        <f t="shared" si="37"/>
        <v>20061</v>
      </c>
      <c r="G302">
        <f t="shared" si="38"/>
        <v>-1.1968600003456231E-2</v>
      </c>
      <c r="I302">
        <f t="shared" si="42"/>
        <v>-1.1968600003456231E-2</v>
      </c>
      <c r="Q302">
        <f t="shared" si="39"/>
        <v>-1.3573814025550111E-2</v>
      </c>
      <c r="R302" s="2">
        <f t="shared" si="40"/>
        <v>32017.845000000001</v>
      </c>
      <c r="S302">
        <f t="shared" si="41"/>
        <v>2.5767120567268097E-6</v>
      </c>
    </row>
    <row r="303" spans="1:19" ht="12.95" customHeight="1" x14ac:dyDescent="0.2">
      <c r="A303" s="95" t="s">
        <v>990</v>
      </c>
      <c r="B303" s="97" t="s">
        <v>151</v>
      </c>
      <c r="C303" s="96">
        <v>47037.122000000003</v>
      </c>
      <c r="D303" s="96" t="s">
        <v>162</v>
      </c>
      <c r="E303">
        <f t="shared" si="36"/>
        <v>20061.976786379586</v>
      </c>
      <c r="F303">
        <f t="shared" si="37"/>
        <v>20062</v>
      </c>
      <c r="G303">
        <f t="shared" si="38"/>
        <v>-1.8181200000981335E-2</v>
      </c>
      <c r="I303">
        <f t="shared" si="42"/>
        <v>-1.8181200000981335E-2</v>
      </c>
      <c r="Q303">
        <f t="shared" si="39"/>
        <v>-1.3576244126933368E-2</v>
      </c>
      <c r="R303" s="2">
        <f t="shared" si="40"/>
        <v>32018.622000000003</v>
      </c>
      <c r="S303">
        <f t="shared" si="41"/>
        <v>2.1205618601928875E-5</v>
      </c>
    </row>
    <row r="304" spans="1:19" ht="12.95" customHeight="1" x14ac:dyDescent="0.2">
      <c r="A304" s="95" t="s">
        <v>986</v>
      </c>
      <c r="B304" s="97" t="s">
        <v>151</v>
      </c>
      <c r="C304" s="96">
        <v>47039.474000000002</v>
      </c>
      <c r="D304" s="96" t="s">
        <v>162</v>
      </c>
      <c r="E304">
        <f t="shared" si="36"/>
        <v>20064.979802418908</v>
      </c>
      <c r="F304">
        <f t="shared" si="37"/>
        <v>20065</v>
      </c>
      <c r="G304">
        <f t="shared" si="38"/>
        <v>-1.5819000000192318E-2</v>
      </c>
      <c r="I304">
        <f t="shared" si="42"/>
        <v>-1.5819000000192318E-2</v>
      </c>
      <c r="Q304">
        <f t="shared" si="39"/>
        <v>-1.3583535479886562E-2</v>
      </c>
      <c r="R304" s="2">
        <f t="shared" si="40"/>
        <v>32020.974000000002</v>
      </c>
      <c r="S304">
        <f t="shared" si="41"/>
        <v>4.9973016215458452E-6</v>
      </c>
    </row>
    <row r="305" spans="1:19" ht="12.95" customHeight="1" x14ac:dyDescent="0.2">
      <c r="A305" s="95" t="s">
        <v>995</v>
      </c>
      <c r="B305" s="97" t="s">
        <v>151</v>
      </c>
      <c r="C305" s="96">
        <v>47039.487999999998</v>
      </c>
      <c r="D305" s="96" t="s">
        <v>162</v>
      </c>
      <c r="E305">
        <f t="shared" si="36"/>
        <v>20064.997677514377</v>
      </c>
      <c r="F305">
        <f t="shared" si="37"/>
        <v>20065</v>
      </c>
      <c r="G305">
        <f t="shared" si="38"/>
        <v>-1.8190000046161003E-3</v>
      </c>
      <c r="I305">
        <f t="shared" si="42"/>
        <v>-1.8190000046161003E-3</v>
      </c>
      <c r="Q305">
        <f t="shared" si="39"/>
        <v>-1.3583535479886562E-2</v>
      </c>
      <c r="R305" s="2">
        <f t="shared" si="40"/>
        <v>32020.987999999998</v>
      </c>
      <c r="S305">
        <f t="shared" si="41"/>
        <v>1.3840429494889719E-4</v>
      </c>
    </row>
    <row r="306" spans="1:19" ht="12.95" customHeight="1" x14ac:dyDescent="0.2">
      <c r="A306" s="95" t="s">
        <v>974</v>
      </c>
      <c r="B306" s="97" t="s">
        <v>151</v>
      </c>
      <c r="C306" s="96">
        <v>47054.364000000001</v>
      </c>
      <c r="D306" s="96" t="s">
        <v>162</v>
      </c>
      <c r="E306">
        <f t="shared" si="36"/>
        <v>20083.991243246084</v>
      </c>
      <c r="F306">
        <f t="shared" si="37"/>
        <v>20084</v>
      </c>
      <c r="G306">
        <f t="shared" si="38"/>
        <v>-6.8583999964175746E-3</v>
      </c>
      <c r="I306">
        <f t="shared" si="42"/>
        <v>-6.8583999964175746E-3</v>
      </c>
      <c r="Q306">
        <f t="shared" si="39"/>
        <v>-1.3629750581909836E-2</v>
      </c>
      <c r="R306" s="2">
        <f t="shared" si="40"/>
        <v>32035.864000000001</v>
      </c>
      <c r="S306">
        <f t="shared" si="41"/>
        <v>4.5851188751646391E-5</v>
      </c>
    </row>
    <row r="307" spans="1:19" ht="12.95" customHeight="1" x14ac:dyDescent="0.2">
      <c r="A307" s="16" t="s">
        <v>101</v>
      </c>
      <c r="C307" s="26">
        <v>47056.705999999998</v>
      </c>
      <c r="D307" s="26"/>
      <c r="E307">
        <f t="shared" si="36"/>
        <v>20086.981491360068</v>
      </c>
      <c r="F307">
        <f t="shared" si="37"/>
        <v>20087</v>
      </c>
      <c r="G307">
        <f t="shared" si="38"/>
        <v>-1.4496200004941784E-2</v>
      </c>
      <c r="I307">
        <f t="shared" si="42"/>
        <v>-1.4496200004941784E-2</v>
      </c>
      <c r="Q307">
        <f t="shared" si="39"/>
        <v>-1.3637053471700834E-2</v>
      </c>
      <c r="R307" s="2">
        <f t="shared" si="40"/>
        <v>32038.205999999998</v>
      </c>
      <c r="S307">
        <f t="shared" si="41"/>
        <v>7.38132765579942E-7</v>
      </c>
    </row>
    <row r="308" spans="1:19" ht="12.95" customHeight="1" x14ac:dyDescent="0.2">
      <c r="A308" s="95" t="s">
        <v>974</v>
      </c>
      <c r="B308" s="97" t="s">
        <v>151</v>
      </c>
      <c r="C308" s="96">
        <v>47061.408000000003</v>
      </c>
      <c r="D308" s="96" t="s">
        <v>162</v>
      </c>
      <c r="E308">
        <f t="shared" si="36"/>
        <v>20092.984969853653</v>
      </c>
      <c r="F308">
        <f t="shared" si="37"/>
        <v>20093</v>
      </c>
      <c r="G308">
        <f t="shared" si="38"/>
        <v>-1.1771799996495247E-2</v>
      </c>
      <c r="I308">
        <f t="shared" si="42"/>
        <v>-1.1771799996495247E-2</v>
      </c>
      <c r="Q308">
        <f t="shared" si="39"/>
        <v>-1.3651663970898294E-2</v>
      </c>
      <c r="R308" s="2">
        <f t="shared" si="40"/>
        <v>32042.908000000003</v>
      </c>
      <c r="S308">
        <f t="shared" si="41"/>
        <v>3.5338885622584191E-6</v>
      </c>
    </row>
    <row r="309" spans="1:19" ht="12.95" customHeight="1" x14ac:dyDescent="0.2">
      <c r="A309" s="16" t="s">
        <v>101</v>
      </c>
      <c r="C309" s="26">
        <v>47082.548999999999</v>
      </c>
      <c r="D309" s="26"/>
      <c r="E309">
        <f t="shared" si="36"/>
        <v>20119.977640809146</v>
      </c>
      <c r="F309">
        <f t="shared" si="37"/>
        <v>20120</v>
      </c>
      <c r="G309">
        <f t="shared" si="38"/>
        <v>-1.7512000005808659E-2</v>
      </c>
      <c r="I309">
        <f t="shared" si="42"/>
        <v>-1.7512000005808659E-2</v>
      </c>
      <c r="Q309">
        <f t="shared" si="39"/>
        <v>-1.3717489090942048E-2</v>
      </c>
      <c r="R309" s="2">
        <f t="shared" si="40"/>
        <v>32064.048999999999</v>
      </c>
      <c r="S309">
        <f t="shared" si="41"/>
        <v>1.4398313083041841E-5</v>
      </c>
    </row>
    <row r="310" spans="1:19" ht="12.95" customHeight="1" x14ac:dyDescent="0.2">
      <c r="A310" s="95" t="s">
        <v>974</v>
      </c>
      <c r="B310" s="97" t="s">
        <v>151</v>
      </c>
      <c r="C310" s="96">
        <v>47083.324000000001</v>
      </c>
      <c r="D310" s="96" t="s">
        <v>162</v>
      </c>
      <c r="E310">
        <f t="shared" si="36"/>
        <v>20120.967155022783</v>
      </c>
      <c r="F310">
        <f t="shared" si="37"/>
        <v>20121</v>
      </c>
      <c r="G310">
        <f t="shared" si="38"/>
        <v>-2.5724600003741216E-2</v>
      </c>
      <c r="I310">
        <f t="shared" si="42"/>
        <v>-2.5724600003741216E-2</v>
      </c>
      <c r="Q310">
        <f t="shared" si="39"/>
        <v>-1.3719929505559093E-2</v>
      </c>
      <c r="R310" s="2">
        <f t="shared" si="40"/>
        <v>32064.824000000001</v>
      </c>
      <c r="S310">
        <f t="shared" si="41"/>
        <v>1.4411211376992421E-4</v>
      </c>
    </row>
    <row r="311" spans="1:19" ht="12.95" customHeight="1" x14ac:dyDescent="0.2">
      <c r="A311" s="16" t="s">
        <v>101</v>
      </c>
      <c r="C311" s="26">
        <v>47118.582000000002</v>
      </c>
      <c r="D311" s="26"/>
      <c r="E311">
        <f t="shared" si="36"/>
        <v>20165.984306176892</v>
      </c>
      <c r="F311">
        <f t="shared" si="37"/>
        <v>20166</v>
      </c>
      <c r="G311">
        <f t="shared" si="38"/>
        <v>-1.2291600003663916E-2</v>
      </c>
      <c r="I311">
        <f t="shared" si="42"/>
        <v>-1.2291600003663916E-2</v>
      </c>
      <c r="Q311">
        <f t="shared" si="39"/>
        <v>-1.3829929081919011E-2</v>
      </c>
      <c r="R311" s="2">
        <f t="shared" si="40"/>
        <v>32100.082000000002</v>
      </c>
      <c r="S311">
        <f t="shared" si="41"/>
        <v>2.3664563530051695E-6</v>
      </c>
    </row>
    <row r="312" spans="1:19" ht="12.95" customHeight="1" x14ac:dyDescent="0.2">
      <c r="A312" s="16" t="s">
        <v>101</v>
      </c>
      <c r="C312" s="26">
        <v>47125.631000000001</v>
      </c>
      <c r="D312" s="26"/>
      <c r="E312">
        <f t="shared" si="36"/>
        <v>20174.984416747124</v>
      </c>
      <c r="F312">
        <f t="shared" si="37"/>
        <v>20175</v>
      </c>
      <c r="G312">
        <f t="shared" si="38"/>
        <v>-1.2204999999084976E-2</v>
      </c>
      <c r="I312">
        <f t="shared" si="42"/>
        <v>-1.2204999999084976E-2</v>
      </c>
      <c r="Q312">
        <f t="shared" si="39"/>
        <v>-1.3851971473730185E-2</v>
      </c>
      <c r="R312" s="2">
        <f t="shared" si="40"/>
        <v>32107.131000000001</v>
      </c>
      <c r="S312">
        <f t="shared" si="41"/>
        <v>2.7125150382950148E-6</v>
      </c>
    </row>
    <row r="313" spans="1:19" ht="12.95" customHeight="1" x14ac:dyDescent="0.2">
      <c r="A313" s="95" t="s">
        <v>1013</v>
      </c>
      <c r="B313" s="97" t="s">
        <v>151</v>
      </c>
      <c r="C313" s="96">
        <v>47353.540999999997</v>
      </c>
      <c r="D313" s="96" t="s">
        <v>162</v>
      </c>
      <c r="E313">
        <f t="shared" si="36"/>
        <v>20465.978203108574</v>
      </c>
      <c r="F313">
        <f t="shared" si="37"/>
        <v>20466</v>
      </c>
      <c r="G313">
        <f t="shared" si="38"/>
        <v>-1.7071600006602239E-2</v>
      </c>
      <c r="I313">
        <f t="shared" si="42"/>
        <v>-1.7071600006602239E-2</v>
      </c>
      <c r="Q313">
        <f t="shared" si="39"/>
        <v>-1.4572305520626418E-2</v>
      </c>
      <c r="R313" s="2">
        <f t="shared" si="40"/>
        <v>32335.040999999997</v>
      </c>
      <c r="S313">
        <f t="shared" si="41"/>
        <v>6.2464729276291447E-6</v>
      </c>
    </row>
    <row r="314" spans="1:19" ht="12.95" customHeight="1" x14ac:dyDescent="0.2">
      <c r="A314" s="95" t="s">
        <v>978</v>
      </c>
      <c r="B314" s="97" t="s">
        <v>151</v>
      </c>
      <c r="C314" s="96">
        <v>47357.451000000001</v>
      </c>
      <c r="D314" s="96" t="s">
        <v>162</v>
      </c>
      <c r="E314">
        <f t="shared" si="36"/>
        <v>20470.970461915447</v>
      </c>
      <c r="F314">
        <f t="shared" si="37"/>
        <v>20471</v>
      </c>
      <c r="G314">
        <f t="shared" si="38"/>
        <v>-2.3134600000048522E-2</v>
      </c>
      <c r="I314">
        <f t="shared" si="42"/>
        <v>-2.3134600000048522E-2</v>
      </c>
      <c r="Q314">
        <f t="shared" si="39"/>
        <v>-1.4584811746708282E-2</v>
      </c>
      <c r="R314" s="2">
        <f t="shared" si="40"/>
        <v>32338.951000000001</v>
      </c>
      <c r="S314">
        <f t="shared" si="41"/>
        <v>7.3098879176954759E-5</v>
      </c>
    </row>
    <row r="315" spans="1:19" ht="12.95" customHeight="1" x14ac:dyDescent="0.2">
      <c r="A315" s="95" t="s">
        <v>978</v>
      </c>
      <c r="B315" s="97" t="s">
        <v>151</v>
      </c>
      <c r="C315" s="96">
        <v>47357.453999999998</v>
      </c>
      <c r="D315" s="96" t="s">
        <v>162</v>
      </c>
      <c r="E315">
        <f t="shared" si="36"/>
        <v>20470.974292293045</v>
      </c>
      <c r="F315">
        <f t="shared" si="37"/>
        <v>20471</v>
      </c>
      <c r="G315">
        <f t="shared" si="38"/>
        <v>-2.013460000307532E-2</v>
      </c>
      <c r="I315">
        <f t="shared" si="42"/>
        <v>-2.013460000307532E-2</v>
      </c>
      <c r="Q315">
        <f t="shared" si="39"/>
        <v>-1.4584811746708282E-2</v>
      </c>
      <c r="R315" s="2">
        <f t="shared" si="40"/>
        <v>32338.953999999998</v>
      </c>
      <c r="S315">
        <f t="shared" si="41"/>
        <v>3.0800149690509496E-5</v>
      </c>
    </row>
    <row r="316" spans="1:19" ht="12.95" customHeight="1" x14ac:dyDescent="0.2">
      <c r="A316" s="95" t="s">
        <v>978</v>
      </c>
      <c r="B316" s="97" t="s">
        <v>151</v>
      </c>
      <c r="C316" s="96">
        <v>47368.423000000003</v>
      </c>
      <c r="D316" s="96" t="s">
        <v>162</v>
      </c>
      <c r="E316">
        <f t="shared" si="36"/>
        <v>20484.979429595489</v>
      </c>
      <c r="F316">
        <f t="shared" si="37"/>
        <v>20485</v>
      </c>
      <c r="G316">
        <f t="shared" si="38"/>
        <v>-1.6110999997181352E-2</v>
      </c>
      <c r="I316">
        <f t="shared" si="42"/>
        <v>-1.6110999997181352E-2</v>
      </c>
      <c r="Q316">
        <f t="shared" si="39"/>
        <v>-1.4619852428213682E-2</v>
      </c>
      <c r="R316" s="2">
        <f t="shared" si="40"/>
        <v>32349.923000000003</v>
      </c>
      <c r="S316">
        <f t="shared" si="41"/>
        <v>2.2235210724381915E-6</v>
      </c>
    </row>
    <row r="317" spans="1:19" ht="12.95" customHeight="1" x14ac:dyDescent="0.2">
      <c r="A317" s="95" t="s">
        <v>1013</v>
      </c>
      <c r="B317" s="97" t="s">
        <v>151</v>
      </c>
      <c r="C317" s="96">
        <v>47379.389000000003</v>
      </c>
      <c r="D317" s="96" t="s">
        <v>162</v>
      </c>
      <c r="E317">
        <f t="shared" si="36"/>
        <v>20498.980736520327</v>
      </c>
      <c r="F317">
        <f t="shared" si="37"/>
        <v>20499</v>
      </c>
      <c r="G317">
        <f t="shared" si="38"/>
        <v>-1.5087400002812501E-2</v>
      </c>
      <c r="I317">
        <f t="shared" si="42"/>
        <v>-1.5087400002812501E-2</v>
      </c>
      <c r="Q317">
        <f t="shared" si="39"/>
        <v>-1.4654927370631357E-2</v>
      </c>
      <c r="R317" s="2">
        <f t="shared" si="40"/>
        <v>32360.889000000003</v>
      </c>
      <c r="S317">
        <f t="shared" si="41"/>
        <v>1.8703257758568702E-7</v>
      </c>
    </row>
    <row r="318" spans="1:19" ht="12.95" customHeight="1" x14ac:dyDescent="0.2">
      <c r="A318" s="95" t="s">
        <v>1013</v>
      </c>
      <c r="B318" s="97" t="s">
        <v>151</v>
      </c>
      <c r="C318" s="96">
        <v>47379.389000000003</v>
      </c>
      <c r="D318" s="96" t="s">
        <v>162</v>
      </c>
      <c r="E318">
        <f t="shared" si="36"/>
        <v>20498.980736520327</v>
      </c>
      <c r="F318">
        <f t="shared" si="37"/>
        <v>20499</v>
      </c>
      <c r="G318">
        <f t="shared" si="38"/>
        <v>-1.5087400002812501E-2</v>
      </c>
      <c r="I318">
        <f t="shared" si="42"/>
        <v>-1.5087400002812501E-2</v>
      </c>
      <c r="Q318">
        <f t="shared" si="39"/>
        <v>-1.4654927370631357E-2</v>
      </c>
      <c r="R318" s="2">
        <f t="shared" si="40"/>
        <v>32360.889000000003</v>
      </c>
      <c r="S318">
        <f t="shared" si="41"/>
        <v>1.8703257758568702E-7</v>
      </c>
    </row>
    <row r="319" spans="1:19" ht="12.95" customHeight="1" x14ac:dyDescent="0.2">
      <c r="A319" s="95" t="s">
        <v>1013</v>
      </c>
      <c r="B319" s="97" t="s">
        <v>151</v>
      </c>
      <c r="C319" s="96">
        <v>47379.392999999996</v>
      </c>
      <c r="D319" s="96" t="s">
        <v>162</v>
      </c>
      <c r="E319">
        <f t="shared" si="36"/>
        <v>20498.985843690454</v>
      </c>
      <c r="F319">
        <f t="shared" si="37"/>
        <v>20499</v>
      </c>
      <c r="G319">
        <f t="shared" si="38"/>
        <v>-1.1087400009273551E-2</v>
      </c>
      <c r="I319">
        <f t="shared" si="42"/>
        <v>-1.1087400009273551E-2</v>
      </c>
      <c r="Q319">
        <f t="shared" si="39"/>
        <v>-1.4654927370631357E-2</v>
      </c>
      <c r="R319" s="2">
        <f t="shared" si="40"/>
        <v>32360.892999999996</v>
      </c>
      <c r="S319">
        <f t="shared" si="41"/>
        <v>1.2727251474036587E-5</v>
      </c>
    </row>
    <row r="320" spans="1:19" ht="12.95" customHeight="1" x14ac:dyDescent="0.2">
      <c r="A320" s="95" t="s">
        <v>1013</v>
      </c>
      <c r="B320" s="97" t="s">
        <v>151</v>
      </c>
      <c r="C320" s="96">
        <v>47397.404000000002</v>
      </c>
      <c r="D320" s="96" t="s">
        <v>162</v>
      </c>
      <c r="E320">
        <f t="shared" si="36"/>
        <v>20521.982154015397</v>
      </c>
      <c r="F320">
        <f t="shared" si="37"/>
        <v>20522</v>
      </c>
      <c r="G320">
        <f t="shared" si="38"/>
        <v>-1.3977200003864709E-2</v>
      </c>
      <c r="I320">
        <f t="shared" si="42"/>
        <v>-1.3977200003864709E-2</v>
      </c>
      <c r="Q320">
        <f t="shared" si="39"/>
        <v>-1.4712624867961245E-2</v>
      </c>
      <c r="R320" s="2">
        <f t="shared" si="40"/>
        <v>32378.904000000002</v>
      </c>
      <c r="S320">
        <f t="shared" si="41"/>
        <v>5.4084973073140813E-7</v>
      </c>
    </row>
    <row r="321" spans="1:19" ht="12.95" customHeight="1" x14ac:dyDescent="0.2">
      <c r="A321" s="95" t="s">
        <v>978</v>
      </c>
      <c r="B321" s="97" t="s">
        <v>151</v>
      </c>
      <c r="C321" s="96">
        <v>47437.35</v>
      </c>
      <c r="D321" s="96" t="s">
        <v>162</v>
      </c>
      <c r="E321">
        <f t="shared" si="36"/>
        <v>20572.984908567603</v>
      </c>
      <c r="F321">
        <f t="shared" si="37"/>
        <v>20573</v>
      </c>
      <c r="G321">
        <f t="shared" si="38"/>
        <v>-1.1819800005469006E-2</v>
      </c>
      <c r="I321">
        <f t="shared" si="42"/>
        <v>-1.1819800005469006E-2</v>
      </c>
      <c r="Q321">
        <f t="shared" si="39"/>
        <v>-1.4840892645504006E-2</v>
      </c>
      <c r="R321" s="2">
        <f t="shared" si="40"/>
        <v>32418.85</v>
      </c>
      <c r="S321">
        <f t="shared" si="41"/>
        <v>9.1270007396736481E-6</v>
      </c>
    </row>
    <row r="322" spans="1:19" ht="12.95" customHeight="1" x14ac:dyDescent="0.2">
      <c r="A322" s="95" t="s">
        <v>978</v>
      </c>
      <c r="B322" s="97" t="s">
        <v>151</v>
      </c>
      <c r="C322" s="96">
        <v>47437.355000000003</v>
      </c>
      <c r="D322" s="96" t="s">
        <v>162</v>
      </c>
      <c r="E322">
        <f t="shared" si="36"/>
        <v>20572.991292530278</v>
      </c>
      <c r="F322">
        <f t="shared" si="37"/>
        <v>20573</v>
      </c>
      <c r="G322">
        <f t="shared" si="38"/>
        <v>-6.8198000008123927E-3</v>
      </c>
      <c r="I322">
        <f t="shared" si="42"/>
        <v>-6.8198000008123927E-3</v>
      </c>
      <c r="Q322">
        <f t="shared" si="39"/>
        <v>-1.4840892645504006E-2</v>
      </c>
      <c r="R322" s="2">
        <f t="shared" si="40"/>
        <v>32418.855000000003</v>
      </c>
      <c r="S322">
        <f t="shared" si="41"/>
        <v>6.4337927214725901E-5</v>
      </c>
    </row>
    <row r="323" spans="1:19" ht="12.95" customHeight="1" x14ac:dyDescent="0.2">
      <c r="A323" s="95" t="s">
        <v>978</v>
      </c>
      <c r="B323" s="97" t="s">
        <v>151</v>
      </c>
      <c r="C323" s="96">
        <v>47444.41</v>
      </c>
      <c r="D323" s="96" t="s">
        <v>162</v>
      </c>
      <c r="E323">
        <f t="shared" si="36"/>
        <v>20581.999063855717</v>
      </c>
      <c r="F323">
        <f t="shared" si="37"/>
        <v>20582</v>
      </c>
      <c r="G323">
        <f t="shared" si="38"/>
        <v>-7.3319999501109123E-4</v>
      </c>
      <c r="I323">
        <f t="shared" si="42"/>
        <v>-7.3319999501109123E-4</v>
      </c>
      <c r="Q323">
        <f t="shared" si="39"/>
        <v>-1.4863575331813258E-2</v>
      </c>
      <c r="R323" s="2">
        <f t="shared" si="40"/>
        <v>32425.910000000003</v>
      </c>
      <c r="S323">
        <f t="shared" si="41"/>
        <v>1.9966750715890694E-4</v>
      </c>
    </row>
    <row r="324" spans="1:19" ht="12.95" customHeight="1" x14ac:dyDescent="0.2">
      <c r="A324" s="95" t="s">
        <v>978</v>
      </c>
      <c r="B324" s="97" t="s">
        <v>151</v>
      </c>
      <c r="C324" s="96">
        <v>47444.413999999997</v>
      </c>
      <c r="D324" s="96" t="s">
        <v>162</v>
      </c>
      <c r="E324">
        <f t="shared" si="36"/>
        <v>20582.004171025841</v>
      </c>
      <c r="F324">
        <f t="shared" si="37"/>
        <v>20582</v>
      </c>
      <c r="G324">
        <f t="shared" si="38"/>
        <v>3.2667999985278584E-3</v>
      </c>
      <c r="I324">
        <f t="shared" si="42"/>
        <v>3.2667999985278584E-3</v>
      </c>
      <c r="Q324">
        <f t="shared" si="39"/>
        <v>-1.4863575331813258E-2</v>
      </c>
      <c r="R324" s="2">
        <f t="shared" si="40"/>
        <v>32425.913999999997</v>
      </c>
      <c r="S324">
        <f t="shared" si="41"/>
        <v>3.2871050961904175E-4</v>
      </c>
    </row>
    <row r="325" spans="1:19" ht="12.95" customHeight="1" x14ac:dyDescent="0.2">
      <c r="A325" s="16" t="s">
        <v>101</v>
      </c>
      <c r="C325" s="26">
        <v>47466.322999999997</v>
      </c>
      <c r="D325" s="26"/>
      <c r="E325">
        <f t="shared" si="36"/>
        <v>20609.977418647242</v>
      </c>
      <c r="F325">
        <f t="shared" si="37"/>
        <v>20610</v>
      </c>
      <c r="G325">
        <f t="shared" si="38"/>
        <v>-1.768600000650622E-2</v>
      </c>
      <c r="I325">
        <f t="shared" si="42"/>
        <v>-1.768600000650622E-2</v>
      </c>
      <c r="Q325">
        <f t="shared" si="39"/>
        <v>-1.4934234235916527E-2</v>
      </c>
      <c r="R325" s="2">
        <f t="shared" si="40"/>
        <v>32447.822999999997</v>
      </c>
      <c r="S325">
        <f t="shared" si="41"/>
        <v>7.5722148561890846E-6</v>
      </c>
    </row>
    <row r="326" spans="1:19" ht="12.95" customHeight="1" x14ac:dyDescent="0.2">
      <c r="A326" s="95" t="s">
        <v>1044</v>
      </c>
      <c r="B326" s="97" t="s">
        <v>151</v>
      </c>
      <c r="C326" s="96">
        <v>47466.326999999997</v>
      </c>
      <c r="D326" s="96" t="s">
        <v>162</v>
      </c>
      <c r="E326">
        <f t="shared" si="36"/>
        <v>20609.982525817377</v>
      </c>
      <c r="F326">
        <f t="shared" si="37"/>
        <v>20610</v>
      </c>
      <c r="G326">
        <f t="shared" si="38"/>
        <v>-1.3686000005691312E-2</v>
      </c>
      <c r="I326">
        <f t="shared" si="42"/>
        <v>-1.3686000005691312E-2</v>
      </c>
      <c r="Q326">
        <f t="shared" si="39"/>
        <v>-1.4934234235916527E-2</v>
      </c>
      <c r="R326" s="2">
        <f t="shared" si="40"/>
        <v>32447.826999999997</v>
      </c>
      <c r="S326">
        <f t="shared" si="41"/>
        <v>1.5580886935059344E-6</v>
      </c>
    </row>
    <row r="327" spans="1:19" ht="12.95" customHeight="1" x14ac:dyDescent="0.2">
      <c r="A327" s="95" t="s">
        <v>978</v>
      </c>
      <c r="B327" s="97" t="s">
        <v>151</v>
      </c>
      <c r="C327" s="96">
        <v>47470.247000000003</v>
      </c>
      <c r="D327" s="96" t="s">
        <v>162</v>
      </c>
      <c r="E327">
        <f t="shared" si="36"/>
        <v>20614.987552549588</v>
      </c>
      <c r="F327">
        <f t="shared" si="37"/>
        <v>20615</v>
      </c>
      <c r="G327">
        <f t="shared" si="38"/>
        <v>-9.7489999971003272E-3</v>
      </c>
      <c r="I327">
        <f t="shared" si="42"/>
        <v>-9.7489999971003272E-3</v>
      </c>
      <c r="Q327">
        <f t="shared" si="39"/>
        <v>-1.4946866318410794E-2</v>
      </c>
      <c r="R327" s="2">
        <f t="shared" si="40"/>
        <v>32451.747000000003</v>
      </c>
      <c r="S327">
        <f t="shared" si="41"/>
        <v>2.7017814294213603E-5</v>
      </c>
    </row>
    <row r="328" spans="1:19" ht="12.95" customHeight="1" x14ac:dyDescent="0.2">
      <c r="A328" s="95" t="s">
        <v>978</v>
      </c>
      <c r="B328" s="97" t="s">
        <v>151</v>
      </c>
      <c r="C328" s="96">
        <v>47470.247000000003</v>
      </c>
      <c r="D328" s="96" t="s">
        <v>162</v>
      </c>
      <c r="E328">
        <f t="shared" si="36"/>
        <v>20614.987552549588</v>
      </c>
      <c r="F328">
        <f t="shared" si="37"/>
        <v>20615</v>
      </c>
      <c r="G328">
        <f t="shared" si="38"/>
        <v>-9.7489999971003272E-3</v>
      </c>
      <c r="I328">
        <f t="shared" si="42"/>
        <v>-9.7489999971003272E-3</v>
      </c>
      <c r="Q328">
        <f t="shared" si="39"/>
        <v>-1.4946866318410794E-2</v>
      </c>
      <c r="R328" s="2">
        <f t="shared" si="40"/>
        <v>32451.747000000003</v>
      </c>
      <c r="S328">
        <f t="shared" si="41"/>
        <v>2.7017814294213603E-5</v>
      </c>
    </row>
    <row r="329" spans="1:19" ht="12.95" customHeight="1" x14ac:dyDescent="0.2">
      <c r="A329" s="95" t="s">
        <v>1044</v>
      </c>
      <c r="B329" s="97" t="s">
        <v>151</v>
      </c>
      <c r="C329" s="96">
        <v>47488.252</v>
      </c>
      <c r="D329" s="96" t="s">
        <v>162</v>
      </c>
      <c r="E329">
        <f t="shared" si="36"/>
        <v>20637.97620211932</v>
      </c>
      <c r="F329">
        <f t="shared" si="37"/>
        <v>20638</v>
      </c>
      <c r="G329">
        <f t="shared" si="38"/>
        <v>-1.8638800000189804E-2</v>
      </c>
      <c r="I329">
        <f t="shared" si="42"/>
        <v>-1.8638800000189804E-2</v>
      </c>
      <c r="Q329">
        <f t="shared" si="39"/>
        <v>-1.5005030183668853E-2</v>
      </c>
      <c r="R329" s="2">
        <f t="shared" si="40"/>
        <v>32469.752</v>
      </c>
      <c r="S329">
        <f t="shared" si="41"/>
        <v>1.3204283079458699E-5</v>
      </c>
    </row>
    <row r="330" spans="1:19" ht="12.95" customHeight="1" x14ac:dyDescent="0.2">
      <c r="A330" s="16" t="s">
        <v>101</v>
      </c>
      <c r="C330" s="26">
        <v>47706.771000000001</v>
      </c>
      <c r="D330" s="26"/>
      <c r="E330">
        <f t="shared" si="36"/>
        <v>20916.979629796555</v>
      </c>
      <c r="F330">
        <f t="shared" si="37"/>
        <v>20917</v>
      </c>
      <c r="G330">
        <f t="shared" si="38"/>
        <v>-1.5954200003761798E-2</v>
      </c>
      <c r="I330">
        <f t="shared" si="42"/>
        <v>-1.5954200003761798E-2</v>
      </c>
      <c r="Q330">
        <f t="shared" si="39"/>
        <v>-1.5717947331216744E-2</v>
      </c>
      <c r="R330" s="2">
        <f t="shared" si="40"/>
        <v>32688.271000000001</v>
      </c>
      <c r="S330">
        <f t="shared" si="41"/>
        <v>5.5815325284680357E-8</v>
      </c>
    </row>
    <row r="331" spans="1:19" ht="12.95" customHeight="1" x14ac:dyDescent="0.2">
      <c r="A331" s="95" t="s">
        <v>1053</v>
      </c>
      <c r="B331" s="97" t="s">
        <v>151</v>
      </c>
      <c r="C331" s="96">
        <v>47736.531999999999</v>
      </c>
      <c r="D331" s="96" t="s">
        <v>162</v>
      </c>
      <c r="E331">
        <f t="shared" si="36"/>
        <v>20954.978252392768</v>
      </c>
      <c r="F331">
        <f t="shared" si="37"/>
        <v>20955</v>
      </c>
      <c r="G331">
        <f t="shared" si="38"/>
        <v>-1.7033000003721099E-2</v>
      </c>
      <c r="I331">
        <f t="shared" ref="I331:I362" si="43">+G331</f>
        <v>-1.7033000003721099E-2</v>
      </c>
      <c r="Q331">
        <f t="shared" si="39"/>
        <v>-1.5816099981614328E-2</v>
      </c>
      <c r="R331" s="2">
        <f t="shared" si="40"/>
        <v>32718.031999999999</v>
      </c>
      <c r="S331">
        <f t="shared" si="41"/>
        <v>1.4808456638034603E-6</v>
      </c>
    </row>
    <row r="332" spans="1:19" ht="12.95" customHeight="1" x14ac:dyDescent="0.2">
      <c r="A332" s="95" t="s">
        <v>1053</v>
      </c>
      <c r="B332" s="97" t="s">
        <v>151</v>
      </c>
      <c r="C332" s="96">
        <v>47762.377999999997</v>
      </c>
      <c r="D332" s="96" t="s">
        <v>162</v>
      </c>
      <c r="E332">
        <f t="shared" si="36"/>
        <v>20987.978232219444</v>
      </c>
      <c r="F332">
        <f t="shared" si="37"/>
        <v>20988</v>
      </c>
      <c r="G332">
        <f t="shared" si="38"/>
        <v>-1.7048800000338815E-2</v>
      </c>
      <c r="I332">
        <f t="shared" si="43"/>
        <v>-1.7048800000338815E-2</v>
      </c>
      <c r="Q332">
        <f t="shared" si="39"/>
        <v>-1.5901542588462186E-2</v>
      </c>
      <c r="R332" s="2">
        <f t="shared" si="40"/>
        <v>32743.877999999997</v>
      </c>
      <c r="S332">
        <f t="shared" si="41"/>
        <v>1.3161995691058607E-6</v>
      </c>
    </row>
    <row r="333" spans="1:19" ht="12.95" customHeight="1" x14ac:dyDescent="0.2">
      <c r="A333" s="95" t="s">
        <v>1058</v>
      </c>
      <c r="B333" s="97" t="s">
        <v>151</v>
      </c>
      <c r="C333" s="96">
        <v>47849.309000000001</v>
      </c>
      <c r="D333" s="96" t="s">
        <v>162</v>
      </c>
      <c r="E333">
        <f t="shared" si="36"/>
        <v>21098.971083968769</v>
      </c>
      <c r="F333">
        <f t="shared" si="37"/>
        <v>21099</v>
      </c>
      <c r="G333">
        <f t="shared" si="38"/>
        <v>-2.2647400001005735E-2</v>
      </c>
      <c r="I333">
        <f t="shared" si="43"/>
        <v>-2.2647400001005735E-2</v>
      </c>
      <c r="Q333">
        <f t="shared" si="39"/>
        <v>-1.6190337454037158E-2</v>
      </c>
      <c r="R333" s="2">
        <f t="shared" si="40"/>
        <v>32830.809000000001</v>
      </c>
      <c r="S333">
        <f t="shared" si="41"/>
        <v>4.1693656735464332E-5</v>
      </c>
    </row>
    <row r="334" spans="1:19" ht="12.95" customHeight="1" x14ac:dyDescent="0.2">
      <c r="A334" s="95" t="s">
        <v>1058</v>
      </c>
      <c r="B334" s="97" t="s">
        <v>151</v>
      </c>
      <c r="C334" s="96">
        <v>47860.277000000002</v>
      </c>
      <c r="D334" s="96" t="s">
        <v>162</v>
      </c>
      <c r="E334">
        <f t="shared" si="36"/>
        <v>21112.974944478676</v>
      </c>
      <c r="F334">
        <f t="shared" si="37"/>
        <v>21113</v>
      </c>
      <c r="G334">
        <f t="shared" si="38"/>
        <v>-1.9623799998953473E-2</v>
      </c>
      <c r="I334">
        <f t="shared" si="43"/>
        <v>-1.9623799998953473E-2</v>
      </c>
      <c r="Q334">
        <f t="shared" si="39"/>
        <v>-1.6226914982178427E-2</v>
      </c>
      <c r="R334" s="2">
        <f t="shared" si="40"/>
        <v>32841.777000000002</v>
      </c>
      <c r="S334">
        <f t="shared" si="41"/>
        <v>1.15388278171908E-5</v>
      </c>
    </row>
    <row r="335" spans="1:19" ht="12.95" customHeight="1" x14ac:dyDescent="0.2">
      <c r="A335" s="95" t="s">
        <v>1063</v>
      </c>
      <c r="B335" s="97" t="s">
        <v>151</v>
      </c>
      <c r="C335" s="96">
        <v>48087.417000000001</v>
      </c>
      <c r="D335" s="96" t="s">
        <v>162</v>
      </c>
      <c r="E335">
        <f t="shared" si="36"/>
        <v>21402.985600589163</v>
      </c>
      <c r="F335">
        <f t="shared" si="37"/>
        <v>21403</v>
      </c>
      <c r="G335">
        <f t="shared" si="38"/>
        <v>-1.1277800003881566E-2</v>
      </c>
      <c r="I335">
        <f t="shared" si="43"/>
        <v>-1.1277800003881566E-2</v>
      </c>
      <c r="Q335">
        <f t="shared" si="39"/>
        <v>-1.6992297560067017E-2</v>
      </c>
      <c r="R335" s="2">
        <f t="shared" si="40"/>
        <v>33068.917000000001</v>
      </c>
      <c r="S335">
        <f t="shared" si="41"/>
        <v>3.2655482319649489E-5</v>
      </c>
    </row>
    <row r="336" spans="1:19" ht="12.95" customHeight="1" x14ac:dyDescent="0.2">
      <c r="A336" s="95" t="s">
        <v>1063</v>
      </c>
      <c r="B336" s="97" t="s">
        <v>151</v>
      </c>
      <c r="C336" s="96">
        <v>48094.457000000002</v>
      </c>
      <c r="D336" s="96" t="s">
        <v>162</v>
      </c>
      <c r="E336">
        <f t="shared" si="36"/>
        <v>21411.974220026594</v>
      </c>
      <c r="F336">
        <f t="shared" si="37"/>
        <v>21412</v>
      </c>
      <c r="G336">
        <f t="shared" si="38"/>
        <v>-2.0191199997498188E-2</v>
      </c>
      <c r="I336">
        <f t="shared" si="43"/>
        <v>-2.0191199997498188E-2</v>
      </c>
      <c r="Q336">
        <f t="shared" si="39"/>
        <v>-1.7016286006654922E-2</v>
      </c>
      <c r="R336" s="2">
        <f t="shared" si="40"/>
        <v>33075.957000000002</v>
      </c>
      <c r="S336">
        <f t="shared" si="41"/>
        <v>1.0080078849252318E-5</v>
      </c>
    </row>
    <row r="337" spans="1:19" ht="12.95" customHeight="1" x14ac:dyDescent="0.2">
      <c r="A337" s="95" t="s">
        <v>1069</v>
      </c>
      <c r="B337" s="97" t="s">
        <v>151</v>
      </c>
      <c r="C337" s="96">
        <v>48101.516000000003</v>
      </c>
      <c r="D337" s="96" t="s">
        <v>162</v>
      </c>
      <c r="E337">
        <f t="shared" si="36"/>
        <v>21420.987098522164</v>
      </c>
      <c r="F337">
        <f t="shared" si="37"/>
        <v>21421</v>
      </c>
      <c r="G337">
        <f t="shared" si="38"/>
        <v>-1.0104599998157937E-2</v>
      </c>
      <c r="I337">
        <f t="shared" si="43"/>
        <v>-1.0104599998157937E-2</v>
      </c>
      <c r="Q337">
        <f t="shared" si="39"/>
        <v>-1.7040288612089224E-2</v>
      </c>
      <c r="R337" s="2">
        <f t="shared" si="40"/>
        <v>33083.016000000003</v>
      </c>
      <c r="S337">
        <f t="shared" si="41"/>
        <v>4.8103776549416089E-5</v>
      </c>
    </row>
    <row r="338" spans="1:19" ht="12.95" customHeight="1" x14ac:dyDescent="0.2">
      <c r="A338" s="95" t="s">
        <v>1063</v>
      </c>
      <c r="B338" s="97" t="s">
        <v>151</v>
      </c>
      <c r="C338" s="96">
        <v>48123.434999999998</v>
      </c>
      <c r="D338" s="96" t="s">
        <v>162</v>
      </c>
      <c r="E338">
        <f t="shared" si="36"/>
        <v>21448.973114068893</v>
      </c>
      <c r="F338">
        <f t="shared" si="37"/>
        <v>21449</v>
      </c>
      <c r="G338">
        <f t="shared" si="38"/>
        <v>-2.1057400008430704E-2</v>
      </c>
      <c r="I338">
        <f t="shared" si="43"/>
        <v>-2.1057400008430704E-2</v>
      </c>
      <c r="Q338">
        <f t="shared" si="39"/>
        <v>-1.7115053931248184E-2</v>
      </c>
      <c r="R338" s="2">
        <f t="shared" si="40"/>
        <v>33104.934999999998</v>
      </c>
      <c r="S338">
        <f t="shared" si="41"/>
        <v>1.5542092592276404E-5</v>
      </c>
    </row>
    <row r="339" spans="1:19" ht="12.95" customHeight="1" x14ac:dyDescent="0.2">
      <c r="A339" s="95" t="s">
        <v>1063</v>
      </c>
      <c r="B339" s="97" t="s">
        <v>151</v>
      </c>
      <c r="C339" s="96">
        <v>48127.356</v>
      </c>
      <c r="D339" s="96" t="s">
        <v>162</v>
      </c>
      <c r="E339">
        <f t="shared" si="36"/>
        <v>21453.979417593637</v>
      </c>
      <c r="F339">
        <f t="shared" si="37"/>
        <v>21454</v>
      </c>
      <c r="G339">
        <f t="shared" si="38"/>
        <v>-1.6120400003273971E-2</v>
      </c>
      <c r="I339">
        <f t="shared" si="43"/>
        <v>-1.6120400003273971E-2</v>
      </c>
      <c r="Q339">
        <f t="shared" si="39"/>
        <v>-1.7128419302145256E-2</v>
      </c>
      <c r="R339" s="2">
        <f t="shared" si="40"/>
        <v>33108.856</v>
      </c>
      <c r="S339">
        <f t="shared" si="41"/>
        <v>1.0161029068969554E-6</v>
      </c>
    </row>
    <row r="340" spans="1:19" ht="12.95" customHeight="1" x14ac:dyDescent="0.2">
      <c r="A340" s="16" t="s">
        <v>101</v>
      </c>
      <c r="C340" s="26">
        <v>48129.701999999997</v>
      </c>
      <c r="D340" s="26"/>
      <c r="E340">
        <f t="shared" si="36"/>
        <v>21456.974772877755</v>
      </c>
      <c r="F340">
        <f t="shared" si="37"/>
        <v>21457</v>
      </c>
      <c r="G340">
        <f t="shared" si="38"/>
        <v>-1.9758200003707316E-2</v>
      </c>
      <c r="I340">
        <f t="shared" si="43"/>
        <v>-1.9758200003707316E-2</v>
      </c>
      <c r="Q340">
        <f t="shared" si="39"/>
        <v>-1.7136440622290371E-2</v>
      </c>
      <c r="R340" s="2">
        <f t="shared" si="40"/>
        <v>33111.201999999997</v>
      </c>
      <c r="S340">
        <f t="shared" si="41"/>
        <v>6.8736222540477593E-6</v>
      </c>
    </row>
    <row r="341" spans="1:19" ht="12.95" customHeight="1" x14ac:dyDescent="0.2">
      <c r="A341" s="16" t="s">
        <v>101</v>
      </c>
      <c r="C341" s="26">
        <v>48133.618000000002</v>
      </c>
      <c r="D341" s="26"/>
      <c r="E341">
        <f t="shared" ref="E341:E404" si="44">+(C341-C$7)/C$8</f>
        <v>21461.974692439831</v>
      </c>
      <c r="F341">
        <f t="shared" ref="F341:F404" si="45">ROUND(2*E341,0)/2</f>
        <v>21462</v>
      </c>
      <c r="G341">
        <f t="shared" ref="G341:G404" si="46">+C341-(C$7+F341*C$8)</f>
        <v>-1.9821199995931238E-2</v>
      </c>
      <c r="I341">
        <f t="shared" si="43"/>
        <v>-1.9821199995931238E-2</v>
      </c>
      <c r="Q341">
        <f t="shared" ref="Q341:Q404" si="47">+D$11+D$12*F341+D$13*F341^2</f>
        <v>-1.7149812985210351E-2</v>
      </c>
      <c r="R341" s="2">
        <f t="shared" ref="R341:R404" si="48">+C341-15018.5</f>
        <v>33115.118000000002</v>
      </c>
      <c r="S341">
        <f t="shared" ref="S341:S404" si="49">+(Q341-G341)^2</f>
        <v>7.1363085610482747E-6</v>
      </c>
    </row>
    <row r="342" spans="1:19" ht="12.95" customHeight="1" x14ac:dyDescent="0.2">
      <c r="A342" s="95" t="s">
        <v>1069</v>
      </c>
      <c r="B342" s="97" t="s">
        <v>151</v>
      </c>
      <c r="C342" s="96">
        <v>48152.406000000003</v>
      </c>
      <c r="D342" s="96" t="s">
        <v>162</v>
      </c>
      <c r="E342">
        <f t="shared" si="44"/>
        <v>21485.963070563474</v>
      </c>
      <c r="F342">
        <f t="shared" si="45"/>
        <v>21486</v>
      </c>
      <c r="G342">
        <f t="shared" si="46"/>
        <v>-2.8923599995323457E-2</v>
      </c>
      <c r="I342">
        <f t="shared" si="43"/>
        <v>-2.8923599995323457E-2</v>
      </c>
      <c r="Q342">
        <f t="shared" si="47"/>
        <v>-1.7214061157825585E-2</v>
      </c>
      <c r="R342" s="2">
        <f t="shared" si="48"/>
        <v>33133.906000000003</v>
      </c>
      <c r="S342">
        <f t="shared" si="49"/>
        <v>1.3711329978687101E-4</v>
      </c>
    </row>
    <row r="343" spans="1:19" ht="12.95" customHeight="1" x14ac:dyDescent="0.2">
      <c r="A343" s="95" t="s">
        <v>1063</v>
      </c>
      <c r="B343" s="97" t="s">
        <v>151</v>
      </c>
      <c r="C343" s="96">
        <v>48163.385999999999</v>
      </c>
      <c r="D343" s="96" t="s">
        <v>162</v>
      </c>
      <c r="E343">
        <f t="shared" si="44"/>
        <v>21499.982252583777</v>
      </c>
      <c r="F343">
        <f t="shared" si="45"/>
        <v>21500</v>
      </c>
      <c r="G343">
        <f t="shared" si="46"/>
        <v>-1.3900000005378388E-2</v>
      </c>
      <c r="I343">
        <f t="shared" si="43"/>
        <v>-1.3900000005378388E-2</v>
      </c>
      <c r="Q343">
        <f t="shared" si="47"/>
        <v>-1.7251585755470162E-2</v>
      </c>
      <c r="R343" s="2">
        <f t="shared" si="48"/>
        <v>33144.885999999999</v>
      </c>
      <c r="S343">
        <f t="shared" si="49"/>
        <v>1.123312704021824E-5</v>
      </c>
    </row>
    <row r="344" spans="1:19" ht="12.95" customHeight="1" x14ac:dyDescent="0.2">
      <c r="A344" s="95" t="s">
        <v>1087</v>
      </c>
      <c r="B344" s="97" t="s">
        <v>151</v>
      </c>
      <c r="C344" s="96">
        <v>48174.343999999997</v>
      </c>
      <c r="D344" s="96" t="s">
        <v>162</v>
      </c>
      <c r="E344">
        <f t="shared" si="44"/>
        <v>21513.973345168342</v>
      </c>
      <c r="F344">
        <f t="shared" si="45"/>
        <v>21514</v>
      </c>
      <c r="G344">
        <f t="shared" si="46"/>
        <v>-2.0876400005363394E-2</v>
      </c>
      <c r="I344">
        <f t="shared" si="43"/>
        <v>-2.0876400005363394E-2</v>
      </c>
      <c r="Q344">
        <f t="shared" si="47"/>
        <v>-1.7289144614027006E-2</v>
      </c>
      <c r="R344" s="2">
        <f t="shared" si="48"/>
        <v>33155.843999999997</v>
      </c>
      <c r="S344">
        <f t="shared" si="49"/>
        <v>1.2868401242671981E-5</v>
      </c>
    </row>
    <row r="345" spans="1:19" ht="12.95" customHeight="1" x14ac:dyDescent="0.2">
      <c r="A345" s="95" t="s">
        <v>1063</v>
      </c>
      <c r="B345" s="97" t="s">
        <v>151</v>
      </c>
      <c r="C345" s="96">
        <v>48174.345999999998</v>
      </c>
      <c r="D345" s="96" t="s">
        <v>162</v>
      </c>
      <c r="E345">
        <f t="shared" si="44"/>
        <v>21513.975898753411</v>
      </c>
      <c r="F345">
        <f t="shared" si="45"/>
        <v>21514</v>
      </c>
      <c r="G345">
        <f t="shared" si="46"/>
        <v>-1.887640000495594E-2</v>
      </c>
      <c r="I345">
        <f t="shared" si="43"/>
        <v>-1.887640000495594E-2</v>
      </c>
      <c r="Q345">
        <f t="shared" si="47"/>
        <v>-1.7289144614027006E-2</v>
      </c>
      <c r="R345" s="2">
        <f t="shared" si="48"/>
        <v>33155.845999999998</v>
      </c>
      <c r="S345">
        <f t="shared" si="49"/>
        <v>2.5193796760329639E-6</v>
      </c>
    </row>
    <row r="346" spans="1:19" ht="12.95" customHeight="1" x14ac:dyDescent="0.2">
      <c r="A346" s="16" t="s">
        <v>101</v>
      </c>
      <c r="C346" s="26">
        <v>48191.574999999997</v>
      </c>
      <c r="D346" s="26"/>
      <c r="E346">
        <f t="shared" si="44"/>
        <v>21535.973757316973</v>
      </c>
      <c r="F346">
        <f t="shared" si="45"/>
        <v>21536</v>
      </c>
      <c r="G346">
        <f t="shared" si="46"/>
        <v>-2.0553600006678607E-2</v>
      </c>
      <c r="I346">
        <f t="shared" si="43"/>
        <v>-2.0553600006678607E-2</v>
      </c>
      <c r="Q346">
        <f t="shared" si="47"/>
        <v>-1.7348234898500289E-2</v>
      </c>
      <c r="R346" s="2">
        <f t="shared" si="48"/>
        <v>33173.074999999997</v>
      </c>
      <c r="S346">
        <f t="shared" si="49"/>
        <v>1.0274365476727004E-5</v>
      </c>
    </row>
    <row r="347" spans="1:19" ht="12.95" customHeight="1" x14ac:dyDescent="0.2">
      <c r="A347" s="16" t="s">
        <v>101</v>
      </c>
      <c r="C347" s="26">
        <v>48202.54</v>
      </c>
      <c r="D347" s="26"/>
      <c r="E347">
        <f t="shared" si="44"/>
        <v>21549.973787449282</v>
      </c>
      <c r="F347">
        <f t="shared" si="45"/>
        <v>21550</v>
      </c>
      <c r="G347">
        <f t="shared" si="46"/>
        <v>-2.0530000001599547E-2</v>
      </c>
      <c r="I347">
        <f t="shared" si="43"/>
        <v>-2.0530000001599547E-2</v>
      </c>
      <c r="Q347">
        <f t="shared" si="47"/>
        <v>-1.7385881856545809E-2</v>
      </c>
      <c r="R347" s="2">
        <f t="shared" si="48"/>
        <v>33184.04</v>
      </c>
      <c r="S347">
        <f t="shared" si="49"/>
        <v>9.8854789100561562E-6</v>
      </c>
    </row>
    <row r="348" spans="1:19" ht="12.95" customHeight="1" x14ac:dyDescent="0.2">
      <c r="A348" s="95" t="s">
        <v>1087</v>
      </c>
      <c r="B348" s="97" t="s">
        <v>151</v>
      </c>
      <c r="C348" s="96">
        <v>48203.326000000001</v>
      </c>
      <c r="D348" s="96" t="s">
        <v>162</v>
      </c>
      <c r="E348">
        <f t="shared" si="44"/>
        <v>21550.977346380791</v>
      </c>
      <c r="F348">
        <f t="shared" si="45"/>
        <v>21551</v>
      </c>
      <c r="G348">
        <f t="shared" si="46"/>
        <v>-1.7742600000929087E-2</v>
      </c>
      <c r="I348">
        <f t="shared" si="43"/>
        <v>-1.7742600000929087E-2</v>
      </c>
      <c r="Q348">
        <f t="shared" si="47"/>
        <v>-1.738857223598193E-2</v>
      </c>
      <c r="R348" s="2">
        <f t="shared" si="48"/>
        <v>33184.826000000001</v>
      </c>
      <c r="S348">
        <f t="shared" si="49"/>
        <v>1.253356583534798E-7</v>
      </c>
    </row>
    <row r="349" spans="1:19" ht="12.95" customHeight="1" x14ac:dyDescent="0.2">
      <c r="A349" s="16" t="s">
        <v>101</v>
      </c>
      <c r="C349" s="26">
        <v>48209.587</v>
      </c>
      <c r="D349" s="26"/>
      <c r="E349">
        <f t="shared" si="44"/>
        <v>21558.971344434445</v>
      </c>
      <c r="F349">
        <f t="shared" si="45"/>
        <v>21559</v>
      </c>
      <c r="G349">
        <f t="shared" si="46"/>
        <v>-2.244339999742806E-2</v>
      </c>
      <c r="I349">
        <f t="shared" si="43"/>
        <v>-2.244339999742806E-2</v>
      </c>
      <c r="Q349">
        <f t="shared" si="47"/>
        <v>-1.7410101564291503E-2</v>
      </c>
      <c r="R349" s="2">
        <f t="shared" si="48"/>
        <v>33191.087</v>
      </c>
      <c r="S349">
        <f t="shared" si="49"/>
        <v>2.5334093117014914E-5</v>
      </c>
    </row>
    <row r="350" spans="1:19" ht="12.95" customHeight="1" x14ac:dyDescent="0.2">
      <c r="A350" s="95" t="s">
        <v>1100</v>
      </c>
      <c r="B350" s="97" t="s">
        <v>151</v>
      </c>
      <c r="C350" s="96">
        <v>48441.423000000003</v>
      </c>
      <c r="D350" s="96" t="s">
        <v>162</v>
      </c>
      <c r="E350">
        <f t="shared" si="44"/>
        <v>21854.977818283311</v>
      </c>
      <c r="F350">
        <f t="shared" si="45"/>
        <v>21855</v>
      </c>
      <c r="G350">
        <f t="shared" si="46"/>
        <v>-1.7373000002407935E-2</v>
      </c>
      <c r="I350">
        <f t="shared" si="43"/>
        <v>-1.7373000002407935E-2</v>
      </c>
      <c r="Q350">
        <f t="shared" si="47"/>
        <v>-1.821455133911604E-2</v>
      </c>
      <c r="R350" s="2">
        <f t="shared" si="48"/>
        <v>33422.923000000003</v>
      </c>
      <c r="S350">
        <f t="shared" si="49"/>
        <v>7.0820865231519874E-7</v>
      </c>
    </row>
    <row r="351" spans="1:19" ht="12.95" customHeight="1" x14ac:dyDescent="0.2">
      <c r="A351" s="95" t="s">
        <v>1100</v>
      </c>
      <c r="B351" s="97" t="s">
        <v>151</v>
      </c>
      <c r="C351" s="96">
        <v>48459.428999999996</v>
      </c>
      <c r="D351" s="96" t="s">
        <v>162</v>
      </c>
      <c r="E351">
        <f t="shared" si="44"/>
        <v>21877.967744645572</v>
      </c>
      <c r="F351">
        <f t="shared" si="45"/>
        <v>21878</v>
      </c>
      <c r="G351">
        <f t="shared" si="46"/>
        <v>-2.5262800008931663E-2</v>
      </c>
      <c r="I351">
        <f t="shared" si="43"/>
        <v>-2.5262800008931663E-2</v>
      </c>
      <c r="Q351">
        <f t="shared" si="47"/>
        <v>-1.8277700516709721E-2</v>
      </c>
      <c r="R351" s="2">
        <f t="shared" si="48"/>
        <v>33440.928999999996</v>
      </c>
      <c r="S351">
        <f t="shared" si="49"/>
        <v>4.8791614916239233E-5</v>
      </c>
    </row>
    <row r="352" spans="1:19" ht="12.95" customHeight="1" x14ac:dyDescent="0.2">
      <c r="A352" s="95" t="s">
        <v>1100</v>
      </c>
      <c r="B352" s="97" t="s">
        <v>151</v>
      </c>
      <c r="C352" s="96">
        <v>48470.389000000003</v>
      </c>
      <c r="D352" s="96" t="s">
        <v>162</v>
      </c>
      <c r="E352">
        <f t="shared" si="44"/>
        <v>21891.961390815213</v>
      </c>
      <c r="F352">
        <f t="shared" si="45"/>
        <v>21892</v>
      </c>
      <c r="G352">
        <f t="shared" si="46"/>
        <v>-3.0239200001233257E-2</v>
      </c>
      <c r="I352">
        <f t="shared" si="43"/>
        <v>-3.0239200001233257E-2</v>
      </c>
      <c r="Q352">
        <f t="shared" si="47"/>
        <v>-1.831618441989771E-2</v>
      </c>
      <c r="R352" s="2">
        <f t="shared" si="48"/>
        <v>33451.889000000003</v>
      </c>
      <c r="S352">
        <f t="shared" si="49"/>
        <v>1.4215830055277026E-4</v>
      </c>
    </row>
    <row r="353" spans="1:19" ht="12.95" customHeight="1" x14ac:dyDescent="0.2">
      <c r="A353" s="95" t="s">
        <v>1069</v>
      </c>
      <c r="B353" s="97" t="s">
        <v>151</v>
      </c>
      <c r="C353" s="96">
        <v>48477.440999999999</v>
      </c>
      <c r="D353" s="96" t="s">
        <v>162</v>
      </c>
      <c r="E353">
        <f t="shared" si="44"/>
        <v>21900.965331763044</v>
      </c>
      <c r="F353">
        <f t="shared" si="45"/>
        <v>21901</v>
      </c>
      <c r="G353">
        <f t="shared" si="46"/>
        <v>-2.7152600006957073E-2</v>
      </c>
      <c r="I353">
        <f t="shared" si="43"/>
        <v>-2.7152600006957073E-2</v>
      </c>
      <c r="Q353">
        <f t="shared" si="47"/>
        <v>-1.8340942163806408E-2</v>
      </c>
      <c r="R353" s="2">
        <f t="shared" si="48"/>
        <v>33458.940999999999</v>
      </c>
      <c r="S353">
        <f t="shared" si="49"/>
        <v>7.7645313944758624E-5</v>
      </c>
    </row>
    <row r="354" spans="1:19" ht="12.95" customHeight="1" x14ac:dyDescent="0.2">
      <c r="A354" s="95" t="s">
        <v>1069</v>
      </c>
      <c r="B354" s="97" t="s">
        <v>151</v>
      </c>
      <c r="C354" s="96">
        <v>48477.444000000003</v>
      </c>
      <c r="D354" s="96" t="s">
        <v>162</v>
      </c>
      <c r="E354">
        <f t="shared" si="44"/>
        <v>21900.969162140653</v>
      </c>
      <c r="F354">
        <f t="shared" si="45"/>
        <v>21901</v>
      </c>
      <c r="G354">
        <f t="shared" si="46"/>
        <v>-2.4152600002707914E-2</v>
      </c>
      <c r="I354">
        <f t="shared" si="43"/>
        <v>-2.4152600002707914E-2</v>
      </c>
      <c r="Q354">
        <f t="shared" si="47"/>
        <v>-1.8340942163806408E-2</v>
      </c>
      <c r="R354" s="2">
        <f t="shared" si="48"/>
        <v>33458.944000000003</v>
      </c>
      <c r="S354">
        <f t="shared" si="49"/>
        <v>3.3775366836465312E-5</v>
      </c>
    </row>
    <row r="355" spans="1:19" ht="12.95" customHeight="1" x14ac:dyDescent="0.2">
      <c r="A355" s="95" t="s">
        <v>1069</v>
      </c>
      <c r="B355" s="97" t="s">
        <v>151</v>
      </c>
      <c r="C355" s="96">
        <v>48477.444000000003</v>
      </c>
      <c r="D355" s="96" t="s">
        <v>162</v>
      </c>
      <c r="E355">
        <f t="shared" si="44"/>
        <v>21900.969162140653</v>
      </c>
      <c r="F355">
        <f t="shared" si="45"/>
        <v>21901</v>
      </c>
      <c r="G355">
        <f t="shared" si="46"/>
        <v>-2.4152600002707914E-2</v>
      </c>
      <c r="I355">
        <f t="shared" si="43"/>
        <v>-2.4152600002707914E-2</v>
      </c>
      <c r="Q355">
        <f t="shared" si="47"/>
        <v>-1.8340942163806408E-2</v>
      </c>
      <c r="R355" s="2">
        <f t="shared" si="48"/>
        <v>33458.944000000003</v>
      </c>
      <c r="S355">
        <f t="shared" si="49"/>
        <v>3.3775366836465312E-5</v>
      </c>
    </row>
    <row r="356" spans="1:19" ht="12.95" customHeight="1" x14ac:dyDescent="0.2">
      <c r="A356" s="95" t="s">
        <v>1069</v>
      </c>
      <c r="B356" s="97" t="s">
        <v>151</v>
      </c>
      <c r="C356" s="96">
        <v>48477.447999999997</v>
      </c>
      <c r="D356" s="96" t="s">
        <v>162</v>
      </c>
      <c r="E356">
        <f t="shared" si="44"/>
        <v>21900.974269310776</v>
      </c>
      <c r="F356">
        <f t="shared" si="45"/>
        <v>21901</v>
      </c>
      <c r="G356">
        <f t="shared" si="46"/>
        <v>-2.0152600009168964E-2</v>
      </c>
      <c r="I356">
        <f t="shared" si="43"/>
        <v>-2.0152600009168964E-2</v>
      </c>
      <c r="Q356">
        <f t="shared" si="47"/>
        <v>-1.8340942163806408E-2</v>
      </c>
      <c r="R356" s="2">
        <f t="shared" si="48"/>
        <v>33458.947999999997</v>
      </c>
      <c r="S356">
        <f t="shared" si="49"/>
        <v>3.282104148663697E-6</v>
      </c>
    </row>
    <row r="357" spans="1:19" ht="12.95" customHeight="1" x14ac:dyDescent="0.2">
      <c r="A357" s="95" t="s">
        <v>1069</v>
      </c>
      <c r="B357" s="97" t="s">
        <v>151</v>
      </c>
      <c r="C357" s="96">
        <v>48477.451000000001</v>
      </c>
      <c r="D357" s="96" t="s">
        <v>162</v>
      </c>
      <c r="E357">
        <f t="shared" si="44"/>
        <v>21900.978099688386</v>
      </c>
      <c r="F357">
        <f t="shared" si="45"/>
        <v>21901</v>
      </c>
      <c r="G357">
        <f t="shared" si="46"/>
        <v>-1.7152600004919805E-2</v>
      </c>
      <c r="I357">
        <f t="shared" si="43"/>
        <v>-1.7152600004919805E-2</v>
      </c>
      <c r="Q357">
        <f t="shared" si="47"/>
        <v>-1.8340942163806408E-2</v>
      </c>
      <c r="R357" s="2">
        <f t="shared" si="48"/>
        <v>33458.951000000001</v>
      </c>
      <c r="S357">
        <f t="shared" si="49"/>
        <v>1.4121570865872742E-6</v>
      </c>
    </row>
    <row r="358" spans="1:19" ht="12.95" customHeight="1" x14ac:dyDescent="0.2">
      <c r="A358" s="95" t="s">
        <v>1069</v>
      </c>
      <c r="B358" s="97" t="s">
        <v>151</v>
      </c>
      <c r="C358" s="96">
        <v>48477.451000000001</v>
      </c>
      <c r="D358" s="96" t="s">
        <v>162</v>
      </c>
      <c r="E358">
        <f t="shared" si="44"/>
        <v>21900.978099688386</v>
      </c>
      <c r="F358">
        <f t="shared" si="45"/>
        <v>21901</v>
      </c>
      <c r="G358">
        <f t="shared" si="46"/>
        <v>-1.7152600004919805E-2</v>
      </c>
      <c r="I358">
        <f t="shared" si="43"/>
        <v>-1.7152600004919805E-2</v>
      </c>
      <c r="Q358">
        <f t="shared" si="47"/>
        <v>-1.8340942163806408E-2</v>
      </c>
      <c r="R358" s="2">
        <f t="shared" si="48"/>
        <v>33458.951000000001</v>
      </c>
      <c r="S358">
        <f t="shared" si="49"/>
        <v>1.4121570865872742E-6</v>
      </c>
    </row>
    <row r="359" spans="1:19" ht="12.95" customHeight="1" x14ac:dyDescent="0.2">
      <c r="A359" s="95" t="s">
        <v>1069</v>
      </c>
      <c r="B359" s="97" t="s">
        <v>151</v>
      </c>
      <c r="C359" s="96">
        <v>48477.461000000003</v>
      </c>
      <c r="D359" s="96" t="s">
        <v>162</v>
      </c>
      <c r="E359">
        <f t="shared" si="44"/>
        <v>21900.990867613724</v>
      </c>
      <c r="F359">
        <f t="shared" si="45"/>
        <v>21901</v>
      </c>
      <c r="G359">
        <f t="shared" si="46"/>
        <v>-7.1526000028825365E-3</v>
      </c>
      <c r="I359">
        <f t="shared" si="43"/>
        <v>-7.1526000028825365E-3</v>
      </c>
      <c r="Q359">
        <f t="shared" si="47"/>
        <v>-1.8340942163806408E-2</v>
      </c>
      <c r="R359" s="2">
        <f t="shared" si="48"/>
        <v>33458.961000000003</v>
      </c>
      <c r="S359">
        <f t="shared" si="49"/>
        <v>1.2517900030990664E-4</v>
      </c>
    </row>
    <row r="360" spans="1:19" ht="12.95" customHeight="1" x14ac:dyDescent="0.2">
      <c r="A360" s="95" t="s">
        <v>1069</v>
      </c>
      <c r="B360" s="97" t="s">
        <v>151</v>
      </c>
      <c r="C360" s="96">
        <v>48477.463000000003</v>
      </c>
      <c r="D360" s="96" t="s">
        <v>162</v>
      </c>
      <c r="E360">
        <f t="shared" si="44"/>
        <v>21900.993421198793</v>
      </c>
      <c r="F360">
        <f t="shared" si="45"/>
        <v>21901</v>
      </c>
      <c r="G360">
        <f t="shared" si="46"/>
        <v>-5.1526000024750829E-3</v>
      </c>
      <c r="I360">
        <f t="shared" si="43"/>
        <v>-5.1526000024750829E-3</v>
      </c>
      <c r="Q360">
        <f t="shared" si="47"/>
        <v>-1.8340942163806408E-2</v>
      </c>
      <c r="R360" s="2">
        <f t="shared" si="48"/>
        <v>33458.963000000003</v>
      </c>
      <c r="S360">
        <f t="shared" si="49"/>
        <v>1.7393236896434943E-4</v>
      </c>
    </row>
    <row r="361" spans="1:19" ht="12.95" customHeight="1" x14ac:dyDescent="0.2">
      <c r="A361" s="95" t="s">
        <v>1100</v>
      </c>
      <c r="B361" s="97" t="s">
        <v>151</v>
      </c>
      <c r="C361" s="96">
        <v>48481.358</v>
      </c>
      <c r="D361" s="96" t="s">
        <v>162</v>
      </c>
      <c r="E361">
        <f t="shared" si="44"/>
        <v>21905.966528117649</v>
      </c>
      <c r="F361">
        <f t="shared" si="45"/>
        <v>21906</v>
      </c>
      <c r="G361">
        <f t="shared" si="46"/>
        <v>-2.6215600002615247E-2</v>
      </c>
      <c r="I361">
        <f t="shared" si="43"/>
        <v>-2.6215600002615247E-2</v>
      </c>
      <c r="Q361">
        <f t="shared" si="47"/>
        <v>-1.8354702583997951E-2</v>
      </c>
      <c r="R361" s="2">
        <f t="shared" si="48"/>
        <v>33462.858</v>
      </c>
      <c r="S361">
        <f t="shared" si="49"/>
        <v>6.179370822602406E-5</v>
      </c>
    </row>
    <row r="362" spans="1:19" ht="12.95" customHeight="1" x14ac:dyDescent="0.2">
      <c r="A362" s="16" t="s">
        <v>101</v>
      </c>
      <c r="C362" s="26">
        <v>48483.713000000003</v>
      </c>
      <c r="D362" s="26"/>
      <c r="E362">
        <f t="shared" si="44"/>
        <v>21908.97337453458</v>
      </c>
      <c r="F362">
        <f t="shared" si="45"/>
        <v>21909</v>
      </c>
      <c r="G362">
        <f t="shared" si="46"/>
        <v>-2.0853399997577071E-2</v>
      </c>
      <c r="I362">
        <f t="shared" si="43"/>
        <v>-2.0853399997577071E-2</v>
      </c>
      <c r="Q362">
        <f t="shared" si="47"/>
        <v>-1.8362960933719755E-2</v>
      </c>
      <c r="R362" s="2">
        <f t="shared" si="48"/>
        <v>33465.213000000003</v>
      </c>
      <c r="S362">
        <f t="shared" si="49"/>
        <v>6.2022867307865038E-6</v>
      </c>
    </row>
    <row r="363" spans="1:19" ht="12.95" customHeight="1" x14ac:dyDescent="0.2">
      <c r="A363" s="16" t="s">
        <v>102</v>
      </c>
      <c r="C363" s="26">
        <v>48483.713000000003</v>
      </c>
      <c r="D363" s="26"/>
      <c r="E363">
        <f t="shared" si="44"/>
        <v>21908.97337453458</v>
      </c>
      <c r="F363">
        <f t="shared" si="45"/>
        <v>21909</v>
      </c>
      <c r="G363">
        <f t="shared" si="46"/>
        <v>-2.0853399997577071E-2</v>
      </c>
      <c r="I363">
        <f t="shared" ref="I363:I369" si="50">+G363</f>
        <v>-2.0853399997577071E-2</v>
      </c>
      <c r="Q363">
        <f t="shared" si="47"/>
        <v>-1.8362960933719755E-2</v>
      </c>
      <c r="R363" s="2">
        <f t="shared" si="48"/>
        <v>33465.213000000003</v>
      </c>
      <c r="S363">
        <f t="shared" si="49"/>
        <v>6.2022867307865038E-6</v>
      </c>
    </row>
    <row r="364" spans="1:19" ht="12.95" customHeight="1" x14ac:dyDescent="0.2">
      <c r="A364" s="95" t="s">
        <v>1069</v>
      </c>
      <c r="B364" s="97" t="s">
        <v>151</v>
      </c>
      <c r="C364" s="96">
        <v>48484.498</v>
      </c>
      <c r="D364" s="96" t="s">
        <v>162</v>
      </c>
      <c r="E364">
        <f t="shared" si="44"/>
        <v>21909.975656673549</v>
      </c>
      <c r="F364">
        <f t="shared" si="45"/>
        <v>21910</v>
      </c>
      <c r="G364">
        <f t="shared" si="46"/>
        <v>-1.9066000000748318E-2</v>
      </c>
      <c r="I364">
        <f t="shared" si="50"/>
        <v>-1.9066000000748318E-2</v>
      </c>
      <c r="Q364">
        <f t="shared" si="47"/>
        <v>-1.8365714066561498E-2</v>
      </c>
      <c r="R364" s="2">
        <f t="shared" si="48"/>
        <v>33465.998</v>
      </c>
      <c r="S364">
        <f t="shared" si="49"/>
        <v>4.9040038961990724E-7</v>
      </c>
    </row>
    <row r="365" spans="1:19" ht="12.95" customHeight="1" x14ac:dyDescent="0.2">
      <c r="A365" s="95" t="s">
        <v>1069</v>
      </c>
      <c r="B365" s="97" t="s">
        <v>151</v>
      </c>
      <c r="C365" s="96">
        <v>48484.5</v>
      </c>
      <c r="D365" s="96" t="s">
        <v>162</v>
      </c>
      <c r="E365">
        <f t="shared" si="44"/>
        <v>21909.978210258618</v>
      </c>
      <c r="F365">
        <f t="shared" si="45"/>
        <v>21910</v>
      </c>
      <c r="G365">
        <f t="shared" si="46"/>
        <v>-1.7066000000340864E-2</v>
      </c>
      <c r="I365">
        <f t="shared" si="50"/>
        <v>-1.7066000000340864E-2</v>
      </c>
      <c r="Q365">
        <f t="shared" si="47"/>
        <v>-1.8365714066561498E-2</v>
      </c>
      <c r="R365" s="2">
        <f t="shared" si="48"/>
        <v>33466</v>
      </c>
      <c r="S365">
        <f t="shared" si="49"/>
        <v>1.6892566539317734E-6</v>
      </c>
    </row>
    <row r="366" spans="1:19" ht="12.95" customHeight="1" x14ac:dyDescent="0.2">
      <c r="A366" s="95" t="s">
        <v>1100</v>
      </c>
      <c r="B366" s="97" t="s">
        <v>151</v>
      </c>
      <c r="C366" s="96">
        <v>48488.41</v>
      </c>
      <c r="D366" s="96" t="s">
        <v>162</v>
      </c>
      <c r="E366">
        <f t="shared" si="44"/>
        <v>21914.970469065487</v>
      </c>
      <c r="F366">
        <f t="shared" si="45"/>
        <v>21915</v>
      </c>
      <c r="G366">
        <f t="shared" si="46"/>
        <v>-2.3128999993787147E-2</v>
      </c>
      <c r="I366">
        <f t="shared" si="50"/>
        <v>-2.3128999993787147E-2</v>
      </c>
      <c r="Q366">
        <f t="shared" si="47"/>
        <v>-1.8379482352778826E-2</v>
      </c>
      <c r="R366" s="2">
        <f t="shared" si="48"/>
        <v>33469.910000000003</v>
      </c>
      <c r="S366">
        <f t="shared" si="49"/>
        <v>2.2557917822249247E-5</v>
      </c>
    </row>
    <row r="367" spans="1:19" ht="12.95" customHeight="1" x14ac:dyDescent="0.2">
      <c r="A367" s="95" t="s">
        <v>1100</v>
      </c>
      <c r="B367" s="97" t="s">
        <v>151</v>
      </c>
      <c r="C367" s="96">
        <v>48499.375</v>
      </c>
      <c r="D367" s="96" t="s">
        <v>162</v>
      </c>
      <c r="E367">
        <f t="shared" si="44"/>
        <v>21928.970499197789</v>
      </c>
      <c r="F367">
        <f t="shared" si="45"/>
        <v>21929</v>
      </c>
      <c r="G367">
        <f t="shared" si="46"/>
        <v>-2.3105400003260002E-2</v>
      </c>
      <c r="I367">
        <f t="shared" si="50"/>
        <v>-2.3105400003260002E-2</v>
      </c>
      <c r="Q367">
        <f t="shared" si="47"/>
        <v>-1.8418056802663504E-2</v>
      </c>
      <c r="R367" s="2">
        <f t="shared" si="48"/>
        <v>33480.875</v>
      </c>
      <c r="S367">
        <f t="shared" si="49"/>
        <v>2.197118628017822E-5</v>
      </c>
    </row>
    <row r="368" spans="1:19" ht="12.95" customHeight="1" x14ac:dyDescent="0.2">
      <c r="A368" s="95" t="s">
        <v>1069</v>
      </c>
      <c r="B368" s="97" t="s">
        <v>151</v>
      </c>
      <c r="C368" s="96">
        <v>48499.383000000002</v>
      </c>
      <c r="D368" s="96" t="s">
        <v>162</v>
      </c>
      <c r="E368">
        <f t="shared" si="44"/>
        <v>21928.980713538062</v>
      </c>
      <c r="F368">
        <f t="shared" si="45"/>
        <v>21929</v>
      </c>
      <c r="G368">
        <f t="shared" si="46"/>
        <v>-1.5105400001630187E-2</v>
      </c>
      <c r="I368">
        <f t="shared" si="50"/>
        <v>-1.5105400001630187E-2</v>
      </c>
      <c r="Q368">
        <f t="shared" si="47"/>
        <v>-1.8418056802663504E-2</v>
      </c>
      <c r="R368" s="2">
        <f t="shared" si="48"/>
        <v>33480.883000000002</v>
      </c>
      <c r="S368">
        <f t="shared" si="49"/>
        <v>1.0973695081432287E-5</v>
      </c>
    </row>
    <row r="369" spans="1:19" ht="12.95" customHeight="1" x14ac:dyDescent="0.2">
      <c r="A369" s="95" t="s">
        <v>1069</v>
      </c>
      <c r="B369" s="97" t="s">
        <v>151</v>
      </c>
      <c r="C369" s="96">
        <v>48499.391000000003</v>
      </c>
      <c r="D369" s="96" t="s">
        <v>162</v>
      </c>
      <c r="E369">
        <f t="shared" si="44"/>
        <v>21928.990927878331</v>
      </c>
      <c r="F369">
        <f t="shared" si="45"/>
        <v>21929</v>
      </c>
      <c r="G369">
        <f t="shared" si="46"/>
        <v>-7.1054000000003725E-3</v>
      </c>
      <c r="I369">
        <f t="shared" si="50"/>
        <v>-7.1054000000003725E-3</v>
      </c>
      <c r="Q369">
        <f t="shared" si="47"/>
        <v>-1.8418056802663504E-2</v>
      </c>
      <c r="R369" s="2">
        <f t="shared" si="48"/>
        <v>33480.891000000003</v>
      </c>
      <c r="S369">
        <f t="shared" si="49"/>
        <v>1.2797620393484042E-4</v>
      </c>
    </row>
    <row r="370" spans="1:19" ht="12.95" customHeight="1" x14ac:dyDescent="0.2">
      <c r="A370" s="16" t="s">
        <v>101</v>
      </c>
      <c r="C370" s="26">
        <v>48501.722999999998</v>
      </c>
      <c r="D370" s="26"/>
      <c r="E370">
        <f t="shared" si="44"/>
        <v>21931.968408066976</v>
      </c>
      <c r="F370">
        <f t="shared" si="45"/>
        <v>21932</v>
      </c>
      <c r="G370">
        <f t="shared" si="46"/>
        <v>-2.4743200003285892E-2</v>
      </c>
      <c r="Q370">
        <f t="shared" si="47"/>
        <v>-1.8426327213624829E-2</v>
      </c>
      <c r="R370" s="2">
        <f t="shared" si="48"/>
        <v>33483.222999999998</v>
      </c>
      <c r="S370">
        <f t="shared" si="49"/>
        <v>3.9902881840760345E-5</v>
      </c>
    </row>
    <row r="371" spans="1:19" ht="12.95" customHeight="1" x14ac:dyDescent="0.2">
      <c r="A371" s="95" t="s">
        <v>1069</v>
      </c>
      <c r="B371" s="97" t="s">
        <v>151</v>
      </c>
      <c r="C371" s="96">
        <v>48506.423999999999</v>
      </c>
      <c r="D371" s="96" t="s">
        <v>162</v>
      </c>
      <c r="E371">
        <f t="shared" si="44"/>
        <v>21937.970609768021</v>
      </c>
      <c r="F371">
        <f t="shared" si="45"/>
        <v>21938</v>
      </c>
      <c r="G371">
        <f t="shared" si="46"/>
        <v>-2.3018799998681061E-2</v>
      </c>
      <c r="I371">
        <f t="shared" ref="I371:I381" si="51">+G371</f>
        <v>-2.3018799998681061E-2</v>
      </c>
      <c r="Q371">
        <f t="shared" si="47"/>
        <v>-1.8442872755162938E-2</v>
      </c>
      <c r="R371" s="2">
        <f t="shared" si="48"/>
        <v>33487.923999999999</v>
      </c>
      <c r="S371">
        <f t="shared" si="49"/>
        <v>2.0939110137971365E-5</v>
      </c>
    </row>
    <row r="372" spans="1:19" ht="12.95" customHeight="1" x14ac:dyDescent="0.2">
      <c r="A372" s="95" t="s">
        <v>1069</v>
      </c>
      <c r="B372" s="97" t="s">
        <v>151</v>
      </c>
      <c r="C372" s="96">
        <v>48506.436000000002</v>
      </c>
      <c r="D372" s="96" t="s">
        <v>162</v>
      </c>
      <c r="E372">
        <f t="shared" si="44"/>
        <v>21937.985931278428</v>
      </c>
      <c r="F372">
        <f t="shared" si="45"/>
        <v>21938</v>
      </c>
      <c r="G372">
        <f t="shared" si="46"/>
        <v>-1.1018799996236339E-2</v>
      </c>
      <c r="I372">
        <f t="shared" si="51"/>
        <v>-1.1018799996236339E-2</v>
      </c>
      <c r="Q372">
        <f t="shared" si="47"/>
        <v>-1.8442872755162938E-2</v>
      </c>
      <c r="R372" s="2">
        <f t="shared" si="48"/>
        <v>33487.936000000002</v>
      </c>
      <c r="S372">
        <f t="shared" si="49"/>
        <v>5.5116856329836006E-5</v>
      </c>
    </row>
    <row r="373" spans="1:19" ht="12.95" customHeight="1" x14ac:dyDescent="0.2">
      <c r="A373" s="95" t="s">
        <v>1069</v>
      </c>
      <c r="B373" s="97" t="s">
        <v>151</v>
      </c>
      <c r="C373" s="96">
        <v>48506.442000000003</v>
      </c>
      <c r="D373" s="96" t="s">
        <v>162</v>
      </c>
      <c r="E373">
        <f t="shared" si="44"/>
        <v>21937.993592033632</v>
      </c>
      <c r="F373">
        <f t="shared" si="45"/>
        <v>21938</v>
      </c>
      <c r="G373">
        <f t="shared" si="46"/>
        <v>-5.0187999950139783E-3</v>
      </c>
      <c r="I373">
        <f t="shared" si="51"/>
        <v>-5.0187999950139783E-3</v>
      </c>
      <c r="Q373">
        <f t="shared" si="47"/>
        <v>-1.8442872755162938E-2</v>
      </c>
      <c r="R373" s="2">
        <f t="shared" si="48"/>
        <v>33487.942000000003</v>
      </c>
      <c r="S373">
        <f t="shared" si="49"/>
        <v>1.8020572946977331E-4</v>
      </c>
    </row>
    <row r="374" spans="1:19" ht="12.95" customHeight="1" x14ac:dyDescent="0.2">
      <c r="A374" s="95" t="s">
        <v>1069</v>
      </c>
      <c r="B374" s="97" t="s">
        <v>151</v>
      </c>
      <c r="C374" s="96">
        <v>48506.444000000003</v>
      </c>
      <c r="D374" s="96" t="s">
        <v>162</v>
      </c>
      <c r="E374">
        <f t="shared" si="44"/>
        <v>21937.996145618701</v>
      </c>
      <c r="F374">
        <f t="shared" si="45"/>
        <v>21938</v>
      </c>
      <c r="G374">
        <f t="shared" si="46"/>
        <v>-3.0187999946065247E-3</v>
      </c>
      <c r="I374">
        <f t="shared" si="51"/>
        <v>-3.0187999946065247E-3</v>
      </c>
      <c r="Q374">
        <f t="shared" si="47"/>
        <v>-1.8442872755162938E-2</v>
      </c>
      <c r="R374" s="2">
        <f t="shared" si="48"/>
        <v>33487.944000000003</v>
      </c>
      <c r="S374">
        <f t="shared" si="49"/>
        <v>2.3790202052293834E-4</v>
      </c>
    </row>
    <row r="375" spans="1:19" ht="12.95" customHeight="1" x14ac:dyDescent="0.2">
      <c r="A375" s="95" t="s">
        <v>1069</v>
      </c>
      <c r="B375" s="97" t="s">
        <v>151</v>
      </c>
      <c r="C375" s="96">
        <v>48510.334999999999</v>
      </c>
      <c r="D375" s="96" t="s">
        <v>162</v>
      </c>
      <c r="E375">
        <f t="shared" si="44"/>
        <v>21942.964145367423</v>
      </c>
      <c r="F375">
        <f t="shared" si="45"/>
        <v>21943</v>
      </c>
      <c r="G375">
        <f t="shared" si="46"/>
        <v>-2.8081800002837554E-2</v>
      </c>
      <c r="I375">
        <f t="shared" si="51"/>
        <v>-2.8081800002837554E-2</v>
      </c>
      <c r="Q375">
        <f t="shared" si="47"/>
        <v>-1.8456665513460448E-2</v>
      </c>
      <c r="R375" s="2">
        <f t="shared" si="48"/>
        <v>33491.834999999999</v>
      </c>
      <c r="S375">
        <f t="shared" si="49"/>
        <v>9.264321393859667E-5</v>
      </c>
    </row>
    <row r="376" spans="1:19" ht="12.95" customHeight="1" x14ac:dyDescent="0.2">
      <c r="A376" s="95" t="s">
        <v>1069</v>
      </c>
      <c r="B376" s="97" t="s">
        <v>151</v>
      </c>
      <c r="C376" s="96">
        <v>48510.341999999997</v>
      </c>
      <c r="D376" s="96" t="s">
        <v>162</v>
      </c>
      <c r="E376">
        <f t="shared" si="44"/>
        <v>21942.973082915156</v>
      </c>
      <c r="F376">
        <f t="shared" si="45"/>
        <v>21943</v>
      </c>
      <c r="G376">
        <f t="shared" si="46"/>
        <v>-2.1081800005049445E-2</v>
      </c>
      <c r="I376">
        <f t="shared" si="51"/>
        <v>-2.1081800005049445E-2</v>
      </c>
      <c r="Q376">
        <f t="shared" si="47"/>
        <v>-1.8456665513460448E-2</v>
      </c>
      <c r="R376" s="2">
        <f t="shared" si="48"/>
        <v>33491.841999999997</v>
      </c>
      <c r="S376">
        <f t="shared" si="49"/>
        <v>6.8913310989302187E-6</v>
      </c>
    </row>
    <row r="377" spans="1:19" ht="12.95" customHeight="1" x14ac:dyDescent="0.2">
      <c r="A377" s="95" t="s">
        <v>1069</v>
      </c>
      <c r="B377" s="97" t="s">
        <v>151</v>
      </c>
      <c r="C377" s="96">
        <v>48510.355000000003</v>
      </c>
      <c r="D377" s="96" t="s">
        <v>162</v>
      </c>
      <c r="E377">
        <f t="shared" si="44"/>
        <v>21942.989681218103</v>
      </c>
      <c r="F377">
        <f t="shared" si="45"/>
        <v>21943</v>
      </c>
      <c r="G377">
        <f t="shared" si="46"/>
        <v>-8.0817999987630174E-3</v>
      </c>
      <c r="I377">
        <f t="shared" si="51"/>
        <v>-8.0817999987630174E-3</v>
      </c>
      <c r="Q377">
        <f t="shared" si="47"/>
        <v>-1.8456665513460448E-2</v>
      </c>
      <c r="R377" s="2">
        <f t="shared" si="48"/>
        <v>33491.855000000003</v>
      </c>
      <c r="S377">
        <f t="shared" si="49"/>
        <v>1.0763783444805799E-4</v>
      </c>
    </row>
    <row r="378" spans="1:19" ht="12.95" customHeight="1" x14ac:dyDescent="0.2">
      <c r="A378" s="95" t="s">
        <v>1167</v>
      </c>
      <c r="B378" s="97" t="s">
        <v>151</v>
      </c>
      <c r="C378" s="96">
        <v>48517.394</v>
      </c>
      <c r="D378" s="96" t="s">
        <v>162</v>
      </c>
      <c r="E378">
        <f t="shared" si="44"/>
        <v>21951.977023862994</v>
      </c>
      <c r="F378">
        <f t="shared" si="45"/>
        <v>21952</v>
      </c>
      <c r="G378">
        <f t="shared" si="46"/>
        <v>-1.7995200003497303E-2</v>
      </c>
      <c r="I378">
        <f t="shared" si="51"/>
        <v>-1.7995200003497303E-2</v>
      </c>
      <c r="Q378">
        <f t="shared" si="47"/>
        <v>-1.8481503490832052E-2</v>
      </c>
      <c r="R378" s="2">
        <f t="shared" si="48"/>
        <v>33498.894</v>
      </c>
      <c r="S378">
        <f t="shared" si="49"/>
        <v>2.3649108179393875E-7</v>
      </c>
    </row>
    <row r="379" spans="1:19" ht="12.95" customHeight="1" x14ac:dyDescent="0.2">
      <c r="A379" s="16" t="s">
        <v>102</v>
      </c>
      <c r="C379" s="26">
        <v>48527.574000000001</v>
      </c>
      <c r="D379" s="26"/>
      <c r="E379">
        <f t="shared" si="44"/>
        <v>21964.974771856323</v>
      </c>
      <c r="F379">
        <f t="shared" si="45"/>
        <v>21965</v>
      </c>
      <c r="G379">
        <f t="shared" si="46"/>
        <v>-1.9759000002522953E-2</v>
      </c>
      <c r="I379">
        <f t="shared" si="51"/>
        <v>-1.9759000002522953E-2</v>
      </c>
      <c r="Q379">
        <f t="shared" si="47"/>
        <v>-1.8517405565739612E-2</v>
      </c>
      <c r="R379" s="2">
        <f t="shared" si="48"/>
        <v>33509.074000000001</v>
      </c>
      <c r="S379">
        <f t="shared" si="49"/>
        <v>1.5415567454513412E-6</v>
      </c>
    </row>
    <row r="380" spans="1:19" ht="12.95" customHeight="1" x14ac:dyDescent="0.2">
      <c r="A380" s="16" t="s">
        <v>101</v>
      </c>
      <c r="C380" s="26">
        <v>48545.582999999999</v>
      </c>
      <c r="D380" s="26"/>
      <c r="E380">
        <f t="shared" si="44"/>
        <v>21987.96852859619</v>
      </c>
      <c r="F380">
        <f t="shared" si="45"/>
        <v>21988</v>
      </c>
      <c r="G380">
        <f t="shared" si="46"/>
        <v>-2.4648800004797522E-2</v>
      </c>
      <c r="I380">
        <f t="shared" si="51"/>
        <v>-2.4648800004797522E-2</v>
      </c>
      <c r="Q380">
        <f t="shared" si="47"/>
        <v>-1.8580996988782423E-2</v>
      </c>
      <c r="R380" s="2">
        <f t="shared" si="48"/>
        <v>33527.082999999999</v>
      </c>
      <c r="S380">
        <f t="shared" si="49"/>
        <v>3.6818233441161935E-5</v>
      </c>
    </row>
    <row r="381" spans="1:19" ht="12.95" customHeight="1" x14ac:dyDescent="0.2">
      <c r="A381" s="95" t="s">
        <v>1167</v>
      </c>
      <c r="B381" s="97" t="s">
        <v>151</v>
      </c>
      <c r="C381" s="96">
        <v>48561.245000000003</v>
      </c>
      <c r="D381" s="96" t="s">
        <v>162</v>
      </c>
      <c r="E381">
        <f t="shared" si="44"/>
        <v>22007.965653259409</v>
      </c>
      <c r="F381">
        <f t="shared" si="45"/>
        <v>22008</v>
      </c>
      <c r="G381">
        <f t="shared" si="46"/>
        <v>-2.6900799995928537E-2</v>
      </c>
      <c r="I381">
        <f t="shared" si="51"/>
        <v>-2.6900799995928537E-2</v>
      </c>
      <c r="Q381">
        <f t="shared" si="47"/>
        <v>-1.8636369042631166E-2</v>
      </c>
      <c r="R381" s="2">
        <f t="shared" si="48"/>
        <v>33542.745000000003</v>
      </c>
      <c r="S381">
        <f t="shared" si="49"/>
        <v>6.8300818981819692E-5</v>
      </c>
    </row>
    <row r="382" spans="1:19" ht="12.95" customHeight="1" x14ac:dyDescent="0.2">
      <c r="A382" s="95" t="s">
        <v>1069</v>
      </c>
      <c r="B382" s="97" t="s">
        <v>151</v>
      </c>
      <c r="C382" s="96">
        <v>48802.472999999998</v>
      </c>
      <c r="D382" s="96" t="s">
        <v>162</v>
      </c>
      <c r="E382">
        <f t="shared" si="44"/>
        <v>22315.963762585019</v>
      </c>
      <c r="F382">
        <f t="shared" si="45"/>
        <v>22316</v>
      </c>
      <c r="G382">
        <f t="shared" si="46"/>
        <v>-2.8381600001011975E-2</v>
      </c>
      <c r="K382">
        <f>+G382</f>
        <v>-2.8381600001011975E-2</v>
      </c>
      <c r="Q382">
        <f t="shared" si="47"/>
        <v>-1.9497928198433885E-2</v>
      </c>
      <c r="R382" s="2">
        <f t="shared" si="48"/>
        <v>33783.972999999998</v>
      </c>
      <c r="S382">
        <f t="shared" si="49"/>
        <v>7.8919624695921058E-5</v>
      </c>
    </row>
    <row r="383" spans="1:19" ht="12.95" customHeight="1" x14ac:dyDescent="0.2">
      <c r="A383" s="95" t="s">
        <v>1069</v>
      </c>
      <c r="B383" s="97" t="s">
        <v>151</v>
      </c>
      <c r="C383" s="96">
        <v>48802.476000000002</v>
      </c>
      <c r="D383" s="96" t="s">
        <v>162</v>
      </c>
      <c r="E383">
        <f t="shared" si="44"/>
        <v>22315.967592962625</v>
      </c>
      <c r="F383">
        <f t="shared" si="45"/>
        <v>22316</v>
      </c>
      <c r="G383">
        <f t="shared" si="46"/>
        <v>-2.5381599996762816E-2</v>
      </c>
      <c r="I383">
        <f t="shared" ref="I383:I414" si="52">+G383</f>
        <v>-2.5381599996762816E-2</v>
      </c>
      <c r="Q383">
        <f t="shared" si="47"/>
        <v>-1.9497928198433885E-2</v>
      </c>
      <c r="R383" s="2">
        <f t="shared" si="48"/>
        <v>33783.976000000002</v>
      </c>
      <c r="S383">
        <f t="shared" si="49"/>
        <v>3.4617593830451193E-5</v>
      </c>
    </row>
    <row r="384" spans="1:19" ht="12.95" customHeight="1" x14ac:dyDescent="0.2">
      <c r="A384" s="95" t="s">
        <v>1069</v>
      </c>
      <c r="B384" s="97" t="s">
        <v>151</v>
      </c>
      <c r="C384" s="96">
        <v>48802.478000000003</v>
      </c>
      <c r="D384" s="96" t="s">
        <v>162</v>
      </c>
      <c r="E384">
        <f t="shared" si="44"/>
        <v>22315.970146547694</v>
      </c>
      <c r="F384">
        <f t="shared" si="45"/>
        <v>22316</v>
      </c>
      <c r="G384">
        <f t="shared" si="46"/>
        <v>-2.3381599996355362E-2</v>
      </c>
      <c r="I384">
        <f t="shared" si="52"/>
        <v>-2.3381599996355362E-2</v>
      </c>
      <c r="Q384">
        <f t="shared" si="47"/>
        <v>-1.9497928198433885E-2</v>
      </c>
      <c r="R384" s="2">
        <f t="shared" si="48"/>
        <v>33783.978000000003</v>
      </c>
      <c r="S384">
        <f t="shared" si="49"/>
        <v>1.5082906633970639E-5</v>
      </c>
    </row>
    <row r="385" spans="1:19" ht="12.95" customHeight="1" x14ac:dyDescent="0.2">
      <c r="A385" s="95" t="s">
        <v>1069</v>
      </c>
      <c r="B385" s="97" t="s">
        <v>151</v>
      </c>
      <c r="C385" s="96">
        <v>48802.478000000003</v>
      </c>
      <c r="D385" s="96" t="s">
        <v>162</v>
      </c>
      <c r="E385">
        <f t="shared" si="44"/>
        <v>22315.970146547694</v>
      </c>
      <c r="F385">
        <f t="shared" si="45"/>
        <v>22316</v>
      </c>
      <c r="G385">
        <f t="shared" si="46"/>
        <v>-2.3381599996355362E-2</v>
      </c>
      <c r="I385">
        <f t="shared" si="52"/>
        <v>-2.3381599996355362E-2</v>
      </c>
      <c r="Q385">
        <f t="shared" si="47"/>
        <v>-1.9497928198433885E-2</v>
      </c>
      <c r="R385" s="2">
        <f t="shared" si="48"/>
        <v>33783.978000000003</v>
      </c>
      <c r="S385">
        <f t="shared" si="49"/>
        <v>1.5082906633970639E-5</v>
      </c>
    </row>
    <row r="386" spans="1:19" ht="12.95" customHeight="1" x14ac:dyDescent="0.2">
      <c r="A386" s="95" t="s">
        <v>1069</v>
      </c>
      <c r="B386" s="97" t="s">
        <v>151</v>
      </c>
      <c r="C386" s="96">
        <v>48802.485000000001</v>
      </c>
      <c r="D386" s="96" t="s">
        <v>162</v>
      </c>
      <c r="E386">
        <f t="shared" si="44"/>
        <v>22315.979084095427</v>
      </c>
      <c r="F386">
        <f t="shared" si="45"/>
        <v>22316</v>
      </c>
      <c r="G386">
        <f t="shared" si="46"/>
        <v>-1.6381599998567253E-2</v>
      </c>
      <c r="I386">
        <f t="shared" si="52"/>
        <v>-1.6381599998567253E-2</v>
      </c>
      <c r="Q386">
        <f t="shared" si="47"/>
        <v>-1.9497928198433885E-2</v>
      </c>
      <c r="R386" s="2">
        <f t="shared" si="48"/>
        <v>33783.985000000001</v>
      </c>
      <c r="S386">
        <f t="shared" si="49"/>
        <v>9.7115014492840014E-6</v>
      </c>
    </row>
    <row r="387" spans="1:19" ht="12.95" customHeight="1" x14ac:dyDescent="0.2">
      <c r="A387" s="95" t="s">
        <v>1069</v>
      </c>
      <c r="B387" s="97" t="s">
        <v>151</v>
      </c>
      <c r="C387" s="96">
        <v>48831.436000000002</v>
      </c>
      <c r="D387" s="96" t="s">
        <v>162</v>
      </c>
      <c r="E387">
        <f t="shared" si="44"/>
        <v>22352.943504739324</v>
      </c>
      <c r="F387">
        <f t="shared" si="45"/>
        <v>22353</v>
      </c>
      <c r="G387">
        <f t="shared" si="46"/>
        <v>-4.4247800004086457E-2</v>
      </c>
      <c r="I387">
        <f t="shared" si="52"/>
        <v>-4.4247800004086457E-2</v>
      </c>
      <c r="Q387">
        <f t="shared" si="47"/>
        <v>-1.960254285258542E-2</v>
      </c>
      <c r="R387" s="2">
        <f t="shared" si="48"/>
        <v>33812.936000000002</v>
      </c>
      <c r="S387">
        <f t="shared" si="49"/>
        <v>6.0738870006361303E-4</v>
      </c>
    </row>
    <row r="388" spans="1:19" ht="12.95" customHeight="1" x14ac:dyDescent="0.2">
      <c r="A388" s="95" t="s">
        <v>1069</v>
      </c>
      <c r="B388" s="97" t="s">
        <v>151</v>
      </c>
      <c r="C388" s="96">
        <v>48831.455000000002</v>
      </c>
      <c r="D388" s="96" t="s">
        <v>162</v>
      </c>
      <c r="E388">
        <f t="shared" si="44"/>
        <v>22352.967763797467</v>
      </c>
      <c r="F388">
        <f t="shared" si="45"/>
        <v>22353</v>
      </c>
      <c r="G388">
        <f t="shared" si="46"/>
        <v>-2.5247800003853627E-2</v>
      </c>
      <c r="I388">
        <f t="shared" si="52"/>
        <v>-2.5247800003853627E-2</v>
      </c>
      <c r="Q388">
        <f t="shared" si="47"/>
        <v>-1.960254285258542E-2</v>
      </c>
      <c r="R388" s="2">
        <f t="shared" si="48"/>
        <v>33812.955000000002</v>
      </c>
      <c r="S388">
        <f t="shared" si="49"/>
        <v>3.1868928303944829E-5</v>
      </c>
    </row>
    <row r="389" spans="1:19" ht="12.95" customHeight="1" x14ac:dyDescent="0.2">
      <c r="A389" s="95" t="s">
        <v>1069</v>
      </c>
      <c r="B389" s="97" t="s">
        <v>151</v>
      </c>
      <c r="C389" s="96">
        <v>48831.455999999998</v>
      </c>
      <c r="D389" s="96" t="s">
        <v>162</v>
      </c>
      <c r="E389">
        <f t="shared" si="44"/>
        <v>22352.969040589996</v>
      </c>
      <c r="F389">
        <f t="shared" si="45"/>
        <v>22353</v>
      </c>
      <c r="G389">
        <f t="shared" si="46"/>
        <v>-2.4247800007287879E-2</v>
      </c>
      <c r="I389">
        <f t="shared" si="52"/>
        <v>-2.4247800007287879E-2</v>
      </c>
      <c r="Q389">
        <f t="shared" si="47"/>
        <v>-1.960254285258542E-2</v>
      </c>
      <c r="R389" s="2">
        <f t="shared" si="48"/>
        <v>33812.955999999998</v>
      </c>
      <c r="S389">
        <f t="shared" si="49"/>
        <v>2.1578414033314387E-5</v>
      </c>
    </row>
    <row r="390" spans="1:19" ht="12.95" customHeight="1" x14ac:dyDescent="0.2">
      <c r="A390" s="95" t="s">
        <v>1069</v>
      </c>
      <c r="B390" s="97" t="s">
        <v>151</v>
      </c>
      <c r="C390" s="96">
        <v>48831.459000000003</v>
      </c>
      <c r="D390" s="96" t="s">
        <v>162</v>
      </c>
      <c r="E390">
        <f t="shared" si="44"/>
        <v>22352.972870967602</v>
      </c>
      <c r="F390">
        <f t="shared" si="45"/>
        <v>22353</v>
      </c>
      <c r="G390">
        <f t="shared" si="46"/>
        <v>-2.1247800003038719E-2</v>
      </c>
      <c r="I390">
        <f t="shared" si="52"/>
        <v>-2.1247800003038719E-2</v>
      </c>
      <c r="Q390">
        <f t="shared" si="47"/>
        <v>-1.960254285258542E-2</v>
      </c>
      <c r="R390" s="2">
        <f t="shared" si="48"/>
        <v>33812.959000000003</v>
      </c>
      <c r="S390">
        <f t="shared" si="49"/>
        <v>2.7068710911177119E-6</v>
      </c>
    </row>
    <row r="391" spans="1:19" ht="12.95" customHeight="1" x14ac:dyDescent="0.2">
      <c r="A391" s="95" t="s">
        <v>1069</v>
      </c>
      <c r="B391" s="97" t="s">
        <v>151</v>
      </c>
      <c r="C391" s="96">
        <v>48831.461000000003</v>
      </c>
      <c r="D391" s="96" t="s">
        <v>162</v>
      </c>
      <c r="E391">
        <f t="shared" si="44"/>
        <v>22352.975424552671</v>
      </c>
      <c r="F391">
        <f t="shared" si="45"/>
        <v>22353</v>
      </c>
      <c r="G391">
        <f t="shared" si="46"/>
        <v>-1.9247800002631266E-2</v>
      </c>
      <c r="I391">
        <f t="shared" si="52"/>
        <v>-1.9247800002631266E-2</v>
      </c>
      <c r="Q391">
        <f t="shared" si="47"/>
        <v>-1.960254285258542E-2</v>
      </c>
      <c r="R391" s="2">
        <f t="shared" si="48"/>
        <v>33812.961000000003</v>
      </c>
      <c r="S391">
        <f t="shared" si="49"/>
        <v>1.2584248959359531E-7</v>
      </c>
    </row>
    <row r="392" spans="1:19" ht="12.95" customHeight="1" x14ac:dyDescent="0.2">
      <c r="A392" s="95" t="s">
        <v>1069</v>
      </c>
      <c r="B392" s="97" t="s">
        <v>151</v>
      </c>
      <c r="C392" s="96">
        <v>48831.462</v>
      </c>
      <c r="D392" s="96" t="s">
        <v>162</v>
      </c>
      <c r="E392">
        <f t="shared" si="44"/>
        <v>22352.9767013452</v>
      </c>
      <c r="F392">
        <f t="shared" si="45"/>
        <v>22353</v>
      </c>
      <c r="G392">
        <f t="shared" si="46"/>
        <v>-1.8247800006065518E-2</v>
      </c>
      <c r="I392">
        <f t="shared" si="52"/>
        <v>-1.8247800006065518E-2</v>
      </c>
      <c r="Q392">
        <f t="shared" si="47"/>
        <v>-1.960254285258542E-2</v>
      </c>
      <c r="R392" s="2">
        <f t="shared" si="48"/>
        <v>33812.962</v>
      </c>
      <c r="S392">
        <f t="shared" si="49"/>
        <v>1.8353281801968464E-6</v>
      </c>
    </row>
    <row r="393" spans="1:19" ht="12.95" customHeight="1" x14ac:dyDescent="0.2">
      <c r="A393" s="95" t="s">
        <v>1206</v>
      </c>
      <c r="B393" s="97" t="s">
        <v>151</v>
      </c>
      <c r="C393" s="96">
        <v>48834.586000000003</v>
      </c>
      <c r="D393" s="96" t="s">
        <v>162</v>
      </c>
      <c r="E393">
        <f t="shared" si="44"/>
        <v>22356.965401220565</v>
      </c>
      <c r="F393">
        <f t="shared" si="45"/>
        <v>22357</v>
      </c>
      <c r="G393">
        <f t="shared" si="46"/>
        <v>-2.709820000018226E-2</v>
      </c>
      <c r="I393">
        <f t="shared" si="52"/>
        <v>-2.709820000018226E-2</v>
      </c>
      <c r="Q393">
        <f t="shared" si="47"/>
        <v>-1.9613866878573093E-2</v>
      </c>
      <c r="R393" s="2">
        <f t="shared" si="48"/>
        <v>33816.086000000003</v>
      </c>
      <c r="S393">
        <f t="shared" si="49"/>
        <v>5.6015242275216007E-5</v>
      </c>
    </row>
    <row r="394" spans="1:19" ht="12.95" customHeight="1" x14ac:dyDescent="0.2">
      <c r="A394" s="16" t="s">
        <v>102</v>
      </c>
      <c r="C394" s="26">
        <v>48852.603000000003</v>
      </c>
      <c r="D394" s="26"/>
      <c r="E394">
        <f t="shared" si="44"/>
        <v>22379.9693723007</v>
      </c>
      <c r="F394">
        <f t="shared" si="45"/>
        <v>22380</v>
      </c>
      <c r="G394">
        <f t="shared" si="46"/>
        <v>-2.3988000000827014E-2</v>
      </c>
      <c r="I394">
        <f t="shared" si="52"/>
        <v>-2.3988000000827014E-2</v>
      </c>
      <c r="Q394">
        <f t="shared" si="47"/>
        <v>-1.9679034303580072E-2</v>
      </c>
      <c r="R394" s="2">
        <f t="shared" si="48"/>
        <v>33834.103000000003</v>
      </c>
      <c r="S394">
        <f t="shared" si="49"/>
        <v>1.8567185380050825E-5</v>
      </c>
    </row>
    <row r="395" spans="1:19" ht="12.95" customHeight="1" x14ac:dyDescent="0.2">
      <c r="A395" s="95" t="s">
        <v>1206</v>
      </c>
      <c r="B395" s="97" t="s">
        <v>151</v>
      </c>
      <c r="C395" s="96">
        <v>48853.385000000002</v>
      </c>
      <c r="D395" s="96" t="s">
        <v>162</v>
      </c>
      <c r="E395">
        <f t="shared" si="44"/>
        <v>22380.967824062074</v>
      </c>
      <c r="F395">
        <f t="shared" si="45"/>
        <v>22381</v>
      </c>
      <c r="G395">
        <f t="shared" si="46"/>
        <v>-2.5200600000971463E-2</v>
      </c>
      <c r="I395">
        <f t="shared" si="52"/>
        <v>-2.5200600000971463E-2</v>
      </c>
      <c r="Q395">
        <f t="shared" si="47"/>
        <v>-1.9681869767491596E-2</v>
      </c>
      <c r="R395" s="2">
        <f t="shared" si="48"/>
        <v>33834.885000000002</v>
      </c>
      <c r="S395">
        <f t="shared" si="49"/>
        <v>3.0456383389924745E-5</v>
      </c>
    </row>
    <row r="396" spans="1:19" ht="12.95" customHeight="1" x14ac:dyDescent="0.2">
      <c r="A396" s="95" t="s">
        <v>1069</v>
      </c>
      <c r="B396" s="97" t="s">
        <v>151</v>
      </c>
      <c r="C396" s="96">
        <v>48860.423000000003</v>
      </c>
      <c r="D396" s="96" t="s">
        <v>162</v>
      </c>
      <c r="E396">
        <f t="shared" si="44"/>
        <v>22389.953889914435</v>
      </c>
      <c r="F396">
        <f t="shared" si="45"/>
        <v>22390</v>
      </c>
      <c r="G396">
        <f t="shared" si="46"/>
        <v>-3.6113999994995538E-2</v>
      </c>
      <c r="I396">
        <f t="shared" si="52"/>
        <v>-3.6113999994995538E-2</v>
      </c>
      <c r="Q396">
        <f t="shared" si="47"/>
        <v>-1.9707396808721085E-2</v>
      </c>
      <c r="R396" s="2">
        <f t="shared" si="48"/>
        <v>33841.923000000003</v>
      </c>
      <c r="S396">
        <f t="shared" si="49"/>
        <v>2.6917662811187104E-4</v>
      </c>
    </row>
    <row r="397" spans="1:19" ht="12.95" customHeight="1" x14ac:dyDescent="0.2">
      <c r="A397" s="95" t="s">
        <v>1069</v>
      </c>
      <c r="B397" s="97" t="s">
        <v>151</v>
      </c>
      <c r="C397" s="96">
        <v>48860.425000000003</v>
      </c>
      <c r="D397" s="96" t="s">
        <v>162</v>
      </c>
      <c r="E397">
        <f t="shared" si="44"/>
        <v>22389.956443499505</v>
      </c>
      <c r="F397">
        <f t="shared" si="45"/>
        <v>22390</v>
      </c>
      <c r="G397">
        <f t="shared" si="46"/>
        <v>-3.4113999994588085E-2</v>
      </c>
      <c r="I397">
        <f t="shared" si="52"/>
        <v>-3.4113999994588085E-2</v>
      </c>
      <c r="Q397">
        <f t="shared" si="47"/>
        <v>-1.9707396808721085E-2</v>
      </c>
      <c r="R397" s="2">
        <f t="shared" si="48"/>
        <v>33841.925000000003</v>
      </c>
      <c r="S397">
        <f t="shared" si="49"/>
        <v>2.0755021535503318E-4</v>
      </c>
    </row>
    <row r="398" spans="1:19" ht="12.95" customHeight="1" x14ac:dyDescent="0.2">
      <c r="A398" s="95" t="s">
        <v>1069</v>
      </c>
      <c r="B398" s="97" t="s">
        <v>151</v>
      </c>
      <c r="C398" s="96">
        <v>48860.425999999999</v>
      </c>
      <c r="D398" s="96" t="s">
        <v>162</v>
      </c>
      <c r="E398">
        <f t="shared" si="44"/>
        <v>22389.957720292034</v>
      </c>
      <c r="F398">
        <f t="shared" si="45"/>
        <v>22390</v>
      </c>
      <c r="G398">
        <f t="shared" si="46"/>
        <v>-3.3113999998022337E-2</v>
      </c>
      <c r="I398">
        <f t="shared" si="52"/>
        <v>-3.3113999998022337E-2</v>
      </c>
      <c r="Q398">
        <f t="shared" si="47"/>
        <v>-1.9707396808721085E-2</v>
      </c>
      <c r="R398" s="2">
        <f t="shared" si="48"/>
        <v>33841.925999999999</v>
      </c>
      <c r="S398">
        <f t="shared" si="49"/>
        <v>1.7973700907538247E-4</v>
      </c>
    </row>
    <row r="399" spans="1:19" ht="12.95" customHeight="1" x14ac:dyDescent="0.2">
      <c r="A399" s="95" t="s">
        <v>1069</v>
      </c>
      <c r="B399" s="97" t="s">
        <v>151</v>
      </c>
      <c r="C399" s="96">
        <v>48860.434999999998</v>
      </c>
      <c r="D399" s="96" t="s">
        <v>162</v>
      </c>
      <c r="E399">
        <f t="shared" si="44"/>
        <v>22389.969211424836</v>
      </c>
      <c r="F399">
        <f t="shared" si="45"/>
        <v>22390</v>
      </c>
      <c r="G399">
        <f t="shared" si="46"/>
        <v>-2.4113999999826774E-2</v>
      </c>
      <c r="I399">
        <f t="shared" si="52"/>
        <v>-2.4113999999826774E-2</v>
      </c>
      <c r="Q399">
        <f t="shared" si="47"/>
        <v>-1.9707396808721085E-2</v>
      </c>
      <c r="R399" s="2">
        <f t="shared" si="48"/>
        <v>33841.934999999998</v>
      </c>
      <c r="S399">
        <f t="shared" si="49"/>
        <v>1.941815168386284E-5</v>
      </c>
    </row>
    <row r="400" spans="1:19" ht="12.95" customHeight="1" x14ac:dyDescent="0.2">
      <c r="A400" s="95" t="s">
        <v>1069</v>
      </c>
      <c r="B400" s="97" t="s">
        <v>151</v>
      </c>
      <c r="C400" s="96">
        <v>48860.434999999998</v>
      </c>
      <c r="D400" s="96" t="s">
        <v>162</v>
      </c>
      <c r="E400">
        <f t="shared" si="44"/>
        <v>22389.969211424836</v>
      </c>
      <c r="F400">
        <f t="shared" si="45"/>
        <v>22390</v>
      </c>
      <c r="G400">
        <f t="shared" si="46"/>
        <v>-2.4113999999826774E-2</v>
      </c>
      <c r="I400">
        <f t="shared" si="52"/>
        <v>-2.4113999999826774E-2</v>
      </c>
      <c r="Q400">
        <f t="shared" si="47"/>
        <v>-1.9707396808721085E-2</v>
      </c>
      <c r="R400" s="2">
        <f t="shared" si="48"/>
        <v>33841.934999999998</v>
      </c>
      <c r="S400">
        <f t="shared" si="49"/>
        <v>1.941815168386284E-5</v>
      </c>
    </row>
    <row r="401" spans="1:19" ht="12.95" customHeight="1" x14ac:dyDescent="0.2">
      <c r="A401" s="95" t="s">
        <v>1069</v>
      </c>
      <c r="B401" s="97" t="s">
        <v>151</v>
      </c>
      <c r="C401" s="96">
        <v>48860.436000000002</v>
      </c>
      <c r="D401" s="96" t="s">
        <v>162</v>
      </c>
      <c r="E401">
        <f t="shared" si="44"/>
        <v>22389.970488217376</v>
      </c>
      <c r="F401">
        <f t="shared" si="45"/>
        <v>22390</v>
      </c>
      <c r="G401">
        <f t="shared" si="46"/>
        <v>-2.3113999995985068E-2</v>
      </c>
      <c r="I401">
        <f t="shared" si="52"/>
        <v>-2.3113999995985068E-2</v>
      </c>
      <c r="Q401">
        <f t="shared" si="47"/>
        <v>-1.9707396808721085E-2</v>
      </c>
      <c r="R401" s="2">
        <f t="shared" si="48"/>
        <v>33841.936000000002</v>
      </c>
      <c r="S401">
        <f t="shared" si="49"/>
        <v>1.1604945275477128E-5</v>
      </c>
    </row>
    <row r="402" spans="1:19" ht="12.95" customHeight="1" x14ac:dyDescent="0.2">
      <c r="A402" s="95" t="s">
        <v>1069</v>
      </c>
      <c r="B402" s="97" t="s">
        <v>151</v>
      </c>
      <c r="C402" s="96">
        <v>48860.440999999999</v>
      </c>
      <c r="D402" s="96" t="s">
        <v>162</v>
      </c>
      <c r="E402">
        <f t="shared" si="44"/>
        <v>22389.976872180039</v>
      </c>
      <c r="F402">
        <f t="shared" si="45"/>
        <v>22390</v>
      </c>
      <c r="G402">
        <f t="shared" si="46"/>
        <v>-1.8113999998604413E-2</v>
      </c>
      <c r="I402">
        <f t="shared" si="52"/>
        <v>-1.8113999998604413E-2</v>
      </c>
      <c r="Q402">
        <f t="shared" si="47"/>
        <v>-1.9707396808721085E-2</v>
      </c>
      <c r="R402" s="2">
        <f t="shared" si="48"/>
        <v>33841.940999999999</v>
      </c>
      <c r="S402">
        <f t="shared" si="49"/>
        <v>2.5389133944899857E-6</v>
      </c>
    </row>
    <row r="403" spans="1:19" ht="12.95" customHeight="1" x14ac:dyDescent="0.2">
      <c r="A403" s="95" t="s">
        <v>1069</v>
      </c>
      <c r="B403" s="97" t="s">
        <v>151</v>
      </c>
      <c r="C403" s="96">
        <v>48867.476999999999</v>
      </c>
      <c r="D403" s="96" t="s">
        <v>162</v>
      </c>
      <c r="E403">
        <f t="shared" si="44"/>
        <v>22398.960384447335</v>
      </c>
      <c r="F403">
        <f t="shared" si="45"/>
        <v>22399</v>
      </c>
      <c r="G403">
        <f t="shared" si="46"/>
        <v>-3.1027400007587858E-2</v>
      </c>
      <c r="I403">
        <f t="shared" si="52"/>
        <v>-3.1027400007587858E-2</v>
      </c>
      <c r="Q403">
        <f t="shared" si="47"/>
        <v>-1.9732938008796982E-2</v>
      </c>
      <c r="R403" s="2">
        <f t="shared" si="48"/>
        <v>33848.976999999999</v>
      </c>
      <c r="S403">
        <f t="shared" si="49"/>
        <v>1.2756487184213116E-4</v>
      </c>
    </row>
    <row r="404" spans="1:19" ht="12.95" customHeight="1" x14ac:dyDescent="0.2">
      <c r="A404" s="95" t="s">
        <v>1206</v>
      </c>
      <c r="B404" s="97" t="s">
        <v>151</v>
      </c>
      <c r="C404" s="96">
        <v>48882.375</v>
      </c>
      <c r="D404" s="96" t="s">
        <v>162</v>
      </c>
      <c r="E404">
        <f t="shared" si="44"/>
        <v>22417.982039614784</v>
      </c>
      <c r="F404">
        <f t="shared" si="45"/>
        <v>22418</v>
      </c>
      <c r="G404">
        <f t="shared" si="46"/>
        <v>-1.40668000021833E-2</v>
      </c>
      <c r="I404">
        <f t="shared" si="52"/>
        <v>-1.40668000021833E-2</v>
      </c>
      <c r="Q404">
        <f t="shared" si="47"/>
        <v>-1.978690481702066E-2</v>
      </c>
      <c r="R404" s="2">
        <f t="shared" si="48"/>
        <v>33863.875</v>
      </c>
      <c r="S404">
        <f t="shared" si="49"/>
        <v>3.2719599092725559E-5</v>
      </c>
    </row>
    <row r="405" spans="1:19" ht="12.95" customHeight="1" x14ac:dyDescent="0.2">
      <c r="A405" s="16" t="s">
        <v>102</v>
      </c>
      <c r="C405" s="26">
        <v>48888.631000000001</v>
      </c>
      <c r="D405" s="26"/>
      <c r="E405">
        <f t="shared" ref="E405:E468" si="53">+(C405-C$7)/C$8</f>
        <v>22425.969653705775</v>
      </c>
      <c r="F405">
        <f t="shared" ref="F405:F468" si="54">ROUND(2*E405,0)/2</f>
        <v>22426</v>
      </c>
      <c r="G405">
        <f t="shared" ref="G405:G468" si="55">+C405-(C$7+F405*C$8)</f>
        <v>-2.3767600003338885E-2</v>
      </c>
      <c r="I405">
        <f t="shared" si="52"/>
        <v>-2.3767600003338885E-2</v>
      </c>
      <c r="Q405">
        <f t="shared" ref="Q405:Q468" si="56">+D$11+D$12*F405+D$13*F405^2</f>
        <v>-1.9809646562103017E-2</v>
      </c>
      <c r="R405" s="2">
        <f t="shared" ref="R405:R468" si="57">+C405-15018.5</f>
        <v>33870.131000000001</v>
      </c>
      <c r="S405">
        <f t="shared" ref="S405:S468" si="58">+(Q405-G405)^2</f>
        <v>1.5665395442990846E-5</v>
      </c>
    </row>
    <row r="406" spans="1:19" ht="12.95" customHeight="1" x14ac:dyDescent="0.2">
      <c r="A406" s="16" t="s">
        <v>102</v>
      </c>
      <c r="C406" s="26">
        <v>48917.607000000004</v>
      </c>
      <c r="D406" s="26"/>
      <c r="E406">
        <f t="shared" si="53"/>
        <v>22462.965994163016</v>
      </c>
      <c r="F406">
        <f t="shared" si="54"/>
        <v>22463</v>
      </c>
      <c r="G406">
        <f t="shared" si="55"/>
        <v>-2.6633800000126939E-2</v>
      </c>
      <c r="I406">
        <f t="shared" si="52"/>
        <v>-2.6633800000126939E-2</v>
      </c>
      <c r="Q406">
        <f t="shared" si="56"/>
        <v>-1.9914972654585757E-2</v>
      </c>
      <c r="R406" s="2">
        <f t="shared" si="57"/>
        <v>33899.107000000004</v>
      </c>
      <c r="S406">
        <f t="shared" si="58"/>
        <v>4.5142640899191976E-5</v>
      </c>
    </row>
    <row r="407" spans="1:19" ht="12.95" customHeight="1" x14ac:dyDescent="0.2">
      <c r="A407" s="95" t="s">
        <v>1206</v>
      </c>
      <c r="B407" s="97" t="s">
        <v>151</v>
      </c>
      <c r="C407" s="96">
        <v>48922.32</v>
      </c>
      <c r="D407" s="96" t="s">
        <v>162</v>
      </c>
      <c r="E407">
        <f t="shared" si="53"/>
        <v>22468.983517374461</v>
      </c>
      <c r="F407">
        <f t="shared" si="54"/>
        <v>22469</v>
      </c>
      <c r="G407">
        <f t="shared" si="55"/>
        <v>-1.2909400007629301E-2</v>
      </c>
      <c r="I407">
        <f t="shared" si="52"/>
        <v>-1.2909400007629301E-2</v>
      </c>
      <c r="Q407">
        <f t="shared" si="56"/>
        <v>-1.9932075110748744E-2</v>
      </c>
      <c r="R407" s="2">
        <f t="shared" si="57"/>
        <v>33903.82</v>
      </c>
      <c r="S407">
        <f t="shared" si="58"/>
        <v>4.9317965603973674E-5</v>
      </c>
    </row>
    <row r="408" spans="1:19" ht="12.95" customHeight="1" x14ac:dyDescent="0.2">
      <c r="A408" s="16" t="s">
        <v>102</v>
      </c>
      <c r="C408" s="26">
        <v>49122.811999999998</v>
      </c>
      <c r="D408" s="26"/>
      <c r="E408">
        <f t="shared" si="53"/>
        <v>22724.970206046219</v>
      </c>
      <c r="F408">
        <f t="shared" si="54"/>
        <v>22725</v>
      </c>
      <c r="G408">
        <f t="shared" si="55"/>
        <v>-2.3335000005317852E-2</v>
      </c>
      <c r="I408">
        <f t="shared" si="52"/>
        <v>-2.3335000005317852E-2</v>
      </c>
      <c r="Q408">
        <f t="shared" si="56"/>
        <v>-2.0667642019044627E-2</v>
      </c>
      <c r="R408" s="2">
        <f t="shared" si="57"/>
        <v>34104.311999999998</v>
      </c>
      <c r="S408">
        <f t="shared" si="58"/>
        <v>7.1147986269355538E-6</v>
      </c>
    </row>
    <row r="409" spans="1:19" ht="12.95" customHeight="1" x14ac:dyDescent="0.2">
      <c r="A409" s="95" t="s">
        <v>1247</v>
      </c>
      <c r="B409" s="97" t="s">
        <v>151</v>
      </c>
      <c r="C409" s="96">
        <v>49145.516000000003</v>
      </c>
      <c r="D409" s="96" t="s">
        <v>162</v>
      </c>
      <c r="E409">
        <f t="shared" si="53"/>
        <v>22753.958503731938</v>
      </c>
      <c r="F409">
        <f t="shared" si="54"/>
        <v>22754</v>
      </c>
      <c r="G409">
        <f t="shared" si="55"/>
        <v>-3.2500400004209951E-2</v>
      </c>
      <c r="I409">
        <f t="shared" si="52"/>
        <v>-3.2500400004209951E-2</v>
      </c>
      <c r="Q409">
        <f t="shared" si="56"/>
        <v>-2.0751690321242029E-2</v>
      </c>
      <c r="R409" s="2">
        <f t="shared" si="57"/>
        <v>34127.016000000003</v>
      </c>
      <c r="S409">
        <f t="shared" si="58"/>
        <v>1.380321792146642E-4</v>
      </c>
    </row>
    <row r="410" spans="1:19" ht="12.95" customHeight="1" x14ac:dyDescent="0.2">
      <c r="A410" s="95" t="s">
        <v>1247</v>
      </c>
      <c r="B410" s="97" t="s">
        <v>151</v>
      </c>
      <c r="C410" s="96">
        <v>49167.447</v>
      </c>
      <c r="D410" s="96" t="s">
        <v>162</v>
      </c>
      <c r="E410">
        <f t="shared" si="53"/>
        <v>22781.959840789077</v>
      </c>
      <c r="F410">
        <f t="shared" si="54"/>
        <v>22782</v>
      </c>
      <c r="G410">
        <f t="shared" si="55"/>
        <v>-3.1453200004762039E-2</v>
      </c>
      <c r="I410">
        <f t="shared" si="52"/>
        <v>-3.1453200004762039E-2</v>
      </c>
      <c r="Q410">
        <f t="shared" si="56"/>
        <v>-2.0832979896979353E-2</v>
      </c>
      <c r="R410" s="2">
        <f t="shared" si="57"/>
        <v>34148.947</v>
      </c>
      <c r="S410">
        <f t="shared" si="58"/>
        <v>1.1278907513775167E-4</v>
      </c>
    </row>
    <row r="411" spans="1:19" ht="12.95" customHeight="1" x14ac:dyDescent="0.2">
      <c r="A411" s="16" t="s">
        <v>102</v>
      </c>
      <c r="C411" s="26">
        <v>49195.644</v>
      </c>
      <c r="D411" s="26"/>
      <c r="E411">
        <f t="shared" si="53"/>
        <v>22817.961559862542</v>
      </c>
      <c r="F411">
        <f t="shared" si="54"/>
        <v>22818</v>
      </c>
      <c r="G411">
        <f t="shared" si="55"/>
        <v>-3.0106799997156486E-2</v>
      </c>
      <c r="I411">
        <f t="shared" si="52"/>
        <v>-3.0106799997156486E-2</v>
      </c>
      <c r="Q411">
        <f t="shared" si="56"/>
        <v>-2.0937696436044321E-2</v>
      </c>
      <c r="R411" s="2">
        <f t="shared" si="57"/>
        <v>34177.144</v>
      </c>
      <c r="S411">
        <f t="shared" si="58"/>
        <v>8.4072460114399791E-5</v>
      </c>
    </row>
    <row r="412" spans="1:19" ht="12.95" customHeight="1" x14ac:dyDescent="0.2">
      <c r="A412" s="95" t="s">
        <v>1256</v>
      </c>
      <c r="B412" s="97" t="s">
        <v>151</v>
      </c>
      <c r="C412" s="96">
        <v>49207.392699999997</v>
      </c>
      <c r="D412" s="96" t="s">
        <v>162</v>
      </c>
      <c r="E412">
        <f t="shared" si="53"/>
        <v>22832.962212303522</v>
      </c>
      <c r="F412">
        <f t="shared" si="54"/>
        <v>22833</v>
      </c>
      <c r="G412">
        <f t="shared" si="55"/>
        <v>-2.9595800006063655E-2</v>
      </c>
      <c r="I412">
        <f t="shared" si="52"/>
        <v>-2.9595800006063655E-2</v>
      </c>
      <c r="Q412">
        <f t="shared" si="56"/>
        <v>-2.0981395188540475E-2</v>
      </c>
      <c r="R412" s="2">
        <f t="shared" si="57"/>
        <v>34188.892699999997</v>
      </c>
      <c r="S412">
        <f t="shared" si="58"/>
        <v>7.4207970360166571E-5</v>
      </c>
    </row>
    <row r="413" spans="1:19" ht="12.95" customHeight="1" x14ac:dyDescent="0.2">
      <c r="A413" s="95" t="s">
        <v>1256</v>
      </c>
      <c r="B413" s="97" t="s">
        <v>151</v>
      </c>
      <c r="C413" s="96">
        <v>49207.392800000001</v>
      </c>
      <c r="D413" s="96" t="s">
        <v>162</v>
      </c>
      <c r="E413">
        <f t="shared" si="53"/>
        <v>22832.962339982783</v>
      </c>
      <c r="F413">
        <f t="shared" si="54"/>
        <v>22833</v>
      </c>
      <c r="G413">
        <f t="shared" si="55"/>
        <v>-2.949580000131391E-2</v>
      </c>
      <c r="I413">
        <f t="shared" si="52"/>
        <v>-2.949580000131391E-2</v>
      </c>
      <c r="Q413">
        <f t="shared" si="56"/>
        <v>-2.0981395188540475E-2</v>
      </c>
      <c r="R413" s="2">
        <f t="shared" si="57"/>
        <v>34188.892800000001</v>
      </c>
      <c r="S413">
        <f t="shared" si="58"/>
        <v>7.2495089315779439E-5</v>
      </c>
    </row>
    <row r="414" spans="1:19" ht="12.95" customHeight="1" x14ac:dyDescent="0.2">
      <c r="A414" s="95" t="s">
        <v>1262</v>
      </c>
      <c r="B414" s="97" t="s">
        <v>151</v>
      </c>
      <c r="C414" s="96">
        <v>49207.394</v>
      </c>
      <c r="D414" s="96" t="s">
        <v>162</v>
      </c>
      <c r="E414">
        <f t="shared" si="53"/>
        <v>22832.96387213382</v>
      </c>
      <c r="F414">
        <f t="shared" si="54"/>
        <v>22833</v>
      </c>
      <c r="G414">
        <f t="shared" si="55"/>
        <v>-2.8295800002524629E-2</v>
      </c>
      <c r="I414">
        <f t="shared" si="52"/>
        <v>-2.8295800002524629E-2</v>
      </c>
      <c r="Q414">
        <f t="shared" si="56"/>
        <v>-2.0981395188540475E-2</v>
      </c>
      <c r="R414" s="2">
        <f t="shared" si="57"/>
        <v>34188.894</v>
      </c>
      <c r="S414">
        <f t="shared" si="58"/>
        <v>5.3500517782834572E-5</v>
      </c>
    </row>
    <row r="415" spans="1:19" ht="12.95" customHeight="1" x14ac:dyDescent="0.2">
      <c r="A415" s="16" t="s">
        <v>102</v>
      </c>
      <c r="C415" s="26">
        <v>49213.661</v>
      </c>
      <c r="D415" s="26"/>
      <c r="E415">
        <f t="shared" si="53"/>
        <v>22840.965530942682</v>
      </c>
      <c r="F415">
        <f t="shared" si="54"/>
        <v>22841</v>
      </c>
      <c r="G415">
        <f t="shared" si="55"/>
        <v>-2.6996599997801241E-2</v>
      </c>
      <c r="I415">
        <f t="shared" ref="I415:I446" si="59">+G415</f>
        <v>-2.6996599997801241E-2</v>
      </c>
      <c r="Q415">
        <f t="shared" si="56"/>
        <v>-2.1004717271524455E-2</v>
      </c>
      <c r="R415" s="2">
        <f t="shared" si="57"/>
        <v>34195.161</v>
      </c>
      <c r="S415">
        <f t="shared" si="58"/>
        <v>3.5902658605454126E-5</v>
      </c>
    </row>
    <row r="416" spans="1:19" ht="12.95" customHeight="1" x14ac:dyDescent="0.2">
      <c r="A416" s="16" t="s">
        <v>102</v>
      </c>
      <c r="C416" s="26">
        <v>49213.665000000001</v>
      </c>
      <c r="D416" s="26"/>
      <c r="E416">
        <f t="shared" si="53"/>
        <v>22840.970638112816</v>
      </c>
      <c r="F416">
        <f t="shared" si="54"/>
        <v>22841</v>
      </c>
      <c r="G416">
        <f t="shared" si="55"/>
        <v>-2.2996599996986333E-2</v>
      </c>
      <c r="I416">
        <f t="shared" si="59"/>
        <v>-2.2996599996986333E-2</v>
      </c>
      <c r="Q416">
        <f t="shared" si="56"/>
        <v>-2.1004717271524455E-2</v>
      </c>
      <c r="R416" s="2">
        <f t="shared" si="57"/>
        <v>34195.165000000001</v>
      </c>
      <c r="S416">
        <f t="shared" si="58"/>
        <v>3.9675967919934407E-6</v>
      </c>
    </row>
    <row r="417" spans="1:19" ht="12.95" customHeight="1" x14ac:dyDescent="0.2">
      <c r="A417" s="95" t="s">
        <v>1069</v>
      </c>
      <c r="B417" s="97" t="s">
        <v>151</v>
      </c>
      <c r="C417" s="96">
        <v>49214.446000000004</v>
      </c>
      <c r="D417" s="96" t="s">
        <v>162</v>
      </c>
      <c r="E417">
        <f t="shared" si="53"/>
        <v>22841.967813081661</v>
      </c>
      <c r="F417">
        <f t="shared" si="54"/>
        <v>22842</v>
      </c>
      <c r="G417">
        <f t="shared" si="55"/>
        <v>-2.5209199993696529E-2</v>
      </c>
      <c r="I417">
        <f t="shared" si="59"/>
        <v>-2.5209199993696529E-2</v>
      </c>
      <c r="Q417">
        <f t="shared" si="56"/>
        <v>-2.1007633318500037E-2</v>
      </c>
      <c r="R417" s="2">
        <f t="shared" si="57"/>
        <v>34195.946000000004</v>
      </c>
      <c r="S417">
        <f t="shared" si="58"/>
        <v>1.765316252612171E-5</v>
      </c>
    </row>
    <row r="418" spans="1:19" ht="12.95" customHeight="1" x14ac:dyDescent="0.2">
      <c r="A418" s="95" t="s">
        <v>1069</v>
      </c>
      <c r="B418" s="97" t="s">
        <v>151</v>
      </c>
      <c r="C418" s="96">
        <v>49214.449000000001</v>
      </c>
      <c r="D418" s="96" t="s">
        <v>162</v>
      </c>
      <c r="E418">
        <f t="shared" si="53"/>
        <v>22841.971643459259</v>
      </c>
      <c r="F418">
        <f t="shared" si="54"/>
        <v>22842</v>
      </c>
      <c r="G418">
        <f t="shared" si="55"/>
        <v>-2.2209199996723328E-2</v>
      </c>
      <c r="I418">
        <f t="shared" si="59"/>
        <v>-2.2209199996723328E-2</v>
      </c>
      <c r="Q418">
        <f t="shared" si="56"/>
        <v>-2.1007633318500037E-2</v>
      </c>
      <c r="R418" s="2">
        <f t="shared" si="57"/>
        <v>34195.949000000001</v>
      </c>
      <c r="S418">
        <f t="shared" si="58"/>
        <v>1.443762482216554E-6</v>
      </c>
    </row>
    <row r="419" spans="1:19" ht="12.95" customHeight="1" x14ac:dyDescent="0.2">
      <c r="A419" s="95" t="s">
        <v>1069</v>
      </c>
      <c r="B419" s="97" t="s">
        <v>151</v>
      </c>
      <c r="C419" s="96">
        <v>49214.457000000002</v>
      </c>
      <c r="D419" s="96" t="s">
        <v>162</v>
      </c>
      <c r="E419">
        <f t="shared" si="53"/>
        <v>22841.981857799528</v>
      </c>
      <c r="F419">
        <f t="shared" si="54"/>
        <v>22842</v>
      </c>
      <c r="G419">
        <f t="shared" si="55"/>
        <v>-1.4209199995093513E-2</v>
      </c>
      <c r="I419">
        <f t="shared" si="59"/>
        <v>-1.4209199995093513E-2</v>
      </c>
      <c r="Q419">
        <f t="shared" si="56"/>
        <v>-2.1007633318500037E-2</v>
      </c>
      <c r="R419" s="2">
        <f t="shared" si="57"/>
        <v>34195.957000000002</v>
      </c>
      <c r="S419">
        <f t="shared" si="58"/>
        <v>4.6218695652804265E-5</v>
      </c>
    </row>
    <row r="420" spans="1:19" ht="12.95" customHeight="1" x14ac:dyDescent="0.2">
      <c r="A420" s="95" t="s">
        <v>1069</v>
      </c>
      <c r="B420" s="97" t="s">
        <v>151</v>
      </c>
      <c r="C420" s="96">
        <v>49218.364000000001</v>
      </c>
      <c r="D420" s="96" t="s">
        <v>162</v>
      </c>
      <c r="E420">
        <f t="shared" si="53"/>
        <v>22846.970286228796</v>
      </c>
      <c r="F420">
        <f t="shared" si="54"/>
        <v>22847</v>
      </c>
      <c r="G420">
        <f t="shared" si="55"/>
        <v>-2.3272200000064913E-2</v>
      </c>
      <c r="I420">
        <f t="shared" si="59"/>
        <v>-2.3272200000064913E-2</v>
      </c>
      <c r="Q420">
        <f t="shared" si="56"/>
        <v>-2.10222161753865E-2</v>
      </c>
      <c r="R420" s="2">
        <f t="shared" si="57"/>
        <v>34199.864000000001</v>
      </c>
      <c r="S420">
        <f t="shared" si="58"/>
        <v>5.0624272113144988E-6</v>
      </c>
    </row>
    <row r="421" spans="1:19" ht="12.95" customHeight="1" x14ac:dyDescent="0.2">
      <c r="A421" s="95" t="s">
        <v>1069</v>
      </c>
      <c r="B421" s="97" t="s">
        <v>151</v>
      </c>
      <c r="C421" s="96">
        <v>49218.374000000003</v>
      </c>
      <c r="D421" s="96" t="s">
        <v>162</v>
      </c>
      <c r="E421">
        <f t="shared" si="53"/>
        <v>22846.983054154134</v>
      </c>
      <c r="F421">
        <f t="shared" si="54"/>
        <v>22847</v>
      </c>
      <c r="G421">
        <f t="shared" si="55"/>
        <v>-1.3272199998027645E-2</v>
      </c>
      <c r="I421">
        <f t="shared" si="59"/>
        <v>-1.3272199998027645E-2</v>
      </c>
      <c r="Q421">
        <f t="shared" si="56"/>
        <v>-2.10222161753865E-2</v>
      </c>
      <c r="R421" s="2">
        <f t="shared" si="57"/>
        <v>34199.874000000003</v>
      </c>
      <c r="S421">
        <f t="shared" si="58"/>
        <v>6.0062750749323963E-5</v>
      </c>
    </row>
    <row r="422" spans="1:19" ht="12.95" customHeight="1" x14ac:dyDescent="0.2">
      <c r="A422" s="95" t="s">
        <v>1069</v>
      </c>
      <c r="B422" s="97" t="s">
        <v>151</v>
      </c>
      <c r="C422" s="96">
        <v>49218.374000000003</v>
      </c>
      <c r="D422" s="96" t="s">
        <v>162</v>
      </c>
      <c r="E422">
        <f t="shared" si="53"/>
        <v>22846.983054154134</v>
      </c>
      <c r="F422">
        <f t="shared" si="54"/>
        <v>22847</v>
      </c>
      <c r="G422">
        <f t="shared" si="55"/>
        <v>-1.3272199998027645E-2</v>
      </c>
      <c r="I422">
        <f t="shared" si="59"/>
        <v>-1.3272199998027645E-2</v>
      </c>
      <c r="Q422">
        <f t="shared" si="56"/>
        <v>-2.10222161753865E-2</v>
      </c>
      <c r="R422" s="2">
        <f t="shared" si="57"/>
        <v>34199.874000000003</v>
      </c>
      <c r="S422">
        <f t="shared" si="58"/>
        <v>6.0062750749323963E-5</v>
      </c>
    </row>
    <row r="423" spans="1:19" ht="12.95" customHeight="1" x14ac:dyDescent="0.2">
      <c r="A423" s="95" t="s">
        <v>1069</v>
      </c>
      <c r="B423" s="97" t="s">
        <v>151</v>
      </c>
      <c r="C423" s="96">
        <v>49218.377999999997</v>
      </c>
      <c r="D423" s="96" t="s">
        <v>162</v>
      </c>
      <c r="E423">
        <f t="shared" si="53"/>
        <v>22846.988161324261</v>
      </c>
      <c r="F423">
        <f t="shared" si="54"/>
        <v>22847</v>
      </c>
      <c r="G423">
        <f t="shared" si="55"/>
        <v>-9.2722000044886954E-3</v>
      </c>
      <c r="I423">
        <f t="shared" si="59"/>
        <v>-9.2722000044886954E-3</v>
      </c>
      <c r="Q423">
        <f t="shared" si="56"/>
        <v>-2.10222161753865E-2</v>
      </c>
      <c r="R423" s="2">
        <f t="shared" si="57"/>
        <v>34199.877999999997</v>
      </c>
      <c r="S423">
        <f t="shared" si="58"/>
        <v>1.3806288001635991E-4</v>
      </c>
    </row>
    <row r="424" spans="1:19" ht="12.95" customHeight="1" x14ac:dyDescent="0.2">
      <c r="A424" s="95" t="s">
        <v>1069</v>
      </c>
      <c r="B424" s="97" t="s">
        <v>151</v>
      </c>
      <c r="C424" s="96">
        <v>49218.38</v>
      </c>
      <c r="D424" s="96" t="s">
        <v>162</v>
      </c>
      <c r="E424">
        <f t="shared" si="53"/>
        <v>22846.990714909331</v>
      </c>
      <c r="F424">
        <f t="shared" si="54"/>
        <v>22847</v>
      </c>
      <c r="G424">
        <f t="shared" si="55"/>
        <v>-7.2722000040812418E-3</v>
      </c>
      <c r="I424">
        <f t="shared" si="59"/>
        <v>-7.2722000040812418E-3</v>
      </c>
      <c r="Q424">
        <f t="shared" si="56"/>
        <v>-2.10222161753865E-2</v>
      </c>
      <c r="R424" s="2">
        <f t="shared" si="57"/>
        <v>34199.879999999997</v>
      </c>
      <c r="S424">
        <f t="shared" si="58"/>
        <v>1.8906294471115613E-4</v>
      </c>
    </row>
    <row r="425" spans="1:19" ht="12.95" customHeight="1" x14ac:dyDescent="0.2">
      <c r="A425" s="95" t="s">
        <v>1069</v>
      </c>
      <c r="B425" s="97" t="s">
        <v>151</v>
      </c>
      <c r="C425" s="96">
        <v>49218.381999999998</v>
      </c>
      <c r="D425" s="96" t="s">
        <v>162</v>
      </c>
      <c r="E425">
        <f t="shared" si="53"/>
        <v>22846.993268494396</v>
      </c>
      <c r="F425">
        <f t="shared" si="54"/>
        <v>22847</v>
      </c>
      <c r="G425">
        <f t="shared" si="55"/>
        <v>-5.2722000036737882E-3</v>
      </c>
      <c r="I425">
        <f t="shared" si="59"/>
        <v>-5.2722000036737882E-3</v>
      </c>
      <c r="Q425">
        <f t="shared" si="56"/>
        <v>-2.10222161753865E-2</v>
      </c>
      <c r="R425" s="2">
        <f t="shared" si="57"/>
        <v>34199.881999999998</v>
      </c>
      <c r="S425">
        <f t="shared" si="58"/>
        <v>2.4806300940921193E-4</v>
      </c>
    </row>
    <row r="426" spans="1:19" ht="12.95" customHeight="1" x14ac:dyDescent="0.2">
      <c r="A426" s="95" t="s">
        <v>1069</v>
      </c>
      <c r="B426" s="97" t="s">
        <v>151</v>
      </c>
      <c r="C426" s="96">
        <v>49218.385000000002</v>
      </c>
      <c r="D426" s="96" t="s">
        <v>162</v>
      </c>
      <c r="E426">
        <f t="shared" si="53"/>
        <v>22846.997098872005</v>
      </c>
      <c r="F426">
        <f t="shared" si="54"/>
        <v>22847</v>
      </c>
      <c r="G426">
        <f t="shared" si="55"/>
        <v>-2.2721999994246289E-3</v>
      </c>
      <c r="I426">
        <f t="shared" si="59"/>
        <v>-2.2721999994246289E-3</v>
      </c>
      <c r="Q426">
        <f t="shared" si="56"/>
        <v>-2.10222161753865E-2</v>
      </c>
      <c r="R426" s="2">
        <f t="shared" si="57"/>
        <v>34199.885000000002</v>
      </c>
      <c r="S426">
        <f t="shared" si="58"/>
        <v>3.5156310659883186E-4</v>
      </c>
    </row>
    <row r="427" spans="1:19" ht="12.95" customHeight="1" x14ac:dyDescent="0.2">
      <c r="A427" s="16" t="s">
        <v>102</v>
      </c>
      <c r="C427" s="26">
        <v>49220.71</v>
      </c>
      <c r="D427" s="26"/>
      <c r="E427">
        <f t="shared" si="53"/>
        <v>22849.965641512914</v>
      </c>
      <c r="F427">
        <f t="shared" si="54"/>
        <v>22850</v>
      </c>
      <c r="G427">
        <f t="shared" si="55"/>
        <v>-2.6910000007774215E-2</v>
      </c>
      <c r="I427">
        <f t="shared" si="59"/>
        <v>-2.6910000007774215E-2</v>
      </c>
      <c r="Q427">
        <f t="shared" si="56"/>
        <v>-2.1030967987125254E-2</v>
      </c>
      <c r="R427" s="2">
        <f t="shared" si="57"/>
        <v>34202.21</v>
      </c>
      <c r="S427">
        <f t="shared" si="58"/>
        <v>3.4563017499815806E-5</v>
      </c>
    </row>
    <row r="428" spans="1:19" ht="12.95" customHeight="1" x14ac:dyDescent="0.2">
      <c r="A428" s="16" t="s">
        <v>102</v>
      </c>
      <c r="C428" s="26">
        <v>49235.591999999997</v>
      </c>
      <c r="D428" s="26"/>
      <c r="E428">
        <f t="shared" si="53"/>
        <v>22868.966867999818</v>
      </c>
      <c r="F428">
        <f t="shared" si="54"/>
        <v>22869</v>
      </c>
      <c r="G428">
        <f t="shared" si="55"/>
        <v>-2.5949400005629286E-2</v>
      </c>
      <c r="I428">
        <f t="shared" si="59"/>
        <v>-2.5949400005629286E-2</v>
      </c>
      <c r="Q428">
        <f t="shared" si="56"/>
        <v>-2.1086432661457065E-2</v>
      </c>
      <c r="R428" s="2">
        <f t="shared" si="57"/>
        <v>34217.091999999997</v>
      </c>
      <c r="S428">
        <f t="shared" si="58"/>
        <v>2.3648451390485426E-5</v>
      </c>
    </row>
    <row r="429" spans="1:19" ht="12.95" customHeight="1" x14ac:dyDescent="0.2">
      <c r="A429" s="95" t="s">
        <v>1262</v>
      </c>
      <c r="B429" s="97" t="s">
        <v>151</v>
      </c>
      <c r="C429" s="96">
        <v>49236.387999999999</v>
      </c>
      <c r="D429" s="96" t="s">
        <v>162</v>
      </c>
      <c r="E429">
        <f t="shared" si="53"/>
        <v>22869.983194856668</v>
      </c>
      <c r="F429">
        <f t="shared" si="54"/>
        <v>22870</v>
      </c>
      <c r="G429">
        <f t="shared" si="55"/>
        <v>-1.3162000002921559E-2</v>
      </c>
      <c r="I429">
        <f t="shared" si="59"/>
        <v>-1.3162000002921559E-2</v>
      </c>
      <c r="Q429">
        <f t="shared" si="56"/>
        <v>-2.1089353602848679E-2</v>
      </c>
      <c r="R429" s="2">
        <f t="shared" si="57"/>
        <v>34217.887999999999</v>
      </c>
      <c r="S429">
        <f t="shared" si="58"/>
        <v>6.2842935098277462E-5</v>
      </c>
    </row>
    <row r="430" spans="1:19" ht="12.95" customHeight="1" x14ac:dyDescent="0.2">
      <c r="A430" s="95" t="s">
        <v>1302</v>
      </c>
      <c r="B430" s="97" t="s">
        <v>151</v>
      </c>
      <c r="C430" s="96">
        <v>49543.398999999998</v>
      </c>
      <c r="D430" s="96" t="s">
        <v>162</v>
      </c>
      <c r="E430">
        <f t="shared" si="53"/>
        <v>23261.972547428366</v>
      </c>
      <c r="F430">
        <f t="shared" si="54"/>
        <v>23262</v>
      </c>
      <c r="G430">
        <f t="shared" si="55"/>
        <v>-2.1501200004422572E-2</v>
      </c>
      <c r="I430">
        <f t="shared" si="59"/>
        <v>-2.1501200004422572E-2</v>
      </c>
      <c r="Q430">
        <f t="shared" si="56"/>
        <v>-2.2247827166880813E-2</v>
      </c>
      <c r="R430" s="2">
        <f t="shared" si="57"/>
        <v>34524.898999999998</v>
      </c>
      <c r="S430">
        <f t="shared" si="58"/>
        <v>5.5745211972044463E-7</v>
      </c>
    </row>
    <row r="431" spans="1:19" ht="12.95" customHeight="1" x14ac:dyDescent="0.2">
      <c r="A431" s="95" t="s">
        <v>1306</v>
      </c>
      <c r="B431" s="97" t="s">
        <v>151</v>
      </c>
      <c r="C431" s="96">
        <v>49550.442999999999</v>
      </c>
      <c r="D431" s="96" t="s">
        <v>162</v>
      </c>
      <c r="E431">
        <f t="shared" si="53"/>
        <v>23270.966274035934</v>
      </c>
      <c r="F431">
        <f t="shared" si="54"/>
        <v>23271</v>
      </c>
      <c r="G431">
        <f t="shared" si="55"/>
        <v>-2.6414600004500244E-2</v>
      </c>
      <c r="I431">
        <f t="shared" si="59"/>
        <v>-2.6414600004500244E-2</v>
      </c>
      <c r="Q431">
        <f t="shared" si="56"/>
        <v>-2.2274740201851859E-2</v>
      </c>
      <c r="R431" s="2">
        <f t="shared" si="57"/>
        <v>34531.942999999999</v>
      </c>
      <c r="S431">
        <f t="shared" si="58"/>
        <v>1.7138439185583921E-5</v>
      </c>
    </row>
    <row r="432" spans="1:19" ht="12.95" customHeight="1" x14ac:dyDescent="0.2">
      <c r="A432" s="95" t="s">
        <v>1302</v>
      </c>
      <c r="B432" s="97" t="s">
        <v>151</v>
      </c>
      <c r="C432" s="96">
        <v>49550.449000000001</v>
      </c>
      <c r="D432" s="96" t="s">
        <v>162</v>
      </c>
      <c r="E432">
        <f t="shared" si="53"/>
        <v>23270.973934791138</v>
      </c>
      <c r="F432">
        <f t="shared" si="54"/>
        <v>23271</v>
      </c>
      <c r="G432">
        <f t="shared" si="55"/>
        <v>-2.0414600003277883E-2</v>
      </c>
      <c r="I432">
        <f t="shared" si="59"/>
        <v>-2.0414600003277883E-2</v>
      </c>
      <c r="Q432">
        <f t="shared" si="56"/>
        <v>-2.2274740201851859E-2</v>
      </c>
      <c r="R432" s="2">
        <f t="shared" si="57"/>
        <v>34531.949000000001</v>
      </c>
      <c r="S432">
        <f t="shared" si="58"/>
        <v>3.4601215583508323E-6</v>
      </c>
    </row>
    <row r="433" spans="1:19" ht="12.95" customHeight="1" x14ac:dyDescent="0.2">
      <c r="A433" s="95" t="s">
        <v>1302</v>
      </c>
      <c r="B433" s="97" t="s">
        <v>151</v>
      </c>
      <c r="C433" s="96">
        <v>49561.402999999998</v>
      </c>
      <c r="D433" s="96" t="s">
        <v>162</v>
      </c>
      <c r="E433">
        <f t="shared" si="53"/>
        <v>23284.959920205569</v>
      </c>
      <c r="F433">
        <f t="shared" si="54"/>
        <v>23285</v>
      </c>
      <c r="G433">
        <f t="shared" si="55"/>
        <v>-3.1391000004077796E-2</v>
      </c>
      <c r="I433">
        <f t="shared" si="59"/>
        <v>-3.1391000004077796E-2</v>
      </c>
      <c r="Q433">
        <f t="shared" si="56"/>
        <v>-2.2316633065810158E-2</v>
      </c>
      <c r="R433" s="2">
        <f t="shared" si="57"/>
        <v>34542.902999999998</v>
      </c>
      <c r="S433">
        <f t="shared" si="58"/>
        <v>8.2344135330324783E-5</v>
      </c>
    </row>
    <row r="434" spans="1:19" ht="12.95" customHeight="1" x14ac:dyDescent="0.2">
      <c r="A434" s="95" t="s">
        <v>1069</v>
      </c>
      <c r="B434" s="97" t="s">
        <v>151</v>
      </c>
      <c r="C434" s="96">
        <v>49568.46</v>
      </c>
      <c r="D434" s="96" t="s">
        <v>162</v>
      </c>
      <c r="E434">
        <f t="shared" si="53"/>
        <v>23293.970245116074</v>
      </c>
      <c r="F434">
        <f t="shared" si="54"/>
        <v>23294</v>
      </c>
      <c r="G434">
        <f t="shared" si="55"/>
        <v>-2.3304399997869041E-2</v>
      </c>
      <c r="I434">
        <f t="shared" si="59"/>
        <v>-2.3304399997869041E-2</v>
      </c>
      <c r="Q434">
        <f t="shared" si="56"/>
        <v>-2.2343582284499768E-2</v>
      </c>
      <c r="R434" s="2">
        <f t="shared" si="57"/>
        <v>34549.96</v>
      </c>
      <c r="S434">
        <f t="shared" si="58"/>
        <v>9.2317067832415765E-7</v>
      </c>
    </row>
    <row r="435" spans="1:19" ht="12.95" customHeight="1" x14ac:dyDescent="0.2">
      <c r="A435" s="95" t="s">
        <v>1069</v>
      </c>
      <c r="B435" s="97" t="s">
        <v>151</v>
      </c>
      <c r="C435" s="96">
        <v>49568.464</v>
      </c>
      <c r="D435" s="96" t="s">
        <v>162</v>
      </c>
      <c r="E435">
        <f t="shared" si="53"/>
        <v>23293.975352286208</v>
      </c>
      <c r="F435">
        <f t="shared" si="54"/>
        <v>23294</v>
      </c>
      <c r="G435">
        <f t="shared" si="55"/>
        <v>-1.9304399997054134E-2</v>
      </c>
      <c r="I435">
        <f t="shared" si="59"/>
        <v>-1.9304399997054134E-2</v>
      </c>
      <c r="Q435">
        <f t="shared" si="56"/>
        <v>-2.2343582284499768E-2</v>
      </c>
      <c r="R435" s="2">
        <f t="shared" si="57"/>
        <v>34549.964</v>
      </c>
      <c r="S435">
        <f t="shared" si="58"/>
        <v>9.236628976323281E-6</v>
      </c>
    </row>
    <row r="436" spans="1:19" ht="12.95" customHeight="1" x14ac:dyDescent="0.2">
      <c r="A436" s="16" t="s">
        <v>102</v>
      </c>
      <c r="C436" s="26">
        <v>49625.625999999997</v>
      </c>
      <c r="D436" s="26"/>
      <c r="E436">
        <f t="shared" si="53"/>
        <v>23366.95936709904</v>
      </c>
      <c r="F436">
        <f t="shared" si="54"/>
        <v>23367</v>
      </c>
      <c r="G436">
        <f t="shared" si="55"/>
        <v>-3.1824200006667525E-2</v>
      </c>
      <c r="I436">
        <f t="shared" si="59"/>
        <v>-3.1824200006667525E-2</v>
      </c>
      <c r="Q436">
        <f t="shared" si="56"/>
        <v>-2.2562693569763193E-2</v>
      </c>
      <c r="R436" s="2">
        <f t="shared" si="57"/>
        <v>34607.125999999997</v>
      </c>
      <c r="S436">
        <f t="shared" si="58"/>
        <v>8.5775501480820368E-5</v>
      </c>
    </row>
    <row r="437" spans="1:19" ht="12.95" customHeight="1" x14ac:dyDescent="0.2">
      <c r="A437" s="16" t="s">
        <v>102</v>
      </c>
      <c r="C437" s="26">
        <v>49899.758000000002</v>
      </c>
      <c r="D437" s="26"/>
      <c r="E437">
        <f t="shared" si="53"/>
        <v>23716.969057954379</v>
      </c>
      <c r="F437">
        <f t="shared" si="54"/>
        <v>23717</v>
      </c>
      <c r="G437">
        <f t="shared" si="55"/>
        <v>-2.4234199998318218E-2</v>
      </c>
      <c r="I437">
        <f t="shared" si="59"/>
        <v>-2.4234199998318218E-2</v>
      </c>
      <c r="Q437">
        <f t="shared" si="56"/>
        <v>-2.3626166741645239E-2</v>
      </c>
      <c r="R437" s="2">
        <f t="shared" si="57"/>
        <v>34881.258000000002</v>
      </c>
      <c r="S437">
        <f t="shared" si="58"/>
        <v>3.6970444122034863E-7</v>
      </c>
    </row>
    <row r="438" spans="1:19" ht="12.95" customHeight="1" x14ac:dyDescent="0.2">
      <c r="A438" s="16" t="s">
        <v>102</v>
      </c>
      <c r="C438" s="26">
        <v>49906.805</v>
      </c>
      <c r="D438" s="26"/>
      <c r="E438">
        <f t="shared" si="53"/>
        <v>23725.966614939542</v>
      </c>
      <c r="F438">
        <f t="shared" si="54"/>
        <v>23726</v>
      </c>
      <c r="G438">
        <f t="shared" si="55"/>
        <v>-2.6147600001422688E-2</v>
      </c>
      <c r="I438">
        <f t="shared" si="59"/>
        <v>-2.6147600001422688E-2</v>
      </c>
      <c r="Q438">
        <f t="shared" si="56"/>
        <v>-2.365379558496181E-2</v>
      </c>
      <c r="R438" s="2">
        <f t="shared" si="57"/>
        <v>34888.305</v>
      </c>
      <c r="S438">
        <f t="shared" si="58"/>
        <v>6.2190604675597822E-6</v>
      </c>
    </row>
    <row r="439" spans="1:19" ht="12.95" customHeight="1" x14ac:dyDescent="0.2">
      <c r="A439" s="95" t="s">
        <v>1324</v>
      </c>
      <c r="B439" s="97" t="s">
        <v>151</v>
      </c>
      <c r="C439" s="96">
        <v>49907.584999999999</v>
      </c>
      <c r="D439" s="96" t="s">
        <v>162</v>
      </c>
      <c r="E439">
        <f t="shared" si="53"/>
        <v>23726.962513115846</v>
      </c>
      <c r="F439">
        <f t="shared" si="54"/>
        <v>23727</v>
      </c>
      <c r="G439">
        <f t="shared" si="55"/>
        <v>-2.936020000197459E-2</v>
      </c>
      <c r="I439">
        <f t="shared" si="59"/>
        <v>-2.936020000197459E-2</v>
      </c>
      <c r="Q439">
        <f t="shared" si="56"/>
        <v>-2.3656866330444296E-2</v>
      </c>
      <c r="R439" s="2">
        <f t="shared" si="57"/>
        <v>34889.084999999999</v>
      </c>
      <c r="S439">
        <f t="shared" si="58"/>
        <v>3.2528014968811229E-5</v>
      </c>
    </row>
    <row r="440" spans="1:19" ht="12.95" customHeight="1" x14ac:dyDescent="0.2">
      <c r="A440" s="16" t="s">
        <v>102</v>
      </c>
      <c r="C440" s="26">
        <v>49921.686000000002</v>
      </c>
      <c r="D440" s="26"/>
      <c r="E440">
        <f t="shared" si="53"/>
        <v>23744.96656463392</v>
      </c>
      <c r="F440">
        <f t="shared" si="54"/>
        <v>23745</v>
      </c>
      <c r="G440">
        <f t="shared" si="55"/>
        <v>-2.6186999995843507E-2</v>
      </c>
      <c r="I440">
        <f t="shared" si="59"/>
        <v>-2.6186999995843507E-2</v>
      </c>
      <c r="Q440">
        <f t="shared" si="56"/>
        <v>-2.3712169640026939E-2</v>
      </c>
      <c r="R440" s="2">
        <f t="shared" si="57"/>
        <v>34903.186000000002</v>
      </c>
      <c r="S440">
        <f t="shared" si="58"/>
        <v>6.1247852900711601E-6</v>
      </c>
    </row>
    <row r="441" spans="1:19" ht="12.95" customHeight="1" x14ac:dyDescent="0.2">
      <c r="A441" s="95" t="s">
        <v>1330</v>
      </c>
      <c r="B441" s="97" t="s">
        <v>151</v>
      </c>
      <c r="C441" s="96">
        <v>49933.434000000001</v>
      </c>
      <c r="D441" s="96" t="s">
        <v>162</v>
      </c>
      <c r="E441">
        <f t="shared" si="53"/>
        <v>23759.966323320128</v>
      </c>
      <c r="F441">
        <f t="shared" si="54"/>
        <v>23760</v>
      </c>
      <c r="G441">
        <f t="shared" si="55"/>
        <v>-2.6376000001619104E-2</v>
      </c>
      <c r="I441">
        <f t="shared" si="59"/>
        <v>-2.6376000001619104E-2</v>
      </c>
      <c r="Q441">
        <f t="shared" si="56"/>
        <v>-2.3758298994487576E-2</v>
      </c>
      <c r="R441" s="2">
        <f t="shared" si="57"/>
        <v>34914.934000000001</v>
      </c>
      <c r="S441">
        <f t="shared" si="58"/>
        <v>6.8523585627374159E-6</v>
      </c>
    </row>
    <row r="442" spans="1:19" ht="12.95" customHeight="1" x14ac:dyDescent="0.2">
      <c r="A442" s="16" t="s">
        <v>81</v>
      </c>
      <c r="C442" s="26">
        <v>49944.392899999999</v>
      </c>
      <c r="D442" s="26" t="s">
        <v>65</v>
      </c>
      <c r="E442">
        <f t="shared" si="53"/>
        <v>23773.958565017972</v>
      </c>
      <c r="F442">
        <f t="shared" si="54"/>
        <v>23774</v>
      </c>
      <c r="G442">
        <f t="shared" si="55"/>
        <v>-3.245240000251215E-2</v>
      </c>
      <c r="I442">
        <f t="shared" si="59"/>
        <v>-3.245240000251215E-2</v>
      </c>
      <c r="Q442">
        <f t="shared" si="56"/>
        <v>-2.3801388543167105E-2</v>
      </c>
      <c r="R442" s="2">
        <f t="shared" si="57"/>
        <v>34925.892899999999</v>
      </c>
      <c r="S442">
        <f t="shared" si="58"/>
        <v>7.4839999269719277E-5</v>
      </c>
    </row>
    <row r="443" spans="1:19" ht="12.95" customHeight="1" x14ac:dyDescent="0.2">
      <c r="A443" s="95" t="s">
        <v>990</v>
      </c>
      <c r="B443" s="97" t="s">
        <v>151</v>
      </c>
      <c r="C443" s="96">
        <v>49971.046000000002</v>
      </c>
      <c r="D443" s="96" t="s">
        <v>162</v>
      </c>
      <c r="E443">
        <f t="shared" si="53"/>
        <v>23807.989044098627</v>
      </c>
      <c r="F443">
        <f t="shared" si="54"/>
        <v>23808</v>
      </c>
      <c r="G443">
        <f t="shared" si="55"/>
        <v>-8.5808000003453344E-3</v>
      </c>
      <c r="I443">
        <f t="shared" si="59"/>
        <v>-8.5808000003453344E-3</v>
      </c>
      <c r="Q443">
        <f t="shared" si="56"/>
        <v>-2.3906177227227644E-2</v>
      </c>
      <c r="R443" s="2">
        <f t="shared" si="57"/>
        <v>34952.546000000002</v>
      </c>
      <c r="S443">
        <f t="shared" si="58"/>
        <v>2.3486718714624291E-4</v>
      </c>
    </row>
    <row r="444" spans="1:19" ht="12.95" customHeight="1" x14ac:dyDescent="0.2">
      <c r="A444" s="95" t="s">
        <v>1330</v>
      </c>
      <c r="B444" s="97" t="s">
        <v>151</v>
      </c>
      <c r="C444" s="96">
        <v>50002.347000000002</v>
      </c>
      <c r="D444" s="96" t="s">
        <v>162</v>
      </c>
      <c r="E444">
        <f t="shared" si="53"/>
        <v>23847.953927196777</v>
      </c>
      <c r="F444">
        <f t="shared" si="54"/>
        <v>23848</v>
      </c>
      <c r="G444">
        <f t="shared" si="55"/>
        <v>-3.6084800005482975E-2</v>
      </c>
      <c r="I444">
        <f t="shared" si="59"/>
        <v>-3.6084800005482975E-2</v>
      </c>
      <c r="Q444">
        <f t="shared" si="56"/>
        <v>-2.402971673685245E-2</v>
      </c>
      <c r="R444" s="2">
        <f t="shared" si="57"/>
        <v>34983.847000000002</v>
      </c>
      <c r="S444">
        <f t="shared" si="58"/>
        <v>1.4532503261361563E-4</v>
      </c>
    </row>
    <row r="445" spans="1:19" ht="12.95" customHeight="1" x14ac:dyDescent="0.2">
      <c r="A445" s="95" t="s">
        <v>1330</v>
      </c>
      <c r="B445" s="97" t="s">
        <v>151</v>
      </c>
      <c r="C445" s="96">
        <v>50013.317000000003</v>
      </c>
      <c r="D445" s="96" t="s">
        <v>162</v>
      </c>
      <c r="E445">
        <f t="shared" si="53"/>
        <v>23861.960341291753</v>
      </c>
      <c r="F445">
        <f t="shared" si="54"/>
        <v>23862</v>
      </c>
      <c r="G445">
        <f t="shared" si="55"/>
        <v>-3.1061199995747302E-2</v>
      </c>
      <c r="I445">
        <f t="shared" si="59"/>
        <v>-3.1061199995747302E-2</v>
      </c>
      <c r="Q445">
        <f t="shared" si="56"/>
        <v>-2.4073021639837645E-2</v>
      </c>
      <c r="R445" s="2">
        <f t="shared" si="57"/>
        <v>34994.817000000003</v>
      </c>
      <c r="S445">
        <f t="shared" si="58"/>
        <v>4.88346367340042E-5</v>
      </c>
    </row>
    <row r="446" spans="1:19" ht="12.95" customHeight="1" x14ac:dyDescent="0.2">
      <c r="A446" s="95" t="s">
        <v>1347</v>
      </c>
      <c r="B446" s="97" t="s">
        <v>151</v>
      </c>
      <c r="C446" s="96">
        <v>50013.326800000003</v>
      </c>
      <c r="D446" s="96" t="s">
        <v>162</v>
      </c>
      <c r="E446">
        <f t="shared" si="53"/>
        <v>23861.97285385858</v>
      </c>
      <c r="F446">
        <f t="shared" si="54"/>
        <v>23862</v>
      </c>
      <c r="G446">
        <f t="shared" si="55"/>
        <v>-2.1261199995933566E-2</v>
      </c>
      <c r="I446">
        <f t="shared" si="59"/>
        <v>-2.1261199995933566E-2</v>
      </c>
      <c r="Q446">
        <f t="shared" si="56"/>
        <v>-2.4073021639837645E-2</v>
      </c>
      <c r="R446" s="2">
        <f t="shared" si="57"/>
        <v>34994.826800000003</v>
      </c>
      <c r="S446">
        <f t="shared" si="58"/>
        <v>7.9063409571274338E-6</v>
      </c>
    </row>
    <row r="447" spans="1:19" ht="12.95" customHeight="1" x14ac:dyDescent="0.2">
      <c r="A447" s="95" t="s">
        <v>1347</v>
      </c>
      <c r="B447" s="97" t="s">
        <v>151</v>
      </c>
      <c r="C447" s="96">
        <v>50013.329599999997</v>
      </c>
      <c r="D447" s="96" t="s">
        <v>162</v>
      </c>
      <c r="E447">
        <f t="shared" si="53"/>
        <v>23861.976428877671</v>
      </c>
      <c r="F447">
        <f t="shared" si="54"/>
        <v>23862</v>
      </c>
      <c r="G447">
        <f t="shared" si="55"/>
        <v>-1.8461200001183897E-2</v>
      </c>
      <c r="I447">
        <f t="shared" ref="I447:I478" si="60">+G447</f>
        <v>-1.8461200001183897E-2</v>
      </c>
      <c r="Q447">
        <f t="shared" si="56"/>
        <v>-2.4073021639837645E-2</v>
      </c>
      <c r="R447" s="2">
        <f t="shared" si="57"/>
        <v>34994.829599999997</v>
      </c>
      <c r="S447">
        <f t="shared" si="58"/>
        <v>3.1492542104062428E-5</v>
      </c>
    </row>
    <row r="448" spans="1:19" ht="12.95" customHeight="1" x14ac:dyDescent="0.2">
      <c r="A448" s="16" t="s">
        <v>102</v>
      </c>
      <c r="C448" s="26">
        <v>50243.578999999998</v>
      </c>
      <c r="D448" s="26"/>
      <c r="E448">
        <f t="shared" si="53"/>
        <v>24155.957143692525</v>
      </c>
      <c r="F448">
        <f t="shared" si="54"/>
        <v>24156</v>
      </c>
      <c r="G448">
        <f t="shared" si="55"/>
        <v>-3.3565600009751506E-2</v>
      </c>
      <c r="I448">
        <f t="shared" si="60"/>
        <v>-3.3565600009751506E-2</v>
      </c>
      <c r="Q448">
        <f t="shared" si="56"/>
        <v>-2.4990338873259806E-2</v>
      </c>
      <c r="R448" s="2">
        <f t="shared" si="57"/>
        <v>35225.078999999998</v>
      </c>
      <c r="S448">
        <f t="shared" si="58"/>
        <v>7.3535103559024928E-5</v>
      </c>
    </row>
    <row r="449" spans="1:19" ht="12.95" customHeight="1" x14ac:dyDescent="0.2">
      <c r="A449" s="16" t="s">
        <v>102</v>
      </c>
      <c r="C449" s="26">
        <v>50243.584000000003</v>
      </c>
      <c r="D449" s="26"/>
      <c r="E449">
        <f t="shared" si="53"/>
        <v>24155.9635276552</v>
      </c>
      <c r="F449">
        <f t="shared" si="54"/>
        <v>24156</v>
      </c>
      <c r="G449">
        <f t="shared" si="55"/>
        <v>-2.8565600005094893E-2</v>
      </c>
      <c r="I449">
        <f t="shared" si="60"/>
        <v>-2.8565600005094893E-2</v>
      </c>
      <c r="Q449">
        <f t="shared" si="56"/>
        <v>-2.4990338873259806E-2</v>
      </c>
      <c r="R449" s="2">
        <f t="shared" si="57"/>
        <v>35225.084000000003</v>
      </c>
      <c r="S449">
        <f t="shared" si="58"/>
        <v>1.2782492160810713E-5</v>
      </c>
    </row>
    <row r="450" spans="1:19" ht="12.95" customHeight="1" x14ac:dyDescent="0.2">
      <c r="A450" s="16" t="s">
        <v>102</v>
      </c>
      <c r="C450" s="26">
        <v>50243.586000000003</v>
      </c>
      <c r="D450" s="26"/>
      <c r="E450">
        <f t="shared" si="53"/>
        <v>24155.966081240265</v>
      </c>
      <c r="F450">
        <f t="shared" si="54"/>
        <v>24156</v>
      </c>
      <c r="G450">
        <f t="shared" si="55"/>
        <v>-2.656560000468744E-2</v>
      </c>
      <c r="I450">
        <f t="shared" si="60"/>
        <v>-2.656560000468744E-2</v>
      </c>
      <c r="Q450">
        <f t="shared" si="56"/>
        <v>-2.4990338873259806E-2</v>
      </c>
      <c r="R450" s="2">
        <f t="shared" si="57"/>
        <v>35225.086000000003</v>
      </c>
      <c r="S450">
        <f t="shared" si="58"/>
        <v>2.48144763218667E-6</v>
      </c>
    </row>
    <row r="451" spans="1:19" ht="12.95" customHeight="1" x14ac:dyDescent="0.2">
      <c r="A451" s="95" t="s">
        <v>1362</v>
      </c>
      <c r="B451" s="97" t="s">
        <v>151</v>
      </c>
      <c r="C451" s="96">
        <v>50276.476000000002</v>
      </c>
      <c r="D451" s="96" t="s">
        <v>162</v>
      </c>
      <c r="E451">
        <f t="shared" si="53"/>
        <v>24197.95978767451</v>
      </c>
      <c r="F451">
        <f t="shared" si="54"/>
        <v>24198</v>
      </c>
      <c r="G451">
        <f t="shared" si="55"/>
        <v>-3.1494800001382828E-2</v>
      </c>
      <c r="I451">
        <f t="shared" si="60"/>
        <v>-3.1494800001382828E-2</v>
      </c>
      <c r="Q451">
        <f t="shared" si="56"/>
        <v>-2.5122617585161634E-2</v>
      </c>
      <c r="R451" s="2">
        <f t="shared" si="57"/>
        <v>35257.976000000002</v>
      </c>
      <c r="S451">
        <f t="shared" si="58"/>
        <v>4.0604708745598566E-5</v>
      </c>
    </row>
    <row r="452" spans="1:19" ht="12.95" customHeight="1" x14ac:dyDescent="0.2">
      <c r="A452" s="16" t="s">
        <v>102</v>
      </c>
      <c r="C452" s="26">
        <v>50306.241000000002</v>
      </c>
      <c r="D452" s="26"/>
      <c r="E452">
        <f t="shared" si="53"/>
        <v>24235.963517440858</v>
      </c>
      <c r="F452">
        <f t="shared" si="54"/>
        <v>24236</v>
      </c>
      <c r="G452">
        <f t="shared" si="55"/>
        <v>-2.8573600000527222E-2</v>
      </c>
      <c r="I452">
        <f t="shared" si="60"/>
        <v>-2.8573600000527222E-2</v>
      </c>
      <c r="Q452">
        <f t="shared" si="56"/>
        <v>-2.5242564021372007E-2</v>
      </c>
      <c r="R452" s="2">
        <f t="shared" si="57"/>
        <v>35287.741000000002</v>
      </c>
      <c r="S452">
        <f t="shared" si="58"/>
        <v>1.1095800694426541E-5</v>
      </c>
    </row>
    <row r="453" spans="1:19" ht="12.95" customHeight="1" x14ac:dyDescent="0.2">
      <c r="A453" s="95" t="s">
        <v>1347</v>
      </c>
      <c r="B453" s="97" t="s">
        <v>151</v>
      </c>
      <c r="C453" s="96">
        <v>50316.4185</v>
      </c>
      <c r="D453" s="96" t="s">
        <v>162</v>
      </c>
      <c r="E453">
        <f t="shared" si="53"/>
        <v>24248.95807345285</v>
      </c>
      <c r="F453">
        <f t="shared" si="54"/>
        <v>24249</v>
      </c>
      <c r="G453">
        <f t="shared" si="55"/>
        <v>-3.2837400001881178E-2</v>
      </c>
      <c r="I453">
        <f t="shared" si="60"/>
        <v>-3.2837400001881178E-2</v>
      </c>
      <c r="Q453">
        <f t="shared" si="56"/>
        <v>-2.5283656274886483E-2</v>
      </c>
      <c r="R453" s="2">
        <f t="shared" si="57"/>
        <v>35297.9185</v>
      </c>
      <c r="S453">
        <f t="shared" si="58"/>
        <v>5.705904429311171E-5</v>
      </c>
    </row>
    <row r="454" spans="1:19" ht="12.95" customHeight="1" x14ac:dyDescent="0.2">
      <c r="A454" s="95" t="s">
        <v>1347</v>
      </c>
      <c r="B454" s="97" t="s">
        <v>151</v>
      </c>
      <c r="C454" s="96">
        <v>50316.426800000001</v>
      </c>
      <c r="D454" s="96" t="s">
        <v>162</v>
      </c>
      <c r="E454">
        <f t="shared" si="53"/>
        <v>24248.96867083088</v>
      </c>
      <c r="F454">
        <f t="shared" si="54"/>
        <v>24249</v>
      </c>
      <c r="G454">
        <f t="shared" si="55"/>
        <v>-2.4537400000554044E-2</v>
      </c>
      <c r="I454">
        <f t="shared" si="60"/>
        <v>-2.4537400000554044E-2</v>
      </c>
      <c r="Q454">
        <f t="shared" si="56"/>
        <v>-2.5283656274886483E-2</v>
      </c>
      <c r="R454" s="2">
        <f t="shared" si="57"/>
        <v>35297.926800000001</v>
      </c>
      <c r="S454">
        <f t="shared" si="58"/>
        <v>5.5689842698053309E-7</v>
      </c>
    </row>
    <row r="455" spans="1:19" ht="12.95" customHeight="1" x14ac:dyDescent="0.2">
      <c r="A455" s="95" t="s">
        <v>1373</v>
      </c>
      <c r="B455" s="97" t="s">
        <v>151</v>
      </c>
      <c r="C455" s="96">
        <v>50360.281000000003</v>
      </c>
      <c r="D455" s="96" t="s">
        <v>162</v>
      </c>
      <c r="E455">
        <f t="shared" si="53"/>
        <v>24304.961385963405</v>
      </c>
      <c r="F455">
        <f t="shared" si="54"/>
        <v>24305</v>
      </c>
      <c r="G455">
        <f t="shared" si="55"/>
        <v>-3.0243000001064502E-2</v>
      </c>
      <c r="I455">
        <f t="shared" si="60"/>
        <v>-3.0243000001064502E-2</v>
      </c>
      <c r="Q455">
        <f t="shared" si="56"/>
        <v>-2.5461006773963148E-2</v>
      </c>
      <c r="R455" s="2">
        <f t="shared" si="57"/>
        <v>35341.781000000003</v>
      </c>
      <c r="S455">
        <f t="shared" si="58"/>
        <v>2.2867459224043215E-5</v>
      </c>
    </row>
    <row r="456" spans="1:19" ht="12.95" customHeight="1" x14ac:dyDescent="0.2">
      <c r="A456" s="16" t="s">
        <v>102</v>
      </c>
      <c r="C456" s="26">
        <v>50391.607000000004</v>
      </c>
      <c r="D456" s="26"/>
      <c r="E456">
        <f t="shared" si="53"/>
        <v>24344.958188874898</v>
      </c>
      <c r="F456">
        <f t="shared" si="54"/>
        <v>24345</v>
      </c>
      <c r="G456">
        <f t="shared" si="55"/>
        <v>-3.2746999997470994E-2</v>
      </c>
      <c r="I456">
        <f t="shared" si="60"/>
        <v>-3.2746999997470994E-2</v>
      </c>
      <c r="Q456">
        <f t="shared" si="56"/>
        <v>-2.558802131897478E-2</v>
      </c>
      <c r="R456" s="2">
        <f t="shared" si="57"/>
        <v>35373.107000000004</v>
      </c>
      <c r="S456">
        <f t="shared" si="58"/>
        <v>5.1250975719163396E-5</v>
      </c>
    </row>
    <row r="457" spans="1:19" ht="12.95" customHeight="1" x14ac:dyDescent="0.2">
      <c r="A457" s="95" t="s">
        <v>1378</v>
      </c>
      <c r="B457" s="97" t="s">
        <v>151</v>
      </c>
      <c r="C457" s="96">
        <v>50396.324000000001</v>
      </c>
      <c r="D457" s="96" t="s">
        <v>162</v>
      </c>
      <c r="E457">
        <f t="shared" si="53"/>
        <v>24350.980819256481</v>
      </c>
      <c r="F457">
        <f t="shared" si="54"/>
        <v>24351</v>
      </c>
      <c r="G457">
        <f t="shared" si="55"/>
        <v>-1.5022600004158448E-2</v>
      </c>
      <c r="I457">
        <f t="shared" si="60"/>
        <v>-1.5022600004158448E-2</v>
      </c>
      <c r="Q457">
        <f t="shared" si="56"/>
        <v>-2.5607097623205566E-2</v>
      </c>
      <c r="R457" s="2">
        <f t="shared" si="57"/>
        <v>35377.824000000001</v>
      </c>
      <c r="S457">
        <f t="shared" si="58"/>
        <v>1.120315898476141E-4</v>
      </c>
    </row>
    <row r="458" spans="1:19" ht="12.95" customHeight="1" x14ac:dyDescent="0.2">
      <c r="A458" s="16" t="s">
        <v>102</v>
      </c>
      <c r="C458" s="26">
        <v>50402.574999999997</v>
      </c>
      <c r="D458" s="26"/>
      <c r="E458">
        <f t="shared" si="53"/>
        <v>24358.962049384798</v>
      </c>
      <c r="F458">
        <f t="shared" si="54"/>
        <v>24359</v>
      </c>
      <c r="G458">
        <f t="shared" si="55"/>
        <v>-2.9723400002694689E-2</v>
      </c>
      <c r="I458">
        <f t="shared" si="60"/>
        <v>-2.9723400002694689E-2</v>
      </c>
      <c r="Q458">
        <f t="shared" si="56"/>
        <v>-2.5632542484345357E-2</v>
      </c>
      <c r="R458" s="2">
        <f t="shared" si="57"/>
        <v>35384.074999999997</v>
      </c>
      <c r="S458">
        <f t="shared" si="58"/>
        <v>1.6735115235435257E-5</v>
      </c>
    </row>
    <row r="459" spans="1:19" ht="12.95" customHeight="1" x14ac:dyDescent="0.2">
      <c r="A459" s="95" t="s">
        <v>1347</v>
      </c>
      <c r="B459" s="97" t="s">
        <v>151</v>
      </c>
      <c r="C459" s="96">
        <v>50634.4058</v>
      </c>
      <c r="D459" s="96" t="s">
        <v>162</v>
      </c>
      <c r="E459">
        <f t="shared" si="53"/>
        <v>24654.961883912489</v>
      </c>
      <c r="F459">
        <f t="shared" si="54"/>
        <v>24655</v>
      </c>
      <c r="G459">
        <f t="shared" si="55"/>
        <v>-2.9853000007278752E-2</v>
      </c>
      <c r="I459">
        <f t="shared" si="60"/>
        <v>-2.9853000007278752E-2</v>
      </c>
      <c r="Q459">
        <f t="shared" si="56"/>
        <v>-2.6581866973888136E-2</v>
      </c>
      <c r="R459" s="2">
        <f t="shared" si="57"/>
        <v>35615.9058</v>
      </c>
      <c r="S459">
        <f t="shared" si="58"/>
        <v>1.0700311322139291E-5</v>
      </c>
    </row>
    <row r="460" spans="1:19" ht="12.95" customHeight="1" x14ac:dyDescent="0.2">
      <c r="A460" s="95" t="s">
        <v>1347</v>
      </c>
      <c r="B460" s="97" t="s">
        <v>151</v>
      </c>
      <c r="C460" s="96">
        <v>50634.407200000001</v>
      </c>
      <c r="D460" s="96" t="s">
        <v>162</v>
      </c>
      <c r="E460">
        <f t="shared" si="53"/>
        <v>24654.963671422036</v>
      </c>
      <c r="F460">
        <f t="shared" si="54"/>
        <v>24655</v>
      </c>
      <c r="G460">
        <f t="shared" si="55"/>
        <v>-2.8453000006265938E-2</v>
      </c>
      <c r="I460">
        <f t="shared" si="60"/>
        <v>-2.8453000006265938E-2</v>
      </c>
      <c r="Q460">
        <f t="shared" si="56"/>
        <v>-2.6581866973888136E-2</v>
      </c>
      <c r="R460" s="2">
        <f t="shared" si="57"/>
        <v>35615.907200000001</v>
      </c>
      <c r="S460">
        <f t="shared" si="58"/>
        <v>3.50113882485535E-6</v>
      </c>
    </row>
    <row r="461" spans="1:19" ht="12.95" customHeight="1" x14ac:dyDescent="0.2">
      <c r="A461" s="95" t="s">
        <v>1347</v>
      </c>
      <c r="B461" s="97" t="s">
        <v>151</v>
      </c>
      <c r="C461" s="96">
        <v>50634.411399999997</v>
      </c>
      <c r="D461" s="96" t="s">
        <v>162</v>
      </c>
      <c r="E461">
        <f t="shared" si="53"/>
        <v>24654.969033950674</v>
      </c>
      <c r="F461">
        <f t="shared" si="54"/>
        <v>24655</v>
      </c>
      <c r="G461">
        <f t="shared" si="55"/>
        <v>-2.4253000010503456E-2</v>
      </c>
      <c r="I461">
        <f t="shared" si="60"/>
        <v>-2.4253000010503456E-2</v>
      </c>
      <c r="Q461">
        <f t="shared" si="56"/>
        <v>-2.6581866973888136E-2</v>
      </c>
      <c r="R461" s="2">
        <f t="shared" si="57"/>
        <v>35615.911399999997</v>
      </c>
      <c r="S461">
        <f t="shared" si="58"/>
        <v>5.4236213331445803E-6</v>
      </c>
    </row>
    <row r="462" spans="1:19" ht="12.95" customHeight="1" x14ac:dyDescent="0.2">
      <c r="A462" s="95" t="s">
        <v>1347</v>
      </c>
      <c r="B462" s="97" t="s">
        <v>151</v>
      </c>
      <c r="C462" s="96">
        <v>50634.411999999997</v>
      </c>
      <c r="D462" s="96" t="s">
        <v>162</v>
      </c>
      <c r="E462">
        <f t="shared" si="53"/>
        <v>24654.969800026192</v>
      </c>
      <c r="F462">
        <f t="shared" si="54"/>
        <v>24655</v>
      </c>
      <c r="G462">
        <f t="shared" si="55"/>
        <v>-2.3653000011108816E-2</v>
      </c>
      <c r="I462">
        <f t="shared" si="60"/>
        <v>-2.3653000011108816E-2</v>
      </c>
      <c r="Q462">
        <f t="shared" si="56"/>
        <v>-2.6581866973888136E-2</v>
      </c>
      <c r="R462" s="2">
        <f t="shared" si="57"/>
        <v>35615.911999999997</v>
      </c>
      <c r="S462">
        <f t="shared" si="58"/>
        <v>8.5782616856601609E-6</v>
      </c>
    </row>
    <row r="463" spans="1:19" ht="12.95" customHeight="1" x14ac:dyDescent="0.2">
      <c r="A463" s="95" t="s">
        <v>1398</v>
      </c>
      <c r="B463" s="97" t="s">
        <v>151</v>
      </c>
      <c r="C463" s="96">
        <v>50652.42</v>
      </c>
      <c r="D463" s="96" t="s">
        <v>162</v>
      </c>
      <c r="E463">
        <f t="shared" si="53"/>
        <v>24677.96227997353</v>
      </c>
      <c r="F463">
        <f t="shared" si="54"/>
        <v>24678</v>
      </c>
      <c r="G463">
        <f t="shared" si="55"/>
        <v>-2.9542800002673175E-2</v>
      </c>
      <c r="I463">
        <f t="shared" si="60"/>
        <v>-2.9542800002673175E-2</v>
      </c>
      <c r="Q463">
        <f t="shared" si="56"/>
        <v>-2.6656273308368707E-2</v>
      </c>
      <c r="R463" s="2">
        <f t="shared" si="57"/>
        <v>35633.919999999998</v>
      </c>
      <c r="S463">
        <f t="shared" si="58"/>
        <v>8.3320363569322819E-6</v>
      </c>
    </row>
    <row r="464" spans="1:19" ht="12.95" customHeight="1" x14ac:dyDescent="0.2">
      <c r="A464" s="95" t="s">
        <v>1398</v>
      </c>
      <c r="B464" s="97" t="s">
        <v>151</v>
      </c>
      <c r="C464" s="96">
        <v>50692.364999999998</v>
      </c>
      <c r="D464" s="96" t="s">
        <v>162</v>
      </c>
      <c r="E464">
        <f t="shared" si="53"/>
        <v>24728.963757733207</v>
      </c>
      <c r="F464">
        <f t="shared" si="54"/>
        <v>24729</v>
      </c>
      <c r="G464">
        <f t="shared" si="55"/>
        <v>-2.8385400008119177E-2</v>
      </c>
      <c r="I464">
        <f t="shared" si="60"/>
        <v>-2.8385400008119177E-2</v>
      </c>
      <c r="Q464">
        <f t="shared" si="56"/>
        <v>-2.6821591116115158E-2</v>
      </c>
      <c r="R464" s="2">
        <f t="shared" si="57"/>
        <v>35673.864999999998</v>
      </c>
      <c r="S464">
        <f t="shared" si="58"/>
        <v>2.445498250710838E-6</v>
      </c>
    </row>
    <row r="465" spans="1:19" ht="12.95" customHeight="1" x14ac:dyDescent="0.2">
      <c r="A465" s="16" t="s">
        <v>111</v>
      </c>
      <c r="C465" s="26">
        <v>50698.633999999998</v>
      </c>
      <c r="D465" s="26"/>
      <c r="E465">
        <f t="shared" si="53"/>
        <v>24736.967970127134</v>
      </c>
      <c r="F465">
        <f t="shared" si="54"/>
        <v>24737</v>
      </c>
      <c r="G465">
        <f t="shared" si="55"/>
        <v>-2.5086200002988335E-2</v>
      </c>
      <c r="I465">
        <f t="shared" si="60"/>
        <v>-2.5086200002988335E-2</v>
      </c>
      <c r="Q465">
        <f t="shared" si="56"/>
        <v>-2.6847564574187029E-2</v>
      </c>
      <c r="R465" s="2">
        <f t="shared" si="57"/>
        <v>35680.133999999998</v>
      </c>
      <c r="S465">
        <f t="shared" si="58"/>
        <v>3.1024051526739589E-6</v>
      </c>
    </row>
    <row r="466" spans="1:19" ht="12.95" customHeight="1" x14ac:dyDescent="0.2">
      <c r="A466" s="95" t="s">
        <v>1406</v>
      </c>
      <c r="B466" s="97" t="s">
        <v>151</v>
      </c>
      <c r="C466" s="96">
        <v>50699.411</v>
      </c>
      <c r="D466" s="96" t="s">
        <v>162</v>
      </c>
      <c r="E466">
        <f t="shared" si="53"/>
        <v>24737.960037925841</v>
      </c>
      <c r="F466">
        <f t="shared" si="54"/>
        <v>24738</v>
      </c>
      <c r="G466">
        <f t="shared" si="55"/>
        <v>-3.1298800000513438E-2</v>
      </c>
      <c r="I466">
        <f t="shared" si="60"/>
        <v>-3.1298800000513438E-2</v>
      </c>
      <c r="Q466">
        <f t="shared" si="56"/>
        <v>-2.6850812043048594E-2</v>
      </c>
      <c r="R466" s="2">
        <f t="shared" si="57"/>
        <v>35680.911</v>
      </c>
      <c r="S466">
        <f t="shared" si="58"/>
        <v>1.9784596869752274E-5</v>
      </c>
    </row>
    <row r="467" spans="1:19" ht="12.95" customHeight="1" x14ac:dyDescent="0.2">
      <c r="A467" s="95" t="s">
        <v>1406</v>
      </c>
      <c r="B467" s="97" t="s">
        <v>151</v>
      </c>
      <c r="C467" s="96">
        <v>50699.415000000001</v>
      </c>
      <c r="D467" s="96" t="s">
        <v>162</v>
      </c>
      <c r="E467">
        <f t="shared" si="53"/>
        <v>24737.965145095979</v>
      </c>
      <c r="F467">
        <f t="shared" si="54"/>
        <v>24738</v>
      </c>
      <c r="G467">
        <f t="shared" si="55"/>
        <v>-2.7298799999698531E-2</v>
      </c>
      <c r="I467">
        <f t="shared" si="60"/>
        <v>-2.7298799999698531E-2</v>
      </c>
      <c r="Q467">
        <f t="shared" si="56"/>
        <v>-2.6850812043048594E-2</v>
      </c>
      <c r="R467" s="2">
        <f t="shared" si="57"/>
        <v>35680.915000000001</v>
      </c>
      <c r="S467">
        <f t="shared" si="58"/>
        <v>2.006932093033856E-7</v>
      </c>
    </row>
    <row r="468" spans="1:19" ht="12.95" customHeight="1" x14ac:dyDescent="0.2">
      <c r="A468" s="95" t="s">
        <v>1406</v>
      </c>
      <c r="B468" s="97" t="s">
        <v>151</v>
      </c>
      <c r="C468" s="96">
        <v>50710.372000000003</v>
      </c>
      <c r="D468" s="96" t="s">
        <v>162</v>
      </c>
      <c r="E468">
        <f t="shared" si="53"/>
        <v>24751.954960888015</v>
      </c>
      <c r="F468">
        <f t="shared" si="54"/>
        <v>24752</v>
      </c>
      <c r="G468">
        <f t="shared" si="55"/>
        <v>-3.5275200003525242E-2</v>
      </c>
      <c r="I468">
        <f t="shared" si="60"/>
        <v>-3.5275200003525242E-2</v>
      </c>
      <c r="Q468">
        <f t="shared" si="56"/>
        <v>-2.6896294961170603E-2</v>
      </c>
      <c r="R468" s="2">
        <f t="shared" si="57"/>
        <v>35691.872000000003</v>
      </c>
      <c r="S468">
        <f t="shared" si="58"/>
        <v>7.0206049708796011E-5</v>
      </c>
    </row>
    <row r="469" spans="1:19" ht="12.95" customHeight="1" x14ac:dyDescent="0.2">
      <c r="A469" s="16" t="s">
        <v>111</v>
      </c>
      <c r="C469" s="26">
        <v>50716.639999999999</v>
      </c>
      <c r="D469" s="26"/>
      <c r="E469">
        <f t="shared" ref="E469:E532" si="61">+(C469-C$7)/C$8</f>
        <v>24759.957896489403</v>
      </c>
      <c r="F469">
        <f t="shared" ref="F469:F532" si="62">ROUND(2*E469,0)/2</f>
        <v>24760</v>
      </c>
      <c r="G469">
        <f t="shared" ref="G469:G532" si="63">+C469-(C$7+F469*C$8)</f>
        <v>-3.2976000002236106E-2</v>
      </c>
      <c r="I469">
        <f t="shared" si="60"/>
        <v>-3.2976000002236106E-2</v>
      </c>
      <c r="Q469">
        <f t="shared" ref="Q469:Q532" si="64">+D$11+D$12*F469+D$13*F469^2</f>
        <v>-2.692230058254786E-2</v>
      </c>
      <c r="R469" s="2">
        <f t="shared" ref="R469:R532" si="65">+C469-15018.5</f>
        <v>35698.14</v>
      </c>
      <c r="S469">
        <f t="shared" ref="S469:S512" si="66">+(Q469-G469)^2</f>
        <v>3.6647276663933797E-5</v>
      </c>
    </row>
    <row r="470" spans="1:19" ht="12.95" customHeight="1" x14ac:dyDescent="0.2">
      <c r="A470" s="16" t="s">
        <v>111</v>
      </c>
      <c r="C470" s="26">
        <v>50716.646999999997</v>
      </c>
      <c r="D470" s="26"/>
      <c r="E470">
        <f t="shared" si="61"/>
        <v>24759.966834037139</v>
      </c>
      <c r="F470">
        <f t="shared" si="62"/>
        <v>24760</v>
      </c>
      <c r="G470">
        <f t="shared" si="63"/>
        <v>-2.5976000004447997E-2</v>
      </c>
      <c r="I470">
        <f t="shared" si="60"/>
        <v>-2.5976000004447997E-2</v>
      </c>
      <c r="Q470">
        <f t="shared" si="64"/>
        <v>-2.692230058254786E-2</v>
      </c>
      <c r="R470" s="2">
        <f t="shared" si="65"/>
        <v>35698.146999999997</v>
      </c>
      <c r="S470">
        <f t="shared" si="66"/>
        <v>8.9548478411213627E-7</v>
      </c>
    </row>
    <row r="471" spans="1:19" ht="12.95" customHeight="1" x14ac:dyDescent="0.2">
      <c r="A471" s="95" t="s">
        <v>1406</v>
      </c>
      <c r="B471" s="97" t="s">
        <v>151</v>
      </c>
      <c r="C471" s="96">
        <v>50750.324999999997</v>
      </c>
      <c r="D471" s="96" t="s">
        <v>162</v>
      </c>
      <c r="E471">
        <f t="shared" si="61"/>
        <v>24802.966652987954</v>
      </c>
      <c r="F471">
        <f t="shared" si="62"/>
        <v>24803</v>
      </c>
      <c r="G471">
        <f t="shared" si="63"/>
        <v>-2.611780000734143E-2</v>
      </c>
      <c r="I471">
        <f t="shared" si="60"/>
        <v>-2.611780000734143E-2</v>
      </c>
      <c r="Q471">
        <f t="shared" si="64"/>
        <v>-2.7062272466278715E-2</v>
      </c>
      <c r="R471" s="2">
        <f t="shared" si="65"/>
        <v>35731.824999999997</v>
      </c>
      <c r="S471">
        <f t="shared" si="66"/>
        <v>8.9202822569104293E-7</v>
      </c>
    </row>
    <row r="472" spans="1:19" ht="12.95" customHeight="1" x14ac:dyDescent="0.2">
      <c r="A472" s="95" t="s">
        <v>1347</v>
      </c>
      <c r="B472" s="97" t="s">
        <v>151</v>
      </c>
      <c r="C472" s="96">
        <v>50750.3269</v>
      </c>
      <c r="D472" s="96" t="s">
        <v>162</v>
      </c>
      <c r="E472">
        <f t="shared" si="61"/>
        <v>24802.969078893773</v>
      </c>
      <c r="F472">
        <f t="shared" si="62"/>
        <v>24803</v>
      </c>
      <c r="G472">
        <f t="shared" si="63"/>
        <v>-2.4217800004407763E-2</v>
      </c>
      <c r="I472">
        <f t="shared" si="60"/>
        <v>-2.4217800004407763E-2</v>
      </c>
      <c r="Q472">
        <f t="shared" si="64"/>
        <v>-2.7062272466278715E-2</v>
      </c>
      <c r="R472" s="2">
        <f t="shared" si="65"/>
        <v>35731.8269</v>
      </c>
      <c r="S472">
        <f t="shared" si="66"/>
        <v>8.0910235863421936E-6</v>
      </c>
    </row>
    <row r="473" spans="1:19" ht="12.95" customHeight="1" x14ac:dyDescent="0.2">
      <c r="A473" s="16" t="s">
        <v>111</v>
      </c>
      <c r="C473" s="26">
        <v>51019.745000000003</v>
      </c>
      <c r="D473" s="26"/>
      <c r="E473">
        <f t="shared" si="61"/>
        <v>25146.960097424377</v>
      </c>
      <c r="F473">
        <f t="shared" si="62"/>
        <v>25147</v>
      </c>
      <c r="G473">
        <f t="shared" si="63"/>
        <v>-3.1252199994924013E-2</v>
      </c>
      <c r="I473">
        <f t="shared" si="60"/>
        <v>-3.1252199994924013E-2</v>
      </c>
      <c r="Q473">
        <f t="shared" si="64"/>
        <v>-2.8193682961451881E-2</v>
      </c>
      <c r="R473" s="2">
        <f t="shared" si="65"/>
        <v>36001.245000000003</v>
      </c>
      <c r="S473">
        <f t="shared" si="66"/>
        <v>9.3545264440391683E-6</v>
      </c>
    </row>
    <row r="474" spans="1:19" ht="12.95" customHeight="1" x14ac:dyDescent="0.2">
      <c r="A474" s="16" t="s">
        <v>111</v>
      </c>
      <c r="C474" s="26">
        <v>51023.656999999999</v>
      </c>
      <c r="D474" s="26"/>
      <c r="E474">
        <f t="shared" si="61"/>
        <v>25151.954909816308</v>
      </c>
      <c r="F474">
        <f t="shared" si="62"/>
        <v>25152</v>
      </c>
      <c r="G474">
        <f t="shared" si="63"/>
        <v>-3.5315200002514757E-2</v>
      </c>
      <c r="I474">
        <f t="shared" si="60"/>
        <v>-3.5315200002514757E-2</v>
      </c>
      <c r="Q474">
        <f t="shared" si="64"/>
        <v>-2.8210280394939606E-2</v>
      </c>
      <c r="R474" s="2">
        <f t="shared" si="65"/>
        <v>36005.156999999999</v>
      </c>
      <c r="S474">
        <f t="shared" si="66"/>
        <v>5.0479882630105839E-5</v>
      </c>
    </row>
    <row r="475" spans="1:19" ht="12.95" customHeight="1" x14ac:dyDescent="0.2">
      <c r="A475" s="95" t="s">
        <v>1430</v>
      </c>
      <c r="B475" s="97" t="s">
        <v>151</v>
      </c>
      <c r="C475" s="96">
        <v>51024.440999999999</v>
      </c>
      <c r="D475" s="96" t="s">
        <v>162</v>
      </c>
      <c r="E475">
        <f t="shared" si="61"/>
        <v>25152.955915162751</v>
      </c>
      <c r="F475">
        <f t="shared" si="62"/>
        <v>25153</v>
      </c>
      <c r="G475">
        <f t="shared" si="63"/>
        <v>-3.4527800002251752E-2</v>
      </c>
      <c r="I475">
        <f t="shared" si="60"/>
        <v>-3.4527800002251752E-2</v>
      </c>
      <c r="Q475">
        <f t="shared" si="64"/>
        <v>-2.8213600406038875E-2</v>
      </c>
      <c r="R475" s="2">
        <f t="shared" si="65"/>
        <v>36005.940999999999</v>
      </c>
      <c r="S475">
        <f t="shared" si="66"/>
        <v>3.9869116540814861E-5</v>
      </c>
    </row>
    <row r="476" spans="1:19" ht="12.95" customHeight="1" x14ac:dyDescent="0.2">
      <c r="A476" s="16" t="s">
        <v>80</v>
      </c>
      <c r="C476" s="26">
        <v>51031.490700000002</v>
      </c>
      <c r="D476" s="26">
        <v>2.9999999999999997E-4</v>
      </c>
      <c r="E476">
        <f t="shared" si="61"/>
        <v>25161.956919487762</v>
      </c>
      <c r="F476">
        <f t="shared" si="62"/>
        <v>25162</v>
      </c>
      <c r="G476">
        <f t="shared" si="63"/>
        <v>-3.3741200000804383E-2</v>
      </c>
      <c r="I476">
        <f t="shared" si="60"/>
        <v>-3.3741200000804383E-2</v>
      </c>
      <c r="Q476">
        <f t="shared" si="64"/>
        <v>-2.8243488371958027E-2</v>
      </c>
      <c r="R476" s="2">
        <f t="shared" si="65"/>
        <v>36012.990700000002</v>
      </c>
      <c r="S476">
        <f t="shared" si="66"/>
        <v>3.0224833153952452E-5</v>
      </c>
    </row>
    <row r="477" spans="1:19" ht="12.95" customHeight="1" x14ac:dyDescent="0.2">
      <c r="A477" s="95" t="s">
        <v>1347</v>
      </c>
      <c r="B477" s="97" t="s">
        <v>151</v>
      </c>
      <c r="C477" s="96">
        <v>51035.407500000001</v>
      </c>
      <c r="D477" s="96" t="s">
        <v>162</v>
      </c>
      <c r="E477">
        <f t="shared" si="61"/>
        <v>25166.957860483857</v>
      </c>
      <c r="F477">
        <f t="shared" si="62"/>
        <v>25167</v>
      </c>
      <c r="G477">
        <f t="shared" si="63"/>
        <v>-3.300419999868609E-2</v>
      </c>
      <c r="I477">
        <f t="shared" si="60"/>
        <v>-3.300419999868609E-2</v>
      </c>
      <c r="Q477">
        <f t="shared" si="64"/>
        <v>-2.8260098915488717E-2</v>
      </c>
      <c r="R477" s="2">
        <f t="shared" si="65"/>
        <v>36016.907500000001</v>
      </c>
      <c r="S477">
        <f t="shared" si="66"/>
        <v>2.2506495087594491E-5</v>
      </c>
    </row>
    <row r="478" spans="1:19" ht="12.95" customHeight="1" x14ac:dyDescent="0.2">
      <c r="A478" s="16" t="s">
        <v>111</v>
      </c>
      <c r="C478" s="26">
        <v>51055.771999999997</v>
      </c>
      <c r="D478" s="26"/>
      <c r="E478">
        <f t="shared" si="61"/>
        <v>25192.959102036912</v>
      </c>
      <c r="F478">
        <f t="shared" si="62"/>
        <v>25193</v>
      </c>
      <c r="G478">
        <f t="shared" si="63"/>
        <v>-3.2031800001277588E-2</v>
      </c>
      <c r="I478">
        <f t="shared" si="60"/>
        <v>-3.2031800001277588E-2</v>
      </c>
      <c r="Q478">
        <f t="shared" si="64"/>
        <v>-2.8346544186479129E-2</v>
      </c>
      <c r="R478" s="2">
        <f t="shared" si="65"/>
        <v>36037.271999999997</v>
      </c>
      <c r="S478">
        <f t="shared" si="66"/>
        <v>1.3581110420505859E-5</v>
      </c>
    </row>
    <row r="479" spans="1:19" ht="12.95" customHeight="1" x14ac:dyDescent="0.2">
      <c r="A479" s="95" t="s">
        <v>1443</v>
      </c>
      <c r="B479" s="97" t="s">
        <v>151</v>
      </c>
      <c r="C479" s="96">
        <v>51078.487999999998</v>
      </c>
      <c r="D479" s="96" t="s">
        <v>162</v>
      </c>
      <c r="E479">
        <f t="shared" si="61"/>
        <v>25221.962721233027</v>
      </c>
      <c r="F479">
        <f t="shared" si="62"/>
        <v>25222</v>
      </c>
      <c r="G479">
        <f t="shared" si="63"/>
        <v>-2.9197200005000923E-2</v>
      </c>
      <c r="I479">
        <f t="shared" ref="I479:I500" si="67">+G479</f>
        <v>-2.9197200005000923E-2</v>
      </c>
      <c r="Q479">
        <f t="shared" si="64"/>
        <v>-2.8443103315271379E-2</v>
      </c>
      <c r="R479" s="2">
        <f t="shared" si="65"/>
        <v>36059.987999999998</v>
      </c>
      <c r="S479">
        <f t="shared" si="66"/>
        <v>5.6866181746105542E-7</v>
      </c>
    </row>
    <row r="480" spans="1:19" ht="12.95" customHeight="1" x14ac:dyDescent="0.2">
      <c r="A480" s="16" t="s">
        <v>111</v>
      </c>
      <c r="C480" s="26">
        <v>51099.639000000003</v>
      </c>
      <c r="D480" s="26"/>
      <c r="E480">
        <f t="shared" si="61"/>
        <v>25248.968160113869</v>
      </c>
      <c r="F480">
        <f t="shared" si="62"/>
        <v>25249</v>
      </c>
      <c r="G480">
        <f t="shared" si="63"/>
        <v>-2.4937400005001109E-2</v>
      </c>
      <c r="I480">
        <f t="shared" si="67"/>
        <v>-2.4937400005001109E-2</v>
      </c>
      <c r="Q480">
        <f t="shared" si="64"/>
        <v>-2.8533135343035112E-2</v>
      </c>
      <c r="R480" s="2">
        <f t="shared" si="65"/>
        <v>36081.139000000003</v>
      </c>
      <c r="S480">
        <f t="shared" si="66"/>
        <v>1.2929312621186504E-5</v>
      </c>
    </row>
    <row r="481" spans="1:19" ht="12.95" customHeight="1" x14ac:dyDescent="0.2">
      <c r="A481" s="95" t="s">
        <v>1347</v>
      </c>
      <c r="B481" s="97" t="s">
        <v>151</v>
      </c>
      <c r="C481" s="96">
        <v>51104.3439</v>
      </c>
      <c r="D481" s="96" t="s">
        <v>162</v>
      </c>
      <c r="E481">
        <f t="shared" si="61"/>
        <v>25254.975341305792</v>
      </c>
      <c r="F481">
        <f t="shared" si="62"/>
        <v>25255</v>
      </c>
      <c r="G481">
        <f t="shared" si="63"/>
        <v>-1.9313000004331116E-2</v>
      </c>
      <c r="I481">
        <f t="shared" si="67"/>
        <v>-1.9313000004331116E-2</v>
      </c>
      <c r="Q481">
        <f t="shared" si="64"/>
        <v>-2.8553159765572652E-2</v>
      </c>
      <c r="R481" s="2">
        <f t="shared" si="65"/>
        <v>36085.8439</v>
      </c>
      <c r="S481">
        <f t="shared" si="66"/>
        <v>8.5380552413267242E-5</v>
      </c>
    </row>
    <row r="482" spans="1:19" ht="12.95" customHeight="1" x14ac:dyDescent="0.2">
      <c r="A482" s="16" t="s">
        <v>111</v>
      </c>
      <c r="C482" s="26">
        <v>51110.599000000002</v>
      </c>
      <c r="D482" s="26"/>
      <c r="E482">
        <f t="shared" si="61"/>
        <v>25262.961806283503</v>
      </c>
      <c r="F482">
        <f t="shared" si="62"/>
        <v>25263</v>
      </c>
      <c r="G482">
        <f t="shared" si="63"/>
        <v>-2.9913799997302704E-2</v>
      </c>
      <c r="I482">
        <f t="shared" si="67"/>
        <v>-2.9913799997302704E-2</v>
      </c>
      <c r="Q482">
        <f t="shared" si="64"/>
        <v>-2.8579868784454773E-2</v>
      </c>
      <c r="R482" s="2">
        <f t="shared" si="65"/>
        <v>36092.099000000002</v>
      </c>
      <c r="S482">
        <f t="shared" si="66"/>
        <v>1.7793724806099503E-6</v>
      </c>
    </row>
    <row r="483" spans="1:19" ht="12.95" customHeight="1" x14ac:dyDescent="0.2">
      <c r="A483" s="16" t="s">
        <v>111</v>
      </c>
      <c r="C483" s="26">
        <v>51110.601000000002</v>
      </c>
      <c r="D483" s="26"/>
      <c r="E483">
        <f t="shared" si="61"/>
        <v>25262.964359868573</v>
      </c>
      <c r="F483">
        <f t="shared" si="62"/>
        <v>25263</v>
      </c>
      <c r="G483">
        <f t="shared" si="63"/>
        <v>-2.791379999689525E-2</v>
      </c>
      <c r="I483">
        <f t="shared" si="67"/>
        <v>-2.791379999689525E-2</v>
      </c>
      <c r="Q483">
        <f t="shared" si="64"/>
        <v>-2.8579868784454773E-2</v>
      </c>
      <c r="R483" s="2">
        <f t="shared" si="65"/>
        <v>36092.101000000002</v>
      </c>
      <c r="S483">
        <f t="shared" si="66"/>
        <v>4.4364762976101348E-7</v>
      </c>
    </row>
    <row r="484" spans="1:19" ht="12.95" customHeight="1" x14ac:dyDescent="0.2">
      <c r="A484" s="16" t="s">
        <v>111</v>
      </c>
      <c r="C484" s="26">
        <v>51132.527999999998</v>
      </c>
      <c r="D484" s="26"/>
      <c r="E484">
        <f t="shared" si="61"/>
        <v>25290.960589755574</v>
      </c>
      <c r="F484">
        <f t="shared" si="62"/>
        <v>25291</v>
      </c>
      <c r="G484">
        <f t="shared" si="63"/>
        <v>-3.0866600005538203E-2</v>
      </c>
      <c r="I484">
        <f t="shared" si="67"/>
        <v>-3.0866600005538203E-2</v>
      </c>
      <c r="Q484">
        <f t="shared" si="64"/>
        <v>-2.8673438450030883E-2</v>
      </c>
      <c r="R484" s="2">
        <f t="shared" si="65"/>
        <v>36114.027999999998</v>
      </c>
      <c r="S484">
        <f t="shared" si="66"/>
        <v>4.8099576085552861E-6</v>
      </c>
    </row>
    <row r="485" spans="1:19" ht="12.95" customHeight="1" x14ac:dyDescent="0.2">
      <c r="A485" s="16" t="s">
        <v>111</v>
      </c>
      <c r="C485" s="26">
        <v>51132.531999999999</v>
      </c>
      <c r="D485" s="26"/>
      <c r="E485">
        <f t="shared" si="61"/>
        <v>25290.965696925708</v>
      </c>
      <c r="F485">
        <f t="shared" si="62"/>
        <v>25291</v>
      </c>
      <c r="G485">
        <f t="shared" si="63"/>
        <v>-2.6866600004723296E-2</v>
      </c>
      <c r="I485">
        <f t="shared" si="67"/>
        <v>-2.6866600004723296E-2</v>
      </c>
      <c r="Q485">
        <f t="shared" si="64"/>
        <v>-2.8673438450030883E-2</v>
      </c>
      <c r="R485" s="2">
        <f t="shared" si="65"/>
        <v>36114.031999999999</v>
      </c>
      <c r="S485">
        <f t="shared" si="66"/>
        <v>3.2646651674415399E-6</v>
      </c>
    </row>
    <row r="486" spans="1:19" ht="12.95" customHeight="1" x14ac:dyDescent="0.2">
      <c r="A486" s="95" t="s">
        <v>1459</v>
      </c>
      <c r="B486" s="97" t="s">
        <v>151</v>
      </c>
      <c r="C486" s="96">
        <v>51327.550999999999</v>
      </c>
      <c r="D486" s="96" t="s">
        <v>162</v>
      </c>
      <c r="E486">
        <f t="shared" si="61"/>
        <v>25539.964500060389</v>
      </c>
      <c r="F486">
        <f t="shared" si="62"/>
        <v>25540</v>
      </c>
      <c r="G486">
        <f t="shared" si="63"/>
        <v>-2.7804000004834961E-2</v>
      </c>
      <c r="I486">
        <f t="shared" si="67"/>
        <v>-2.7804000004834961E-2</v>
      </c>
      <c r="Q486">
        <f t="shared" si="64"/>
        <v>-2.9511568378857236E-2</v>
      </c>
      <c r="R486" s="2">
        <f t="shared" si="65"/>
        <v>36309.050999999999</v>
      </c>
      <c r="S486">
        <f t="shared" si="66"/>
        <v>2.9157897519610744E-6</v>
      </c>
    </row>
    <row r="487" spans="1:19" ht="12.95" customHeight="1" x14ac:dyDescent="0.2">
      <c r="A487" s="95" t="s">
        <v>1347</v>
      </c>
      <c r="B487" s="97" t="s">
        <v>151</v>
      </c>
      <c r="C487" s="96">
        <v>51378.448799999998</v>
      </c>
      <c r="D487" s="96" t="s">
        <v>162</v>
      </c>
      <c r="E487">
        <f t="shared" si="61"/>
        <v>25604.950431083456</v>
      </c>
      <c r="F487">
        <f t="shared" si="62"/>
        <v>25605</v>
      </c>
      <c r="G487">
        <f t="shared" si="63"/>
        <v>-3.8823000002594199E-2</v>
      </c>
      <c r="I487">
        <f t="shared" si="67"/>
        <v>-3.8823000002594199E-2</v>
      </c>
      <c r="Q487">
        <f t="shared" si="64"/>
        <v>-2.9732141155946256E-2</v>
      </c>
      <c r="R487" s="2">
        <f t="shared" si="65"/>
        <v>36359.948799999998</v>
      </c>
      <c r="S487">
        <f t="shared" si="66"/>
        <v>8.2643714569677167E-5</v>
      </c>
    </row>
    <row r="488" spans="1:19" ht="12.95" customHeight="1" x14ac:dyDescent="0.2">
      <c r="A488" s="95" t="s">
        <v>1347</v>
      </c>
      <c r="B488" s="97" t="s">
        <v>151</v>
      </c>
      <c r="C488" s="96">
        <v>51378.452899999997</v>
      </c>
      <c r="D488" s="96" t="s">
        <v>162</v>
      </c>
      <c r="E488">
        <f t="shared" si="61"/>
        <v>25604.955665932845</v>
      </c>
      <c r="F488">
        <f t="shared" si="62"/>
        <v>25605</v>
      </c>
      <c r="G488">
        <f t="shared" si="63"/>
        <v>-3.4723000004305504E-2</v>
      </c>
      <c r="I488">
        <f t="shared" si="67"/>
        <v>-3.4723000004305504E-2</v>
      </c>
      <c r="Q488">
        <f t="shared" si="64"/>
        <v>-2.9732141155946256E-2</v>
      </c>
      <c r="R488" s="2">
        <f t="shared" si="65"/>
        <v>36359.952899999997</v>
      </c>
      <c r="S488">
        <f t="shared" si="66"/>
        <v>2.49086720442458E-5</v>
      </c>
    </row>
    <row r="489" spans="1:19" ht="12.95" customHeight="1" x14ac:dyDescent="0.2">
      <c r="A489" s="95" t="s">
        <v>1347</v>
      </c>
      <c r="B489" s="97" t="s">
        <v>151</v>
      </c>
      <c r="C489" s="96">
        <v>51378.455000000002</v>
      </c>
      <c r="D489" s="96" t="s">
        <v>162</v>
      </c>
      <c r="E489">
        <f t="shared" si="61"/>
        <v>25604.958347197171</v>
      </c>
      <c r="F489">
        <f t="shared" si="62"/>
        <v>25605</v>
      </c>
      <c r="G489">
        <f t="shared" si="63"/>
        <v>-3.2622999999148306E-2</v>
      </c>
      <c r="I489">
        <f t="shared" si="67"/>
        <v>-3.2622999999148306E-2</v>
      </c>
      <c r="Q489">
        <f t="shared" si="64"/>
        <v>-2.9732141155946256E-2</v>
      </c>
      <c r="R489" s="2">
        <f t="shared" si="65"/>
        <v>36359.955000000002</v>
      </c>
      <c r="S489">
        <f t="shared" si="66"/>
        <v>8.3570648513194912E-6</v>
      </c>
    </row>
    <row r="490" spans="1:19" ht="12.95" customHeight="1" x14ac:dyDescent="0.2">
      <c r="A490" s="95" t="s">
        <v>1347</v>
      </c>
      <c r="B490" s="97" t="s">
        <v>151</v>
      </c>
      <c r="C490" s="96">
        <v>51385.502399999998</v>
      </c>
      <c r="D490" s="96" t="s">
        <v>162</v>
      </c>
      <c r="E490">
        <f t="shared" si="61"/>
        <v>25613.956414899345</v>
      </c>
      <c r="F490">
        <f t="shared" si="62"/>
        <v>25614</v>
      </c>
      <c r="G490">
        <f t="shared" si="63"/>
        <v>-3.4136400005081668E-2</v>
      </c>
      <c r="I490">
        <f t="shared" si="67"/>
        <v>-3.4136400005081668E-2</v>
      </c>
      <c r="Q490">
        <f t="shared" si="64"/>
        <v>-2.9762740210595478E-2</v>
      </c>
      <c r="R490" s="2">
        <f t="shared" si="65"/>
        <v>36367.002399999998</v>
      </c>
      <c r="S490">
        <f t="shared" si="66"/>
        <v>1.9128899997904988E-5</v>
      </c>
    </row>
    <row r="491" spans="1:19" ht="12.95" customHeight="1" x14ac:dyDescent="0.2">
      <c r="A491" s="16" t="s">
        <v>111</v>
      </c>
      <c r="C491" s="26">
        <v>51395.684999999998</v>
      </c>
      <c r="D491" s="26"/>
      <c r="E491">
        <f t="shared" si="61"/>
        <v>25626.957482553262</v>
      </c>
      <c r="F491">
        <f t="shared" si="62"/>
        <v>25627</v>
      </c>
      <c r="G491">
        <f t="shared" si="63"/>
        <v>-3.3300200004305225E-2</v>
      </c>
      <c r="I491">
        <f t="shared" si="67"/>
        <v>-3.3300200004305225E-2</v>
      </c>
      <c r="Q491">
        <f t="shared" si="64"/>
        <v>-2.9806963841570694E-2</v>
      </c>
      <c r="R491" s="2">
        <f t="shared" si="65"/>
        <v>36377.184999999998</v>
      </c>
      <c r="S491">
        <f t="shared" si="66"/>
        <v>1.220269888863627E-5</v>
      </c>
    </row>
    <row r="492" spans="1:19" ht="12.95" customHeight="1" x14ac:dyDescent="0.2">
      <c r="A492" s="16" t="s">
        <v>111</v>
      </c>
      <c r="C492" s="26">
        <v>51395.686000000002</v>
      </c>
      <c r="D492" s="26"/>
      <c r="E492">
        <f t="shared" si="61"/>
        <v>25626.958759345802</v>
      </c>
      <c r="F492">
        <f t="shared" si="62"/>
        <v>25627</v>
      </c>
      <c r="G492">
        <f t="shared" si="63"/>
        <v>-3.2300200000463519E-2</v>
      </c>
      <c r="I492">
        <f t="shared" si="67"/>
        <v>-3.2300200000463519E-2</v>
      </c>
      <c r="Q492">
        <f t="shared" si="64"/>
        <v>-2.9806963841570694E-2</v>
      </c>
      <c r="R492" s="2">
        <f t="shared" si="65"/>
        <v>36377.186000000002</v>
      </c>
      <c r="S492">
        <f t="shared" si="66"/>
        <v>6.2162265440106502E-6</v>
      </c>
    </row>
    <row r="493" spans="1:19" ht="12.95" customHeight="1" x14ac:dyDescent="0.2">
      <c r="A493" s="16" t="s">
        <v>111</v>
      </c>
      <c r="C493" s="26">
        <v>51420.752</v>
      </c>
      <c r="D493" s="26"/>
      <c r="E493">
        <f t="shared" si="61"/>
        <v>25658.96284099617</v>
      </c>
      <c r="F493">
        <f t="shared" si="62"/>
        <v>25659</v>
      </c>
      <c r="G493">
        <f t="shared" si="63"/>
        <v>-2.9103400003805291E-2</v>
      </c>
      <c r="I493">
        <f t="shared" si="67"/>
        <v>-2.9103400003805291E-2</v>
      </c>
      <c r="Q493">
        <f t="shared" si="64"/>
        <v>-2.9915947866537475E-2</v>
      </c>
      <c r="R493" s="2">
        <f t="shared" si="65"/>
        <v>36402.252</v>
      </c>
      <c r="S493">
        <f t="shared" si="66"/>
        <v>6.6023402923064107E-7</v>
      </c>
    </row>
    <row r="494" spans="1:19" ht="12.95" customHeight="1" x14ac:dyDescent="0.2">
      <c r="A494" s="16" t="s">
        <v>111</v>
      </c>
      <c r="C494" s="26">
        <v>51424.673000000003</v>
      </c>
      <c r="D494" s="26"/>
      <c r="E494">
        <f t="shared" si="61"/>
        <v>25663.969144520914</v>
      </c>
      <c r="F494">
        <f t="shared" si="62"/>
        <v>25664</v>
      </c>
      <c r="G494">
        <f t="shared" si="63"/>
        <v>-2.4166399998648558E-2</v>
      </c>
      <c r="I494">
        <f t="shared" si="67"/>
        <v>-2.4166399998648558E-2</v>
      </c>
      <c r="Q494">
        <f t="shared" si="64"/>
        <v>-2.9932992789491516E-2</v>
      </c>
      <c r="R494" s="2">
        <f t="shared" si="65"/>
        <v>36406.173000000003</v>
      </c>
      <c r="S494">
        <f t="shared" si="66"/>
        <v>3.3253592415401974E-5</v>
      </c>
    </row>
    <row r="495" spans="1:19" ht="12.95" customHeight="1" x14ac:dyDescent="0.2">
      <c r="A495" s="16" t="s">
        <v>111</v>
      </c>
      <c r="C495" s="26">
        <v>51428.5798</v>
      </c>
      <c r="D495" s="26"/>
      <c r="E495">
        <f t="shared" si="61"/>
        <v>25668.95731759167</v>
      </c>
      <c r="F495">
        <f t="shared" si="62"/>
        <v>25669</v>
      </c>
      <c r="G495">
        <f t="shared" si="63"/>
        <v>-3.3429399998567533E-2</v>
      </c>
      <c r="I495">
        <f t="shared" si="67"/>
        <v>-3.3429399998567533E-2</v>
      </c>
      <c r="Q495">
        <f t="shared" si="64"/>
        <v>-2.9950042082459882E-2</v>
      </c>
      <c r="R495" s="2">
        <f t="shared" si="65"/>
        <v>36410.0798</v>
      </c>
      <c r="S495">
        <f t="shared" si="66"/>
        <v>1.2105931508380972E-5</v>
      </c>
    </row>
    <row r="496" spans="1:19" ht="12.95" customHeight="1" x14ac:dyDescent="0.2">
      <c r="A496" s="16" t="s">
        <v>111</v>
      </c>
      <c r="C496" s="26">
        <v>51435.63</v>
      </c>
      <c r="D496" s="26"/>
      <c r="E496">
        <f t="shared" si="61"/>
        <v>25677.958960312939</v>
      </c>
      <c r="F496">
        <f t="shared" si="62"/>
        <v>25678</v>
      </c>
      <c r="G496">
        <f t="shared" si="63"/>
        <v>-3.2142800009751227E-2</v>
      </c>
      <c r="I496">
        <f t="shared" si="67"/>
        <v>-3.2142800009751227E-2</v>
      </c>
      <c r="Q496">
        <f t="shared" si="64"/>
        <v>-2.9980741822239015E-2</v>
      </c>
      <c r="R496" s="2">
        <f t="shared" si="65"/>
        <v>36417.129999999997</v>
      </c>
      <c r="S496">
        <f t="shared" si="66"/>
        <v>4.6744956061885913E-6</v>
      </c>
    </row>
    <row r="497" spans="1:19" ht="12.95" customHeight="1" x14ac:dyDescent="0.2">
      <c r="A497" s="16" t="s">
        <v>111</v>
      </c>
      <c r="C497" s="26">
        <v>51435.631999999998</v>
      </c>
      <c r="D497" s="26"/>
      <c r="E497">
        <f t="shared" si="61"/>
        <v>25677.961513898008</v>
      </c>
      <c r="F497">
        <f t="shared" si="62"/>
        <v>25678</v>
      </c>
      <c r="G497">
        <f t="shared" si="63"/>
        <v>-3.0142800009343773E-2</v>
      </c>
      <c r="I497">
        <f t="shared" si="67"/>
        <v>-3.0142800009343773E-2</v>
      </c>
      <c r="Q497">
        <f t="shared" si="64"/>
        <v>-2.9980741822239015E-2</v>
      </c>
      <c r="R497" s="2">
        <f t="shared" si="65"/>
        <v>36417.131999999998</v>
      </c>
      <c r="S497">
        <f t="shared" si="66"/>
        <v>2.6262856007680887E-8</v>
      </c>
    </row>
    <row r="498" spans="1:19" ht="12.95" customHeight="1" x14ac:dyDescent="0.2">
      <c r="A498" s="16" t="s">
        <v>111</v>
      </c>
      <c r="C498" s="26">
        <v>51435.635999999999</v>
      </c>
      <c r="D498" s="26"/>
      <c r="E498">
        <f t="shared" si="61"/>
        <v>25677.966621068143</v>
      </c>
      <c r="F498">
        <f t="shared" si="62"/>
        <v>25678</v>
      </c>
      <c r="G498">
        <f t="shared" si="63"/>
        <v>-2.6142800008528866E-2</v>
      </c>
      <c r="I498">
        <f t="shared" si="67"/>
        <v>-2.6142800008528866E-2</v>
      </c>
      <c r="Q498">
        <f t="shared" si="64"/>
        <v>-2.9980741822239015E-2</v>
      </c>
      <c r="R498" s="2">
        <f t="shared" si="65"/>
        <v>36417.135999999999</v>
      </c>
      <c r="S498">
        <f t="shared" si="66"/>
        <v>1.4729797365424746E-5</v>
      </c>
    </row>
    <row r="499" spans="1:19" ht="12.95" customHeight="1" x14ac:dyDescent="0.2">
      <c r="A499" s="95" t="s">
        <v>1347</v>
      </c>
      <c r="B499" s="97" t="s">
        <v>151</v>
      </c>
      <c r="C499" s="96">
        <v>51436.416299999997</v>
      </c>
      <c r="D499" s="96" t="s">
        <v>162</v>
      </c>
      <c r="E499">
        <f t="shared" si="61"/>
        <v>25678.962902282208</v>
      </c>
      <c r="F499">
        <f t="shared" si="62"/>
        <v>25679</v>
      </c>
      <c r="G499">
        <f t="shared" si="63"/>
        <v>-2.9055400009383447E-2</v>
      </c>
      <c r="I499">
        <f t="shared" si="67"/>
        <v>-2.9055400009383447E-2</v>
      </c>
      <c r="Q499">
        <f t="shared" si="64"/>
        <v>-2.9984153778439559E-2</v>
      </c>
      <c r="R499" s="2">
        <f t="shared" si="65"/>
        <v>36417.916299999997</v>
      </c>
      <c r="S499">
        <f t="shared" si="66"/>
        <v>8.6258356353593267E-7</v>
      </c>
    </row>
    <row r="500" spans="1:19" ht="12.95" customHeight="1" x14ac:dyDescent="0.2">
      <c r="A500" s="16" t="s">
        <v>111</v>
      </c>
      <c r="C500" s="26">
        <v>51457.56</v>
      </c>
      <c r="D500" s="26"/>
      <c r="E500">
        <f t="shared" si="61"/>
        <v>25705.959020577549</v>
      </c>
      <c r="F500">
        <f t="shared" si="62"/>
        <v>25706</v>
      </c>
      <c r="G500">
        <f t="shared" si="63"/>
        <v>-3.2095600006869063E-2</v>
      </c>
      <c r="I500">
        <f t="shared" si="67"/>
        <v>-3.2095600006869063E-2</v>
      </c>
      <c r="Q500">
        <f t="shared" si="64"/>
        <v>-3.0076342670470803E-2</v>
      </c>
      <c r="R500" s="2">
        <f t="shared" si="65"/>
        <v>36439.06</v>
      </c>
      <c r="S500">
        <f t="shared" si="66"/>
        <v>4.0774001905981952E-6</v>
      </c>
    </row>
    <row r="501" spans="1:19" ht="12.95" customHeight="1" x14ac:dyDescent="0.2">
      <c r="A501" s="16" t="s">
        <v>79</v>
      </c>
      <c r="C501" s="26">
        <v>51469.305200000003</v>
      </c>
      <c r="D501" s="26">
        <v>2.0000000000000001E-4</v>
      </c>
      <c r="E501">
        <f t="shared" si="61"/>
        <v>25720.95520424467</v>
      </c>
      <c r="F501">
        <f t="shared" si="62"/>
        <v>25721</v>
      </c>
      <c r="G501">
        <f t="shared" si="63"/>
        <v>-3.5084600000118371E-2</v>
      </c>
      <c r="Q501">
        <f t="shared" si="64"/>
        <v>-3.0127613783779695E-2</v>
      </c>
      <c r="R501" s="2">
        <f t="shared" si="65"/>
        <v>36450.805200000003</v>
      </c>
      <c r="S501">
        <f t="shared" si="66"/>
        <v>2.4571712348971625E-5</v>
      </c>
    </row>
    <row r="502" spans="1:19" ht="12.95" customHeight="1" x14ac:dyDescent="0.2">
      <c r="A502" s="95" t="s">
        <v>1508</v>
      </c>
      <c r="B502" s="97" t="s">
        <v>151</v>
      </c>
      <c r="C502" s="96">
        <v>51509.247000000003</v>
      </c>
      <c r="D502" s="96" t="s">
        <v>162</v>
      </c>
      <c r="E502">
        <f t="shared" si="61"/>
        <v>25771.952596268242</v>
      </c>
      <c r="F502">
        <f t="shared" si="62"/>
        <v>25772</v>
      </c>
      <c r="G502">
        <f t="shared" si="63"/>
        <v>-3.7127200004761107E-2</v>
      </c>
      <c r="I502">
        <f t="shared" ref="I502:I521" si="68">+G502</f>
        <v>-3.7127200004761107E-2</v>
      </c>
      <c r="Q502">
        <f t="shared" si="64"/>
        <v>-3.0302229758393914E-2</v>
      </c>
      <c r="R502" s="2">
        <f t="shared" si="65"/>
        <v>36490.747000000003</v>
      </c>
      <c r="S502">
        <f t="shared" si="66"/>
        <v>4.6580218863797472E-5</v>
      </c>
    </row>
    <row r="503" spans="1:19" ht="12.95" customHeight="1" x14ac:dyDescent="0.2">
      <c r="A503" s="16" t="s">
        <v>111</v>
      </c>
      <c r="C503" s="26">
        <v>51727.769</v>
      </c>
      <c r="D503" s="26"/>
      <c r="E503">
        <f t="shared" si="61"/>
        <v>26050.959854323075</v>
      </c>
      <c r="F503">
        <f t="shared" si="62"/>
        <v>26051</v>
      </c>
      <c r="G503">
        <f t="shared" si="63"/>
        <v>-3.1442599996807985E-2</v>
      </c>
      <c r="I503">
        <f t="shared" si="68"/>
        <v>-3.1442599996807985E-2</v>
      </c>
      <c r="Q503">
        <f t="shared" si="64"/>
        <v>-3.1265528799180695E-2</v>
      </c>
      <c r="R503" s="2">
        <f t="shared" si="65"/>
        <v>36709.269</v>
      </c>
      <c r="S503">
        <f t="shared" si="66"/>
        <v>3.1354209029162935E-8</v>
      </c>
    </row>
    <row r="504" spans="1:19" ht="12.95" customHeight="1" x14ac:dyDescent="0.2">
      <c r="A504" s="95" t="s">
        <v>1516</v>
      </c>
      <c r="B504" s="97" t="s">
        <v>151</v>
      </c>
      <c r="C504" s="96">
        <v>51734.813999999998</v>
      </c>
      <c r="D504" s="96" t="s">
        <v>162</v>
      </c>
      <c r="E504">
        <f t="shared" si="61"/>
        <v>26059.954857723173</v>
      </c>
      <c r="F504">
        <f t="shared" si="62"/>
        <v>26060</v>
      </c>
      <c r="G504">
        <f t="shared" si="63"/>
        <v>-3.5356000007595867E-2</v>
      </c>
      <c r="I504">
        <f t="shared" si="68"/>
        <v>-3.5356000007595867E-2</v>
      </c>
      <c r="Q504">
        <f t="shared" si="64"/>
        <v>-3.1296829503329043E-2</v>
      </c>
      <c r="R504" s="2">
        <f t="shared" si="65"/>
        <v>36716.313999999998</v>
      </c>
      <c r="S504">
        <f t="shared" si="66"/>
        <v>1.647686518270978E-5</v>
      </c>
    </row>
    <row r="505" spans="1:19" ht="12.95" customHeight="1" x14ac:dyDescent="0.2">
      <c r="A505" s="95" t="s">
        <v>1521</v>
      </c>
      <c r="B505" s="97" t="s">
        <v>151</v>
      </c>
      <c r="C505" s="96">
        <v>51779.45</v>
      </c>
      <c r="D505" s="96" t="s">
        <v>162</v>
      </c>
      <c r="E505">
        <f t="shared" si="61"/>
        <v>26116.945769258557</v>
      </c>
      <c r="F505">
        <f t="shared" si="62"/>
        <v>26117</v>
      </c>
      <c r="G505">
        <f t="shared" si="63"/>
        <v>-4.2474200003198348E-2</v>
      </c>
      <c r="I505">
        <f t="shared" si="68"/>
        <v>-4.2474200003198348E-2</v>
      </c>
      <c r="Q505">
        <f t="shared" si="64"/>
        <v>-3.1495396096145961E-2</v>
      </c>
      <c r="R505" s="2">
        <f t="shared" si="65"/>
        <v>36760.949999999997</v>
      </c>
      <c r="S505">
        <f t="shared" si="66"/>
        <v>1.2053413522950875E-4</v>
      </c>
    </row>
    <row r="506" spans="1:19" ht="12.95" customHeight="1" x14ac:dyDescent="0.2">
      <c r="A506" s="95" t="s">
        <v>1516</v>
      </c>
      <c r="B506" s="97" t="s">
        <v>151</v>
      </c>
      <c r="C506" s="96">
        <v>51792.773999999998</v>
      </c>
      <c r="D506" s="96" t="s">
        <v>162</v>
      </c>
      <c r="E506">
        <f t="shared" si="61"/>
        <v>26133.95775297792</v>
      </c>
      <c r="F506">
        <f t="shared" si="62"/>
        <v>26134</v>
      </c>
      <c r="G506">
        <f t="shared" si="63"/>
        <v>-3.3088400006818119E-2</v>
      </c>
      <c r="I506">
        <f t="shared" si="68"/>
        <v>-3.3088400006818119E-2</v>
      </c>
      <c r="Q506">
        <f t="shared" si="64"/>
        <v>-3.155472766110777E-2</v>
      </c>
      <c r="R506" s="2">
        <f t="shared" si="65"/>
        <v>36774.273999999998</v>
      </c>
      <c r="S506">
        <f t="shared" si="66"/>
        <v>2.3521508639966845E-6</v>
      </c>
    </row>
    <row r="507" spans="1:19" ht="12.95" customHeight="1" x14ac:dyDescent="0.2">
      <c r="A507" s="95" t="s">
        <v>1516</v>
      </c>
      <c r="B507" s="97" t="s">
        <v>151</v>
      </c>
      <c r="C507" s="96">
        <v>51818.616999999998</v>
      </c>
      <c r="D507" s="96" t="s">
        <v>162</v>
      </c>
      <c r="E507">
        <f t="shared" si="61"/>
        <v>26166.953902426998</v>
      </c>
      <c r="F507">
        <f t="shared" si="62"/>
        <v>26167</v>
      </c>
      <c r="G507">
        <f t="shared" si="63"/>
        <v>-3.6104200000409037E-2</v>
      </c>
      <c r="I507">
        <f t="shared" si="68"/>
        <v>-3.6104200000409037E-2</v>
      </c>
      <c r="Q507">
        <f t="shared" si="64"/>
        <v>-3.1670044909447359E-2</v>
      </c>
      <c r="R507" s="2">
        <f t="shared" si="65"/>
        <v>36800.116999999998</v>
      </c>
      <c r="S507">
        <f t="shared" si="66"/>
        <v>1.9661731370701364E-5</v>
      </c>
    </row>
    <row r="508" spans="1:19" ht="12.95" customHeight="1" x14ac:dyDescent="0.2">
      <c r="A508" s="95" t="s">
        <v>1516</v>
      </c>
      <c r="B508" s="97" t="s">
        <v>151</v>
      </c>
      <c r="C508" s="96">
        <v>51836.63</v>
      </c>
      <c r="D508" s="96" t="s">
        <v>162</v>
      </c>
      <c r="E508">
        <f t="shared" si="61"/>
        <v>26189.952766336999</v>
      </c>
      <c r="F508">
        <f t="shared" si="62"/>
        <v>26190</v>
      </c>
      <c r="G508">
        <f t="shared" si="63"/>
        <v>-3.6994000001868699E-2</v>
      </c>
      <c r="I508">
        <f t="shared" si="68"/>
        <v>-3.6994000001868699E-2</v>
      </c>
      <c r="Q508">
        <f t="shared" si="64"/>
        <v>-3.1750530108646854E-2</v>
      </c>
      <c r="R508" s="2">
        <f t="shared" si="65"/>
        <v>36818.129999999997</v>
      </c>
      <c r="S508">
        <f t="shared" si="66"/>
        <v>2.7493976521123901E-5</v>
      </c>
    </row>
    <row r="509" spans="1:19" ht="12.95" customHeight="1" x14ac:dyDescent="0.2">
      <c r="A509" s="95" t="s">
        <v>1535</v>
      </c>
      <c r="B509" s="97" t="s">
        <v>151</v>
      </c>
      <c r="C509" s="96">
        <v>51874.22</v>
      </c>
      <c r="D509" s="96" t="s">
        <v>162</v>
      </c>
      <c r="E509">
        <f t="shared" si="61"/>
        <v>26237.94739767976</v>
      </c>
      <c r="F509">
        <f t="shared" si="62"/>
        <v>26238</v>
      </c>
      <c r="G509">
        <f t="shared" si="63"/>
        <v>-4.1198799997800961E-2</v>
      </c>
      <c r="I509">
        <f t="shared" si="68"/>
        <v>-4.1198799997800961E-2</v>
      </c>
      <c r="Q509">
        <f t="shared" si="64"/>
        <v>-3.1918797080195724E-2</v>
      </c>
      <c r="R509" s="2">
        <f t="shared" si="65"/>
        <v>36855.72</v>
      </c>
      <c r="S509">
        <f t="shared" si="66"/>
        <v>8.611845415076172E-5</v>
      </c>
    </row>
    <row r="510" spans="1:19" ht="12.95" customHeight="1" x14ac:dyDescent="0.2">
      <c r="A510" s="95" t="s">
        <v>1516</v>
      </c>
      <c r="B510" s="97" t="s">
        <v>151</v>
      </c>
      <c r="C510" s="96">
        <v>52132.688999999998</v>
      </c>
      <c r="D510" s="96" t="s">
        <v>162</v>
      </c>
      <c r="E510">
        <f t="shared" si="61"/>
        <v>26567.958687079339</v>
      </c>
      <c r="F510">
        <f t="shared" si="62"/>
        <v>26568</v>
      </c>
      <c r="G510">
        <f t="shared" si="63"/>
        <v>-3.2356800002162345E-2</v>
      </c>
      <c r="I510">
        <f t="shared" si="68"/>
        <v>-3.2356800002162345E-2</v>
      </c>
      <c r="Q510">
        <f t="shared" si="64"/>
        <v>-3.3086534821318347E-2</v>
      </c>
      <c r="R510" s="2">
        <f t="shared" si="65"/>
        <v>37114.188999999998</v>
      </c>
      <c r="S510">
        <f t="shared" si="66"/>
        <v>5.3251290628864395E-7</v>
      </c>
    </row>
    <row r="511" spans="1:19" ht="12.95" customHeight="1" x14ac:dyDescent="0.2">
      <c r="A511" s="95" t="s">
        <v>1516</v>
      </c>
      <c r="B511" s="97" t="s">
        <v>151</v>
      </c>
      <c r="C511" s="96">
        <v>52168.713000000003</v>
      </c>
      <c r="D511" s="96" t="s">
        <v>162</v>
      </c>
      <c r="E511">
        <f t="shared" si="61"/>
        <v>26613.953861314287</v>
      </c>
      <c r="F511">
        <f t="shared" si="62"/>
        <v>26614</v>
      </c>
      <c r="G511">
        <f t="shared" si="63"/>
        <v>-3.6136399998213165E-2</v>
      </c>
      <c r="I511">
        <f t="shared" si="68"/>
        <v>-3.6136399998213165E-2</v>
      </c>
      <c r="Q511">
        <f t="shared" si="64"/>
        <v>-3.32508220605858E-2</v>
      </c>
      <c r="R511" s="2">
        <f t="shared" si="65"/>
        <v>37150.213000000003</v>
      </c>
      <c r="S511">
        <f t="shared" si="66"/>
        <v>8.3265600341217971E-6</v>
      </c>
    </row>
    <row r="512" spans="1:19" ht="12.95" customHeight="1" x14ac:dyDescent="0.2">
      <c r="A512" s="95" t="s">
        <v>1545</v>
      </c>
      <c r="B512" s="97" t="s">
        <v>151</v>
      </c>
      <c r="C512" s="96">
        <v>52180.455999999998</v>
      </c>
      <c r="D512" s="96" t="s">
        <v>162</v>
      </c>
      <c r="E512">
        <f t="shared" si="61"/>
        <v>26628.94723603782</v>
      </c>
      <c r="F512">
        <f t="shared" si="62"/>
        <v>26629</v>
      </c>
      <c r="G512">
        <f t="shared" si="63"/>
        <v>-4.1325400008645374E-2</v>
      </c>
      <c r="I512">
        <f t="shared" si="68"/>
        <v>-4.1325400008645374E-2</v>
      </c>
      <c r="Q512">
        <f t="shared" si="64"/>
        <v>-3.3304473957695924E-2</v>
      </c>
      <c r="R512" s="2">
        <f t="shared" si="65"/>
        <v>37161.955999999998</v>
      </c>
      <c r="S512">
        <f t="shared" si="66"/>
        <v>6.4335254714799545E-5</v>
      </c>
    </row>
    <row r="513" spans="1:21" ht="12.95" customHeight="1" x14ac:dyDescent="0.2">
      <c r="A513" s="25" t="s">
        <v>161</v>
      </c>
      <c r="B513" s="24" t="s">
        <v>151</v>
      </c>
      <c r="C513" s="25">
        <v>52195.327599999997</v>
      </c>
      <c r="D513" s="25" t="s">
        <v>162</v>
      </c>
      <c r="E513">
        <f t="shared" si="61"/>
        <v>26647.935183882375</v>
      </c>
      <c r="F513">
        <f t="shared" si="62"/>
        <v>26648</v>
      </c>
      <c r="G513">
        <f t="shared" si="63"/>
        <v>-5.0764800005708821E-2</v>
      </c>
      <c r="I513">
        <f t="shared" si="68"/>
        <v>-5.0764800005708821E-2</v>
      </c>
      <c r="Q513">
        <f t="shared" si="64"/>
        <v>-3.3372489487953759E-2</v>
      </c>
      <c r="R513" s="2">
        <f t="shared" si="65"/>
        <v>37176.827599999997</v>
      </c>
      <c r="U513" s="20">
        <v>-5.0764800005708821E-2</v>
      </c>
    </row>
    <row r="514" spans="1:21" ht="12.95" customHeight="1" x14ac:dyDescent="0.2">
      <c r="A514" s="25" t="s">
        <v>161</v>
      </c>
      <c r="B514" s="24" t="s">
        <v>151</v>
      </c>
      <c r="C514" s="25">
        <v>52195.336000000003</v>
      </c>
      <c r="D514" s="25" t="s">
        <v>162</v>
      </c>
      <c r="E514">
        <f t="shared" si="61"/>
        <v>26647.94590893967</v>
      </c>
      <c r="F514">
        <f t="shared" si="62"/>
        <v>26648</v>
      </c>
      <c r="G514">
        <f t="shared" si="63"/>
        <v>-4.2364799999631941E-2</v>
      </c>
      <c r="I514">
        <f t="shared" si="68"/>
        <v>-4.2364799999631941E-2</v>
      </c>
      <c r="M514" s="20"/>
      <c r="Q514">
        <f t="shared" si="64"/>
        <v>-3.3372489487953759E-2</v>
      </c>
      <c r="R514" s="2">
        <f t="shared" si="65"/>
        <v>37176.836000000003</v>
      </c>
      <c r="S514">
        <f t="shared" ref="S514:S548" si="69">+(Q514-G514)^2</f>
        <v>8.0861648338437933E-5</v>
      </c>
    </row>
    <row r="515" spans="1:21" ht="12.95" customHeight="1" x14ac:dyDescent="0.2">
      <c r="A515" s="25" t="s">
        <v>161</v>
      </c>
      <c r="B515" s="24" t="s">
        <v>151</v>
      </c>
      <c r="C515" s="25">
        <v>52195.338100000001</v>
      </c>
      <c r="D515" s="25" t="s">
        <v>162</v>
      </c>
      <c r="E515">
        <f t="shared" si="61"/>
        <v>26647.948590203985</v>
      </c>
      <c r="F515">
        <f t="shared" si="62"/>
        <v>26648</v>
      </c>
      <c r="G515">
        <f t="shared" si="63"/>
        <v>-4.02648000017507E-2</v>
      </c>
      <c r="I515">
        <f t="shared" si="68"/>
        <v>-4.02648000017507E-2</v>
      </c>
      <c r="Q515">
        <f t="shared" si="64"/>
        <v>-3.3372489487953759E-2</v>
      </c>
      <c r="R515" s="2">
        <f t="shared" si="65"/>
        <v>37176.838100000001</v>
      </c>
      <c r="S515">
        <f t="shared" si="69"/>
        <v>4.7503944218595857E-5</v>
      </c>
      <c r="U515" s="20"/>
    </row>
    <row r="516" spans="1:21" ht="12.95" customHeight="1" x14ac:dyDescent="0.2">
      <c r="A516" s="25" t="s">
        <v>161</v>
      </c>
      <c r="B516" s="24" t="s">
        <v>151</v>
      </c>
      <c r="C516" s="25">
        <v>52195.3387</v>
      </c>
      <c r="D516" s="25" t="s">
        <v>162</v>
      </c>
      <c r="E516">
        <f t="shared" si="61"/>
        <v>26647.949356279507</v>
      </c>
      <c r="F516">
        <f t="shared" si="62"/>
        <v>26648</v>
      </c>
      <c r="G516">
        <f t="shared" si="63"/>
        <v>-3.966480000235606E-2</v>
      </c>
      <c r="I516">
        <f t="shared" si="68"/>
        <v>-3.966480000235606E-2</v>
      </c>
      <c r="Q516">
        <f t="shared" si="64"/>
        <v>-3.3372489487953759E-2</v>
      </c>
      <c r="R516" s="2">
        <f t="shared" si="65"/>
        <v>37176.8387</v>
      </c>
      <c r="S516">
        <f t="shared" si="69"/>
        <v>3.959317160965775E-5</v>
      </c>
      <c r="U516" s="20"/>
    </row>
    <row r="517" spans="1:21" ht="12.95" customHeight="1" x14ac:dyDescent="0.2">
      <c r="A517" s="25" t="s">
        <v>161</v>
      </c>
      <c r="B517" s="24" t="s">
        <v>151</v>
      </c>
      <c r="C517" s="25">
        <v>52195.3436</v>
      </c>
      <c r="D517" s="25" t="s">
        <v>162</v>
      </c>
      <c r="E517">
        <f t="shared" si="61"/>
        <v>26647.955612562921</v>
      </c>
      <c r="F517">
        <f t="shared" si="62"/>
        <v>26648</v>
      </c>
      <c r="G517">
        <f t="shared" si="63"/>
        <v>-3.4764800002449192E-2</v>
      </c>
      <c r="I517">
        <f t="shared" si="68"/>
        <v>-3.4764800002449192E-2</v>
      </c>
      <c r="Q517">
        <f t="shared" si="64"/>
        <v>-3.3372489487953759E-2</v>
      </c>
      <c r="R517" s="2">
        <f t="shared" si="65"/>
        <v>37176.8436</v>
      </c>
      <c r="S517">
        <f t="shared" si="69"/>
        <v>1.9385285687745375E-6</v>
      </c>
      <c r="U517" s="20"/>
    </row>
    <row r="518" spans="1:21" ht="12.95" customHeight="1" x14ac:dyDescent="0.2">
      <c r="A518" s="25" t="s">
        <v>161</v>
      </c>
      <c r="B518" s="24" t="s">
        <v>151</v>
      </c>
      <c r="C518" s="25">
        <v>52195.346400000002</v>
      </c>
      <c r="D518" s="25" t="s">
        <v>162</v>
      </c>
      <c r="E518">
        <f t="shared" si="61"/>
        <v>26647.959187582019</v>
      </c>
      <c r="F518">
        <f t="shared" si="62"/>
        <v>26648</v>
      </c>
      <c r="G518">
        <f t="shared" si="63"/>
        <v>-3.1964800000423566E-2</v>
      </c>
      <c r="I518">
        <f t="shared" si="68"/>
        <v>-3.1964800000423566E-2</v>
      </c>
      <c r="Q518">
        <f t="shared" si="64"/>
        <v>-3.3372489487953759E-2</v>
      </c>
      <c r="R518" s="2">
        <f t="shared" si="65"/>
        <v>37176.846400000002</v>
      </c>
      <c r="S518">
        <f t="shared" si="69"/>
        <v>1.9815896933030188E-6</v>
      </c>
      <c r="U518" s="20"/>
    </row>
    <row r="519" spans="1:21" ht="12.95" customHeight="1" x14ac:dyDescent="0.2">
      <c r="A519" s="95" t="s">
        <v>1516</v>
      </c>
      <c r="B519" s="97" t="s">
        <v>151</v>
      </c>
      <c r="C519" s="96">
        <v>52205.52</v>
      </c>
      <c r="D519" s="96" t="s">
        <v>162</v>
      </c>
      <c r="E519">
        <f t="shared" si="61"/>
        <v>26660.948764103123</v>
      </c>
      <c r="F519">
        <f t="shared" si="62"/>
        <v>26661</v>
      </c>
      <c r="G519">
        <f t="shared" si="63"/>
        <v>-4.0128600005118642E-2</v>
      </c>
      <c r="I519">
        <f t="shared" si="68"/>
        <v>-4.0128600005118642E-2</v>
      </c>
      <c r="Q519">
        <f t="shared" si="64"/>
        <v>-3.341906278822826E-2</v>
      </c>
      <c r="R519" s="2">
        <f t="shared" si="65"/>
        <v>37187.019999999997</v>
      </c>
      <c r="S519">
        <f t="shared" si="69"/>
        <v>4.5017889664837134E-5</v>
      </c>
    </row>
    <row r="520" spans="1:21" ht="12.95" customHeight="1" x14ac:dyDescent="0.2">
      <c r="A520" s="95" t="s">
        <v>1516</v>
      </c>
      <c r="B520" s="97" t="s">
        <v>151</v>
      </c>
      <c r="C520" s="96">
        <v>52219.618999999999</v>
      </c>
      <c r="D520" s="96" t="s">
        <v>162</v>
      </c>
      <c r="E520">
        <f t="shared" si="61"/>
        <v>26678.950262036127</v>
      </c>
      <c r="F520">
        <f t="shared" si="62"/>
        <v>26679</v>
      </c>
      <c r="G520">
        <f t="shared" si="63"/>
        <v>-3.895540000667097E-2</v>
      </c>
      <c r="I520">
        <f t="shared" si="68"/>
        <v>-3.895540000667097E-2</v>
      </c>
      <c r="Q520">
        <f t="shared" si="64"/>
        <v>-3.348359766566044E-2</v>
      </c>
      <c r="R520" s="2">
        <f t="shared" si="65"/>
        <v>37201.118999999999</v>
      </c>
      <c r="S520">
        <f t="shared" si="69"/>
        <v>2.9940620859088317E-5</v>
      </c>
    </row>
    <row r="521" spans="1:21" ht="12.95" customHeight="1" x14ac:dyDescent="0.2">
      <c r="A521" s="95" t="s">
        <v>1516</v>
      </c>
      <c r="B521" s="97" t="s">
        <v>151</v>
      </c>
      <c r="C521" s="96">
        <v>52219.623</v>
      </c>
      <c r="D521" s="96" t="s">
        <v>162</v>
      </c>
      <c r="E521">
        <f t="shared" si="61"/>
        <v>26678.955369206262</v>
      </c>
      <c r="F521">
        <f t="shared" si="62"/>
        <v>26679</v>
      </c>
      <c r="G521">
        <f t="shared" si="63"/>
        <v>-3.4955400005856063E-2</v>
      </c>
      <c r="I521">
        <f t="shared" si="68"/>
        <v>-3.4955400005856063E-2</v>
      </c>
      <c r="Q521">
        <f t="shared" si="64"/>
        <v>-3.348359766566044E-2</v>
      </c>
      <c r="R521" s="2">
        <f t="shared" si="65"/>
        <v>37201.123</v>
      </c>
      <c r="S521">
        <f t="shared" si="69"/>
        <v>2.166202128605312E-6</v>
      </c>
    </row>
    <row r="522" spans="1:21" ht="12.95" customHeight="1" x14ac:dyDescent="0.2">
      <c r="A522" s="95" t="s">
        <v>1516</v>
      </c>
      <c r="B522" s="97" t="s">
        <v>151</v>
      </c>
      <c r="C522" s="96">
        <v>52241.547299999998</v>
      </c>
      <c r="D522" s="96" t="s">
        <v>162</v>
      </c>
      <c r="E522">
        <f t="shared" si="61"/>
        <v>26706.948151753426</v>
      </c>
      <c r="F522">
        <f t="shared" si="62"/>
        <v>26707</v>
      </c>
      <c r="G522">
        <f t="shared" si="63"/>
        <v>-4.060820000449894E-2</v>
      </c>
      <c r="K522">
        <f>+G522</f>
        <v>-4.060820000449894E-2</v>
      </c>
      <c r="Q522">
        <f t="shared" si="64"/>
        <v>-3.3584097824346043E-2</v>
      </c>
      <c r="R522" s="2">
        <f t="shared" si="65"/>
        <v>37223.047299999998</v>
      </c>
      <c r="S522">
        <f t="shared" si="69"/>
        <v>4.9338011437228681E-5</v>
      </c>
    </row>
    <row r="523" spans="1:21" ht="12.95" customHeight="1" x14ac:dyDescent="0.2">
      <c r="A523" s="95" t="s">
        <v>1516</v>
      </c>
      <c r="B523" s="97" t="s">
        <v>151</v>
      </c>
      <c r="C523" s="96">
        <v>52493.752</v>
      </c>
      <c r="D523" s="96" t="s">
        <v>162</v>
      </c>
      <c r="E523">
        <f t="shared" si="61"/>
        <v>27028.961229683995</v>
      </c>
      <c r="F523">
        <f t="shared" si="62"/>
        <v>27029</v>
      </c>
      <c r="G523">
        <f t="shared" si="63"/>
        <v>-3.0365400001755916E-2</v>
      </c>
      <c r="I523">
        <f>+G523</f>
        <v>-3.0365400001755916E-2</v>
      </c>
      <c r="Q523">
        <f t="shared" si="64"/>
        <v>-3.4749699661506497E-2</v>
      </c>
      <c r="R523" s="2">
        <f t="shared" si="65"/>
        <v>37475.252</v>
      </c>
      <c r="S523">
        <f t="shared" si="69"/>
        <v>1.9222083506489067E-5</v>
      </c>
    </row>
    <row r="524" spans="1:21" ht="12.95" customHeight="1" x14ac:dyDescent="0.2">
      <c r="A524" s="95" t="s">
        <v>1516</v>
      </c>
      <c r="B524" s="97" t="s">
        <v>151</v>
      </c>
      <c r="C524" s="96">
        <v>52497.659</v>
      </c>
      <c r="D524" s="96" t="s">
        <v>162</v>
      </c>
      <c r="E524">
        <f t="shared" si="61"/>
        <v>27033.949658113259</v>
      </c>
      <c r="F524">
        <f t="shared" si="62"/>
        <v>27034</v>
      </c>
      <c r="G524">
        <f t="shared" si="63"/>
        <v>-3.9428400006727315E-2</v>
      </c>
      <c r="I524">
        <f>+G524</f>
        <v>-3.9428400006727315E-2</v>
      </c>
      <c r="Q524">
        <f t="shared" si="64"/>
        <v>-3.4767941968384071E-2</v>
      </c>
      <c r="R524" s="2">
        <f t="shared" si="65"/>
        <v>37479.159</v>
      </c>
      <c r="S524">
        <f t="shared" si="69"/>
        <v>2.1719869127158162E-5</v>
      </c>
    </row>
    <row r="525" spans="1:21" ht="12.95" customHeight="1" x14ac:dyDescent="0.2">
      <c r="A525" s="95" t="s">
        <v>1516</v>
      </c>
      <c r="B525" s="97" t="s">
        <v>151</v>
      </c>
      <c r="C525" s="96">
        <v>52502.355499999998</v>
      </c>
      <c r="D525" s="96" t="s">
        <v>162</v>
      </c>
      <c r="E525">
        <f t="shared" si="61"/>
        <v>27039.946114247901</v>
      </c>
      <c r="F525">
        <f t="shared" si="62"/>
        <v>27040</v>
      </c>
      <c r="G525">
        <f t="shared" si="63"/>
        <v>-4.2204000004858244E-2</v>
      </c>
      <c r="K525">
        <f>+G525</f>
        <v>-4.2204000004858244E-2</v>
      </c>
      <c r="Q525">
        <f t="shared" si="64"/>
        <v>-3.4789838505056063E-2</v>
      </c>
      <c r="R525" s="2">
        <f t="shared" si="65"/>
        <v>37483.855499999998</v>
      </c>
      <c r="S525">
        <f t="shared" si="69"/>
        <v>5.4969790745148927E-5</v>
      </c>
    </row>
    <row r="526" spans="1:21" ht="12.95" customHeight="1" x14ac:dyDescent="0.2">
      <c r="A526" s="15" t="s">
        <v>120</v>
      </c>
      <c r="B526" s="24" t="s">
        <v>151</v>
      </c>
      <c r="C526" s="25">
        <v>52505.491999999998</v>
      </c>
      <c r="D526" s="25">
        <v>3.0000000000000001E-3</v>
      </c>
      <c r="E526">
        <f t="shared" si="61"/>
        <v>27043.950774029934</v>
      </c>
      <c r="F526">
        <f t="shared" si="62"/>
        <v>27044</v>
      </c>
      <c r="G526">
        <f t="shared" si="63"/>
        <v>-3.8554400001885369E-2</v>
      </c>
      <c r="I526">
        <f t="shared" ref="I526:I531" si="70">+G526</f>
        <v>-3.8554400001885369E-2</v>
      </c>
      <c r="Q526">
        <f t="shared" si="64"/>
        <v>-3.4804439692182165E-2</v>
      </c>
      <c r="R526" s="2">
        <f t="shared" si="65"/>
        <v>37486.991999999998</v>
      </c>
      <c r="S526">
        <f t="shared" si="69"/>
        <v>1.406220232434935E-5</v>
      </c>
    </row>
    <row r="527" spans="1:21" ht="12.95" customHeight="1" x14ac:dyDescent="0.2">
      <c r="A527" s="95" t="s">
        <v>1516</v>
      </c>
      <c r="B527" s="97" t="s">
        <v>151</v>
      </c>
      <c r="C527" s="96">
        <v>52548.57</v>
      </c>
      <c r="D527" s="96" t="s">
        <v>162</v>
      </c>
      <c r="E527">
        <f t="shared" si="61"/>
        <v>27098.952442797774</v>
      </c>
      <c r="F527">
        <f t="shared" si="62"/>
        <v>27099</v>
      </c>
      <c r="G527">
        <f t="shared" si="63"/>
        <v>-3.7247400003252551E-2</v>
      </c>
      <c r="I527">
        <f t="shared" si="70"/>
        <v>-3.7247400003252551E-2</v>
      </c>
      <c r="Q527">
        <f t="shared" si="64"/>
        <v>-3.5005489629095547E-2</v>
      </c>
      <c r="R527" s="2">
        <f t="shared" si="65"/>
        <v>37530.07</v>
      </c>
      <c r="S527">
        <f t="shared" si="69"/>
        <v>5.0261621257527963E-6</v>
      </c>
    </row>
    <row r="528" spans="1:21" ht="12.95" customHeight="1" x14ac:dyDescent="0.2">
      <c r="A528" s="95" t="s">
        <v>1516</v>
      </c>
      <c r="B528" s="97" t="s">
        <v>151</v>
      </c>
      <c r="C528" s="96">
        <v>52555.618999999999</v>
      </c>
      <c r="D528" s="96" t="s">
        <v>162</v>
      </c>
      <c r="E528">
        <f t="shared" si="61"/>
        <v>27107.952553368006</v>
      </c>
      <c r="F528">
        <f t="shared" si="62"/>
        <v>27108</v>
      </c>
      <c r="G528">
        <f t="shared" si="63"/>
        <v>-3.7160800005949568E-2</v>
      </c>
      <c r="I528">
        <f t="shared" si="70"/>
        <v>-3.7160800005949568E-2</v>
      </c>
      <c r="Q528">
        <f t="shared" si="64"/>
        <v>-3.503843905224633E-2</v>
      </c>
      <c r="R528" s="2">
        <f t="shared" si="65"/>
        <v>37537.118999999999</v>
      </c>
      <c r="S528">
        <f t="shared" si="69"/>
        <v>4.5044160178041184E-6</v>
      </c>
    </row>
    <row r="529" spans="1:21" ht="12.95" customHeight="1" x14ac:dyDescent="0.2">
      <c r="A529" s="95" t="s">
        <v>1516</v>
      </c>
      <c r="B529" s="97" t="s">
        <v>151</v>
      </c>
      <c r="C529" s="96">
        <v>52566.584000000003</v>
      </c>
      <c r="D529" s="96" t="s">
        <v>162</v>
      </c>
      <c r="E529">
        <f t="shared" si="61"/>
        <v>27121.952583500315</v>
      </c>
      <c r="F529">
        <f t="shared" si="62"/>
        <v>27122</v>
      </c>
      <c r="G529">
        <f t="shared" si="63"/>
        <v>-3.7137200000870507E-2</v>
      </c>
      <c r="I529">
        <f t="shared" si="70"/>
        <v>-3.7137200000870507E-2</v>
      </c>
      <c r="Q529">
        <f t="shared" si="64"/>
        <v>-3.5089721853373099E-2</v>
      </c>
      <c r="R529" s="2">
        <f t="shared" si="65"/>
        <v>37548.084000000003</v>
      </c>
      <c r="S529">
        <f t="shared" si="69"/>
        <v>4.1921667644794194E-6</v>
      </c>
    </row>
    <row r="530" spans="1:21" ht="12.95" customHeight="1" x14ac:dyDescent="0.2">
      <c r="A530" s="23" t="s">
        <v>157</v>
      </c>
      <c r="B530" s="24" t="s">
        <v>151</v>
      </c>
      <c r="C530" s="25">
        <v>52783.531000000003</v>
      </c>
      <c r="D530" s="25">
        <v>6.0000000000000001E-3</v>
      </c>
      <c r="E530">
        <f t="shared" si="61"/>
        <v>27398.948893314537</v>
      </c>
      <c r="F530">
        <f t="shared" si="62"/>
        <v>27399</v>
      </c>
      <c r="G530">
        <f t="shared" si="63"/>
        <v>-4.0027399998507462E-2</v>
      </c>
      <c r="I530">
        <f t="shared" si="70"/>
        <v>-4.0027399998507462E-2</v>
      </c>
      <c r="Q530">
        <f t="shared" si="64"/>
        <v>-3.6111433779123479E-2</v>
      </c>
      <c r="R530" s="2">
        <f t="shared" si="65"/>
        <v>37765.031000000003</v>
      </c>
      <c r="S530">
        <f t="shared" si="69"/>
        <v>1.5334791431356485E-5</v>
      </c>
    </row>
    <row r="531" spans="1:21" ht="12.95" customHeight="1" x14ac:dyDescent="0.2">
      <c r="A531" s="23" t="s">
        <v>150</v>
      </c>
      <c r="B531" s="24" t="s">
        <v>151</v>
      </c>
      <c r="C531" s="25">
        <v>52855.588000000003</v>
      </c>
      <c r="D531" s="25">
        <v>2E-3</v>
      </c>
      <c r="E531">
        <f t="shared" si="61"/>
        <v>27490.950732917219</v>
      </c>
      <c r="F531">
        <f t="shared" si="62"/>
        <v>27491</v>
      </c>
      <c r="G531">
        <f t="shared" si="63"/>
        <v>-3.8586599999689497E-2</v>
      </c>
      <c r="I531">
        <f t="shared" si="70"/>
        <v>-3.8586599999689497E-2</v>
      </c>
      <c r="Q531">
        <f t="shared" si="64"/>
        <v>-3.6453741989060373E-2</v>
      </c>
      <c r="R531" s="2">
        <f t="shared" si="65"/>
        <v>37837.088000000003</v>
      </c>
      <c r="S531">
        <f t="shared" si="69"/>
        <v>4.5490832935048245E-6</v>
      </c>
    </row>
    <row r="532" spans="1:21" ht="12.95" customHeight="1" x14ac:dyDescent="0.2">
      <c r="A532" s="25" t="s">
        <v>161</v>
      </c>
      <c r="B532" s="24" t="s">
        <v>151</v>
      </c>
      <c r="C532" s="25">
        <v>52856.36507</v>
      </c>
      <c r="D532" s="25">
        <v>1.5E-3</v>
      </c>
      <c r="E532">
        <f t="shared" si="61"/>
        <v>27491.942890091395</v>
      </c>
      <c r="F532">
        <f t="shared" si="62"/>
        <v>27492</v>
      </c>
      <c r="G532">
        <f t="shared" si="63"/>
        <v>-4.4729200002620928E-2</v>
      </c>
      <c r="K532">
        <f>+G532</f>
        <v>-4.4729200002620928E-2</v>
      </c>
      <c r="Q532">
        <f t="shared" si="64"/>
        <v>-3.6457470858699374E-2</v>
      </c>
      <c r="R532" s="2">
        <f t="shared" si="65"/>
        <v>37837.86507</v>
      </c>
      <c r="S532">
        <f t="shared" si="69"/>
        <v>6.8421503030401202E-5</v>
      </c>
    </row>
    <row r="533" spans="1:21" ht="12.95" customHeight="1" x14ac:dyDescent="0.2">
      <c r="A533" s="25" t="s">
        <v>161</v>
      </c>
      <c r="B533" s="24" t="s">
        <v>151</v>
      </c>
      <c r="C533" s="25">
        <v>52910.409330000002</v>
      </c>
      <c r="D533" s="25" t="s">
        <v>162</v>
      </c>
      <c r="E533">
        <f t="shared" ref="E533:E596" si="71">+(C533-C$7)/C$8</f>
        <v>27560.946197750138</v>
      </c>
      <c r="F533">
        <f t="shared" ref="F533:F596" si="72">ROUND(2*E533,0)/2</f>
        <v>27561</v>
      </c>
      <c r="G533">
        <f t="shared" ref="G533:G590" si="73">+C533-(C$7+F533*C$8)</f>
        <v>-4.2138600001635496E-2</v>
      </c>
      <c r="K533">
        <f>+G533</f>
        <v>-4.2138600001635496E-2</v>
      </c>
      <c r="Q533">
        <f t="shared" ref="Q533:Q596" si="74">+D$11+D$12*F533+D$13*F533^2</f>
        <v>-3.6715185007173065E-2</v>
      </c>
      <c r="R533" s="2">
        <f t="shared" ref="R533:R596" si="75">+C533-15018.5</f>
        <v>37891.909330000002</v>
      </c>
      <c r="S533">
        <f t="shared" si="69"/>
        <v>2.9413430202159924E-5</v>
      </c>
    </row>
    <row r="534" spans="1:21" ht="12.95" customHeight="1" x14ac:dyDescent="0.2">
      <c r="A534" s="25" t="s">
        <v>161</v>
      </c>
      <c r="B534" s="24" t="s">
        <v>151</v>
      </c>
      <c r="C534" s="25">
        <v>52925.290139999997</v>
      </c>
      <c r="D534" s="25">
        <v>8.9999999999999998E-4</v>
      </c>
      <c r="E534">
        <f t="shared" si="71"/>
        <v>27579.945904853925</v>
      </c>
      <c r="F534">
        <f t="shared" si="72"/>
        <v>27580</v>
      </c>
      <c r="G534">
        <f t="shared" si="73"/>
        <v>-4.2368000009446405E-2</v>
      </c>
      <c r="K534">
        <f>+G534</f>
        <v>-4.2368000009446405E-2</v>
      </c>
      <c r="Q534">
        <f t="shared" si="74"/>
        <v>-3.678629590597364E-2</v>
      </c>
      <c r="R534" s="2">
        <f t="shared" si="75"/>
        <v>37906.790139999997</v>
      </c>
      <c r="S534">
        <f t="shared" si="69"/>
        <v>3.11554206987247E-5</v>
      </c>
    </row>
    <row r="535" spans="1:21" ht="12.95" customHeight="1" x14ac:dyDescent="0.2">
      <c r="A535" s="95" t="s">
        <v>1630</v>
      </c>
      <c r="B535" s="97" t="s">
        <v>151</v>
      </c>
      <c r="C535" s="96">
        <v>52931.553999999996</v>
      </c>
      <c r="D535" s="96" t="s">
        <v>162</v>
      </c>
      <c r="E535">
        <f t="shared" si="71"/>
        <v>27587.943554534228</v>
      </c>
      <c r="F535">
        <f t="shared" si="72"/>
        <v>27588</v>
      </c>
      <c r="G535">
        <f t="shared" si="73"/>
        <v>-4.4208800005435478E-2</v>
      </c>
      <c r="I535">
        <f>+G535</f>
        <v>-4.4208800005435478E-2</v>
      </c>
      <c r="Q535">
        <f t="shared" si="74"/>
        <v>-3.6816256215509428E-2</v>
      </c>
      <c r="R535" s="2">
        <f t="shared" si="75"/>
        <v>37913.053999999996</v>
      </c>
      <c r="S535">
        <f t="shared" si="69"/>
        <v>5.4649703685974201E-5</v>
      </c>
    </row>
    <row r="536" spans="1:21" ht="12.95" customHeight="1" x14ac:dyDescent="0.2">
      <c r="A536" s="95" t="s">
        <v>1630</v>
      </c>
      <c r="B536" s="97" t="s">
        <v>151</v>
      </c>
      <c r="C536" s="96">
        <v>52931.555999999997</v>
      </c>
      <c r="D536" s="96" t="s">
        <v>162</v>
      </c>
      <c r="E536">
        <f t="shared" si="71"/>
        <v>27587.946108119297</v>
      </c>
      <c r="F536">
        <f t="shared" si="72"/>
        <v>27588</v>
      </c>
      <c r="G536">
        <f t="shared" si="73"/>
        <v>-4.2208800005028024E-2</v>
      </c>
      <c r="I536">
        <f>+G536</f>
        <v>-4.2208800005028024E-2</v>
      </c>
      <c r="Q536">
        <f t="shared" si="74"/>
        <v>-3.6816256215509428E-2</v>
      </c>
      <c r="R536" s="2">
        <f t="shared" si="75"/>
        <v>37913.055999999997</v>
      </c>
      <c r="S536">
        <f t="shared" si="69"/>
        <v>2.9079528521875581E-5</v>
      </c>
    </row>
    <row r="537" spans="1:21" ht="12.95" customHeight="1" x14ac:dyDescent="0.2">
      <c r="A537" s="95" t="s">
        <v>1630</v>
      </c>
      <c r="B537" s="97" t="s">
        <v>151</v>
      </c>
      <c r="C537" s="96">
        <v>53168.87</v>
      </c>
      <c r="D537" s="96" t="s">
        <v>162</v>
      </c>
      <c r="E537">
        <f t="shared" si="71"/>
        <v>27890.946851467917</v>
      </c>
      <c r="F537">
        <f t="shared" si="72"/>
        <v>27891</v>
      </c>
      <c r="G537">
        <f t="shared" si="73"/>
        <v>-4.1626600002928171E-2</v>
      </c>
      <c r="I537">
        <f>+G537</f>
        <v>-4.1626600002928171E-2</v>
      </c>
      <c r="Q537">
        <f t="shared" si="74"/>
        <v>-3.7959238930364736E-2</v>
      </c>
      <c r="R537" s="2">
        <f t="shared" si="75"/>
        <v>38150.370000000003</v>
      </c>
      <c r="S537">
        <f t="shared" si="69"/>
        <v>1.3449537236553631E-5</v>
      </c>
    </row>
    <row r="538" spans="1:21" ht="12.95" customHeight="1" x14ac:dyDescent="0.2">
      <c r="A538" s="14" t="s">
        <v>250</v>
      </c>
      <c r="B538" s="71" t="s">
        <v>151</v>
      </c>
      <c r="C538" s="14">
        <v>53246.394999999997</v>
      </c>
      <c r="D538" s="14">
        <v>6.0000000000000001E-3</v>
      </c>
      <c r="E538">
        <f t="shared" si="71"/>
        <v>27989.930192645003</v>
      </c>
      <c r="F538">
        <f t="shared" si="72"/>
        <v>27990</v>
      </c>
      <c r="G538">
        <f t="shared" si="73"/>
        <v>-5.4674000006343704E-2</v>
      </c>
      <c r="P538">
        <f t="shared" ref="P538:P569" ca="1" si="76">+C$11+C$12*F538</f>
        <v>-2.6202680613757967E-2</v>
      </c>
      <c r="Q538">
        <f t="shared" si="74"/>
        <v>-3.8336167084885464E-2</v>
      </c>
      <c r="R538" s="2">
        <f t="shared" si="75"/>
        <v>38227.894999999997</v>
      </c>
      <c r="S538">
        <f t="shared" si="69"/>
        <v>2.6692478456948466E-4</v>
      </c>
      <c r="U538">
        <f>+G538</f>
        <v>-5.4674000006343704E-2</v>
      </c>
    </row>
    <row r="539" spans="1:21" ht="12.95" customHeight="1" x14ac:dyDescent="0.2">
      <c r="A539" s="95" t="s">
        <v>1630</v>
      </c>
      <c r="B539" s="97" t="s">
        <v>151</v>
      </c>
      <c r="C539" s="96">
        <v>53246.407399999996</v>
      </c>
      <c r="D539" s="96" t="s">
        <v>162</v>
      </c>
      <c r="E539">
        <f t="shared" si="71"/>
        <v>27989.946024872421</v>
      </c>
      <c r="F539">
        <f t="shared" si="72"/>
        <v>27990</v>
      </c>
      <c r="G539">
        <f t="shared" si="73"/>
        <v>-4.2274000006727874E-2</v>
      </c>
      <c r="K539">
        <f>+G539</f>
        <v>-4.2274000006727874E-2</v>
      </c>
      <c r="P539">
        <f t="shared" ca="1" si="76"/>
        <v>-2.6202680613757967E-2</v>
      </c>
      <c r="Q539">
        <f t="shared" si="74"/>
        <v>-3.8336167084885464E-2</v>
      </c>
      <c r="R539" s="2">
        <f t="shared" si="75"/>
        <v>38227.907399999996</v>
      </c>
      <c r="S539">
        <f t="shared" si="69"/>
        <v>1.5506528120345934E-5</v>
      </c>
    </row>
    <row r="540" spans="1:21" ht="12.95" customHeight="1" x14ac:dyDescent="0.2">
      <c r="A540" s="25" t="s">
        <v>161</v>
      </c>
      <c r="B540" s="24" t="s">
        <v>151</v>
      </c>
      <c r="C540" s="25">
        <v>53250.324489999999</v>
      </c>
      <c r="D540" s="25">
        <v>8.9999999999999998E-4</v>
      </c>
      <c r="E540">
        <f t="shared" si="71"/>
        <v>27994.947336138357</v>
      </c>
      <c r="F540">
        <f t="shared" si="72"/>
        <v>27995</v>
      </c>
      <c r="G540">
        <f t="shared" si="73"/>
        <v>-4.1247000001021661E-2</v>
      </c>
      <c r="K540">
        <f>+G540</f>
        <v>-4.1247000001021661E-2</v>
      </c>
      <c r="P540">
        <f t="shared" ca="1" si="76"/>
        <v>-2.6204469140193087E-2</v>
      </c>
      <c r="Q540">
        <f t="shared" si="74"/>
        <v>-3.8355249308515235E-2</v>
      </c>
      <c r="R540" s="2">
        <f t="shared" si="75"/>
        <v>38231.824489999999</v>
      </c>
      <c r="S540">
        <f t="shared" si="69"/>
        <v>8.3622220676113925E-6</v>
      </c>
    </row>
    <row r="541" spans="1:21" ht="12.95" customHeight="1" x14ac:dyDescent="0.2">
      <c r="A541" s="95" t="s">
        <v>1630</v>
      </c>
      <c r="B541" s="97" t="s">
        <v>151</v>
      </c>
      <c r="C541" s="96">
        <v>53256.5893</v>
      </c>
      <c r="D541" s="96" t="s">
        <v>162</v>
      </c>
      <c r="E541">
        <f t="shared" si="71"/>
        <v>28002.946198771569</v>
      </c>
      <c r="F541">
        <f t="shared" si="72"/>
        <v>28003</v>
      </c>
      <c r="G541">
        <f t="shared" si="73"/>
        <v>-4.2137800002819858E-2</v>
      </c>
      <c r="K541">
        <f>+G541</f>
        <v>-4.2137800002819858E-2</v>
      </c>
      <c r="P541">
        <f t="shared" ca="1" si="76"/>
        <v>-2.6207330782489283E-2</v>
      </c>
      <c r="Q541">
        <f t="shared" si="74"/>
        <v>-3.838578995595264E-2</v>
      </c>
      <c r="R541" s="2">
        <f t="shared" si="75"/>
        <v>38238.0893</v>
      </c>
      <c r="S541">
        <f t="shared" si="69"/>
        <v>1.4077579391792547E-5</v>
      </c>
    </row>
    <row r="542" spans="1:21" ht="12.95" customHeight="1" x14ac:dyDescent="0.2">
      <c r="A542" s="95" t="s">
        <v>1630</v>
      </c>
      <c r="B542" s="97" t="s">
        <v>151</v>
      </c>
      <c r="C542" s="96">
        <v>53256.593999999997</v>
      </c>
      <c r="D542" s="96" t="s">
        <v>162</v>
      </c>
      <c r="E542">
        <f t="shared" si="71"/>
        <v>28002.952199696476</v>
      </c>
      <c r="F542">
        <f t="shared" si="72"/>
        <v>28003</v>
      </c>
      <c r="G542">
        <f t="shared" si="73"/>
        <v>-3.7437800005136523E-2</v>
      </c>
      <c r="I542">
        <f>+G542</f>
        <v>-3.7437800005136523E-2</v>
      </c>
      <c r="P542">
        <f t="shared" ca="1" si="76"/>
        <v>-2.6207330782489283E-2</v>
      </c>
      <c r="Q542">
        <f t="shared" si="74"/>
        <v>-3.838578995595264E-2</v>
      </c>
      <c r="R542" s="2">
        <f t="shared" si="75"/>
        <v>38238.093999999997</v>
      </c>
      <c r="S542">
        <f t="shared" si="69"/>
        <v>8.9868494684834319E-7</v>
      </c>
    </row>
    <row r="543" spans="1:21" ht="12.95" customHeight="1" x14ac:dyDescent="0.2">
      <c r="A543" s="95" t="s">
        <v>1630</v>
      </c>
      <c r="B543" s="97" t="s">
        <v>151</v>
      </c>
      <c r="C543" s="96">
        <v>53259.726000000002</v>
      </c>
      <c r="D543" s="96" t="s">
        <v>162</v>
      </c>
      <c r="E543">
        <f t="shared" si="71"/>
        <v>28006.95111391211</v>
      </c>
      <c r="F543">
        <f t="shared" si="72"/>
        <v>28007</v>
      </c>
      <c r="G543">
        <f t="shared" si="73"/>
        <v>-3.8288200004899409E-2</v>
      </c>
      <c r="I543">
        <f>+G543</f>
        <v>-3.8288200004899409E-2</v>
      </c>
      <c r="P543">
        <f t="shared" ca="1" si="76"/>
        <v>-2.6208761603637384E-2</v>
      </c>
      <c r="Q543">
        <f t="shared" si="74"/>
        <v>-3.8401064474885102E-2</v>
      </c>
      <c r="R543" s="2">
        <f t="shared" si="75"/>
        <v>38241.226000000002</v>
      </c>
      <c r="S543">
        <f t="shared" si="69"/>
        <v>1.2738388585151495E-8</v>
      </c>
    </row>
    <row r="544" spans="1:21" ht="12.95" customHeight="1" x14ac:dyDescent="0.2">
      <c r="A544" s="95" t="s">
        <v>1630</v>
      </c>
      <c r="B544" s="97" t="s">
        <v>151</v>
      </c>
      <c r="C544" s="96">
        <v>53263.638400000003</v>
      </c>
      <c r="D544" s="96" t="s">
        <v>162</v>
      </c>
      <c r="E544">
        <f t="shared" si="71"/>
        <v>28011.946437021059</v>
      </c>
      <c r="F544">
        <f t="shared" si="72"/>
        <v>28012</v>
      </c>
      <c r="G544">
        <f t="shared" si="73"/>
        <v>-4.195120000076713E-2</v>
      </c>
      <c r="K544">
        <f>+G544</f>
        <v>-4.195120000076713E-2</v>
      </c>
      <c r="P544">
        <f t="shared" ca="1" si="76"/>
        <v>-2.6210550130072507E-2</v>
      </c>
      <c r="Q544">
        <f t="shared" si="74"/>
        <v>-3.8420161556563553E-2</v>
      </c>
      <c r="R544" s="2">
        <f t="shared" si="75"/>
        <v>38245.138400000003</v>
      </c>
      <c r="S544">
        <f t="shared" si="69"/>
        <v>1.2468232494443617E-5</v>
      </c>
    </row>
    <row r="545" spans="1:19" ht="12.95" customHeight="1" x14ac:dyDescent="0.2">
      <c r="A545" s="23" t="s">
        <v>158</v>
      </c>
      <c r="B545" s="69" t="s">
        <v>151</v>
      </c>
      <c r="C545" s="70">
        <v>53268.339399999997</v>
      </c>
      <c r="D545" s="70">
        <v>5.0000000000000001E-4</v>
      </c>
      <c r="E545">
        <f t="shared" si="71"/>
        <v>28017.948638722097</v>
      </c>
      <c r="F545">
        <f t="shared" si="72"/>
        <v>28018</v>
      </c>
      <c r="G545">
        <f t="shared" si="73"/>
        <v>-4.0226800003438257E-2</v>
      </c>
      <c r="K545">
        <f>+G545</f>
        <v>-4.0226800003438257E-2</v>
      </c>
      <c r="P545">
        <f t="shared" ca="1" si="76"/>
        <v>-2.6212696361794654E-2</v>
      </c>
      <c r="Q545">
        <f t="shared" si="74"/>
        <v>-3.844308382299659E-2</v>
      </c>
      <c r="R545" s="2">
        <f t="shared" si="75"/>
        <v>38249.839399999997</v>
      </c>
      <c r="S545">
        <f t="shared" si="69"/>
        <v>3.1816434123694068E-6</v>
      </c>
    </row>
    <row r="546" spans="1:19" ht="12.95" customHeight="1" x14ac:dyDescent="0.2">
      <c r="A546" s="95" t="s">
        <v>1674</v>
      </c>
      <c r="B546" s="97" t="s">
        <v>151</v>
      </c>
      <c r="C546" s="96">
        <v>53294.968000000001</v>
      </c>
      <c r="D546" s="96" t="s">
        <v>162</v>
      </c>
      <c r="E546">
        <f t="shared" si="71"/>
        <v>28051.947836385672</v>
      </c>
      <c r="F546">
        <f t="shared" si="72"/>
        <v>28052</v>
      </c>
      <c r="G546">
        <f t="shared" si="73"/>
        <v>-4.085520000080578E-2</v>
      </c>
      <c r="I546">
        <f>+G546</f>
        <v>-4.085520000080578E-2</v>
      </c>
      <c r="P546">
        <f t="shared" ca="1" si="76"/>
        <v>-2.6224858341553491E-2</v>
      </c>
      <c r="Q546">
        <f t="shared" si="74"/>
        <v>-3.8573095530506682E-2</v>
      </c>
      <c r="R546" s="2">
        <f t="shared" si="75"/>
        <v>38276.468000000001</v>
      </c>
      <c r="S546">
        <f t="shared" si="69"/>
        <v>5.2080008133591287E-6</v>
      </c>
    </row>
    <row r="547" spans="1:19" ht="12.95" customHeight="1" x14ac:dyDescent="0.2">
      <c r="A547" s="95" t="s">
        <v>1630</v>
      </c>
      <c r="B547" s="97" t="s">
        <v>151</v>
      </c>
      <c r="C547" s="96">
        <v>53314.548000000003</v>
      </c>
      <c r="D547" s="96" t="s">
        <v>162</v>
      </c>
      <c r="E547">
        <f t="shared" si="71"/>
        <v>28076.947434196027</v>
      </c>
      <c r="F547">
        <f t="shared" si="72"/>
        <v>28077</v>
      </c>
      <c r="G547">
        <f t="shared" si="73"/>
        <v>-4.1170199998305179E-2</v>
      </c>
      <c r="I547">
        <f>+G547</f>
        <v>-4.1170199998305179E-2</v>
      </c>
      <c r="P547">
        <f t="shared" ca="1" si="76"/>
        <v>-2.6233800973729106E-2</v>
      </c>
      <c r="Q547">
        <f t="shared" si="74"/>
        <v>-3.8668821289686517E-2</v>
      </c>
      <c r="R547" s="2">
        <f t="shared" si="75"/>
        <v>38296.048000000003</v>
      </c>
      <c r="S547">
        <f t="shared" si="69"/>
        <v>6.2568954439307662E-6</v>
      </c>
    </row>
    <row r="548" spans="1:19" ht="12.95" customHeight="1" x14ac:dyDescent="0.2">
      <c r="A548" s="95" t="s">
        <v>1551</v>
      </c>
      <c r="B548" s="97" t="s">
        <v>151</v>
      </c>
      <c r="C548" s="96">
        <v>53560.478000000003</v>
      </c>
      <c r="D548" s="96" t="s">
        <v>162</v>
      </c>
      <c r="E548">
        <f t="shared" si="71"/>
        <v>28390.949022015222</v>
      </c>
      <c r="F548">
        <f t="shared" si="72"/>
        <v>28391</v>
      </c>
      <c r="G548">
        <f t="shared" si="73"/>
        <v>-3.9926600002218038E-2</v>
      </c>
      <c r="I548">
        <f>+G548</f>
        <v>-3.9926600002218038E-2</v>
      </c>
      <c r="P548">
        <f t="shared" ca="1" si="76"/>
        <v>-2.6346120433854821E-2</v>
      </c>
      <c r="Q548">
        <f t="shared" si="74"/>
        <v>-3.9880440235870195E-2</v>
      </c>
      <c r="R548" s="2">
        <f t="shared" si="75"/>
        <v>38541.978000000003</v>
      </c>
      <c r="S548">
        <f t="shared" si="69"/>
        <v>2.1307240292874867E-9</v>
      </c>
    </row>
    <row r="549" spans="1:19" ht="12.95" customHeight="1" x14ac:dyDescent="0.2">
      <c r="A549" s="25" t="s">
        <v>161</v>
      </c>
      <c r="B549" s="24" t="s">
        <v>151</v>
      </c>
      <c r="C549" s="25">
        <v>53560.478909999998</v>
      </c>
      <c r="D549" s="25" t="s">
        <v>162</v>
      </c>
      <c r="E549" s="15">
        <f t="shared" si="71"/>
        <v>28390.950183896424</v>
      </c>
      <c r="F549">
        <f t="shared" si="72"/>
        <v>28391</v>
      </c>
      <c r="G549">
        <f t="shared" si="73"/>
        <v>-3.9016600007016677E-2</v>
      </c>
      <c r="K549">
        <f>+G549</f>
        <v>-3.9016600007016677E-2</v>
      </c>
      <c r="P549">
        <f t="shared" ca="1" si="76"/>
        <v>-2.6346120433854821E-2</v>
      </c>
      <c r="Q549">
        <f t="shared" si="74"/>
        <v>-3.9880440235870195E-2</v>
      </c>
      <c r="R549" s="2">
        <f t="shared" si="75"/>
        <v>38541.978909999998</v>
      </c>
    </row>
    <row r="550" spans="1:19" ht="12.95" customHeight="1" x14ac:dyDescent="0.2">
      <c r="A550" s="14" t="s">
        <v>250</v>
      </c>
      <c r="B550" s="71" t="s">
        <v>151</v>
      </c>
      <c r="C550" s="14">
        <v>53574.555</v>
      </c>
      <c r="D550" s="14">
        <v>3.0000000000000001E-3</v>
      </c>
      <c r="E550" s="15">
        <f t="shared" si="71"/>
        <v>28408.922430512477</v>
      </c>
      <c r="F550">
        <f t="shared" si="72"/>
        <v>28409</v>
      </c>
      <c r="G550">
        <f t="shared" si="73"/>
        <v>-6.0753400000976399E-2</v>
      </c>
      <c r="I550">
        <f>+G550</f>
        <v>-6.0753400000976399E-2</v>
      </c>
      <c r="P550">
        <f t="shared" ca="1" si="76"/>
        <v>-2.6352559129021264E-2</v>
      </c>
      <c r="Q550">
        <f t="shared" si="74"/>
        <v>-3.9950418403138684E-2</v>
      </c>
      <c r="R550" s="2">
        <f t="shared" si="75"/>
        <v>38556.055</v>
      </c>
      <c r="S550">
        <f t="shared" ref="S550:S590" si="77">+(Q550-G550)^2</f>
        <v>4.3276404335997461E-4</v>
      </c>
    </row>
    <row r="551" spans="1:19" ht="12.95" customHeight="1" x14ac:dyDescent="0.2">
      <c r="A551" s="95" t="s">
        <v>1630</v>
      </c>
      <c r="B551" s="97" t="s">
        <v>151</v>
      </c>
      <c r="C551" s="96">
        <v>53617.656000000003</v>
      </c>
      <c r="D551" s="96" t="s">
        <v>162</v>
      </c>
      <c r="E551">
        <f t="shared" si="71"/>
        <v>28463.953465508599</v>
      </c>
      <c r="F551">
        <f t="shared" si="72"/>
        <v>28464</v>
      </c>
      <c r="G551">
        <f t="shared" si="73"/>
        <v>-3.6446400001295842E-2</v>
      </c>
      <c r="I551">
        <f>+G551</f>
        <v>-3.6446400001295842E-2</v>
      </c>
      <c r="P551">
        <f t="shared" ca="1" si="76"/>
        <v>-2.6372232919807614E-2</v>
      </c>
      <c r="Q551">
        <f t="shared" si="74"/>
        <v>-4.0164591493053348E-2</v>
      </c>
      <c r="R551" s="2">
        <f t="shared" si="75"/>
        <v>38599.156000000003</v>
      </c>
      <c r="S551">
        <f t="shared" si="77"/>
        <v>1.3824947969377904E-5</v>
      </c>
    </row>
    <row r="552" spans="1:19" ht="12.95" customHeight="1" x14ac:dyDescent="0.2">
      <c r="A552" s="95" t="s">
        <v>1630</v>
      </c>
      <c r="B552" s="97" t="s">
        <v>151</v>
      </c>
      <c r="C552" s="96">
        <v>53617.656000000003</v>
      </c>
      <c r="D552" s="96" t="s">
        <v>162</v>
      </c>
      <c r="E552">
        <f t="shared" si="71"/>
        <v>28463.953465508599</v>
      </c>
      <c r="F552">
        <f t="shared" si="72"/>
        <v>28464</v>
      </c>
      <c r="G552">
        <f t="shared" si="73"/>
        <v>-3.6446400001295842E-2</v>
      </c>
      <c r="I552">
        <f>+G552</f>
        <v>-3.6446400001295842E-2</v>
      </c>
      <c r="P552">
        <f t="shared" ca="1" si="76"/>
        <v>-2.6372232919807614E-2</v>
      </c>
      <c r="Q552">
        <f t="shared" si="74"/>
        <v>-4.0164591493053348E-2</v>
      </c>
      <c r="R552" s="2">
        <f t="shared" si="75"/>
        <v>38599.156000000003</v>
      </c>
      <c r="S552">
        <f t="shared" si="77"/>
        <v>1.3824947969377904E-5</v>
      </c>
    </row>
    <row r="553" spans="1:19" ht="12.95" customHeight="1" x14ac:dyDescent="0.2">
      <c r="A553" s="95" t="s">
        <v>1630</v>
      </c>
      <c r="B553" s="97" t="s">
        <v>151</v>
      </c>
      <c r="C553" s="96">
        <v>53621.572999999997</v>
      </c>
      <c r="D553" s="96" t="s">
        <v>162</v>
      </c>
      <c r="E553">
        <f t="shared" si="71"/>
        <v>28468.954661863194</v>
      </c>
      <c r="F553">
        <f t="shared" si="72"/>
        <v>28469</v>
      </c>
      <c r="G553">
        <f t="shared" si="73"/>
        <v>-3.5509400004229974E-2</v>
      </c>
      <c r="I553">
        <f>+G553</f>
        <v>-3.5509400004229974E-2</v>
      </c>
      <c r="P553">
        <f t="shared" ca="1" si="76"/>
        <v>-2.6374021446242742E-2</v>
      </c>
      <c r="Q553">
        <f t="shared" si="74"/>
        <v>-4.0184087994040607E-2</v>
      </c>
      <c r="R553" s="2">
        <f t="shared" si="75"/>
        <v>38603.072999999997</v>
      </c>
      <c r="S553">
        <f t="shared" si="77"/>
        <v>2.1852707802079778E-5</v>
      </c>
    </row>
    <row r="554" spans="1:19" ht="12.95" customHeight="1" x14ac:dyDescent="0.2">
      <c r="A554" s="95" t="s">
        <v>1630</v>
      </c>
      <c r="B554" s="97" t="s">
        <v>151</v>
      </c>
      <c r="C554" s="96">
        <v>53624.702899999997</v>
      </c>
      <c r="D554" s="96" t="s">
        <v>162</v>
      </c>
      <c r="E554">
        <f t="shared" si="71"/>
        <v>28472.950894814505</v>
      </c>
      <c r="F554">
        <f t="shared" si="72"/>
        <v>28473</v>
      </c>
      <c r="G554">
        <f t="shared" si="73"/>
        <v>-3.84598000018741E-2</v>
      </c>
      <c r="K554">
        <f>+G554</f>
        <v>-3.84598000018741E-2</v>
      </c>
      <c r="P554">
        <f t="shared" ca="1" si="76"/>
        <v>-2.6375452267390839E-2</v>
      </c>
      <c r="Q554">
        <f t="shared" si="74"/>
        <v>-4.0199688341240714E-2</v>
      </c>
      <c r="R554" s="2">
        <f t="shared" si="75"/>
        <v>38606.202899999997</v>
      </c>
      <c r="S554">
        <f t="shared" si="77"/>
        <v>3.0272114334639109E-6</v>
      </c>
    </row>
    <row r="555" spans="1:19" ht="12.95" customHeight="1" x14ac:dyDescent="0.2">
      <c r="A555" s="95" t="s">
        <v>1630</v>
      </c>
      <c r="B555" s="97" t="s">
        <v>151</v>
      </c>
      <c r="C555" s="96">
        <v>53653.684999999998</v>
      </c>
      <c r="D555" s="96" t="s">
        <v>162</v>
      </c>
      <c r="E555">
        <f t="shared" si="71"/>
        <v>28509.955023706199</v>
      </c>
      <c r="F555">
        <f t="shared" si="72"/>
        <v>28510</v>
      </c>
      <c r="G555">
        <f t="shared" si="73"/>
        <v>-3.5226000007241964E-2</v>
      </c>
      <c r="I555">
        <f>+G555</f>
        <v>-3.5226000007241964E-2</v>
      </c>
      <c r="P555">
        <f t="shared" ca="1" si="76"/>
        <v>-2.6388687363010747E-2</v>
      </c>
      <c r="Q555">
        <f t="shared" si="74"/>
        <v>-4.034412413907619E-2</v>
      </c>
      <c r="R555" s="2">
        <f t="shared" si="75"/>
        <v>38635.184999999998</v>
      </c>
      <c r="S555">
        <f t="shared" si="77"/>
        <v>2.6195194628863846E-5</v>
      </c>
    </row>
    <row r="556" spans="1:19" ht="12.95" customHeight="1" x14ac:dyDescent="0.2">
      <c r="A556" s="95" t="s">
        <v>1704</v>
      </c>
      <c r="B556" s="97" t="s">
        <v>151</v>
      </c>
      <c r="C556" s="96">
        <v>53695.976000000002</v>
      </c>
      <c r="D556" s="96" t="s">
        <v>162</v>
      </c>
      <c r="E556">
        <f t="shared" si="71"/>
        <v>28563.951856750005</v>
      </c>
      <c r="F556">
        <f t="shared" si="72"/>
        <v>28564</v>
      </c>
      <c r="G556">
        <f t="shared" si="73"/>
        <v>-3.7706399998569395E-2</v>
      </c>
      <c r="I556">
        <f>+G556</f>
        <v>-3.7706399998569395E-2</v>
      </c>
      <c r="P556">
        <f t="shared" ca="1" si="76"/>
        <v>-2.6408003448510076E-2</v>
      </c>
      <c r="Q556">
        <f t="shared" si="74"/>
        <v>-4.0555351815519065E-2</v>
      </c>
      <c r="R556" s="2">
        <f t="shared" si="75"/>
        <v>38677.476000000002</v>
      </c>
      <c r="S556">
        <f t="shared" si="77"/>
        <v>8.1165264553008264E-6</v>
      </c>
    </row>
    <row r="557" spans="1:19" ht="12.95" customHeight="1" x14ac:dyDescent="0.2">
      <c r="A557" s="95" t="s">
        <v>1630</v>
      </c>
      <c r="B557" s="97" t="s">
        <v>151</v>
      </c>
      <c r="C557" s="96">
        <v>53931.722600000001</v>
      </c>
      <c r="D557" s="96" t="s">
        <v>162</v>
      </c>
      <c r="E557">
        <f t="shared" si="71"/>
        <v>28864.951355481255</v>
      </c>
      <c r="F557">
        <f t="shared" si="72"/>
        <v>28865</v>
      </c>
      <c r="G557">
        <f t="shared" si="73"/>
        <v>-3.8099000004876871E-2</v>
      </c>
      <c r="K557">
        <f>+G557</f>
        <v>-3.8099000004876871E-2</v>
      </c>
      <c r="P557">
        <f t="shared" ca="1" si="76"/>
        <v>-2.6515672739904475E-2</v>
      </c>
      <c r="Q557">
        <f t="shared" si="74"/>
        <v>-4.1742089688108254E-2</v>
      </c>
      <c r="R557" s="2">
        <f t="shared" si="75"/>
        <v>38913.222600000001</v>
      </c>
      <c r="S557">
        <f t="shared" si="77"/>
        <v>1.327210244006694E-5</v>
      </c>
    </row>
    <row r="558" spans="1:19" ht="12.95" customHeight="1" x14ac:dyDescent="0.2">
      <c r="A558" s="95" t="s">
        <v>1714</v>
      </c>
      <c r="B558" s="97" t="s">
        <v>151</v>
      </c>
      <c r="C558" s="96">
        <v>53981.0648</v>
      </c>
      <c r="D558" s="96" t="s">
        <v>162</v>
      </c>
      <c r="E558">
        <f t="shared" si="71"/>
        <v>28927.951108038862</v>
      </c>
      <c r="F558">
        <f t="shared" si="72"/>
        <v>28928</v>
      </c>
      <c r="G558">
        <f t="shared" si="73"/>
        <v>-3.829280000354629E-2</v>
      </c>
      <c r="K558">
        <f>+G558</f>
        <v>-3.829280000354629E-2</v>
      </c>
      <c r="P558">
        <f t="shared" ca="1" si="76"/>
        <v>-2.6538208172987021E-2</v>
      </c>
      <c r="Q558">
        <f t="shared" si="74"/>
        <v>-4.1992480948064154E-2</v>
      </c>
      <c r="R558" s="2">
        <f t="shared" si="75"/>
        <v>38962.5648</v>
      </c>
      <c r="S558">
        <f t="shared" si="77"/>
        <v>1.3687639091228592E-5</v>
      </c>
    </row>
    <row r="559" spans="1:19" ht="12.95" customHeight="1" x14ac:dyDescent="0.2">
      <c r="A559" s="25" t="s">
        <v>161</v>
      </c>
      <c r="B559" s="24" t="s">
        <v>151</v>
      </c>
      <c r="C559" s="25">
        <v>53987.33049</v>
      </c>
      <c r="D559" s="25">
        <v>8.0000000000000004E-4</v>
      </c>
      <c r="E559" s="15">
        <f t="shared" si="71"/>
        <v>28935.951094249504</v>
      </c>
      <c r="F559">
        <f t="shared" si="72"/>
        <v>28936</v>
      </c>
      <c r="G559">
        <f t="shared" si="73"/>
        <v>-3.8303600005747285E-2</v>
      </c>
      <c r="K559">
        <f>+G559</f>
        <v>-3.8303600005747285E-2</v>
      </c>
      <c r="P559">
        <f t="shared" ca="1" si="76"/>
        <v>-2.654106981528322E-2</v>
      </c>
      <c r="Q559">
        <f t="shared" si="74"/>
        <v>-4.2024326306976785E-2</v>
      </c>
      <c r="R559" s="2">
        <f t="shared" si="75"/>
        <v>38968.83049</v>
      </c>
      <c r="S559">
        <f t="shared" si="77"/>
        <v>1.3843804208660958E-5</v>
      </c>
    </row>
    <row r="560" spans="1:19" ht="12.95" customHeight="1" x14ac:dyDescent="0.2">
      <c r="A560" s="95" t="s">
        <v>1722</v>
      </c>
      <c r="B560" s="97" t="s">
        <v>151</v>
      </c>
      <c r="C560" s="96">
        <v>53993.601999999999</v>
      </c>
      <c r="D560" s="96" t="s">
        <v>162</v>
      </c>
      <c r="E560">
        <f t="shared" si="71"/>
        <v>28943.958511392688</v>
      </c>
      <c r="F560">
        <f t="shared" si="72"/>
        <v>28944</v>
      </c>
      <c r="G560">
        <f t="shared" si="73"/>
        <v>-3.2494400002178736E-2</v>
      </c>
      <c r="I560">
        <f>+G560</f>
        <v>-3.2494400002178736E-2</v>
      </c>
      <c r="P560">
        <f t="shared" ca="1" si="76"/>
        <v>-2.6543931457579419E-2</v>
      </c>
      <c r="Q560">
        <f t="shared" si="74"/>
        <v>-4.2056182853126067E-2</v>
      </c>
      <c r="R560" s="2">
        <f t="shared" si="75"/>
        <v>38975.101999999999</v>
      </c>
      <c r="S560">
        <f t="shared" si="77"/>
        <v>9.1427691288670476E-5</v>
      </c>
    </row>
    <row r="561" spans="1:19" ht="12.95" customHeight="1" x14ac:dyDescent="0.2">
      <c r="A561" s="95" t="s">
        <v>1722</v>
      </c>
      <c r="B561" s="97" t="s">
        <v>151</v>
      </c>
      <c r="C561" s="96">
        <v>54022.575799999999</v>
      </c>
      <c r="D561" s="96" t="s">
        <v>162</v>
      </c>
      <c r="E561">
        <f t="shared" si="71"/>
        <v>28980.952042906352</v>
      </c>
      <c r="F561">
        <f t="shared" si="72"/>
        <v>28981</v>
      </c>
      <c r="G561">
        <f t="shared" si="73"/>
        <v>-3.7560600008873735E-2</v>
      </c>
      <c r="K561">
        <f>+G561</f>
        <v>-3.7560600008873735E-2</v>
      </c>
      <c r="P561">
        <f t="shared" ca="1" si="76"/>
        <v>-2.6557166553199327E-2</v>
      </c>
      <c r="Q561">
        <f t="shared" si="74"/>
        <v>-4.2203664900543336E-2</v>
      </c>
      <c r="R561" s="2">
        <f t="shared" si="75"/>
        <v>39004.075799999999</v>
      </c>
      <c r="S561">
        <f t="shared" si="77"/>
        <v>2.155805158825485E-5</v>
      </c>
    </row>
    <row r="562" spans="1:19" ht="12.95" customHeight="1" x14ac:dyDescent="0.2">
      <c r="A562" s="95" t="s">
        <v>1722</v>
      </c>
      <c r="B562" s="97" t="s">
        <v>151</v>
      </c>
      <c r="C562" s="96">
        <v>54022.578999999998</v>
      </c>
      <c r="D562" s="96" t="s">
        <v>162</v>
      </c>
      <c r="E562">
        <f t="shared" si="71"/>
        <v>28980.956128642461</v>
      </c>
      <c r="F562">
        <f t="shared" si="72"/>
        <v>28981</v>
      </c>
      <c r="G562">
        <f t="shared" si="73"/>
        <v>-3.4360600009677E-2</v>
      </c>
      <c r="I562">
        <f>+G562</f>
        <v>-3.4360600009677E-2</v>
      </c>
      <c r="P562">
        <f t="shared" ca="1" si="76"/>
        <v>-2.6557166553199327E-2</v>
      </c>
      <c r="Q562">
        <f t="shared" si="74"/>
        <v>-4.2203664900543336E-2</v>
      </c>
      <c r="R562" s="2">
        <f t="shared" si="75"/>
        <v>39004.078999999998</v>
      </c>
      <c r="S562">
        <f t="shared" si="77"/>
        <v>6.1513666882340168E-5</v>
      </c>
    </row>
    <row r="563" spans="1:19" ht="12.95" customHeight="1" x14ac:dyDescent="0.2">
      <c r="A563" s="95" t="s">
        <v>1722</v>
      </c>
      <c r="B563" s="97" t="s">
        <v>151</v>
      </c>
      <c r="C563" s="96">
        <v>54274.769800000002</v>
      </c>
      <c r="D563" s="96" t="s">
        <v>162</v>
      </c>
      <c r="E563">
        <f t="shared" si="71"/>
        <v>29302.951459156811</v>
      </c>
      <c r="F563">
        <f t="shared" si="72"/>
        <v>29303</v>
      </c>
      <c r="G563">
        <f t="shared" si="73"/>
        <v>-3.8017799997760449E-2</v>
      </c>
      <c r="K563">
        <f>+G563</f>
        <v>-3.8017799997760449E-2</v>
      </c>
      <c r="P563">
        <f t="shared" ca="1" si="76"/>
        <v>-2.667234765562124E-2</v>
      </c>
      <c r="Q563">
        <f t="shared" si="74"/>
        <v>-4.3497260611507729E-2</v>
      </c>
      <c r="R563" s="2">
        <f t="shared" si="75"/>
        <v>39256.269800000002</v>
      </c>
      <c r="S563">
        <f t="shared" si="77"/>
        <v>3.0024488617607725E-5</v>
      </c>
    </row>
    <row r="564" spans="1:19" ht="12.95" customHeight="1" x14ac:dyDescent="0.2">
      <c r="A564" s="95" t="s">
        <v>1722</v>
      </c>
      <c r="B564" s="97" t="s">
        <v>151</v>
      </c>
      <c r="C564" s="96">
        <v>54296.699000000001</v>
      </c>
      <c r="D564" s="96" t="s">
        <v>162</v>
      </c>
      <c r="E564">
        <f t="shared" si="71"/>
        <v>29330.950497987389</v>
      </c>
      <c r="F564">
        <f t="shared" si="72"/>
        <v>29331</v>
      </c>
      <c r="G564">
        <f t="shared" si="73"/>
        <v>-3.8770600003772415E-2</v>
      </c>
      <c r="I564">
        <f>+G564</f>
        <v>-3.8770600003772415E-2</v>
      </c>
      <c r="P564">
        <f t="shared" ca="1" si="76"/>
        <v>-2.6682363403657927E-2</v>
      </c>
      <c r="Q564">
        <f t="shared" si="74"/>
        <v>-4.3610603717876464E-2</v>
      </c>
      <c r="R564" s="2">
        <f t="shared" si="75"/>
        <v>39278.199000000001</v>
      </c>
      <c r="S564">
        <f t="shared" si="77"/>
        <v>2.3425635952540991E-5</v>
      </c>
    </row>
    <row r="565" spans="1:19" ht="12.95" customHeight="1" x14ac:dyDescent="0.2">
      <c r="A565" s="25" t="s">
        <v>160</v>
      </c>
      <c r="B565" s="24" t="s">
        <v>151</v>
      </c>
      <c r="C565" s="25">
        <v>54297.482100000001</v>
      </c>
      <c r="D565" s="25">
        <v>1E-4</v>
      </c>
      <c r="E565" s="15">
        <f t="shared" si="71"/>
        <v>29331.950354220549</v>
      </c>
      <c r="F565">
        <f t="shared" si="72"/>
        <v>29332</v>
      </c>
      <c r="G565">
        <f t="shared" si="73"/>
        <v>-3.888320000260137E-2</v>
      </c>
      <c r="K565">
        <f>+G565</f>
        <v>-3.888320000260137E-2</v>
      </c>
      <c r="P565">
        <f t="shared" ca="1" si="76"/>
        <v>-2.6682721108944953E-2</v>
      </c>
      <c r="Q565">
        <f t="shared" si="74"/>
        <v>-4.3614654220569378E-2</v>
      </c>
      <c r="R565" s="2">
        <f t="shared" si="75"/>
        <v>39278.982100000001</v>
      </c>
      <c r="S565">
        <f t="shared" si="77"/>
        <v>2.2386659016727252E-5</v>
      </c>
    </row>
    <row r="566" spans="1:19" ht="12.95" customHeight="1" x14ac:dyDescent="0.2">
      <c r="A566" s="95" t="s">
        <v>1750</v>
      </c>
      <c r="B566" s="97" t="s">
        <v>151</v>
      </c>
      <c r="C566" s="96">
        <v>54338.994400000003</v>
      </c>
      <c r="D566" s="96" t="s">
        <v>162</v>
      </c>
      <c r="E566">
        <f t="shared" si="71"/>
        <v>29384.952948918341</v>
      </c>
      <c r="F566">
        <f t="shared" si="72"/>
        <v>29385</v>
      </c>
      <c r="G566">
        <f t="shared" si="73"/>
        <v>-3.6851000004389789E-2</v>
      </c>
      <c r="K566">
        <f>+G566</f>
        <v>-3.6851000004389789E-2</v>
      </c>
      <c r="P566">
        <f t="shared" ca="1" si="76"/>
        <v>-2.6701679489157255E-2</v>
      </c>
      <c r="Q566">
        <f t="shared" si="74"/>
        <v>-4.3829581002912864E-2</v>
      </c>
      <c r="R566" s="2">
        <f t="shared" si="75"/>
        <v>39320.494400000003</v>
      </c>
      <c r="S566">
        <f t="shared" si="77"/>
        <v>4.8700592752947317E-5</v>
      </c>
    </row>
    <row r="567" spans="1:19" ht="12.95" customHeight="1" x14ac:dyDescent="0.2">
      <c r="A567" s="23" t="s">
        <v>251</v>
      </c>
      <c r="B567" s="24" t="s">
        <v>151</v>
      </c>
      <c r="C567" s="25">
        <v>54394.601600000002</v>
      </c>
      <c r="D567" s="25">
        <v>1E-4</v>
      </c>
      <c r="E567" s="15">
        <f t="shared" si="71"/>
        <v>29455.951806699737</v>
      </c>
      <c r="F567">
        <f t="shared" si="72"/>
        <v>29456</v>
      </c>
      <c r="G567">
        <f t="shared" si="73"/>
        <v>-3.7745600006019231E-2</v>
      </c>
      <c r="K567">
        <f>+G567</f>
        <v>-3.7745600006019231E-2</v>
      </c>
      <c r="P567">
        <f t="shared" ca="1" si="76"/>
        <v>-2.6727076564536004E-2</v>
      </c>
      <c r="Q567">
        <f t="shared" si="74"/>
        <v>-4.4118271258928358E-2</v>
      </c>
      <c r="R567" s="2">
        <f t="shared" si="75"/>
        <v>39376.101600000002</v>
      </c>
      <c r="S567">
        <f t="shared" si="77"/>
        <v>4.0610938897654392E-5</v>
      </c>
    </row>
    <row r="568" spans="1:19" ht="12.95" customHeight="1" x14ac:dyDescent="0.2">
      <c r="A568" s="95" t="s">
        <v>1750</v>
      </c>
      <c r="B568" s="97" t="s">
        <v>151</v>
      </c>
      <c r="C568" s="96">
        <v>54407.911999999997</v>
      </c>
      <c r="D568" s="96" t="s">
        <v>162</v>
      </c>
      <c r="E568">
        <f t="shared" si="71"/>
        <v>29472.946426040635</v>
      </c>
      <c r="F568">
        <f t="shared" si="72"/>
        <v>29473</v>
      </c>
      <c r="G568">
        <f t="shared" si="73"/>
        <v>-4.1959800000768155E-2</v>
      </c>
      <c r="I568">
        <f>+G568</f>
        <v>-4.1959800000768155E-2</v>
      </c>
      <c r="P568">
        <f t="shared" ca="1" si="76"/>
        <v>-2.673315755441542E-2</v>
      </c>
      <c r="Q568">
        <f t="shared" si="74"/>
        <v>-4.4187525028802757E-2</v>
      </c>
      <c r="R568" s="2">
        <f t="shared" si="75"/>
        <v>39389.411999999997</v>
      </c>
      <c r="S568">
        <f t="shared" si="77"/>
        <v>4.9627588005317696E-6</v>
      </c>
    </row>
    <row r="569" spans="1:19" ht="12.95" customHeight="1" x14ac:dyDescent="0.2">
      <c r="A569" s="95" t="s">
        <v>1763</v>
      </c>
      <c r="B569" s="97" t="s">
        <v>151</v>
      </c>
      <c r="C569" s="96">
        <v>54660.1086</v>
      </c>
      <c r="D569" s="96" t="s">
        <v>162</v>
      </c>
      <c r="E569">
        <f t="shared" si="71"/>
        <v>29794.949161951681</v>
      </c>
      <c r="F569">
        <f t="shared" si="72"/>
        <v>29795</v>
      </c>
      <c r="G569">
        <f t="shared" si="73"/>
        <v>-3.981700000440469E-2</v>
      </c>
      <c r="I569">
        <f>+G569</f>
        <v>-3.981700000440469E-2</v>
      </c>
      <c r="P569">
        <f t="shared" ca="1" si="76"/>
        <v>-2.6848338656837334E-2</v>
      </c>
      <c r="Q569">
        <f t="shared" si="74"/>
        <v>-4.5508813345708901E-2</v>
      </c>
      <c r="R569" s="2">
        <f t="shared" si="75"/>
        <v>39641.6086</v>
      </c>
      <c r="S569">
        <f t="shared" si="77"/>
        <v>3.2396739112248604E-5</v>
      </c>
    </row>
    <row r="570" spans="1:19" ht="12.95" customHeight="1" x14ac:dyDescent="0.2">
      <c r="A570" s="23" t="s">
        <v>255</v>
      </c>
      <c r="B570" s="24" t="s">
        <v>151</v>
      </c>
      <c r="C570" s="25">
        <v>54726.682200000003</v>
      </c>
      <c r="D570" s="25">
        <v>1E-4</v>
      </c>
      <c r="E570" s="15">
        <f t="shared" si="71"/>
        <v>29879.949837374934</v>
      </c>
      <c r="F570">
        <f t="shared" si="72"/>
        <v>29880</v>
      </c>
      <c r="G570">
        <f t="shared" si="73"/>
        <v>-3.9287999999942258E-2</v>
      </c>
      <c r="K570">
        <f>+G570</f>
        <v>-3.9287999999942258E-2</v>
      </c>
      <c r="P570">
        <f t="shared" ref="P570:P601" ca="1" si="78">+C$11+C$12*F570</f>
        <v>-2.6878743606234424E-2</v>
      </c>
      <c r="Q570">
        <f t="shared" si="74"/>
        <v>-4.5860624247240821E-2</v>
      </c>
      <c r="R570" s="2">
        <f t="shared" si="75"/>
        <v>39708.182200000003</v>
      </c>
      <c r="S570">
        <f t="shared" si="77"/>
        <v>4.3199389496177001E-5</v>
      </c>
    </row>
    <row r="571" spans="1:19" ht="12.95" customHeight="1" x14ac:dyDescent="0.2">
      <c r="A571" s="23" t="s">
        <v>255</v>
      </c>
      <c r="B571" s="24" t="s">
        <v>151</v>
      </c>
      <c r="C571" s="25">
        <v>54737.649599999997</v>
      </c>
      <c r="D571" s="25">
        <v>2.0000000000000001E-4</v>
      </c>
      <c r="E571" s="15">
        <f t="shared" si="71"/>
        <v>29893.952931809312</v>
      </c>
      <c r="F571">
        <f t="shared" si="72"/>
        <v>29894</v>
      </c>
      <c r="G571">
        <f t="shared" si="73"/>
        <v>-3.6864400004560594E-2</v>
      </c>
      <c r="K571">
        <f>+G571</f>
        <v>-3.6864400004560594E-2</v>
      </c>
      <c r="P571">
        <f t="shared" ca="1" si="78"/>
        <v>-2.6883751480252769E-2</v>
      </c>
      <c r="Q571">
        <f t="shared" si="74"/>
        <v>-4.5918690708995957E-2</v>
      </c>
      <c r="R571" s="2">
        <f t="shared" si="75"/>
        <v>39719.149599999997</v>
      </c>
      <c r="S571">
        <f t="shared" si="77"/>
        <v>8.1980180160424635E-5</v>
      </c>
    </row>
    <row r="572" spans="1:19" ht="12.95" customHeight="1" x14ac:dyDescent="0.2">
      <c r="A572" s="95" t="s">
        <v>1763</v>
      </c>
      <c r="B572" s="97" t="s">
        <v>249</v>
      </c>
      <c r="C572" s="96">
        <v>54749.002999999997</v>
      </c>
      <c r="D572" s="96" t="s">
        <v>162</v>
      </c>
      <c r="E572">
        <f t="shared" si="71"/>
        <v>29908.448868161715</v>
      </c>
      <c r="F572">
        <f t="shared" si="72"/>
        <v>29908.5</v>
      </c>
      <c r="G572">
        <f t="shared" si="73"/>
        <v>-4.004710000299383E-2</v>
      </c>
      <c r="I572">
        <f>+G572</f>
        <v>-4.004710000299383E-2</v>
      </c>
      <c r="P572">
        <f t="shared" ca="1" si="78"/>
        <v>-2.6888938206914625E-2</v>
      </c>
      <c r="Q572">
        <f t="shared" si="74"/>
        <v>-4.5978867091124975E-2</v>
      </c>
      <c r="R572" s="2">
        <f t="shared" si="75"/>
        <v>39730.502999999997</v>
      </c>
      <c r="S572">
        <f t="shared" si="77"/>
        <v>3.5185860787835849E-5</v>
      </c>
    </row>
    <row r="573" spans="1:19" ht="12.95" customHeight="1" x14ac:dyDescent="0.2">
      <c r="A573" s="95" t="s">
        <v>1763</v>
      </c>
      <c r="B573" s="97" t="s">
        <v>151</v>
      </c>
      <c r="C573" s="96">
        <v>54758.010999999999</v>
      </c>
      <c r="D573" s="96" t="s">
        <v>162</v>
      </c>
      <c r="E573">
        <f t="shared" si="71"/>
        <v>29919.950215305518</v>
      </c>
      <c r="F573">
        <f t="shared" si="72"/>
        <v>29920</v>
      </c>
      <c r="G573">
        <f t="shared" si="73"/>
        <v>-3.8992000001599081E-2</v>
      </c>
      <c r="I573">
        <f>+G573</f>
        <v>-3.8992000001599081E-2</v>
      </c>
      <c r="P573">
        <f t="shared" ca="1" si="78"/>
        <v>-2.6893051817715407E-2</v>
      </c>
      <c r="Q573">
        <f t="shared" si="74"/>
        <v>-4.6026619319981907E-2</v>
      </c>
      <c r="R573" s="2">
        <f t="shared" si="75"/>
        <v>39739.510999999999</v>
      </c>
      <c r="S573">
        <f t="shared" si="77"/>
        <v>4.9485868954564856E-5</v>
      </c>
    </row>
    <row r="574" spans="1:19" ht="12.95" customHeight="1" x14ac:dyDescent="0.2">
      <c r="A574" s="23" t="s">
        <v>252</v>
      </c>
      <c r="B574" s="24" t="s">
        <v>151</v>
      </c>
      <c r="C574" s="25">
        <v>55058.764600000002</v>
      </c>
      <c r="D574" s="25">
        <v>1E-4</v>
      </c>
      <c r="E574" s="15">
        <f t="shared" si="71"/>
        <v>30303.950166276692</v>
      </c>
      <c r="F574">
        <f t="shared" si="72"/>
        <v>30304</v>
      </c>
      <c r="G574">
        <f t="shared" si="73"/>
        <v>-3.9030399995681364E-2</v>
      </c>
      <c r="K574">
        <f>+G574</f>
        <v>-3.9030399995681364E-2</v>
      </c>
      <c r="P574">
        <f t="shared" ca="1" si="78"/>
        <v>-2.7030410647932848E-2</v>
      </c>
      <c r="Q574">
        <f t="shared" si="74"/>
        <v>-4.7634402183324986E-2</v>
      </c>
      <c r="R574" s="2">
        <f t="shared" si="75"/>
        <v>40040.264600000002</v>
      </c>
      <c r="S574">
        <f t="shared" si="77"/>
        <v>7.4028853644976243E-5</v>
      </c>
    </row>
    <row r="575" spans="1:19" ht="12.95" customHeight="1" x14ac:dyDescent="0.2">
      <c r="A575" s="23" t="s">
        <v>246</v>
      </c>
      <c r="B575" s="72" t="s">
        <v>151</v>
      </c>
      <c r="C575" s="73">
        <v>55059.55</v>
      </c>
      <c r="D575" s="73">
        <v>1E-3</v>
      </c>
      <c r="E575" s="15">
        <f t="shared" si="71"/>
        <v>30304.952959132679</v>
      </c>
      <c r="F575">
        <f t="shared" si="72"/>
        <v>30305</v>
      </c>
      <c r="G575">
        <f t="shared" si="73"/>
        <v>-3.6842999994405545E-2</v>
      </c>
      <c r="I575">
        <f>+G575</f>
        <v>-3.6842999994405545E-2</v>
      </c>
      <c r="P575">
        <f t="shared" ca="1" si="78"/>
        <v>-2.7030768353219874E-2</v>
      </c>
      <c r="Q575">
        <f t="shared" si="74"/>
        <v>-4.7638622766975204E-2</v>
      </c>
      <c r="R575" s="2">
        <f t="shared" si="75"/>
        <v>40041.050000000003</v>
      </c>
      <c r="S575">
        <f t="shared" si="77"/>
        <v>1.165454710476246E-4</v>
      </c>
    </row>
    <row r="576" spans="1:19" ht="12.95" customHeight="1" x14ac:dyDescent="0.2">
      <c r="A576" s="23" t="s">
        <v>248</v>
      </c>
      <c r="B576" s="24" t="s">
        <v>151</v>
      </c>
      <c r="C576" s="25">
        <v>55089.310510000003</v>
      </c>
      <c r="D576" s="25">
        <v>4.0000000000000002E-4</v>
      </c>
      <c r="E576" s="15">
        <f t="shared" si="71"/>
        <v>30342.950956100554</v>
      </c>
      <c r="F576">
        <f t="shared" si="72"/>
        <v>30343</v>
      </c>
      <c r="G576">
        <f t="shared" si="73"/>
        <v>-3.8411800000176299E-2</v>
      </c>
      <c r="K576">
        <f t="shared" ref="K576:K590" si="79">+G576</f>
        <v>-3.8411800000176299E-2</v>
      </c>
      <c r="P576">
        <f t="shared" ca="1" si="78"/>
        <v>-2.7044361154126804E-2</v>
      </c>
      <c r="Q576">
        <f t="shared" si="74"/>
        <v>-4.7799134472907824E-2</v>
      </c>
      <c r="R576" s="2">
        <f t="shared" si="75"/>
        <v>40070.810510000003</v>
      </c>
      <c r="S576">
        <f t="shared" si="77"/>
        <v>8.8122048502933651E-5</v>
      </c>
    </row>
    <row r="577" spans="1:21" ht="12.95" customHeight="1" x14ac:dyDescent="0.2">
      <c r="A577" s="23" t="s">
        <v>248</v>
      </c>
      <c r="B577" s="24" t="s">
        <v>151</v>
      </c>
      <c r="C577" s="25">
        <v>55089.31061</v>
      </c>
      <c r="D577" s="25">
        <v>2.0000000000000001E-4</v>
      </c>
      <c r="E577" s="15">
        <f t="shared" si="71"/>
        <v>30342.951083779804</v>
      </c>
      <c r="F577">
        <f t="shared" si="72"/>
        <v>30343</v>
      </c>
      <c r="G577">
        <f t="shared" si="73"/>
        <v>-3.8311800002702512E-2</v>
      </c>
      <c r="K577">
        <f t="shared" si="79"/>
        <v>-3.8311800002702512E-2</v>
      </c>
      <c r="P577">
        <f t="shared" ca="1" si="78"/>
        <v>-2.7044361154126804E-2</v>
      </c>
      <c r="Q577">
        <f t="shared" si="74"/>
        <v>-4.7799134472907824E-2</v>
      </c>
      <c r="R577" s="2">
        <f t="shared" si="75"/>
        <v>40070.81061</v>
      </c>
      <c r="S577">
        <f t="shared" si="77"/>
        <v>9.0009515349545913E-5</v>
      </c>
    </row>
    <row r="578" spans="1:21" ht="12.95" customHeight="1" x14ac:dyDescent="0.2">
      <c r="A578" s="23" t="s">
        <v>248</v>
      </c>
      <c r="B578" s="24" t="s">
        <v>151</v>
      </c>
      <c r="C578" s="25">
        <v>55089.310709999998</v>
      </c>
      <c r="D578" s="25">
        <v>2.0000000000000001E-4</v>
      </c>
      <c r="E578" s="15">
        <f t="shared" si="71"/>
        <v>30342.951211459054</v>
      </c>
      <c r="F578">
        <f t="shared" si="72"/>
        <v>30343</v>
      </c>
      <c r="G578">
        <f t="shared" si="73"/>
        <v>-3.8211800005228724E-2</v>
      </c>
      <c r="K578">
        <f t="shared" si="79"/>
        <v>-3.8211800005228724E-2</v>
      </c>
      <c r="P578">
        <f t="shared" ca="1" si="78"/>
        <v>-2.7044361154126804E-2</v>
      </c>
      <c r="Q578">
        <f t="shared" si="74"/>
        <v>-4.7799134472907824E-2</v>
      </c>
      <c r="R578" s="2">
        <f t="shared" si="75"/>
        <v>40070.810709999998</v>
      </c>
      <c r="S578">
        <f t="shared" si="77"/>
        <v>9.1916982195147689E-5</v>
      </c>
    </row>
    <row r="579" spans="1:21" ht="12.95" customHeight="1" x14ac:dyDescent="0.2">
      <c r="A579" s="23" t="s">
        <v>248</v>
      </c>
      <c r="B579" s="24" t="s">
        <v>249</v>
      </c>
      <c r="C579" s="25">
        <v>55098.31871</v>
      </c>
      <c r="D579" s="25">
        <v>1.1000000000000001E-3</v>
      </c>
      <c r="E579" s="15">
        <f t="shared" si="71"/>
        <v>30354.452558602858</v>
      </c>
      <c r="F579">
        <f t="shared" si="72"/>
        <v>30354.5</v>
      </c>
      <c r="G579">
        <f t="shared" si="73"/>
        <v>-3.7156700003833976E-2</v>
      </c>
      <c r="K579">
        <f t="shared" si="79"/>
        <v>-3.7156700003833976E-2</v>
      </c>
      <c r="P579">
        <f t="shared" ca="1" si="78"/>
        <v>-2.7048474764927589E-2</v>
      </c>
      <c r="Q579">
        <f t="shared" si="74"/>
        <v>-4.7847760136526779E-2</v>
      </c>
      <c r="R579" s="2">
        <f t="shared" si="75"/>
        <v>40079.81871</v>
      </c>
      <c r="S579">
        <f t="shared" si="77"/>
        <v>1.1429876676085347E-4</v>
      </c>
    </row>
    <row r="580" spans="1:21" ht="12.95" customHeight="1" x14ac:dyDescent="0.2">
      <c r="A580" s="23" t="s">
        <v>248</v>
      </c>
      <c r="B580" s="24" t="s">
        <v>151</v>
      </c>
      <c r="C580" s="25">
        <v>55100.27519</v>
      </c>
      <c r="D580" s="25">
        <v>2.9999999999999997E-4</v>
      </c>
      <c r="E580" s="15">
        <f t="shared" si="71"/>
        <v>30356.950577659241</v>
      </c>
      <c r="F580">
        <f t="shared" si="72"/>
        <v>30357</v>
      </c>
      <c r="G580">
        <f t="shared" si="73"/>
        <v>-3.8708200001565274E-2</v>
      </c>
      <c r="K580">
        <f t="shared" si="79"/>
        <v>-3.8708200001565274E-2</v>
      </c>
      <c r="P580">
        <f t="shared" ca="1" si="78"/>
        <v>-2.704936902814515E-2</v>
      </c>
      <c r="Q580">
        <f t="shared" si="74"/>
        <v>-4.7858333991975699E-2</v>
      </c>
      <c r="R580" s="2">
        <f t="shared" si="75"/>
        <v>40081.77519</v>
      </c>
      <c r="S580">
        <f t="shared" si="77"/>
        <v>8.3724952042464205E-5</v>
      </c>
    </row>
    <row r="581" spans="1:21" ht="12.95" customHeight="1" x14ac:dyDescent="0.2">
      <c r="A581" s="23" t="s">
        <v>248</v>
      </c>
      <c r="B581" s="24" t="s">
        <v>151</v>
      </c>
      <c r="C581" s="25">
        <v>55100.27579</v>
      </c>
      <c r="D581" s="25">
        <v>4.0000000000000002E-4</v>
      </c>
      <c r="E581" s="15">
        <f t="shared" si="71"/>
        <v>30356.951343734763</v>
      </c>
      <c r="F581">
        <f t="shared" si="72"/>
        <v>30357</v>
      </c>
      <c r="G581">
        <f t="shared" si="73"/>
        <v>-3.8108200002170634E-2</v>
      </c>
      <c r="K581">
        <f t="shared" si="79"/>
        <v>-3.8108200002170634E-2</v>
      </c>
      <c r="P581">
        <f t="shared" ca="1" si="78"/>
        <v>-2.704936902814515E-2</v>
      </c>
      <c r="Q581">
        <f t="shared" si="74"/>
        <v>-4.7858333991975699E-2</v>
      </c>
      <c r="R581" s="2">
        <f t="shared" si="75"/>
        <v>40081.77579</v>
      </c>
      <c r="S581">
        <f t="shared" si="77"/>
        <v>9.506511281915205E-5</v>
      </c>
    </row>
    <row r="582" spans="1:21" ht="12.95" customHeight="1" x14ac:dyDescent="0.2">
      <c r="A582" s="23" t="s">
        <v>248</v>
      </c>
      <c r="B582" s="24" t="s">
        <v>151</v>
      </c>
      <c r="C582" s="25">
        <v>55100.27579</v>
      </c>
      <c r="D582" s="25">
        <v>2.0000000000000001E-4</v>
      </c>
      <c r="E582" s="15">
        <f t="shared" si="71"/>
        <v>30356.951343734763</v>
      </c>
      <c r="F582">
        <f t="shared" si="72"/>
        <v>30357</v>
      </c>
      <c r="G582">
        <f t="shared" si="73"/>
        <v>-3.8108200002170634E-2</v>
      </c>
      <c r="K582">
        <f t="shared" si="79"/>
        <v>-3.8108200002170634E-2</v>
      </c>
      <c r="P582">
        <f t="shared" ca="1" si="78"/>
        <v>-2.704936902814515E-2</v>
      </c>
      <c r="Q582">
        <f t="shared" si="74"/>
        <v>-4.7858333991975699E-2</v>
      </c>
      <c r="R582" s="2">
        <f t="shared" si="75"/>
        <v>40081.77579</v>
      </c>
      <c r="S582">
        <f t="shared" si="77"/>
        <v>9.506511281915205E-5</v>
      </c>
    </row>
    <row r="583" spans="1:21" ht="12.95" customHeight="1" x14ac:dyDescent="0.2">
      <c r="A583" s="74" t="s">
        <v>247</v>
      </c>
      <c r="B583" s="75" t="s">
        <v>151</v>
      </c>
      <c r="C583" s="76">
        <v>55406.5121</v>
      </c>
      <c r="D583" s="76">
        <v>1E-4</v>
      </c>
      <c r="E583" s="15">
        <f t="shared" si="71"/>
        <v>30747.951577898515</v>
      </c>
      <c r="F583">
        <f t="shared" si="72"/>
        <v>30748</v>
      </c>
      <c r="G583">
        <f t="shared" si="73"/>
        <v>-3.7924800002656411E-2</v>
      </c>
      <c r="K583">
        <f t="shared" si="79"/>
        <v>-3.7924800002656411E-2</v>
      </c>
      <c r="P583">
        <f t="shared" ca="1" si="78"/>
        <v>-2.7189231795371763E-2</v>
      </c>
      <c r="Q583">
        <f t="shared" si="74"/>
        <v>-4.952553226115116E-2</v>
      </c>
      <c r="R583" s="2">
        <f t="shared" si="75"/>
        <v>40388.0121</v>
      </c>
      <c r="S583">
        <f t="shared" si="77"/>
        <v>1.3457698893328069E-4</v>
      </c>
    </row>
    <row r="584" spans="1:21" ht="12.95" customHeight="1" x14ac:dyDescent="0.2">
      <c r="A584" s="95" t="s">
        <v>1821</v>
      </c>
      <c r="B584" s="97" t="s">
        <v>151</v>
      </c>
      <c r="C584" s="96">
        <v>55430.0072</v>
      </c>
      <c r="D584" s="96" t="s">
        <v>162</v>
      </c>
      <c r="E584">
        <f t="shared" si="71"/>
        <v>30777.949946157656</v>
      </c>
      <c r="F584">
        <f t="shared" si="72"/>
        <v>30778</v>
      </c>
      <c r="G584">
        <f t="shared" si="73"/>
        <v>-3.9202799998747651E-2</v>
      </c>
      <c r="K584">
        <f t="shared" si="79"/>
        <v>-3.9202799998747651E-2</v>
      </c>
      <c r="P584">
        <f t="shared" ca="1" si="78"/>
        <v>-2.7199962953982498E-2</v>
      </c>
      <c r="Q584">
        <f t="shared" si="74"/>
        <v>-4.9654554152536182E-2</v>
      </c>
      <c r="R584" s="2">
        <f t="shared" si="75"/>
        <v>40411.5072</v>
      </c>
      <c r="S584">
        <f t="shared" si="77"/>
        <v>1.0923916489123581E-4</v>
      </c>
    </row>
    <row r="585" spans="1:21" ht="12.95" customHeight="1" x14ac:dyDescent="0.2">
      <c r="A585" s="23" t="s">
        <v>253</v>
      </c>
      <c r="B585" s="24" t="s">
        <v>151</v>
      </c>
      <c r="C585" s="25">
        <v>55445.671499999997</v>
      </c>
      <c r="D585" s="25">
        <v>1E-4</v>
      </c>
      <c r="E585" s="15">
        <f t="shared" si="71"/>
        <v>30797.950007443695</v>
      </c>
      <c r="F585">
        <f t="shared" si="72"/>
        <v>30798</v>
      </c>
      <c r="G585">
        <f t="shared" si="73"/>
        <v>-3.9154800004325807E-2</v>
      </c>
      <c r="K585">
        <f t="shared" si="79"/>
        <v>-3.9154800004325807E-2</v>
      </c>
      <c r="P585">
        <f t="shared" ca="1" si="78"/>
        <v>-2.720711705972299E-2</v>
      </c>
      <c r="Q585">
        <f t="shared" si="74"/>
        <v>-4.9740656147079253E-2</v>
      </c>
      <c r="R585" s="2">
        <f t="shared" si="75"/>
        <v>40427.171499999997</v>
      </c>
      <c r="S585">
        <f t="shared" si="77"/>
        <v>1.1206035027507085E-4</v>
      </c>
    </row>
    <row r="586" spans="1:21" ht="12.95" customHeight="1" x14ac:dyDescent="0.2">
      <c r="A586" s="23" t="s">
        <v>248</v>
      </c>
      <c r="B586" s="24" t="s">
        <v>151</v>
      </c>
      <c r="C586" s="25">
        <v>55446.455329999997</v>
      </c>
      <c r="D586" s="25">
        <v>1E-4</v>
      </c>
      <c r="E586" s="15">
        <f t="shared" si="71"/>
        <v>30798.950795735404</v>
      </c>
      <c r="F586">
        <f t="shared" si="72"/>
        <v>30799</v>
      </c>
      <c r="G586">
        <f t="shared" si="73"/>
        <v>-3.8537400003406219E-2</v>
      </c>
      <c r="K586">
        <f t="shared" si="79"/>
        <v>-3.8537400003406219E-2</v>
      </c>
      <c r="P586">
        <f t="shared" ca="1" si="78"/>
        <v>-2.7207474765010016E-2</v>
      </c>
      <c r="Q586">
        <f t="shared" si="74"/>
        <v>-4.9744963082212421E-2</v>
      </c>
      <c r="R586" s="2">
        <f t="shared" si="75"/>
        <v>40427.955329999997</v>
      </c>
      <c r="S586">
        <f t="shared" si="77"/>
        <v>1.2560947016541994E-4</v>
      </c>
    </row>
    <row r="587" spans="1:21" ht="12.95" customHeight="1" x14ac:dyDescent="0.2">
      <c r="A587" s="23" t="s">
        <v>248</v>
      </c>
      <c r="B587" s="24" t="s">
        <v>151</v>
      </c>
      <c r="C587" s="25">
        <v>55446.455730000001</v>
      </c>
      <c r="D587" s="25">
        <v>2.0000000000000001E-4</v>
      </c>
      <c r="E587" s="15">
        <f t="shared" si="71"/>
        <v>30798.951306452422</v>
      </c>
      <c r="F587">
        <f t="shared" si="72"/>
        <v>30799</v>
      </c>
      <c r="G587">
        <f t="shared" si="73"/>
        <v>-3.8137399998959154E-2</v>
      </c>
      <c r="K587">
        <f t="shared" si="79"/>
        <v>-3.8137399998959154E-2</v>
      </c>
      <c r="P587">
        <f t="shared" ca="1" si="78"/>
        <v>-2.7207474765010016E-2</v>
      </c>
      <c r="Q587">
        <f t="shared" si="74"/>
        <v>-4.9744963082212421E-2</v>
      </c>
      <c r="R587" s="2">
        <f t="shared" si="75"/>
        <v>40427.955730000001</v>
      </c>
      <c r="S587">
        <f t="shared" si="77"/>
        <v>1.3473552073170407E-4</v>
      </c>
    </row>
    <row r="588" spans="1:21" ht="12.95" customHeight="1" x14ac:dyDescent="0.2">
      <c r="A588" s="25" t="s">
        <v>256</v>
      </c>
      <c r="B588" s="24" t="s">
        <v>249</v>
      </c>
      <c r="C588" s="25">
        <v>55507.545299999998</v>
      </c>
      <c r="D588" s="25">
        <v>1E-4</v>
      </c>
      <c r="E588" s="15">
        <f t="shared" si="71"/>
        <v>30876.950013316939</v>
      </c>
      <c r="F588">
        <f t="shared" si="72"/>
        <v>30877</v>
      </c>
      <c r="G588">
        <f t="shared" si="73"/>
        <v>-3.9150200005678926E-2</v>
      </c>
      <c r="K588">
        <f t="shared" si="79"/>
        <v>-3.9150200005678926E-2</v>
      </c>
      <c r="P588">
        <f t="shared" ca="1" si="78"/>
        <v>-2.723537577739793E-2</v>
      </c>
      <c r="Q588">
        <f t="shared" si="74"/>
        <v>-5.0081442583164243E-2</v>
      </c>
      <c r="R588" s="2">
        <f t="shared" si="75"/>
        <v>40489.045299999998</v>
      </c>
      <c r="S588">
        <f t="shared" si="77"/>
        <v>1.1949206428782784E-4</v>
      </c>
    </row>
    <row r="589" spans="1:21" ht="12.95" customHeight="1" x14ac:dyDescent="0.2">
      <c r="A589" s="23" t="s">
        <v>254</v>
      </c>
      <c r="B589" s="24" t="s">
        <v>151</v>
      </c>
      <c r="C589" s="25">
        <v>55792.634899999997</v>
      </c>
      <c r="D589" s="25">
        <v>1E-4</v>
      </c>
      <c r="E589" s="15">
        <f t="shared" si="71"/>
        <v>31240.950286039824</v>
      </c>
      <c r="F589">
        <f t="shared" si="72"/>
        <v>31241</v>
      </c>
      <c r="G589">
        <f t="shared" si="73"/>
        <v>-3.8936600009037647E-2</v>
      </c>
      <c r="K589">
        <f t="shared" si="79"/>
        <v>-3.8936600009037647E-2</v>
      </c>
      <c r="P589">
        <f t="shared" ca="1" si="78"/>
        <v>-2.7365580501874882E-2</v>
      </c>
      <c r="Q589">
        <f t="shared" si="74"/>
        <v>-5.1665741911549302E-2</v>
      </c>
      <c r="R589" s="2">
        <f t="shared" si="75"/>
        <v>40774.134899999997</v>
      </c>
      <c r="S589">
        <f t="shared" si="77"/>
        <v>1.6203105357427802E-4</v>
      </c>
    </row>
    <row r="590" spans="1:21" ht="12.95" customHeight="1" x14ac:dyDescent="0.2">
      <c r="A590" s="23" t="s">
        <v>263</v>
      </c>
      <c r="B590" s="24" t="s">
        <v>151</v>
      </c>
      <c r="C590" s="25">
        <v>55792.634899999997</v>
      </c>
      <c r="D590" s="25">
        <v>1E-4</v>
      </c>
      <c r="E590" s="15">
        <f t="shared" si="71"/>
        <v>31240.950286039824</v>
      </c>
      <c r="F590">
        <f t="shared" si="72"/>
        <v>31241</v>
      </c>
      <c r="G590">
        <f t="shared" si="73"/>
        <v>-3.8936600009037647E-2</v>
      </c>
      <c r="K590">
        <f t="shared" si="79"/>
        <v>-3.8936600009037647E-2</v>
      </c>
      <c r="P590">
        <f t="shared" ca="1" si="78"/>
        <v>-2.7365580501874882E-2</v>
      </c>
      <c r="Q590">
        <f t="shared" si="74"/>
        <v>-5.1665741911549302E-2</v>
      </c>
      <c r="R590" s="2">
        <f t="shared" si="75"/>
        <v>40774.134899999997</v>
      </c>
      <c r="S590">
        <f t="shared" si="77"/>
        <v>1.6203105357427802E-4</v>
      </c>
    </row>
    <row r="591" spans="1:21" ht="12.95" customHeight="1" x14ac:dyDescent="0.2">
      <c r="A591" s="95" t="s">
        <v>1845</v>
      </c>
      <c r="B591" s="97" t="s">
        <v>249</v>
      </c>
      <c r="C591" s="96">
        <v>55814.9666</v>
      </c>
      <c r="D591" s="96" t="s">
        <v>162</v>
      </c>
      <c r="E591">
        <f t="shared" si="71"/>
        <v>31269.463233865234</v>
      </c>
      <c r="F591">
        <f t="shared" si="72"/>
        <v>31269.5</v>
      </c>
      <c r="P591">
        <f t="shared" ca="1" si="78"/>
        <v>-2.7375775102555081E-2</v>
      </c>
      <c r="Q591">
        <f t="shared" si="74"/>
        <v>-5.1790765007450661E-2</v>
      </c>
      <c r="R591" s="2">
        <f t="shared" si="75"/>
        <v>40796.4666</v>
      </c>
      <c r="S591">
        <f>+(Q591-U591)^2</f>
        <v>5.2877301452745266E-4</v>
      </c>
      <c r="U591">
        <f>+C591-(C$7+F591*C$8)</f>
        <v>-2.8795700003684033E-2</v>
      </c>
    </row>
    <row r="592" spans="1:21" ht="12.95" customHeight="1" x14ac:dyDescent="0.2">
      <c r="A592" s="95" t="s">
        <v>1850</v>
      </c>
      <c r="B592" s="97" t="s">
        <v>151</v>
      </c>
      <c r="C592" s="96">
        <v>55839.629399999998</v>
      </c>
      <c r="D592" s="96" t="s">
        <v>162</v>
      </c>
      <c r="E592">
        <f t="shared" si="71"/>
        <v>31300.952512766005</v>
      </c>
      <c r="F592">
        <f t="shared" si="72"/>
        <v>31301</v>
      </c>
      <c r="G592">
        <f t="shared" ref="G592:G602" si="80">+C592-(C$7+F592*C$8)</f>
        <v>-3.7192600000707898E-2</v>
      </c>
      <c r="I592">
        <f>+G592</f>
        <v>-3.7192600000707898E-2</v>
      </c>
      <c r="P592">
        <f t="shared" ca="1" si="78"/>
        <v>-2.7387042819096354E-2</v>
      </c>
      <c r="Q592">
        <f t="shared" si="74"/>
        <v>-5.1929113615777622E-2</v>
      </c>
      <c r="R592" s="2">
        <f t="shared" si="75"/>
        <v>40821.129399999998</v>
      </c>
      <c r="S592">
        <f t="shared" ref="S592:S602" si="81">+(Q592-G592)^2</f>
        <v>2.1716483352713536E-4</v>
      </c>
    </row>
    <row r="593" spans="1:21" ht="12.95" customHeight="1" x14ac:dyDescent="0.2">
      <c r="A593" s="23" t="s">
        <v>264</v>
      </c>
      <c r="B593" s="24" t="s">
        <v>151</v>
      </c>
      <c r="C593" s="25">
        <v>55839.629500000003</v>
      </c>
      <c r="D593" s="25">
        <v>1E-4</v>
      </c>
      <c r="E593" s="15">
        <f t="shared" si="71"/>
        <v>31300.952640445263</v>
      </c>
      <c r="F593">
        <f t="shared" si="72"/>
        <v>31301</v>
      </c>
      <c r="G593">
        <f t="shared" si="80"/>
        <v>-3.7092599995958153E-2</v>
      </c>
      <c r="K593">
        <f t="shared" ref="K593:K598" si="82">+G593</f>
        <v>-3.7092599995958153E-2</v>
      </c>
      <c r="P593">
        <f t="shared" ca="1" si="78"/>
        <v>-2.7387042819096354E-2</v>
      </c>
      <c r="Q593">
        <f t="shared" si="74"/>
        <v>-5.1929113615777622E-2</v>
      </c>
      <c r="R593" s="2">
        <f t="shared" si="75"/>
        <v>40821.129500000003</v>
      </c>
      <c r="S593">
        <f t="shared" si="81"/>
        <v>2.2012213639108861E-4</v>
      </c>
    </row>
    <row r="594" spans="1:21" ht="12.95" customHeight="1" x14ac:dyDescent="0.2">
      <c r="A594" s="23" t="s">
        <v>257</v>
      </c>
      <c r="B594" s="24" t="s">
        <v>151</v>
      </c>
      <c r="C594" s="25">
        <v>56151.349300000002</v>
      </c>
      <c r="D594" s="25">
        <v>1.1999999999999999E-3</v>
      </c>
      <c r="E594" s="15">
        <f t="shared" si="71"/>
        <v>31698.954153699775</v>
      </c>
      <c r="F594">
        <f t="shared" si="72"/>
        <v>31699</v>
      </c>
      <c r="G594">
        <f t="shared" si="80"/>
        <v>-3.590740000072401E-2</v>
      </c>
      <c r="K594">
        <f t="shared" si="82"/>
        <v>-3.590740000072401E-2</v>
      </c>
      <c r="P594">
        <f t="shared" ca="1" si="78"/>
        <v>-2.7529409523332139E-2</v>
      </c>
      <c r="Q594">
        <f t="shared" si="74"/>
        <v>-5.3692077594296291E-2</v>
      </c>
      <c r="R594" s="2">
        <f t="shared" si="75"/>
        <v>41132.849300000002</v>
      </c>
      <c r="S594">
        <f t="shared" si="81"/>
        <v>3.1629475710731191E-4</v>
      </c>
    </row>
    <row r="595" spans="1:21" ht="12.95" customHeight="1" x14ac:dyDescent="0.2">
      <c r="A595" s="95" t="s">
        <v>1850</v>
      </c>
      <c r="B595" s="97" t="s">
        <v>151</v>
      </c>
      <c r="C595" s="96">
        <v>56189.725599999998</v>
      </c>
      <c r="D595" s="96" t="s">
        <v>162</v>
      </c>
      <c r="E595">
        <f t="shared" si="71"/>
        <v>31747.952727011791</v>
      </c>
      <c r="F595">
        <f t="shared" si="72"/>
        <v>31748</v>
      </c>
      <c r="G595">
        <f t="shared" si="80"/>
        <v>-3.7024800003564451E-2</v>
      </c>
      <c r="I595">
        <f>+G595</f>
        <v>-3.7024800003564451E-2</v>
      </c>
      <c r="P595">
        <f t="shared" ca="1" si="78"/>
        <v>-2.7546937082396344E-2</v>
      </c>
      <c r="Q595">
        <f t="shared" si="74"/>
        <v>-5.3911040251782671E-2</v>
      </c>
      <c r="R595" s="2">
        <f t="shared" si="75"/>
        <v>41171.225599999998</v>
      </c>
      <c r="S595">
        <f t="shared" si="81"/>
        <v>2.8514510972054493E-4</v>
      </c>
    </row>
    <row r="596" spans="1:21" ht="12.95" customHeight="1" x14ac:dyDescent="0.2">
      <c r="A596" s="23" t="s">
        <v>264</v>
      </c>
      <c r="B596" s="24" t="s">
        <v>151</v>
      </c>
      <c r="C596" s="25">
        <v>56189.725700000003</v>
      </c>
      <c r="D596" s="25">
        <v>1E-4</v>
      </c>
      <c r="E596" s="15">
        <f t="shared" si="71"/>
        <v>31747.952854691051</v>
      </c>
      <c r="F596">
        <f t="shared" si="72"/>
        <v>31748</v>
      </c>
      <c r="G596">
        <f t="shared" si="80"/>
        <v>-3.6924799998814706E-2</v>
      </c>
      <c r="K596">
        <f t="shared" si="82"/>
        <v>-3.6924799998814706E-2</v>
      </c>
      <c r="P596">
        <f t="shared" ca="1" si="78"/>
        <v>-2.7546937082396344E-2</v>
      </c>
      <c r="Q596">
        <f t="shared" si="74"/>
        <v>-5.3911040251782671E-2</v>
      </c>
      <c r="R596" s="2">
        <f t="shared" si="75"/>
        <v>41171.225700000003</v>
      </c>
      <c r="S596">
        <f t="shared" si="81"/>
        <v>2.8853235793154924E-4</v>
      </c>
    </row>
    <row r="597" spans="1:21" ht="12.95" customHeight="1" x14ac:dyDescent="0.2">
      <c r="A597" s="23" t="s">
        <v>264</v>
      </c>
      <c r="B597" s="24" t="s">
        <v>151</v>
      </c>
      <c r="C597" s="25">
        <v>56193.641900000002</v>
      </c>
      <c r="D597" s="25">
        <v>1E-4</v>
      </c>
      <c r="E597" s="15">
        <f t="shared" ref="E597:E651" si="83">+(C597-C$7)/C$8</f>
        <v>31752.953029611628</v>
      </c>
      <c r="F597">
        <f t="shared" ref="F597:F651" si="84">ROUND(2*E597,0)/2</f>
        <v>31753</v>
      </c>
      <c r="G597">
        <f t="shared" si="80"/>
        <v>-3.6787799996091053E-2</v>
      </c>
      <c r="K597">
        <f t="shared" si="82"/>
        <v>-3.6787799996091053E-2</v>
      </c>
      <c r="P597">
        <f t="shared" ca="1" si="78"/>
        <v>-2.7548725608831467E-2</v>
      </c>
      <c r="Q597">
        <f t="shared" ref="Q597:Q651" si="85">+D$11+D$12*F597+D$13*F597^2</f>
        <v>-5.3933406978174947E-2</v>
      </c>
      <c r="R597" s="2">
        <f t="shared" ref="R597:R651" si="86">+C597-15018.5</f>
        <v>41175.141900000002</v>
      </c>
      <c r="S597">
        <f t="shared" si="81"/>
        <v>2.9397183878408399E-4</v>
      </c>
    </row>
    <row r="598" spans="1:21" ht="12.95" customHeight="1" x14ac:dyDescent="0.2">
      <c r="A598" s="23" t="s">
        <v>264</v>
      </c>
      <c r="B598" s="24" t="s">
        <v>151</v>
      </c>
      <c r="C598" s="25">
        <v>56200.690900000001</v>
      </c>
      <c r="D598" s="25">
        <v>1E-4</v>
      </c>
      <c r="E598" s="15">
        <f t="shared" si="83"/>
        <v>31761.95314018186</v>
      </c>
      <c r="F598">
        <f t="shared" si="84"/>
        <v>31762</v>
      </c>
      <c r="G598">
        <f t="shared" si="80"/>
        <v>-3.6701200006064028E-2</v>
      </c>
      <c r="K598">
        <f t="shared" si="82"/>
        <v>-3.6701200006064028E-2</v>
      </c>
      <c r="P598">
        <f t="shared" ca="1" si="78"/>
        <v>-2.7551944956414685E-2</v>
      </c>
      <c r="Q598">
        <f t="shared" si="85"/>
        <v>-5.3973678098117095E-2</v>
      </c>
      <c r="R598" s="2">
        <f t="shared" si="86"/>
        <v>41182.190900000001</v>
      </c>
      <c r="S598">
        <f t="shared" si="81"/>
        <v>2.9833849944045318E-4</v>
      </c>
    </row>
    <row r="599" spans="1:21" ht="12.95" customHeight="1" x14ac:dyDescent="0.2">
      <c r="A599" s="95" t="s">
        <v>1872</v>
      </c>
      <c r="B599" s="97" t="s">
        <v>151</v>
      </c>
      <c r="C599" s="96">
        <v>56479.514999999999</v>
      </c>
      <c r="D599" s="96" t="s">
        <v>162</v>
      </c>
      <c r="E599">
        <f t="shared" si="83"/>
        <v>32117.953669284681</v>
      </c>
      <c r="F599">
        <f t="shared" si="84"/>
        <v>32118</v>
      </c>
      <c r="G599">
        <f t="shared" si="80"/>
        <v>-3.628680000838358E-2</v>
      </c>
      <c r="I599">
        <f>+G599</f>
        <v>-3.628680000838358E-2</v>
      </c>
      <c r="P599">
        <f t="shared" ca="1" si="78"/>
        <v>-2.7679288038595436E-2</v>
      </c>
      <c r="Q599">
        <f t="shared" si="85"/>
        <v>-5.5577981413486875E-2</v>
      </c>
      <c r="R599" s="2">
        <f t="shared" si="86"/>
        <v>41461.014999999999</v>
      </c>
      <c r="S599">
        <f t="shared" si="81"/>
        <v>3.7214968000460314E-4</v>
      </c>
    </row>
    <row r="600" spans="1:21" ht="12.95" customHeight="1" x14ac:dyDescent="0.2">
      <c r="A600" s="81" t="s">
        <v>261</v>
      </c>
      <c r="B600" s="69" t="s">
        <v>151</v>
      </c>
      <c r="C600" s="25">
        <v>56490.481500000002</v>
      </c>
      <c r="D600" s="70">
        <v>1E-4</v>
      </c>
      <c r="E600" s="15">
        <f t="shared" si="83"/>
        <v>32131.955614605791</v>
      </c>
      <c r="F600">
        <f t="shared" si="84"/>
        <v>32132</v>
      </c>
      <c r="G600">
        <f t="shared" si="80"/>
        <v>-3.476319999754196E-2</v>
      </c>
      <c r="K600">
        <f>+G600</f>
        <v>-3.476319999754196E-2</v>
      </c>
      <c r="P600">
        <f t="shared" ca="1" si="78"/>
        <v>-2.7684295912613781E-2</v>
      </c>
      <c r="Q600">
        <f t="shared" si="85"/>
        <v>-5.564152472678828E-2</v>
      </c>
      <c r="R600" s="2">
        <f t="shared" si="86"/>
        <v>41471.981500000002</v>
      </c>
      <c r="S600">
        <f t="shared" si="81"/>
        <v>4.359044434998584E-4</v>
      </c>
    </row>
    <row r="601" spans="1:21" ht="12.95" customHeight="1" x14ac:dyDescent="0.2">
      <c r="A601" s="25" t="s">
        <v>258</v>
      </c>
      <c r="B601" s="24" t="s">
        <v>151</v>
      </c>
      <c r="C601" s="25">
        <v>56490.481699999997</v>
      </c>
      <c r="D601" s="25">
        <v>8.0000000000000004E-4</v>
      </c>
      <c r="E601" s="15">
        <f t="shared" si="83"/>
        <v>32131.955869964291</v>
      </c>
      <c r="F601">
        <f t="shared" si="84"/>
        <v>32132</v>
      </c>
      <c r="G601">
        <f t="shared" si="80"/>
        <v>-3.4563200002594385E-2</v>
      </c>
      <c r="K601">
        <f>+G601</f>
        <v>-3.4563200002594385E-2</v>
      </c>
      <c r="P601">
        <f t="shared" ca="1" si="78"/>
        <v>-2.7684295912613781E-2</v>
      </c>
      <c r="Q601">
        <f t="shared" si="85"/>
        <v>-5.564152472678828E-2</v>
      </c>
      <c r="R601" s="2">
        <f t="shared" si="86"/>
        <v>41471.981699999997</v>
      </c>
      <c r="S601">
        <f t="shared" si="81"/>
        <v>4.4429577317856364E-4</v>
      </c>
    </row>
    <row r="602" spans="1:21" ht="12.95" customHeight="1" x14ac:dyDescent="0.2">
      <c r="A602" s="81" t="s">
        <v>261</v>
      </c>
      <c r="B602" s="69" t="s">
        <v>151</v>
      </c>
      <c r="C602" s="25">
        <v>56506.534899999999</v>
      </c>
      <c r="D602" s="70">
        <v>1.8E-3</v>
      </c>
      <c r="E602" s="15">
        <f t="shared" si="83"/>
        <v>32152.452475866699</v>
      </c>
      <c r="F602">
        <f t="shared" si="84"/>
        <v>32152.5</v>
      </c>
      <c r="G602">
        <f t="shared" si="80"/>
        <v>-3.7221500002488028E-2</v>
      </c>
      <c r="K602">
        <f>+G602</f>
        <v>-3.7221500002488028E-2</v>
      </c>
      <c r="P602">
        <f t="shared" ref="P602:P633" ca="1" si="87">+C$11+C$12*F602</f>
        <v>-2.7691628870997787E-2</v>
      </c>
      <c r="Q602">
        <f t="shared" si="85"/>
        <v>-5.5734632106546465E-2</v>
      </c>
      <c r="R602" s="2">
        <f t="shared" si="86"/>
        <v>41488.034899999999</v>
      </c>
      <c r="S602">
        <f t="shared" si="81"/>
        <v>3.4273606030231919E-4</v>
      </c>
    </row>
    <row r="603" spans="1:21" ht="12.95" customHeight="1" x14ac:dyDescent="0.2">
      <c r="A603" s="23" t="s">
        <v>259</v>
      </c>
      <c r="B603" s="24" t="s">
        <v>151</v>
      </c>
      <c r="C603" s="25">
        <v>56512.405030000002</v>
      </c>
      <c r="D603" s="25">
        <v>2.0000000000000001E-4</v>
      </c>
      <c r="E603" s="15">
        <f t="shared" si="83"/>
        <v>32159.947414022703</v>
      </c>
      <c r="F603">
        <f t="shared" si="84"/>
        <v>32160</v>
      </c>
      <c r="P603">
        <f t="shared" ca="1" si="87"/>
        <v>-2.7694311660650471E-2</v>
      </c>
      <c r="Q603">
        <f t="shared" si="85"/>
        <v>-5.5768714136127884E-2</v>
      </c>
      <c r="R603" s="2">
        <f t="shared" si="86"/>
        <v>41493.905030000002</v>
      </c>
      <c r="S603">
        <f>+(Q603-U603)^2</f>
        <v>2.1265555151189354E-4</v>
      </c>
      <c r="U603">
        <f>+C603-(C$7+F603*C$8)</f>
        <v>-4.1186000002198853E-2</v>
      </c>
    </row>
    <row r="604" spans="1:21" ht="12.95" customHeight="1" x14ac:dyDescent="0.2">
      <c r="A604" s="100" t="s">
        <v>267</v>
      </c>
      <c r="B604" s="101"/>
      <c r="C604" s="100">
        <v>56512.411030000003</v>
      </c>
      <c r="D604" s="100">
        <v>1.8000000000000001E-4</v>
      </c>
      <c r="E604" s="15">
        <f t="shared" si="83"/>
        <v>32159.95507477791</v>
      </c>
      <c r="F604">
        <f t="shared" si="84"/>
        <v>32160</v>
      </c>
      <c r="G604">
        <f t="shared" ref="G604:G651" si="88">+C604-(C$7+F604*C$8)</f>
        <v>-3.5186000000976492E-2</v>
      </c>
      <c r="K604">
        <f t="shared" ref="K604:K609" si="89">+G604</f>
        <v>-3.5186000000976492E-2</v>
      </c>
      <c r="P604">
        <f t="shared" ca="1" si="87"/>
        <v>-2.7694311660650471E-2</v>
      </c>
      <c r="Q604">
        <f t="shared" si="85"/>
        <v>-5.5768714136127884E-2</v>
      </c>
      <c r="R604" s="2">
        <f t="shared" si="86"/>
        <v>41493.911030000003</v>
      </c>
      <c r="S604">
        <f t="shared" ref="S604:S651" si="90">+(Q604-G604)^2</f>
        <v>4.2364812116936094E-4</v>
      </c>
    </row>
    <row r="605" spans="1:21" ht="12.95" customHeight="1" x14ac:dyDescent="0.2">
      <c r="A605" s="102" t="s">
        <v>11</v>
      </c>
      <c r="B605" s="101" t="s">
        <v>249</v>
      </c>
      <c r="C605" s="100">
        <v>56519.068299999999</v>
      </c>
      <c r="D605" s="100" t="s">
        <v>162</v>
      </c>
      <c r="E605">
        <f t="shared" si="83"/>
        <v>32168.455027408902</v>
      </c>
      <c r="F605">
        <f t="shared" si="84"/>
        <v>32168.5</v>
      </c>
      <c r="G605">
        <f t="shared" si="88"/>
        <v>-3.5223099999711849E-2</v>
      </c>
      <c r="I605">
        <f>+G605</f>
        <v>-3.5223099999711849E-2</v>
      </c>
      <c r="P605">
        <f t="shared" ca="1" si="87"/>
        <v>-2.7697352155590181E-2</v>
      </c>
      <c r="Q605">
        <f t="shared" si="85"/>
        <v>-5.5807352322759123E-2</v>
      </c>
      <c r="R605" s="2">
        <f t="shared" si="86"/>
        <v>41500.568299999999</v>
      </c>
      <c r="S605">
        <f t="shared" si="90"/>
        <v>4.2371144369887707E-4</v>
      </c>
    </row>
    <row r="606" spans="1:21" ht="12.95" customHeight="1" x14ac:dyDescent="0.2">
      <c r="A606" s="103" t="s">
        <v>265</v>
      </c>
      <c r="B606" s="101" t="s">
        <v>151</v>
      </c>
      <c r="C606" s="100">
        <v>56521.810599999997</v>
      </c>
      <c r="D606" s="100">
        <v>1E-4</v>
      </c>
      <c r="E606" s="15">
        <f t="shared" si="83"/>
        <v>32171.956375574133</v>
      </c>
      <c r="F606">
        <f t="shared" si="84"/>
        <v>32172</v>
      </c>
      <c r="G606">
        <f t="shared" si="88"/>
        <v>-3.4167200006777421E-2</v>
      </c>
      <c r="K606">
        <f t="shared" si="89"/>
        <v>-3.4167200006777421E-2</v>
      </c>
      <c r="P606">
        <f t="shared" ca="1" si="87"/>
        <v>-2.7698604124094764E-2</v>
      </c>
      <c r="Q606">
        <f t="shared" si="85"/>
        <v>-5.5823265835125188E-2</v>
      </c>
      <c r="R606" s="2">
        <f t="shared" si="86"/>
        <v>41503.310599999997</v>
      </c>
      <c r="S606">
        <f t="shared" si="90"/>
        <v>4.6898518716173186E-4</v>
      </c>
    </row>
    <row r="607" spans="1:21" ht="12.95" customHeight="1" x14ac:dyDescent="0.2">
      <c r="A607" s="102" t="s">
        <v>11</v>
      </c>
      <c r="B607" s="101" t="s">
        <v>249</v>
      </c>
      <c r="C607" s="100">
        <v>56522.9856</v>
      </c>
      <c r="D607" s="100" t="s">
        <v>162</v>
      </c>
      <c r="E607">
        <f t="shared" si="83"/>
        <v>32173.456606801265</v>
      </c>
      <c r="F607">
        <f t="shared" si="84"/>
        <v>32173.5</v>
      </c>
      <c r="G607">
        <f t="shared" si="88"/>
        <v>-3.398610000294866E-2</v>
      </c>
      <c r="I607">
        <f>+G607</f>
        <v>-3.398610000294866E-2</v>
      </c>
      <c r="P607">
        <f t="shared" ca="1" si="87"/>
        <v>-2.7699140682025301E-2</v>
      </c>
      <c r="Q607">
        <f t="shared" si="85"/>
        <v>-5.583008656735565E-2</v>
      </c>
      <c r="R607" s="2">
        <f t="shared" si="86"/>
        <v>41504.4856</v>
      </c>
      <c r="S607">
        <f t="shared" si="90"/>
        <v>4.7715974902599303E-4</v>
      </c>
    </row>
    <row r="608" spans="1:21" ht="12.95" customHeight="1" x14ac:dyDescent="0.2">
      <c r="A608" s="104" t="s">
        <v>266</v>
      </c>
      <c r="B608" s="105" t="s">
        <v>151</v>
      </c>
      <c r="C608" s="104">
        <v>56871.518700000001</v>
      </c>
      <c r="D608" s="104">
        <v>9.4999999999999998E-3</v>
      </c>
      <c r="E608" s="15">
        <f t="shared" si="83"/>
        <v>32618.461066637588</v>
      </c>
      <c r="F608">
        <f t="shared" si="84"/>
        <v>32618.5</v>
      </c>
      <c r="G608">
        <f t="shared" si="88"/>
        <v>-3.0493099999148399E-2</v>
      </c>
      <c r="K608">
        <f t="shared" si="89"/>
        <v>-3.0493099999148399E-2</v>
      </c>
      <c r="P608">
        <f t="shared" ca="1" si="87"/>
        <v>-2.7858319534751243E-2</v>
      </c>
      <c r="Q608">
        <f t="shared" si="85"/>
        <v>-5.7870936243795933E-2</v>
      </c>
      <c r="R608" s="2">
        <f t="shared" si="86"/>
        <v>41853.018700000001</v>
      </c>
      <c r="S608">
        <f t="shared" si="90"/>
        <v>7.4954591743873621E-4</v>
      </c>
    </row>
    <row r="609" spans="1:19" ht="12.95" customHeight="1" x14ac:dyDescent="0.2">
      <c r="A609" s="106" t="s">
        <v>18</v>
      </c>
      <c r="B609" s="115" t="s">
        <v>249</v>
      </c>
      <c r="C609" s="106">
        <v>56891.098999999929</v>
      </c>
      <c r="D609" s="106" t="s">
        <v>123</v>
      </c>
      <c r="E609" s="15">
        <f t="shared" si="83"/>
        <v>32643.461047485609</v>
      </c>
      <c r="F609">
        <f t="shared" si="84"/>
        <v>32643.5</v>
      </c>
      <c r="G609">
        <f t="shared" si="88"/>
        <v>-3.0508100069710054E-2</v>
      </c>
      <c r="K609">
        <f t="shared" si="89"/>
        <v>-3.0508100069710054E-2</v>
      </c>
      <c r="P609">
        <f t="shared" ca="1" si="87"/>
        <v>-2.7867262166926858E-2</v>
      </c>
      <c r="Q609">
        <f t="shared" si="85"/>
        <v>-5.798661767336552E-2</v>
      </c>
      <c r="R609" s="2">
        <f t="shared" si="86"/>
        <v>41872.598999999929</v>
      </c>
      <c r="S609">
        <f t="shared" si="90"/>
        <v>7.550689296944034E-4</v>
      </c>
    </row>
    <row r="610" spans="1:19" ht="12.95" customHeight="1" x14ac:dyDescent="0.2">
      <c r="A610" s="102" t="s">
        <v>32</v>
      </c>
      <c r="B610" s="101" t="s">
        <v>249</v>
      </c>
      <c r="C610" s="100">
        <v>56891.099000000002</v>
      </c>
      <c r="D610" s="100" t="s">
        <v>162</v>
      </c>
      <c r="E610">
        <f t="shared" si="83"/>
        <v>32643.4610474857</v>
      </c>
      <c r="F610">
        <f t="shared" si="84"/>
        <v>32643.5</v>
      </c>
      <c r="G610">
        <f t="shared" si="88"/>
        <v>-3.0508099996950477E-2</v>
      </c>
      <c r="I610">
        <f>+G610</f>
        <v>-3.0508099996950477E-2</v>
      </c>
      <c r="P610">
        <f t="shared" ca="1" si="87"/>
        <v>-2.7867262166926858E-2</v>
      </c>
      <c r="Q610">
        <f t="shared" si="85"/>
        <v>-5.798661767336552E-2</v>
      </c>
      <c r="R610" s="2">
        <f t="shared" si="86"/>
        <v>41872.599000000002</v>
      </c>
      <c r="S610">
        <f t="shared" si="90"/>
        <v>7.5506893369305399E-4</v>
      </c>
    </row>
    <row r="611" spans="1:19" ht="12.95" customHeight="1" x14ac:dyDescent="0.2">
      <c r="A611" s="102" t="s">
        <v>32</v>
      </c>
      <c r="B611" s="101" t="s">
        <v>249</v>
      </c>
      <c r="C611" s="100">
        <v>56891.099499999997</v>
      </c>
      <c r="D611" s="100" t="s">
        <v>162</v>
      </c>
      <c r="E611">
        <f t="shared" si="83"/>
        <v>32643.461685881961</v>
      </c>
      <c r="F611">
        <f t="shared" si="84"/>
        <v>32643.5</v>
      </c>
      <c r="G611">
        <f t="shared" si="88"/>
        <v>-3.0008100002305582E-2</v>
      </c>
      <c r="I611">
        <f>+G611</f>
        <v>-3.0008100002305582E-2</v>
      </c>
      <c r="P611">
        <f t="shared" ca="1" si="87"/>
        <v>-2.7867262166926858E-2</v>
      </c>
      <c r="Q611">
        <f t="shared" si="85"/>
        <v>-5.798661767336552E-2</v>
      </c>
      <c r="R611" s="2">
        <f t="shared" si="86"/>
        <v>41872.599499999997</v>
      </c>
      <c r="S611">
        <f t="shared" si="90"/>
        <v>7.8279745106981324E-4</v>
      </c>
    </row>
    <row r="612" spans="1:19" ht="12.95" customHeight="1" x14ac:dyDescent="0.2">
      <c r="A612" s="106" t="s">
        <v>18</v>
      </c>
      <c r="B612" s="115" t="s">
        <v>249</v>
      </c>
      <c r="C612" s="106">
        <v>56891.099500000011</v>
      </c>
      <c r="D612" s="106" t="s">
        <v>1778</v>
      </c>
      <c r="E612" s="15">
        <f t="shared" si="83"/>
        <v>32643.461685881979</v>
      </c>
      <c r="F612">
        <f t="shared" si="84"/>
        <v>32643.5</v>
      </c>
      <c r="G612">
        <f t="shared" si="88"/>
        <v>-3.0008099987753667E-2</v>
      </c>
      <c r="K612">
        <f t="shared" ref="K612:K651" si="91">+G612</f>
        <v>-3.0008099987753667E-2</v>
      </c>
      <c r="P612">
        <f t="shared" ca="1" si="87"/>
        <v>-2.7867262166926858E-2</v>
      </c>
      <c r="Q612">
        <f t="shared" si="85"/>
        <v>-5.798661767336552E-2</v>
      </c>
      <c r="R612" s="2">
        <f t="shared" si="86"/>
        <v>41872.599500000011</v>
      </c>
      <c r="S612">
        <f t="shared" si="90"/>
        <v>7.8279745188409525E-4</v>
      </c>
    </row>
    <row r="613" spans="1:19" ht="12.95" customHeight="1" x14ac:dyDescent="0.2">
      <c r="A613" s="106" t="s">
        <v>18</v>
      </c>
      <c r="B613" s="115" t="s">
        <v>249</v>
      </c>
      <c r="C613" s="106">
        <v>56891.100399999879</v>
      </c>
      <c r="D613" s="106" t="s">
        <v>237</v>
      </c>
      <c r="E613" s="15">
        <f t="shared" si="83"/>
        <v>32643.462834995091</v>
      </c>
      <c r="F613">
        <f t="shared" si="84"/>
        <v>32643.5</v>
      </c>
      <c r="G613">
        <f t="shared" si="88"/>
        <v>-2.9108100119628944E-2</v>
      </c>
      <c r="K613">
        <f t="shared" si="91"/>
        <v>-2.9108100119628944E-2</v>
      </c>
      <c r="P613">
        <f t="shared" ca="1" si="87"/>
        <v>-2.7867262166926858E-2</v>
      </c>
      <c r="Q613">
        <f t="shared" si="85"/>
        <v>-5.798661767336552E-2</v>
      </c>
      <c r="R613" s="2">
        <f t="shared" si="86"/>
        <v>41872.600399999879</v>
      </c>
      <c r="S613">
        <f t="shared" si="90"/>
        <v>8.3396877610147164E-4</v>
      </c>
    </row>
    <row r="614" spans="1:19" ht="12.95" customHeight="1" x14ac:dyDescent="0.2">
      <c r="A614" s="102" t="s">
        <v>32</v>
      </c>
      <c r="B614" s="101" t="s">
        <v>249</v>
      </c>
      <c r="C614" s="100">
        <v>56891.100400000003</v>
      </c>
      <c r="D614" s="100" t="s">
        <v>162</v>
      </c>
      <c r="E614">
        <f t="shared" si="83"/>
        <v>32643.462834995251</v>
      </c>
      <c r="F614">
        <f t="shared" si="84"/>
        <v>32643.5</v>
      </c>
      <c r="G614">
        <f t="shared" si="88"/>
        <v>-2.9108099995937664E-2</v>
      </c>
      <c r="I614">
        <f>+G614</f>
        <v>-2.9108099995937664E-2</v>
      </c>
      <c r="P614">
        <f t="shared" ca="1" si="87"/>
        <v>-2.7867262166926858E-2</v>
      </c>
      <c r="Q614">
        <f t="shared" si="85"/>
        <v>-5.798661767336552E-2</v>
      </c>
      <c r="R614" s="2">
        <f t="shared" si="86"/>
        <v>41872.600400000003</v>
      </c>
      <c r="S614">
        <f t="shared" si="90"/>
        <v>8.3396878324551319E-4</v>
      </c>
    </row>
    <row r="615" spans="1:19" ht="12.95" customHeight="1" x14ac:dyDescent="0.2">
      <c r="A615" s="102" t="s">
        <v>47</v>
      </c>
      <c r="B615" s="101" t="s">
        <v>249</v>
      </c>
      <c r="C615" s="100">
        <v>56917.724600000001</v>
      </c>
      <c r="D615" s="100" t="s">
        <v>162</v>
      </c>
      <c r="E615">
        <f t="shared" si="83"/>
        <v>32677.45641477167</v>
      </c>
      <c r="F615">
        <f t="shared" si="84"/>
        <v>32677.5</v>
      </c>
      <c r="G615">
        <f t="shared" si="88"/>
        <v>-3.4136500005843118E-2</v>
      </c>
      <c r="I615">
        <f>+G615</f>
        <v>-3.4136500005843118E-2</v>
      </c>
      <c r="P615">
        <f t="shared" ca="1" si="87"/>
        <v>-2.7879424146685691E-2</v>
      </c>
      <c r="Q615">
        <f t="shared" si="85"/>
        <v>-5.8144119742554651E-2</v>
      </c>
      <c r="R615" s="2">
        <f t="shared" si="86"/>
        <v>41899.224600000001</v>
      </c>
      <c r="S615">
        <f t="shared" si="90"/>
        <v>5.7636580542254118E-4</v>
      </c>
    </row>
    <row r="616" spans="1:19" ht="12.95" customHeight="1" x14ac:dyDescent="0.2">
      <c r="A616" s="14" t="s">
        <v>33</v>
      </c>
      <c r="B616" s="71" t="s">
        <v>249</v>
      </c>
      <c r="C616" s="25">
        <v>56917.724600000001</v>
      </c>
      <c r="D616" s="25">
        <v>4.0000000000000002E-4</v>
      </c>
      <c r="E616" s="15">
        <f t="shared" si="83"/>
        <v>32677.45641477167</v>
      </c>
      <c r="F616">
        <f t="shared" si="84"/>
        <v>32677.5</v>
      </c>
      <c r="G616">
        <f t="shared" si="88"/>
        <v>-3.4136500005843118E-2</v>
      </c>
      <c r="K616">
        <f t="shared" si="91"/>
        <v>-3.4136500005843118E-2</v>
      </c>
      <c r="P616">
        <f t="shared" ca="1" si="87"/>
        <v>-2.7879424146685691E-2</v>
      </c>
      <c r="Q616">
        <f t="shared" si="85"/>
        <v>-5.8144119742554651E-2</v>
      </c>
      <c r="R616" s="2">
        <f t="shared" si="86"/>
        <v>41899.224600000001</v>
      </c>
      <c r="S616">
        <f t="shared" si="90"/>
        <v>5.7636580542254118E-4</v>
      </c>
    </row>
    <row r="617" spans="1:19" ht="12.95" customHeight="1" x14ac:dyDescent="0.2">
      <c r="A617" s="23" t="s">
        <v>262</v>
      </c>
      <c r="B617" s="24" t="s">
        <v>151</v>
      </c>
      <c r="C617" s="25">
        <v>56923.602899999998</v>
      </c>
      <c r="D617" s="25">
        <v>1E-4</v>
      </c>
      <c r="E617" s="15">
        <f t="shared" si="83"/>
        <v>32684.961784322666</v>
      </c>
      <c r="F617">
        <f t="shared" si="84"/>
        <v>32685</v>
      </c>
      <c r="G617">
        <f t="shared" si="88"/>
        <v>-2.993100000458071E-2</v>
      </c>
      <c r="K617">
        <f t="shared" si="91"/>
        <v>-2.993100000458071E-2</v>
      </c>
      <c r="P617">
        <f t="shared" ca="1" si="87"/>
        <v>-2.7882106936338379E-2</v>
      </c>
      <c r="Q617">
        <f t="shared" si="85"/>
        <v>-5.8178890049391384E-2</v>
      </c>
      <c r="R617" s="2">
        <f t="shared" si="86"/>
        <v>41905.102899999998</v>
      </c>
      <c r="S617">
        <f t="shared" si="90"/>
        <v>7.9794329198371397E-4</v>
      </c>
    </row>
    <row r="618" spans="1:19" ht="12.95" customHeight="1" x14ac:dyDescent="0.2">
      <c r="A618" s="14" t="s">
        <v>34</v>
      </c>
      <c r="B618" s="71" t="s">
        <v>151</v>
      </c>
      <c r="C618" s="25">
        <v>57222.793100000003</v>
      </c>
      <c r="D618" s="25">
        <v>1E-4</v>
      </c>
      <c r="E618" s="15">
        <f t="shared" si="83"/>
        <v>33066.965597846611</v>
      </c>
      <c r="F618">
        <f t="shared" si="84"/>
        <v>33067</v>
      </c>
      <c r="G618">
        <f t="shared" si="88"/>
        <v>-2.6944199998979457E-2</v>
      </c>
      <c r="K618">
        <f t="shared" si="91"/>
        <v>-2.6944199998979457E-2</v>
      </c>
      <c r="P618">
        <f t="shared" ca="1" si="87"/>
        <v>-2.8018750355981767E-2</v>
      </c>
      <c r="Q618">
        <f t="shared" si="85"/>
        <v>-5.9962861878820842E-2</v>
      </c>
      <c r="R618" s="2">
        <f t="shared" si="86"/>
        <v>42204.293100000003</v>
      </c>
      <c r="S618">
        <f t="shared" si="90"/>
        <v>1.0902320323352907E-3</v>
      </c>
    </row>
    <row r="619" spans="1:19" ht="12.95" customHeight="1" x14ac:dyDescent="0.2">
      <c r="A619" s="107" t="s">
        <v>39</v>
      </c>
      <c r="B619" s="108" t="s">
        <v>151</v>
      </c>
      <c r="C619" s="109">
        <v>57238.457600000002</v>
      </c>
      <c r="D619" s="109">
        <v>1.2999999999999999E-3</v>
      </c>
      <c r="E619" s="15">
        <f t="shared" si="83"/>
        <v>33086.965914491157</v>
      </c>
      <c r="F619">
        <f t="shared" si="84"/>
        <v>33087</v>
      </c>
      <c r="G619">
        <f t="shared" si="88"/>
        <v>-2.6696200002334081E-2</v>
      </c>
      <c r="K619">
        <f t="shared" si="91"/>
        <v>-2.6696200002334081E-2</v>
      </c>
      <c r="P619">
        <f t="shared" ca="1" si="87"/>
        <v>-2.8025904461722258E-2</v>
      </c>
      <c r="Q619">
        <f t="shared" si="85"/>
        <v>-6.005696624358569E-2</v>
      </c>
      <c r="R619" s="2">
        <f t="shared" si="86"/>
        <v>42219.957600000002</v>
      </c>
      <c r="S619">
        <f t="shared" si="90"/>
        <v>1.1129407242034331E-3</v>
      </c>
    </row>
    <row r="620" spans="1:19" ht="12.95" customHeight="1" x14ac:dyDescent="0.2">
      <c r="A620" s="107" t="s">
        <v>39</v>
      </c>
      <c r="B620" s="108" t="s">
        <v>151</v>
      </c>
      <c r="C620" s="109">
        <v>57241.590900000003</v>
      </c>
      <c r="D620" s="109">
        <v>2.9999999999999997E-4</v>
      </c>
      <c r="E620" s="15">
        <f t="shared" si="83"/>
        <v>33090.966488537088</v>
      </c>
      <c r="F620">
        <f t="shared" si="84"/>
        <v>33091</v>
      </c>
      <c r="G620">
        <f t="shared" si="88"/>
        <v>-2.624659999855794E-2</v>
      </c>
      <c r="K620">
        <f t="shared" si="91"/>
        <v>-2.624659999855794E-2</v>
      </c>
      <c r="P620">
        <f t="shared" ca="1" si="87"/>
        <v>-2.8027335282870356E-2</v>
      </c>
      <c r="Q620">
        <f t="shared" si="85"/>
        <v>-6.0075795506966151E-2</v>
      </c>
      <c r="R620" s="2">
        <f t="shared" si="86"/>
        <v>42223.090900000003</v>
      </c>
      <c r="S620">
        <f t="shared" si="90"/>
        <v>1.1444144687461062E-3</v>
      </c>
    </row>
    <row r="621" spans="1:19" ht="12.95" customHeight="1" x14ac:dyDescent="0.2">
      <c r="A621" s="107" t="s">
        <v>39</v>
      </c>
      <c r="B621" s="108" t="s">
        <v>151</v>
      </c>
      <c r="C621" s="109">
        <v>57588.555699999997</v>
      </c>
      <c r="D621" s="109">
        <v>1E-3</v>
      </c>
      <c r="E621" s="15">
        <f t="shared" si="83"/>
        <v>33533.968554642757</v>
      </c>
      <c r="F621">
        <f t="shared" si="84"/>
        <v>33534</v>
      </c>
      <c r="G621">
        <f t="shared" si="88"/>
        <v>-2.4628400002256967E-2</v>
      </c>
      <c r="K621">
        <f t="shared" si="91"/>
        <v>-2.4628400002256967E-2</v>
      </c>
      <c r="P621">
        <f t="shared" ca="1" si="87"/>
        <v>-2.8185798725022245E-2</v>
      </c>
      <c r="Q621">
        <f t="shared" si="85"/>
        <v>-6.2178443518463314E-2</v>
      </c>
      <c r="R621" s="2">
        <f t="shared" si="86"/>
        <v>42570.055699999997</v>
      </c>
      <c r="S621">
        <f t="shared" si="90"/>
        <v>1.4100057680689903E-3</v>
      </c>
    </row>
    <row r="622" spans="1:19" ht="12.95" customHeight="1" x14ac:dyDescent="0.2">
      <c r="A622" s="106" t="s">
        <v>17</v>
      </c>
      <c r="B622" s="115" t="s">
        <v>249</v>
      </c>
      <c r="C622" s="106">
        <v>57610.0864</v>
      </c>
      <c r="D622" s="106" t="s">
        <v>1778</v>
      </c>
      <c r="E622" s="15">
        <f t="shared" si="83"/>
        <v>33561.458791648649</v>
      </c>
      <c r="F622">
        <f t="shared" si="84"/>
        <v>33561.5</v>
      </c>
      <c r="G622">
        <f t="shared" si="88"/>
        <v>-3.2274900004267693E-2</v>
      </c>
      <c r="K622">
        <f t="shared" si="91"/>
        <v>-3.2274900004267693E-2</v>
      </c>
      <c r="P622">
        <f t="shared" ca="1" si="87"/>
        <v>-2.8195635620415424E-2</v>
      </c>
      <c r="Q622">
        <f t="shared" si="85"/>
        <v>-6.2310099922679926E-2</v>
      </c>
      <c r="R622" s="2">
        <f t="shared" si="86"/>
        <v>42591.5864</v>
      </c>
      <c r="S622">
        <f t="shared" si="90"/>
        <v>9.0211323413899027E-4</v>
      </c>
    </row>
    <row r="623" spans="1:19" ht="12.95" customHeight="1" x14ac:dyDescent="0.2">
      <c r="A623" s="106" t="s">
        <v>17</v>
      </c>
      <c r="B623" s="115" t="s">
        <v>249</v>
      </c>
      <c r="C623" s="106">
        <v>57610.0867</v>
      </c>
      <c r="D623" s="106" t="s">
        <v>237</v>
      </c>
      <c r="E623" s="15">
        <f t="shared" si="83"/>
        <v>33561.45917468641</v>
      </c>
      <c r="F623">
        <f t="shared" si="84"/>
        <v>33561.5</v>
      </c>
      <c r="G623">
        <f t="shared" si="88"/>
        <v>-3.1974900004570372E-2</v>
      </c>
      <c r="K623">
        <f t="shared" si="91"/>
        <v>-3.1974900004570372E-2</v>
      </c>
      <c r="P623">
        <f t="shared" ca="1" si="87"/>
        <v>-2.8195635620415424E-2</v>
      </c>
      <c r="Q623">
        <f t="shared" si="85"/>
        <v>-6.2310099922679926E-2</v>
      </c>
      <c r="R623" s="2">
        <f t="shared" si="86"/>
        <v>42591.5867</v>
      </c>
      <c r="S623">
        <f t="shared" si="90"/>
        <v>9.2022435407167387E-4</v>
      </c>
    </row>
    <row r="624" spans="1:19" ht="12.95" customHeight="1" x14ac:dyDescent="0.2">
      <c r="A624" s="14" t="s">
        <v>35</v>
      </c>
      <c r="B624" s="71" t="s">
        <v>151</v>
      </c>
      <c r="C624" s="25">
        <v>57634.767399999997</v>
      </c>
      <c r="D624" s="25">
        <v>5.9999999999999995E-4</v>
      </c>
      <c r="E624" s="15">
        <f t="shared" si="83"/>
        <v>33592.971308173532</v>
      </c>
      <c r="F624">
        <f t="shared" si="84"/>
        <v>33593</v>
      </c>
      <c r="G624">
        <f t="shared" si="88"/>
        <v>-2.2471800009952858E-2</v>
      </c>
      <c r="K624">
        <f t="shared" si="91"/>
        <v>-2.2471800009952858E-2</v>
      </c>
      <c r="P624">
        <f t="shared" ca="1" si="87"/>
        <v>-2.8206903336956697E-2</v>
      </c>
      <c r="Q624">
        <f t="shared" si="85"/>
        <v>-6.2461068782760323E-2</v>
      </c>
      <c r="R624" s="2">
        <f t="shared" si="86"/>
        <v>42616.267399999997</v>
      </c>
      <c r="S624">
        <f t="shared" si="90"/>
        <v>1.5991416169838344E-3</v>
      </c>
    </row>
    <row r="625" spans="1:20" ht="12.95" customHeight="1" x14ac:dyDescent="0.2">
      <c r="A625" s="14" t="s">
        <v>35</v>
      </c>
      <c r="B625" s="71" t="s">
        <v>151</v>
      </c>
      <c r="C625" s="25">
        <v>57642.597099999999</v>
      </c>
      <c r="D625" s="25">
        <v>1E-4</v>
      </c>
      <c r="E625" s="15">
        <f t="shared" si="83"/>
        <v>33602.968210674851</v>
      </c>
      <c r="F625">
        <f t="shared" si="84"/>
        <v>33603</v>
      </c>
      <c r="G625">
        <f t="shared" si="88"/>
        <v>-2.4897800001781434E-2</v>
      </c>
      <c r="K625">
        <f t="shared" si="91"/>
        <v>-2.4897800001781434E-2</v>
      </c>
      <c r="P625">
        <f t="shared" ca="1" si="87"/>
        <v>-2.8210480389826941E-2</v>
      </c>
      <c r="Q625">
        <f t="shared" si="85"/>
        <v>-6.2509031676126911E-2</v>
      </c>
      <c r="R625" s="2">
        <f t="shared" si="86"/>
        <v>42624.097099999999</v>
      </c>
      <c r="S625">
        <f t="shared" si="90"/>
        <v>1.4146047480612886E-3</v>
      </c>
    </row>
    <row r="626" spans="1:20" ht="12.95" customHeight="1" x14ac:dyDescent="0.2">
      <c r="A626" s="14" t="s">
        <v>35</v>
      </c>
      <c r="B626" s="71" t="s">
        <v>151</v>
      </c>
      <c r="C626" s="25">
        <v>57671.5769</v>
      </c>
      <c r="D626" s="25">
        <v>1E-4</v>
      </c>
      <c r="E626" s="15">
        <f t="shared" si="83"/>
        <v>33639.969402943716</v>
      </c>
      <c r="F626">
        <f t="shared" si="84"/>
        <v>33640</v>
      </c>
      <c r="G626">
        <f t="shared" si="88"/>
        <v>-2.3964000007254072E-2</v>
      </c>
      <c r="K626">
        <f t="shared" si="91"/>
        <v>-2.3964000007254072E-2</v>
      </c>
      <c r="P626">
        <f t="shared" ca="1" si="87"/>
        <v>-2.8223715485446853E-2</v>
      </c>
      <c r="Q626">
        <f t="shared" si="85"/>
        <v>-6.2686646370681345E-2</v>
      </c>
      <c r="R626" s="2">
        <f t="shared" si="86"/>
        <v>42653.0769</v>
      </c>
      <c r="S626">
        <f t="shared" si="90"/>
        <v>1.4994433413870476E-3</v>
      </c>
    </row>
    <row r="627" spans="1:20" ht="12.95" customHeight="1" x14ac:dyDescent="0.2">
      <c r="A627" s="110" t="s">
        <v>29</v>
      </c>
      <c r="B627" s="108" t="s">
        <v>151</v>
      </c>
      <c r="C627" s="109">
        <v>57966.461000000003</v>
      </c>
      <c r="D627" s="109">
        <v>1.5E-3</v>
      </c>
      <c r="E627" s="15">
        <f t="shared" si="83"/>
        <v>34016.475220138185</v>
      </c>
      <c r="F627">
        <f t="shared" si="84"/>
        <v>34016.5</v>
      </c>
      <c r="G627">
        <f t="shared" si="88"/>
        <v>-1.9407899999350775E-2</v>
      </c>
      <c r="K627">
        <f t="shared" si="91"/>
        <v>-1.9407899999350775E-2</v>
      </c>
      <c r="P627">
        <f t="shared" ca="1" si="87"/>
        <v>-2.8358391526011606E-2</v>
      </c>
      <c r="Q627">
        <f t="shared" si="85"/>
        <v>-6.4507602614637186E-2</v>
      </c>
      <c r="R627" s="2">
        <f t="shared" si="86"/>
        <v>42947.961000000003</v>
      </c>
      <c r="S627">
        <f t="shared" si="90"/>
        <v>2.0339831759872717E-3</v>
      </c>
    </row>
    <row r="628" spans="1:20" ht="12.95" customHeight="1" x14ac:dyDescent="0.2">
      <c r="A628" s="110" t="s">
        <v>29</v>
      </c>
      <c r="B628" s="108" t="s">
        <v>151</v>
      </c>
      <c r="C628" s="109">
        <v>57968.413999999997</v>
      </c>
      <c r="D628" s="109">
        <v>2.9999999999999997E-4</v>
      </c>
      <c r="E628" s="15">
        <f t="shared" si="83"/>
        <v>34018.968795956542</v>
      </c>
      <c r="F628">
        <f t="shared" si="84"/>
        <v>34019</v>
      </c>
      <c r="G628">
        <f t="shared" si="88"/>
        <v>-2.4439400011033285E-2</v>
      </c>
      <c r="K628">
        <f t="shared" si="91"/>
        <v>-2.4439400011033285E-2</v>
      </c>
      <c r="P628">
        <f t="shared" ca="1" si="87"/>
        <v>-2.8359285789229166E-2</v>
      </c>
      <c r="Q628">
        <f t="shared" si="85"/>
        <v>-6.4519776769329906E-2</v>
      </c>
      <c r="R628" s="2">
        <f t="shared" si="86"/>
        <v>42949.913999999997</v>
      </c>
      <c r="S628">
        <f t="shared" si="90"/>
        <v>1.6064366010870039E-3</v>
      </c>
    </row>
    <row r="629" spans="1:20" ht="12.95" customHeight="1" x14ac:dyDescent="0.2">
      <c r="A629" s="111" t="s">
        <v>36</v>
      </c>
      <c r="B629" s="112" t="s">
        <v>151</v>
      </c>
      <c r="C629" s="110">
        <v>57992.693599999999</v>
      </c>
      <c r="D629" s="110">
        <v>1E-4</v>
      </c>
      <c r="E629" s="15">
        <f t="shared" si="83"/>
        <v>34049.968807958394</v>
      </c>
      <c r="F629">
        <f t="shared" si="84"/>
        <v>34050</v>
      </c>
      <c r="G629">
        <f t="shared" si="88"/>
        <v>-2.4430000004940666E-2</v>
      </c>
      <c r="K629">
        <f t="shared" si="91"/>
        <v>-2.4430000004940666E-2</v>
      </c>
      <c r="P629">
        <f t="shared" ca="1" si="87"/>
        <v>-2.8370374653126931E-2</v>
      </c>
      <c r="Q629">
        <f t="shared" si="85"/>
        <v>-6.4670827052716873E-2</v>
      </c>
      <c r="R629" s="2">
        <f t="shared" si="86"/>
        <v>42974.193599999999</v>
      </c>
      <c r="S629">
        <f t="shared" si="90"/>
        <v>1.6193241614890371E-3</v>
      </c>
    </row>
    <row r="630" spans="1:20" ht="12.95" customHeight="1" x14ac:dyDescent="0.2">
      <c r="A630" s="15" t="s">
        <v>38</v>
      </c>
      <c r="B630" s="24" t="s">
        <v>151</v>
      </c>
      <c r="C630" s="73">
        <v>58043.601999999999</v>
      </c>
      <c r="D630" s="113" t="s">
        <v>162</v>
      </c>
      <c r="E630" s="15">
        <f t="shared" si="83"/>
        <v>34114.968272982325</v>
      </c>
      <c r="F630">
        <f t="shared" si="84"/>
        <v>34115</v>
      </c>
      <c r="G630">
        <f t="shared" si="88"/>
        <v>-2.4849000008543953E-2</v>
      </c>
      <c r="I630">
        <f>+G630</f>
        <v>-2.4849000008543953E-2</v>
      </c>
      <c r="P630">
        <f t="shared" ca="1" si="87"/>
        <v>-2.839362549678353E-2</v>
      </c>
      <c r="Q630">
        <f t="shared" si="85"/>
        <v>-6.4988090766637946E-2</v>
      </c>
      <c r="R630" s="2">
        <f t="shared" si="86"/>
        <v>43025.101999999999</v>
      </c>
      <c r="S630">
        <f t="shared" si="90"/>
        <v>1.6111466068865065E-3</v>
      </c>
    </row>
    <row r="631" spans="1:20" ht="12.95" customHeight="1" x14ac:dyDescent="0.2">
      <c r="A631" s="111" t="s">
        <v>37</v>
      </c>
      <c r="B631" s="114" t="s">
        <v>151</v>
      </c>
      <c r="C631" s="111">
        <v>58065.532899999998</v>
      </c>
      <c r="D631" s="111">
        <v>1E-4</v>
      </c>
      <c r="E631" s="15">
        <f t="shared" si="83"/>
        <v>34142.969482360211</v>
      </c>
      <c r="F631">
        <f t="shared" si="84"/>
        <v>34143</v>
      </c>
      <c r="G631">
        <f t="shared" si="88"/>
        <v>-2.3901800006569829E-2</v>
      </c>
      <c r="K631">
        <f t="shared" si="91"/>
        <v>-2.3901800006569829E-2</v>
      </c>
      <c r="P631">
        <f t="shared" ca="1" si="87"/>
        <v>-2.8403641244820216E-2</v>
      </c>
      <c r="Q631">
        <f t="shared" si="85"/>
        <v>-6.5124985802980456E-2</v>
      </c>
      <c r="R631" s="2">
        <f t="shared" si="86"/>
        <v>43047.032899999998</v>
      </c>
      <c r="S631">
        <f t="shared" si="90"/>
        <v>1.6993510472053908E-3</v>
      </c>
    </row>
    <row r="632" spans="1:20" ht="12.95" customHeight="1" x14ac:dyDescent="0.2">
      <c r="A632" s="116" t="s">
        <v>13</v>
      </c>
      <c r="B632" s="117" t="s">
        <v>151</v>
      </c>
      <c r="C632" s="118">
        <v>58340.439200000001</v>
      </c>
      <c r="D632" s="118">
        <v>1E-4</v>
      </c>
      <c r="E632" s="15">
        <f t="shared" si="83"/>
        <v>34493.967793674412</v>
      </c>
      <c r="F632">
        <f t="shared" si="84"/>
        <v>34494</v>
      </c>
      <c r="G632">
        <f t="shared" si="88"/>
        <v>-2.5224400000297464E-2</v>
      </c>
      <c r="K632">
        <f t="shared" si="91"/>
        <v>-2.5224400000297464E-2</v>
      </c>
      <c r="P632">
        <f t="shared" ca="1" si="87"/>
        <v>-2.8529195800565843E-2</v>
      </c>
      <c r="Q632">
        <f t="shared" si="85"/>
        <v>-6.6852689638400825E-2</v>
      </c>
      <c r="R632" s="2">
        <f t="shared" si="86"/>
        <v>43321.939200000001</v>
      </c>
      <c r="S632">
        <f t="shared" si="90"/>
        <v>1.7329144981938235E-3</v>
      </c>
    </row>
    <row r="633" spans="1:20" ht="12.95" customHeight="1" x14ac:dyDescent="0.2">
      <c r="A633" s="106" t="s">
        <v>16</v>
      </c>
      <c r="B633" s="115" t="s">
        <v>151</v>
      </c>
      <c r="C633" s="106">
        <v>58398.395499999999</v>
      </c>
      <c r="D633" s="106">
        <v>1E-4</v>
      </c>
      <c r="E633" s="15">
        <f t="shared" si="83"/>
        <v>34567.965964796778</v>
      </c>
      <c r="F633">
        <f t="shared" si="84"/>
        <v>34568</v>
      </c>
      <c r="G633">
        <f t="shared" si="88"/>
        <v>-2.6656800007913262E-2</v>
      </c>
      <c r="K633">
        <f t="shared" si="91"/>
        <v>-2.6656800007913262E-2</v>
      </c>
      <c r="P633">
        <f t="shared" ca="1" si="87"/>
        <v>-2.8555665991805663E-2</v>
      </c>
      <c r="Q633">
        <f t="shared" si="85"/>
        <v>-6.7219683630459326E-2</v>
      </c>
      <c r="R633" s="2">
        <f t="shared" si="86"/>
        <v>43379.895499999999</v>
      </c>
      <c r="S633">
        <f t="shared" si="90"/>
        <v>1.6453475277762157E-3</v>
      </c>
    </row>
    <row r="634" spans="1:20" ht="12.95" customHeight="1" x14ac:dyDescent="0.2">
      <c r="A634" s="119" t="s">
        <v>14</v>
      </c>
      <c r="B634" s="115" t="s">
        <v>151</v>
      </c>
      <c r="C634" s="106">
        <v>58730.474600000001</v>
      </c>
      <c r="D634" s="106">
        <v>1E-4</v>
      </c>
      <c r="E634" s="15">
        <f t="shared" si="83"/>
        <v>34991.962080283178</v>
      </c>
      <c r="F634">
        <f t="shared" si="84"/>
        <v>34992</v>
      </c>
      <c r="G634">
        <f t="shared" si="88"/>
        <v>-2.969920000032289E-2</v>
      </c>
      <c r="K634">
        <f t="shared" si="91"/>
        <v>-2.969920000032289E-2</v>
      </c>
      <c r="P634">
        <f t="shared" ref="P634:P651" ca="1" si="92">+C$11+C$12*F634</f>
        <v>-2.8707333033504086E-2</v>
      </c>
      <c r="Q634">
        <f t="shared" si="85"/>
        <v>-6.9340914762660799E-2</v>
      </c>
      <c r="R634" s="2">
        <f t="shared" si="86"/>
        <v>43711.974600000001</v>
      </c>
      <c r="S634">
        <f t="shared" si="90"/>
        <v>1.5714655492985593E-3</v>
      </c>
    </row>
    <row r="635" spans="1:20" ht="12.95" customHeight="1" x14ac:dyDescent="0.2">
      <c r="A635" s="119" t="s">
        <v>14</v>
      </c>
      <c r="B635" s="115" t="s">
        <v>151</v>
      </c>
      <c r="C635" s="106">
        <v>58820.543899999997</v>
      </c>
      <c r="D635" s="106">
        <v>1E-4</v>
      </c>
      <c r="E635" s="15">
        <f t="shared" si="83"/>
        <v>35106.961890041086</v>
      </c>
      <c r="F635">
        <f t="shared" si="84"/>
        <v>35107</v>
      </c>
      <c r="G635">
        <f t="shared" si="88"/>
        <v>-2.9848200007108971E-2</v>
      </c>
      <c r="K635">
        <f t="shared" si="91"/>
        <v>-2.9848200007108971E-2</v>
      </c>
      <c r="P635">
        <f t="shared" ca="1" si="92"/>
        <v>-2.8748469141511912E-2</v>
      </c>
      <c r="Q635">
        <f t="shared" si="85"/>
        <v>-6.9921666184986131E-2</v>
      </c>
      <c r="R635" s="2">
        <f t="shared" si="86"/>
        <v>43802.043899999997</v>
      </c>
      <c r="S635">
        <f t="shared" si="90"/>
        <v>1.6058826915094646E-3</v>
      </c>
    </row>
    <row r="636" spans="1:20" ht="12.95" customHeight="1" x14ac:dyDescent="0.2">
      <c r="A636" s="116" t="s">
        <v>1882</v>
      </c>
      <c r="B636" s="117" t="s">
        <v>151</v>
      </c>
      <c r="C636" s="118">
        <v>59025.744599999998</v>
      </c>
      <c r="D636" s="118">
        <v>2.0000000000000001E-4</v>
      </c>
      <c r="E636" s="15">
        <f t="shared" si="83"/>
        <v>35368.960611716408</v>
      </c>
      <c r="F636">
        <f t="shared" si="84"/>
        <v>35369</v>
      </c>
      <c r="G636">
        <f t="shared" si="88"/>
        <v>-3.0849400005536154E-2</v>
      </c>
      <c r="K636">
        <f t="shared" si="91"/>
        <v>-3.0849400005536154E-2</v>
      </c>
      <c r="P636">
        <f t="shared" ca="1" si="92"/>
        <v>-2.8842187926712351E-2</v>
      </c>
      <c r="Q636">
        <f t="shared" si="85"/>
        <v>-7.1253402301302032E-2</v>
      </c>
      <c r="R636" s="2">
        <f t="shared" si="86"/>
        <v>44007.244599999998</v>
      </c>
      <c r="S636">
        <f t="shared" si="90"/>
        <v>1.6324834015162544E-3</v>
      </c>
    </row>
    <row r="637" spans="1:20" ht="12.95" customHeight="1" x14ac:dyDescent="0.2">
      <c r="A637" s="124" t="s">
        <v>1884</v>
      </c>
      <c r="B637" s="123" t="s">
        <v>151</v>
      </c>
      <c r="C637" s="132">
        <v>59070.387699999999</v>
      </c>
      <c r="D637" s="122">
        <v>4.0000000000000002E-4</v>
      </c>
      <c r="E637" s="15">
        <f t="shared" si="83"/>
        <v>35425.960588478782</v>
      </c>
      <c r="F637">
        <f t="shared" si="84"/>
        <v>35426</v>
      </c>
      <c r="G637">
        <f t="shared" si="88"/>
        <v>-3.0867600005876739E-2</v>
      </c>
      <c r="K637">
        <f t="shared" si="91"/>
        <v>-3.0867600005876739E-2</v>
      </c>
      <c r="P637">
        <f t="shared" ca="1" si="92"/>
        <v>-2.8862577128072754E-2</v>
      </c>
      <c r="Q637">
        <f t="shared" si="85"/>
        <v>-7.1544720350442292E-2</v>
      </c>
      <c r="R637" s="2">
        <f t="shared" si="86"/>
        <v>44051.887699999999</v>
      </c>
      <c r="S637">
        <f t="shared" si="90"/>
        <v>1.6546281195262689E-3</v>
      </c>
    </row>
    <row r="638" spans="1:20" ht="12.95" customHeight="1" x14ac:dyDescent="0.2">
      <c r="A638" s="116" t="s">
        <v>1882</v>
      </c>
      <c r="B638" s="117" t="s">
        <v>151</v>
      </c>
      <c r="C638" s="118">
        <v>59077.436099999999</v>
      </c>
      <c r="D638" s="118">
        <v>1E-4</v>
      </c>
      <c r="E638" s="15">
        <f t="shared" si="83"/>
        <v>35434.959932973492</v>
      </c>
      <c r="F638">
        <f t="shared" si="84"/>
        <v>35435</v>
      </c>
      <c r="G638">
        <f t="shared" si="88"/>
        <v>-3.1381000000692438E-2</v>
      </c>
      <c r="K638">
        <f t="shared" si="91"/>
        <v>-3.1381000000692438E-2</v>
      </c>
      <c r="P638">
        <f t="shared" ca="1" si="92"/>
        <v>-2.8865796475655976E-2</v>
      </c>
      <c r="Q638">
        <f t="shared" si="85"/>
        <v>-7.1590769852918762E-2</v>
      </c>
      <c r="R638" s="2">
        <f t="shared" si="86"/>
        <v>44058.936099999999</v>
      </c>
      <c r="S638">
        <f t="shared" si="90"/>
        <v>1.616825591569009E-3</v>
      </c>
    </row>
    <row r="639" spans="1:20" s="120" customFormat="1" ht="12.95" customHeight="1" x14ac:dyDescent="0.2">
      <c r="A639" s="119" t="s">
        <v>15</v>
      </c>
      <c r="B639" s="115" t="s">
        <v>151</v>
      </c>
      <c r="C639" s="106">
        <v>59086.053</v>
      </c>
      <c r="D639" s="106" t="s">
        <v>1778</v>
      </c>
      <c r="E639" s="15">
        <f t="shared" si="83"/>
        <v>35445.961926557356</v>
      </c>
      <c r="F639" s="120">
        <f t="shared" si="84"/>
        <v>35446</v>
      </c>
      <c r="G639" s="120">
        <f t="shared" si="88"/>
        <v>-2.981960000761319E-2</v>
      </c>
      <c r="K639" s="120">
        <f t="shared" si="91"/>
        <v>-2.981960000761319E-2</v>
      </c>
      <c r="P639" s="120">
        <f t="shared" ca="1" si="92"/>
        <v>-2.8869731233813246E-2</v>
      </c>
      <c r="Q639" s="120">
        <f t="shared" si="85"/>
        <v>-7.1647071806230797E-2</v>
      </c>
      <c r="R639" s="127">
        <f t="shared" si="86"/>
        <v>44067.553</v>
      </c>
      <c r="S639" s="120">
        <f t="shared" si="90"/>
        <v>1.7495373970641513E-3</v>
      </c>
      <c r="T639" s="128"/>
    </row>
    <row r="640" spans="1:20" s="120" customFormat="1" ht="12.95" customHeight="1" x14ac:dyDescent="0.2">
      <c r="A640" s="119" t="s">
        <v>15</v>
      </c>
      <c r="B640" s="115" t="s">
        <v>151</v>
      </c>
      <c r="C640" s="106">
        <v>59086.053999999996</v>
      </c>
      <c r="D640" s="106" t="s">
        <v>123</v>
      </c>
      <c r="E640" s="15">
        <f t="shared" si="83"/>
        <v>35445.963203349886</v>
      </c>
      <c r="F640" s="120">
        <f t="shared" si="84"/>
        <v>35446</v>
      </c>
      <c r="G640" s="120">
        <f t="shared" si="88"/>
        <v>-2.8819600011047442E-2</v>
      </c>
      <c r="K640" s="120">
        <f t="shared" si="91"/>
        <v>-2.8819600011047442E-2</v>
      </c>
      <c r="P640" s="120">
        <f t="shared" ca="1" si="92"/>
        <v>-2.8869731233813246E-2</v>
      </c>
      <c r="Q640" s="120">
        <f t="shared" si="85"/>
        <v>-7.1647071806230797E-2</v>
      </c>
      <c r="R640" s="127">
        <f t="shared" si="86"/>
        <v>44067.553999999996</v>
      </c>
      <c r="S640" s="120">
        <f t="shared" si="90"/>
        <v>1.8341923403672258E-3</v>
      </c>
      <c r="T640" s="128"/>
    </row>
    <row r="641" spans="1:20" s="120" customFormat="1" ht="12.95" customHeight="1" x14ac:dyDescent="0.2">
      <c r="A641" s="119" t="s">
        <v>15</v>
      </c>
      <c r="B641" s="115" t="s">
        <v>151</v>
      </c>
      <c r="C641" s="106">
        <v>59086.053999999996</v>
      </c>
      <c r="D641" s="106" t="s">
        <v>237</v>
      </c>
      <c r="E641" s="15">
        <f t="shared" si="83"/>
        <v>35445.963203349886</v>
      </c>
      <c r="F641" s="120">
        <f t="shared" si="84"/>
        <v>35446</v>
      </c>
      <c r="G641" s="120">
        <f t="shared" si="88"/>
        <v>-2.8819600011047442E-2</v>
      </c>
      <c r="K641" s="120">
        <f t="shared" si="91"/>
        <v>-2.8819600011047442E-2</v>
      </c>
      <c r="P641" s="120">
        <f t="shared" ca="1" si="92"/>
        <v>-2.8869731233813246E-2</v>
      </c>
      <c r="Q641" s="120">
        <f t="shared" si="85"/>
        <v>-7.1647071806230797E-2</v>
      </c>
      <c r="R641" s="127">
        <f t="shared" si="86"/>
        <v>44067.553999999996</v>
      </c>
      <c r="S641" s="120">
        <f t="shared" si="90"/>
        <v>1.8341923403672258E-3</v>
      </c>
      <c r="T641" s="128"/>
    </row>
    <row r="642" spans="1:20" s="120" customFormat="1" ht="12.95" customHeight="1" x14ac:dyDescent="0.2">
      <c r="A642" s="116" t="s">
        <v>1882</v>
      </c>
      <c r="B642" s="117" t="s">
        <v>151</v>
      </c>
      <c r="C642" s="118">
        <v>59156.541400000002</v>
      </c>
      <c r="D642" s="118">
        <v>1E-4</v>
      </c>
      <c r="E642" s="15">
        <f t="shared" si="83"/>
        <v>35535.960989391642</v>
      </c>
      <c r="F642" s="120">
        <f t="shared" si="84"/>
        <v>35536</v>
      </c>
      <c r="G642" s="120">
        <f t="shared" si="88"/>
        <v>-3.0553600001439918E-2</v>
      </c>
      <c r="K642" s="120">
        <f t="shared" si="91"/>
        <v>-3.0553600001439918E-2</v>
      </c>
      <c r="P642" s="120">
        <f t="shared" ca="1" si="92"/>
        <v>-2.8901924709645456E-2</v>
      </c>
      <c r="Q642" s="120">
        <f t="shared" si="85"/>
        <v>-7.210851862011429E-2</v>
      </c>
      <c r="R642" s="127">
        <f t="shared" si="86"/>
        <v>44138.041400000002</v>
      </c>
      <c r="S642" s="120">
        <f t="shared" si="90"/>
        <v>1.7268112614046501E-3</v>
      </c>
      <c r="T642" s="128"/>
    </row>
    <row r="643" spans="1:20" s="120" customFormat="1" ht="12.95" customHeight="1" x14ac:dyDescent="0.2">
      <c r="A643" s="124" t="s">
        <v>1885</v>
      </c>
      <c r="B643" s="123" t="s">
        <v>249</v>
      </c>
      <c r="C643" s="132">
        <v>59413.429100000001</v>
      </c>
      <c r="D643" s="122">
        <v>1E-4</v>
      </c>
      <c r="E643" s="15">
        <f t="shared" si="83"/>
        <v>35863.953286757642</v>
      </c>
      <c r="F643" s="120">
        <f t="shared" si="84"/>
        <v>35864</v>
      </c>
      <c r="G643" s="120">
        <f t="shared" si="88"/>
        <v>-3.6586399997759145E-2</v>
      </c>
      <c r="K643" s="120">
        <f t="shared" si="91"/>
        <v>-3.6586399997759145E-2</v>
      </c>
      <c r="P643" s="120">
        <f t="shared" ca="1" si="92"/>
        <v>-2.9019252043789523E-2</v>
      </c>
      <c r="Q643" s="120">
        <f t="shared" si="85"/>
        <v>-7.3802218826243646E-2</v>
      </c>
      <c r="R643" s="127">
        <f t="shared" si="86"/>
        <v>44394.929100000001</v>
      </c>
      <c r="S643" s="120">
        <f t="shared" si="90"/>
        <v>1.3850171710745815E-3</v>
      </c>
      <c r="T643" s="128"/>
    </row>
    <row r="644" spans="1:20" s="120" customFormat="1" ht="12.95" customHeight="1" x14ac:dyDescent="0.2">
      <c r="A644" s="116" t="s">
        <v>1881</v>
      </c>
      <c r="B644" s="117" t="s">
        <v>151</v>
      </c>
      <c r="C644" s="118">
        <v>59426.750099999997</v>
      </c>
      <c r="D644" s="118">
        <v>2.9999999999999997E-4</v>
      </c>
      <c r="E644" s="15">
        <f t="shared" si="83"/>
        <v>35880.961440099396</v>
      </c>
      <c r="F644" s="120">
        <f t="shared" si="84"/>
        <v>35881</v>
      </c>
      <c r="G644" s="120">
        <f t="shared" si="88"/>
        <v>-3.0200600005628075E-2</v>
      </c>
      <c r="K644" s="120">
        <f t="shared" si="91"/>
        <v>-3.0200600005628075E-2</v>
      </c>
      <c r="P644" s="120">
        <f t="shared" ca="1" si="92"/>
        <v>-2.902533303366894E-2</v>
      </c>
      <c r="Q644" s="120">
        <f t="shared" si="85"/>
        <v>-7.3890514671314161E-2</v>
      </c>
      <c r="R644" s="127">
        <f t="shared" si="86"/>
        <v>44408.250099999997</v>
      </c>
      <c r="S644" s="120">
        <f t="shared" si="90"/>
        <v>1.9088086434949322E-3</v>
      </c>
      <c r="T644" s="128"/>
    </row>
    <row r="645" spans="1:20" s="120" customFormat="1" ht="12.95" customHeight="1" x14ac:dyDescent="0.2">
      <c r="A645" s="122" t="s">
        <v>1886</v>
      </c>
      <c r="B645" s="123" t="s">
        <v>151</v>
      </c>
      <c r="C645" s="132">
        <v>59449.463300000003</v>
      </c>
      <c r="D645" s="122">
        <v>1E-4</v>
      </c>
      <c r="E645" s="15">
        <f t="shared" si="83"/>
        <v>35909.961484276428</v>
      </c>
      <c r="F645" s="120">
        <f t="shared" si="84"/>
        <v>35910</v>
      </c>
      <c r="G645" s="120">
        <f t="shared" si="88"/>
        <v>-3.0165999996825121E-2</v>
      </c>
      <c r="K645" s="120">
        <f t="shared" si="91"/>
        <v>-3.0165999996825121E-2</v>
      </c>
      <c r="P645" s="120">
        <f t="shared" ca="1" si="92"/>
        <v>-2.9035706486992652E-2</v>
      </c>
      <c r="Q645" s="120">
        <f t="shared" si="85"/>
        <v>-7.4041253587240036E-2</v>
      </c>
      <c r="R645" s="127">
        <f t="shared" si="86"/>
        <v>44430.963300000003</v>
      </c>
      <c r="S645" s="120">
        <f t="shared" si="90"/>
        <v>1.9250378776232168E-3</v>
      </c>
      <c r="T645" s="128"/>
    </row>
    <row r="646" spans="1:20" s="120" customFormat="1" ht="12.95" customHeight="1" x14ac:dyDescent="0.2">
      <c r="A646" s="124" t="s">
        <v>1887</v>
      </c>
      <c r="B646" s="123" t="s">
        <v>151</v>
      </c>
      <c r="C646" s="132">
        <v>59452.988599999808</v>
      </c>
      <c r="D646" s="122"/>
      <c r="E646" s="15">
        <f t="shared" si="83"/>
        <v>35914.462560995322</v>
      </c>
      <c r="F646" s="120">
        <f t="shared" si="84"/>
        <v>35914.5</v>
      </c>
      <c r="G646" s="120">
        <f t="shared" si="88"/>
        <v>-2.9322700196644291E-2</v>
      </c>
      <c r="K646" s="120">
        <f t="shared" si="91"/>
        <v>-2.9322700196644291E-2</v>
      </c>
      <c r="P646" s="120">
        <f t="shared" ca="1" si="92"/>
        <v>-2.9037316160784261E-2</v>
      </c>
      <c r="Q646" s="120">
        <f t="shared" si="85"/>
        <v>-7.4064657284269975E-2</v>
      </c>
      <c r="R646" s="127">
        <f t="shared" si="86"/>
        <v>44434.488599999808</v>
      </c>
      <c r="S646" s="120">
        <f t="shared" si="90"/>
        <v>2.0018427240309383E-3</v>
      </c>
      <c r="T646" s="128"/>
    </row>
    <row r="647" spans="1:20" s="120" customFormat="1" ht="12.95" customHeight="1" x14ac:dyDescent="0.2">
      <c r="A647" s="124" t="s">
        <v>1888</v>
      </c>
      <c r="B647" s="123" t="s">
        <v>151</v>
      </c>
      <c r="C647" s="132">
        <v>59747.868399999999</v>
      </c>
      <c r="D647" s="122">
        <v>1E-4</v>
      </c>
      <c r="E647" s="15">
        <f t="shared" si="83"/>
        <v>36290.962887982132</v>
      </c>
      <c r="F647" s="120">
        <f t="shared" si="84"/>
        <v>36291</v>
      </c>
      <c r="G647" s="120">
        <f t="shared" si="88"/>
        <v>-2.9066600000078324E-2</v>
      </c>
      <c r="K647" s="120">
        <f t="shared" si="91"/>
        <v>-2.9066600000078324E-2</v>
      </c>
      <c r="P647" s="120">
        <f t="shared" ca="1" si="92"/>
        <v>-2.9171992201349018E-2</v>
      </c>
      <c r="Q647" s="120">
        <f t="shared" si="85"/>
        <v>-7.6035303867623666E-2</v>
      </c>
      <c r="R647" s="127">
        <f t="shared" si="86"/>
        <v>44729.368399999999</v>
      </c>
      <c r="S647" s="120">
        <f t="shared" si="90"/>
        <v>2.2060591429971686E-3</v>
      </c>
      <c r="T647" s="128"/>
    </row>
    <row r="648" spans="1:20" s="120" customFormat="1" ht="12.95" customHeight="1" x14ac:dyDescent="0.2">
      <c r="A648" s="130" t="s">
        <v>1890</v>
      </c>
      <c r="B648" s="131" t="s">
        <v>249</v>
      </c>
      <c r="C648" s="133">
        <v>59763.141999999993</v>
      </c>
      <c r="D648" s="129"/>
      <c r="E648" s="15">
        <f t="shared" si="83"/>
        <v>36310.464106425243</v>
      </c>
      <c r="F648" s="120">
        <f t="shared" si="84"/>
        <v>36310.5</v>
      </c>
      <c r="G648" s="120">
        <f t="shared" si="88"/>
        <v>-2.8112300009524915E-2</v>
      </c>
      <c r="K648" s="120">
        <f t="shared" si="91"/>
        <v>-2.8112300009524915E-2</v>
      </c>
      <c r="P648" s="120">
        <f t="shared" ca="1" si="92"/>
        <v>-2.9178967454445995E-2</v>
      </c>
      <c r="Q648" s="120">
        <f t="shared" si="85"/>
        <v>-7.6138044133525984E-2</v>
      </c>
      <c r="R648" s="127">
        <f t="shared" si="86"/>
        <v>44744.641999999993</v>
      </c>
      <c r="S648" s="120">
        <f t="shared" si="90"/>
        <v>2.3064720986640231E-3</v>
      </c>
      <c r="T648" s="128"/>
    </row>
    <row r="649" spans="1:20" s="120" customFormat="1" ht="12.95" customHeight="1" x14ac:dyDescent="0.2">
      <c r="A649" s="124" t="s">
        <v>1888</v>
      </c>
      <c r="B649" s="123" t="s">
        <v>151</v>
      </c>
      <c r="C649" s="132">
        <v>59784.678099999997</v>
      </c>
      <c r="D649" s="122">
        <v>2.9999999999999997E-4</v>
      </c>
      <c r="E649" s="15">
        <f t="shared" si="83"/>
        <v>36337.961238110824</v>
      </c>
      <c r="F649" s="120">
        <f t="shared" si="84"/>
        <v>36338</v>
      </c>
      <c r="G649" s="120">
        <f t="shared" si="88"/>
        <v>-3.0358800002431963E-2</v>
      </c>
      <c r="K649" s="120">
        <f t="shared" si="91"/>
        <v>-3.0358800002431963E-2</v>
      </c>
      <c r="P649" s="120">
        <f t="shared" ca="1" si="92"/>
        <v>-2.918880434983917E-2</v>
      </c>
      <c r="Q649" s="120">
        <f t="shared" si="85"/>
        <v>-7.6283047216976346E-2</v>
      </c>
      <c r="R649" s="127">
        <f t="shared" si="86"/>
        <v>44766.178099999997</v>
      </c>
      <c r="S649" s="120">
        <f t="shared" si="90"/>
        <v>2.1090364822225877E-3</v>
      </c>
      <c r="T649" s="128"/>
    </row>
    <row r="650" spans="1:20" s="120" customFormat="1" ht="12.95" customHeight="1" x14ac:dyDescent="0.2">
      <c r="A650" s="126" t="s">
        <v>1889</v>
      </c>
      <c r="B650" s="125" t="s">
        <v>151</v>
      </c>
      <c r="C650" s="132">
        <v>59824.623699999996</v>
      </c>
      <c r="D650" s="122">
        <v>2.9999999999999997E-4</v>
      </c>
      <c r="E650" s="15">
        <f t="shared" si="83"/>
        <v>36388.963481946019</v>
      </c>
      <c r="F650" s="120">
        <f t="shared" si="84"/>
        <v>36389</v>
      </c>
      <c r="G650" s="120">
        <f t="shared" si="88"/>
        <v>-2.8601400001207367E-2</v>
      </c>
      <c r="K650" s="120">
        <f t="shared" si="91"/>
        <v>-2.8601400001207367E-2</v>
      </c>
      <c r="P650" s="120">
        <f t="shared" ca="1" si="92"/>
        <v>-2.9207047319477427E-2</v>
      </c>
      <c r="Q650" s="120">
        <f t="shared" si="85"/>
        <v>-7.6552311933330841E-2</v>
      </c>
      <c r="R650" s="127">
        <f t="shared" si="86"/>
        <v>44806.123699999996</v>
      </c>
      <c r="S650" s="120">
        <f t="shared" si="90"/>
        <v>2.2992899551222616E-3</v>
      </c>
      <c r="T650" s="128"/>
    </row>
    <row r="651" spans="1:20" s="120" customFormat="1" ht="12.95" customHeight="1" x14ac:dyDescent="0.2">
      <c r="A651" s="126" t="s">
        <v>1889</v>
      </c>
      <c r="B651" s="125" t="s">
        <v>151</v>
      </c>
      <c r="C651" s="132">
        <v>59865.3505</v>
      </c>
      <c r="D651" s="122">
        <v>1E-4</v>
      </c>
      <c r="E651" s="15">
        <f t="shared" si="83"/>
        <v>36440.96315610857</v>
      </c>
      <c r="F651" s="120">
        <f t="shared" si="84"/>
        <v>36441</v>
      </c>
      <c r="G651" s="120">
        <f t="shared" si="88"/>
        <v>-2.8856600001745392E-2</v>
      </c>
      <c r="K651" s="120">
        <f t="shared" si="91"/>
        <v>-2.8856600001745392E-2</v>
      </c>
      <c r="P651" s="120">
        <f t="shared" ca="1" si="92"/>
        <v>-2.9225647994402706E-2</v>
      </c>
      <c r="Q651" s="120">
        <f t="shared" si="85"/>
        <v>-7.68273244659399E-2</v>
      </c>
      <c r="R651" s="127">
        <f t="shared" si="86"/>
        <v>44846.8505</v>
      </c>
      <c r="S651" s="120">
        <f t="shared" si="90"/>
        <v>2.3011904056196696E-3</v>
      </c>
      <c r="T651" s="128"/>
    </row>
    <row r="652" spans="1:20" s="120" customFormat="1" ht="12.95" customHeight="1" x14ac:dyDescent="0.2">
      <c r="A652" s="126" t="s">
        <v>1891</v>
      </c>
      <c r="B652" s="134" t="s">
        <v>151</v>
      </c>
      <c r="C652" s="135">
        <v>60174.719100000002</v>
      </c>
      <c r="D652" s="135">
        <v>1E-4</v>
      </c>
      <c r="E652" s="15">
        <f t="shared" ref="E652:E654" si="93">+(C652-C$7)/C$8</f>
        <v>36835.962674757786</v>
      </c>
      <c r="F652" s="120">
        <f t="shared" ref="F652:F654" si="94">ROUND(2*E652,0)/2</f>
        <v>36836</v>
      </c>
      <c r="G652" s="120">
        <f t="shared" ref="G652:G654" si="95">+C652-(C$7+F652*C$8)</f>
        <v>-2.9233599998406135E-2</v>
      </c>
      <c r="K652" s="120">
        <f t="shared" ref="K652:K654" si="96">+G652</f>
        <v>-2.9233599998406135E-2</v>
      </c>
      <c r="P652" s="120">
        <f t="shared" ref="P652:P654" ca="1" si="97">+C$11+C$12*F652</f>
        <v>-2.9366941582777414E-2</v>
      </c>
      <c r="Q652" s="120">
        <f t="shared" ref="Q652:Q654" si="98">+D$11+D$12*F652+D$13*F652^2</f>
        <v>-7.893179380482504E-2</v>
      </c>
      <c r="R652" s="127">
        <f t="shared" ref="R652:R654" si="99">+C652-15018.5</f>
        <v>45156.219100000002</v>
      </c>
      <c r="S652" s="120">
        <f t="shared" ref="S652:S654" si="100">+(Q652-G652)^2</f>
        <v>2.4699104676203744E-3</v>
      </c>
      <c r="T652" s="128"/>
    </row>
    <row r="653" spans="1:20" s="120" customFormat="1" ht="12.95" customHeight="1" x14ac:dyDescent="0.2">
      <c r="A653" s="126" t="s">
        <v>1891</v>
      </c>
      <c r="B653" s="134" t="s">
        <v>151</v>
      </c>
      <c r="C653" s="135">
        <v>60218.579299999998</v>
      </c>
      <c r="D653" s="135">
        <v>2.9999999999999997E-4</v>
      </c>
      <c r="E653" s="15">
        <f t="shared" si="93"/>
        <v>36891.9630506455</v>
      </c>
      <c r="F653" s="120">
        <f t="shared" si="94"/>
        <v>36892</v>
      </c>
      <c r="G653" s="120">
        <f t="shared" si="95"/>
        <v>-2.8939200004970189E-2</v>
      </c>
      <c r="K653" s="120">
        <f t="shared" si="96"/>
        <v>-2.8939200004970189E-2</v>
      </c>
      <c r="P653" s="120">
        <f t="shared" ca="1" si="97"/>
        <v>-2.9386973078850791E-2</v>
      </c>
      <c r="Q653" s="120">
        <f t="shared" si="98"/>
        <v>-7.9232356333236748E-2</v>
      </c>
      <c r="R653" s="127">
        <f t="shared" si="99"/>
        <v>45200.079299999998</v>
      </c>
      <c r="S653" s="120">
        <f t="shared" si="100"/>
        <v>2.5294015734594584E-3</v>
      </c>
      <c r="T653" s="128"/>
    </row>
    <row r="654" spans="1:20" s="120" customFormat="1" ht="12.95" customHeight="1" x14ac:dyDescent="0.2">
      <c r="A654" s="126" t="s">
        <v>1891</v>
      </c>
      <c r="B654" s="134" t="s">
        <v>151</v>
      </c>
      <c r="C654" s="135">
        <v>60219.362500000003</v>
      </c>
      <c r="D654" s="135">
        <v>1E-4</v>
      </c>
      <c r="E654" s="15">
        <f t="shared" si="93"/>
        <v>36892.963034557921</v>
      </c>
      <c r="F654" s="120">
        <f t="shared" si="94"/>
        <v>36893</v>
      </c>
      <c r="G654" s="120">
        <f t="shared" si="95"/>
        <v>-2.8951799999049399E-2</v>
      </c>
      <c r="K654" s="120">
        <f t="shared" si="96"/>
        <v>-2.8951799999049399E-2</v>
      </c>
      <c r="P654" s="120">
        <f t="shared" ca="1" si="97"/>
        <v>-2.9387330784137813E-2</v>
      </c>
      <c r="Q654" s="120">
        <f t="shared" si="98"/>
        <v>-7.923772850306042E-2</v>
      </c>
      <c r="R654" s="127">
        <f t="shared" si="99"/>
        <v>45200.862500000003</v>
      </c>
      <c r="S654" s="120">
        <f t="shared" si="100"/>
        <v>2.5286746055105079E-3</v>
      </c>
      <c r="T654" s="128"/>
    </row>
    <row r="655" spans="1:20" s="120" customFormat="1" ht="12.95" customHeight="1" x14ac:dyDescent="0.2">
      <c r="B655" s="128"/>
      <c r="C655" s="129"/>
      <c r="D655" s="129"/>
      <c r="R655" s="127"/>
      <c r="T655" s="128"/>
    </row>
    <row r="656" spans="1:20" s="120" customFormat="1" ht="12.95" customHeight="1" x14ac:dyDescent="0.2">
      <c r="B656" s="128"/>
      <c r="C656" s="129"/>
      <c r="D656" s="129"/>
      <c r="R656" s="127"/>
      <c r="T656" s="128"/>
    </row>
    <row r="657" spans="2:20" s="120" customFormat="1" ht="12.95" customHeight="1" x14ac:dyDescent="0.2">
      <c r="B657" s="128"/>
      <c r="C657" s="129"/>
      <c r="D657" s="129"/>
      <c r="R657" s="127"/>
      <c r="T657" s="128"/>
    </row>
    <row r="658" spans="2:20" s="120" customFormat="1" ht="12" customHeight="1" x14ac:dyDescent="0.2">
      <c r="B658" s="128"/>
      <c r="C658" s="129"/>
      <c r="D658" s="129"/>
      <c r="R658" s="127"/>
      <c r="T658" s="128"/>
    </row>
    <row r="659" spans="2:20" s="120" customFormat="1" ht="12" customHeight="1" x14ac:dyDescent="0.2">
      <c r="B659" s="128"/>
      <c r="C659" s="129"/>
      <c r="D659" s="129"/>
      <c r="R659" s="127"/>
      <c r="T659" s="128"/>
    </row>
    <row r="660" spans="2:20" s="120" customFormat="1" ht="12" customHeight="1" x14ac:dyDescent="0.2">
      <c r="B660" s="128"/>
      <c r="C660" s="129"/>
      <c r="D660" s="129"/>
      <c r="R660" s="127"/>
      <c r="T660" s="128"/>
    </row>
    <row r="661" spans="2:20" s="120" customFormat="1" ht="12" customHeight="1" x14ac:dyDescent="0.2">
      <c r="B661" s="128"/>
      <c r="C661" s="129"/>
      <c r="D661" s="129"/>
      <c r="R661" s="127"/>
      <c r="T661" s="128"/>
    </row>
    <row r="662" spans="2:20" s="120" customFormat="1" ht="12" customHeight="1" x14ac:dyDescent="0.2">
      <c r="B662" s="128"/>
      <c r="C662" s="129"/>
      <c r="D662" s="129"/>
      <c r="R662" s="127"/>
      <c r="T662" s="128"/>
    </row>
    <row r="663" spans="2:20" s="120" customFormat="1" ht="12" customHeight="1" x14ac:dyDescent="0.2">
      <c r="B663" s="128"/>
      <c r="C663" s="129"/>
      <c r="D663" s="129"/>
      <c r="R663" s="127"/>
      <c r="T663" s="128"/>
    </row>
    <row r="664" spans="2:20" s="120" customFormat="1" ht="12" customHeight="1" x14ac:dyDescent="0.2">
      <c r="B664" s="128"/>
      <c r="C664" s="129"/>
      <c r="D664" s="129"/>
      <c r="R664" s="127"/>
      <c r="T664" s="128"/>
    </row>
    <row r="665" spans="2:20" s="120" customFormat="1" ht="12" customHeight="1" x14ac:dyDescent="0.2">
      <c r="B665" s="128"/>
      <c r="C665" s="129"/>
      <c r="D665" s="129"/>
      <c r="R665" s="127"/>
      <c r="T665" s="128"/>
    </row>
    <row r="666" spans="2:20" s="120" customFormat="1" ht="12" customHeight="1" x14ac:dyDescent="0.2">
      <c r="B666" s="128"/>
      <c r="C666" s="129"/>
      <c r="D666" s="129"/>
      <c r="R666" s="127"/>
      <c r="T666" s="128"/>
    </row>
    <row r="667" spans="2:20" s="120" customFormat="1" ht="12" customHeight="1" x14ac:dyDescent="0.2">
      <c r="B667" s="128"/>
      <c r="C667" s="129"/>
      <c r="D667" s="129"/>
      <c r="R667" s="127"/>
      <c r="T667" s="128"/>
    </row>
    <row r="668" spans="2:20" s="120" customFormat="1" ht="12" customHeight="1" x14ac:dyDescent="0.2">
      <c r="B668" s="128"/>
      <c r="C668" s="129"/>
      <c r="D668" s="129"/>
      <c r="R668" s="127"/>
      <c r="T668" s="128"/>
    </row>
    <row r="669" spans="2:20" s="120" customFormat="1" ht="12" customHeight="1" x14ac:dyDescent="0.2">
      <c r="B669" s="128"/>
      <c r="C669" s="129"/>
      <c r="D669" s="129"/>
      <c r="R669" s="127"/>
      <c r="T669" s="128"/>
    </row>
    <row r="670" spans="2:20" s="120" customFormat="1" ht="12" customHeight="1" x14ac:dyDescent="0.2">
      <c r="B670" s="128"/>
      <c r="C670" s="129"/>
      <c r="D670" s="129"/>
      <c r="R670" s="127"/>
      <c r="T670" s="128"/>
    </row>
    <row r="671" spans="2:20" s="120" customFormat="1" ht="12" customHeight="1" x14ac:dyDescent="0.2">
      <c r="B671" s="128"/>
      <c r="C671" s="129"/>
      <c r="D671" s="129"/>
      <c r="R671" s="127"/>
      <c r="T671" s="128"/>
    </row>
    <row r="672" spans="2:20" s="120" customFormat="1" ht="12" customHeight="1" x14ac:dyDescent="0.2">
      <c r="B672" s="128"/>
      <c r="C672" s="129"/>
      <c r="D672" s="129"/>
      <c r="R672" s="127"/>
      <c r="T672" s="128"/>
    </row>
    <row r="673" spans="2:20" s="120" customFormat="1" ht="12" customHeight="1" x14ac:dyDescent="0.2">
      <c r="B673" s="128"/>
      <c r="C673" s="129"/>
      <c r="D673" s="129"/>
      <c r="R673" s="127"/>
      <c r="T673" s="128"/>
    </row>
    <row r="674" spans="2:20" s="120" customFormat="1" ht="12" customHeight="1" x14ac:dyDescent="0.2">
      <c r="B674" s="128"/>
      <c r="C674" s="129"/>
      <c r="D674" s="129"/>
      <c r="R674" s="127"/>
      <c r="T674" s="128"/>
    </row>
    <row r="675" spans="2:20" s="120" customFormat="1" ht="12" customHeight="1" x14ac:dyDescent="0.2">
      <c r="B675" s="128"/>
      <c r="C675" s="129"/>
      <c r="D675" s="129"/>
      <c r="R675" s="127"/>
      <c r="T675" s="128"/>
    </row>
    <row r="676" spans="2:20" s="120" customFormat="1" ht="12" customHeight="1" x14ac:dyDescent="0.2">
      <c r="B676" s="128"/>
      <c r="C676" s="129"/>
      <c r="D676" s="129"/>
      <c r="R676" s="127"/>
      <c r="T676" s="128"/>
    </row>
    <row r="677" spans="2:20" s="120" customFormat="1" ht="12" customHeight="1" x14ac:dyDescent="0.2">
      <c r="B677" s="128"/>
      <c r="C677" s="129"/>
      <c r="D677" s="129"/>
      <c r="R677" s="127"/>
      <c r="T677" s="128"/>
    </row>
    <row r="678" spans="2:20" s="120" customFormat="1" ht="12" customHeight="1" x14ac:dyDescent="0.2">
      <c r="B678" s="128"/>
      <c r="C678" s="129"/>
      <c r="D678" s="129"/>
      <c r="R678" s="127"/>
      <c r="T678" s="128"/>
    </row>
    <row r="679" spans="2:20" s="120" customFormat="1" ht="12" customHeight="1" x14ac:dyDescent="0.2">
      <c r="B679" s="128"/>
      <c r="C679" s="129"/>
      <c r="D679" s="129"/>
      <c r="R679" s="127"/>
      <c r="T679" s="128"/>
    </row>
    <row r="680" spans="2:20" s="120" customFormat="1" ht="12" customHeight="1" x14ac:dyDescent="0.2">
      <c r="B680" s="128"/>
      <c r="C680" s="129"/>
      <c r="D680" s="129"/>
      <c r="R680" s="127"/>
      <c r="T680" s="128"/>
    </row>
    <row r="681" spans="2:20" s="120" customFormat="1" ht="12" customHeight="1" x14ac:dyDescent="0.2">
      <c r="B681" s="128"/>
      <c r="C681" s="129"/>
      <c r="D681" s="129"/>
      <c r="R681" s="127"/>
      <c r="T681" s="128"/>
    </row>
    <row r="682" spans="2:20" s="120" customFormat="1" ht="12" customHeight="1" x14ac:dyDescent="0.2">
      <c r="B682" s="128"/>
      <c r="C682" s="129"/>
      <c r="D682" s="129"/>
      <c r="R682" s="127"/>
      <c r="T682" s="128"/>
    </row>
    <row r="683" spans="2:20" s="120" customFormat="1" ht="12" customHeight="1" x14ac:dyDescent="0.2">
      <c r="B683" s="128"/>
      <c r="C683" s="129"/>
      <c r="D683" s="129"/>
      <c r="R683" s="127"/>
      <c r="T683" s="128"/>
    </row>
    <row r="684" spans="2:20" s="120" customFormat="1" ht="12" customHeight="1" x14ac:dyDescent="0.2">
      <c r="B684" s="128"/>
      <c r="C684" s="129"/>
      <c r="D684" s="129"/>
      <c r="R684" s="127"/>
      <c r="T684" s="128"/>
    </row>
    <row r="685" spans="2:20" s="120" customFormat="1" ht="12" customHeight="1" x14ac:dyDescent="0.2">
      <c r="B685" s="128"/>
      <c r="C685" s="129"/>
      <c r="D685" s="129"/>
      <c r="R685" s="127"/>
      <c r="T685" s="128"/>
    </row>
    <row r="686" spans="2:20" s="120" customFormat="1" ht="12" customHeight="1" x14ac:dyDescent="0.2">
      <c r="B686" s="128"/>
      <c r="C686" s="129"/>
      <c r="D686" s="129"/>
      <c r="R686" s="127"/>
      <c r="T686" s="128"/>
    </row>
    <row r="687" spans="2:20" s="120" customFormat="1" ht="12" customHeight="1" x14ac:dyDescent="0.2">
      <c r="B687" s="128"/>
      <c r="C687" s="129"/>
      <c r="D687" s="129"/>
      <c r="R687" s="127"/>
      <c r="T687" s="128"/>
    </row>
    <row r="688" spans="2:20" s="120" customFormat="1" ht="12" customHeight="1" x14ac:dyDescent="0.2">
      <c r="B688" s="128"/>
      <c r="C688" s="129"/>
      <c r="D688" s="129"/>
      <c r="R688" s="127"/>
      <c r="T688" s="128"/>
    </row>
    <row r="689" spans="2:20" s="120" customFormat="1" ht="12" customHeight="1" x14ac:dyDescent="0.2">
      <c r="B689" s="128"/>
      <c r="C689" s="129"/>
      <c r="D689" s="129"/>
      <c r="R689" s="127"/>
      <c r="T689" s="128"/>
    </row>
    <row r="690" spans="2:20" s="120" customFormat="1" ht="12" customHeight="1" x14ac:dyDescent="0.2">
      <c r="B690" s="128"/>
      <c r="C690" s="129"/>
      <c r="D690" s="129"/>
      <c r="R690" s="127"/>
      <c r="T690" s="128"/>
    </row>
    <row r="691" spans="2:20" s="120" customFormat="1" ht="12" customHeight="1" x14ac:dyDescent="0.2">
      <c r="B691" s="128"/>
      <c r="C691" s="129"/>
      <c r="D691" s="129"/>
      <c r="R691" s="127"/>
      <c r="T691" s="128"/>
    </row>
    <row r="692" spans="2:20" s="120" customFormat="1" ht="12" customHeight="1" x14ac:dyDescent="0.2">
      <c r="B692" s="128"/>
      <c r="C692" s="129"/>
      <c r="D692" s="129"/>
      <c r="R692" s="127"/>
      <c r="T692" s="128"/>
    </row>
    <row r="693" spans="2:20" s="120" customFormat="1" ht="12" customHeight="1" x14ac:dyDescent="0.2">
      <c r="B693" s="128"/>
      <c r="C693" s="129"/>
      <c r="D693" s="129"/>
      <c r="R693" s="127"/>
      <c r="T693" s="128"/>
    </row>
    <row r="694" spans="2:20" s="120" customFormat="1" ht="12" customHeight="1" x14ac:dyDescent="0.2">
      <c r="B694" s="128"/>
      <c r="C694" s="129"/>
      <c r="D694" s="129"/>
      <c r="R694" s="127"/>
      <c r="T694" s="128"/>
    </row>
    <row r="695" spans="2:20" s="120" customFormat="1" ht="12" customHeight="1" x14ac:dyDescent="0.2">
      <c r="B695" s="128"/>
      <c r="C695" s="129"/>
      <c r="D695" s="129"/>
      <c r="R695" s="127"/>
      <c r="T695" s="128"/>
    </row>
    <row r="696" spans="2:20" s="120" customFormat="1" ht="12" customHeight="1" x14ac:dyDescent="0.2">
      <c r="B696" s="128"/>
      <c r="C696" s="129"/>
      <c r="D696" s="129"/>
      <c r="R696" s="127"/>
      <c r="T696" s="128"/>
    </row>
    <row r="697" spans="2:20" s="120" customFormat="1" ht="12" customHeight="1" x14ac:dyDescent="0.2">
      <c r="B697" s="128"/>
      <c r="C697" s="129"/>
      <c r="D697" s="129"/>
      <c r="R697" s="127"/>
      <c r="T697" s="128"/>
    </row>
    <row r="698" spans="2:20" s="120" customFormat="1" ht="12" customHeight="1" x14ac:dyDescent="0.2">
      <c r="B698" s="128"/>
      <c r="C698" s="129"/>
      <c r="D698" s="129"/>
      <c r="R698" s="127"/>
      <c r="T698" s="128"/>
    </row>
    <row r="699" spans="2:20" s="120" customFormat="1" ht="12" customHeight="1" x14ac:dyDescent="0.2">
      <c r="B699" s="128"/>
      <c r="C699" s="129"/>
      <c r="D699" s="129"/>
      <c r="R699" s="127"/>
      <c r="T699" s="128"/>
    </row>
    <row r="700" spans="2:20" s="120" customFormat="1" ht="12" customHeight="1" x14ac:dyDescent="0.2">
      <c r="B700" s="128"/>
      <c r="C700" s="129"/>
      <c r="D700" s="129"/>
      <c r="R700" s="127"/>
      <c r="T700" s="128"/>
    </row>
    <row r="701" spans="2:20" s="120" customFormat="1" ht="12" customHeight="1" x14ac:dyDescent="0.2">
      <c r="B701" s="128"/>
      <c r="C701" s="129"/>
      <c r="D701" s="129"/>
      <c r="R701" s="127"/>
      <c r="T701" s="128"/>
    </row>
    <row r="702" spans="2:20" s="120" customFormat="1" ht="12" customHeight="1" x14ac:dyDescent="0.2">
      <c r="B702" s="128"/>
      <c r="C702" s="129"/>
      <c r="D702" s="129"/>
      <c r="R702" s="127"/>
      <c r="T702" s="128"/>
    </row>
    <row r="703" spans="2:20" s="120" customFormat="1" ht="12" customHeight="1" x14ac:dyDescent="0.2">
      <c r="B703" s="128"/>
      <c r="C703" s="129"/>
      <c r="D703" s="129"/>
      <c r="R703" s="127"/>
      <c r="T703" s="128"/>
    </row>
    <row r="704" spans="2:20" s="120" customFormat="1" ht="12" customHeight="1" x14ac:dyDescent="0.2">
      <c r="B704" s="128"/>
      <c r="C704" s="129"/>
      <c r="D704" s="129"/>
      <c r="R704" s="127"/>
      <c r="T704" s="128"/>
    </row>
    <row r="705" spans="3:18" x14ac:dyDescent="0.2">
      <c r="C705" s="26"/>
      <c r="D705" s="26"/>
      <c r="R705" s="2"/>
    </row>
    <row r="706" spans="3:18" x14ac:dyDescent="0.2">
      <c r="C706" s="26"/>
      <c r="D706" s="26"/>
      <c r="R706" s="2"/>
    </row>
    <row r="707" spans="3:18" x14ac:dyDescent="0.2">
      <c r="C707" s="26"/>
      <c r="D707" s="26"/>
      <c r="R707" s="2"/>
    </row>
    <row r="708" spans="3:18" x14ac:dyDescent="0.2">
      <c r="C708" s="26"/>
      <c r="D708" s="26"/>
      <c r="R708" s="2"/>
    </row>
    <row r="709" spans="3:18" x14ac:dyDescent="0.2">
      <c r="C709" s="26"/>
      <c r="D709" s="26"/>
      <c r="R709" s="2"/>
    </row>
    <row r="710" spans="3:18" x14ac:dyDescent="0.2">
      <c r="C710" s="26"/>
      <c r="D710" s="26"/>
      <c r="R710" s="2"/>
    </row>
    <row r="711" spans="3:18" x14ac:dyDescent="0.2">
      <c r="C711" s="26"/>
      <c r="D711" s="26"/>
      <c r="R711" s="2"/>
    </row>
    <row r="712" spans="3:18" x14ac:dyDescent="0.2">
      <c r="C712" s="26"/>
      <c r="D712" s="26"/>
      <c r="R712" s="2"/>
    </row>
    <row r="713" spans="3:18" x14ac:dyDescent="0.2">
      <c r="C713" s="26"/>
      <c r="D713" s="26"/>
      <c r="R713" s="2"/>
    </row>
    <row r="714" spans="3:18" x14ac:dyDescent="0.2">
      <c r="C714" s="26"/>
      <c r="D714" s="26"/>
      <c r="R714" s="2"/>
    </row>
    <row r="715" spans="3:18" x14ac:dyDescent="0.2">
      <c r="C715" s="26"/>
      <c r="D715" s="26"/>
      <c r="R715" s="2"/>
    </row>
    <row r="716" spans="3:18" x14ac:dyDescent="0.2">
      <c r="C716" s="26"/>
      <c r="D716" s="26"/>
      <c r="R716" s="2"/>
    </row>
    <row r="717" spans="3:18" x14ac:dyDescent="0.2">
      <c r="C717" s="26"/>
      <c r="D717" s="26"/>
      <c r="R717" s="2"/>
    </row>
    <row r="718" spans="3:18" x14ac:dyDescent="0.2">
      <c r="C718" s="26"/>
      <c r="D718" s="26"/>
      <c r="R718" s="2"/>
    </row>
    <row r="719" spans="3:18" x14ac:dyDescent="0.2">
      <c r="C719" s="26"/>
      <c r="D719" s="26"/>
      <c r="R719" s="2"/>
    </row>
    <row r="720" spans="3:18" x14ac:dyDescent="0.2">
      <c r="C720" s="26"/>
      <c r="D720" s="26"/>
      <c r="R720" s="2"/>
    </row>
    <row r="721" spans="3:18" x14ac:dyDescent="0.2">
      <c r="C721" s="26"/>
      <c r="D721" s="26"/>
      <c r="R721" s="2"/>
    </row>
    <row r="722" spans="3:18" x14ac:dyDescent="0.2">
      <c r="C722" s="26"/>
      <c r="D722" s="26"/>
      <c r="R722" s="2"/>
    </row>
    <row r="723" spans="3:18" x14ac:dyDescent="0.2">
      <c r="C723" s="26"/>
      <c r="D723" s="26"/>
      <c r="R723" s="2"/>
    </row>
    <row r="724" spans="3:18" x14ac:dyDescent="0.2">
      <c r="C724" s="26"/>
      <c r="D724" s="26"/>
      <c r="R724" s="2"/>
    </row>
    <row r="725" spans="3:18" x14ac:dyDescent="0.2">
      <c r="C725" s="26"/>
      <c r="D725" s="26"/>
      <c r="R725" s="2"/>
    </row>
    <row r="726" spans="3:18" x14ac:dyDescent="0.2">
      <c r="C726" s="26"/>
      <c r="D726" s="26"/>
      <c r="R726" s="2"/>
    </row>
    <row r="727" spans="3:18" x14ac:dyDescent="0.2">
      <c r="C727" s="26"/>
      <c r="D727" s="26"/>
      <c r="R727" s="2"/>
    </row>
    <row r="728" spans="3:18" x14ac:dyDescent="0.2">
      <c r="C728" s="26"/>
      <c r="D728" s="26"/>
      <c r="R728" s="2"/>
    </row>
    <row r="729" spans="3:18" x14ac:dyDescent="0.2">
      <c r="C729" s="26"/>
      <c r="D729" s="26"/>
      <c r="R729" s="2"/>
    </row>
    <row r="730" spans="3:18" x14ac:dyDescent="0.2">
      <c r="C730" s="26"/>
      <c r="D730" s="26"/>
      <c r="R730" s="2"/>
    </row>
    <row r="731" spans="3:18" x14ac:dyDescent="0.2">
      <c r="C731" s="26"/>
      <c r="D731" s="26"/>
      <c r="R731" s="2"/>
    </row>
    <row r="732" spans="3:18" x14ac:dyDescent="0.2">
      <c r="C732" s="26"/>
      <c r="D732" s="26"/>
      <c r="R732" s="2"/>
    </row>
    <row r="733" spans="3:18" x14ac:dyDescent="0.2">
      <c r="C733" s="26"/>
      <c r="D733" s="26"/>
      <c r="R733" s="2"/>
    </row>
    <row r="734" spans="3:18" x14ac:dyDescent="0.2">
      <c r="C734" s="26"/>
      <c r="D734" s="26"/>
      <c r="R734" s="2"/>
    </row>
    <row r="735" spans="3:18" x14ac:dyDescent="0.2">
      <c r="C735" s="26"/>
      <c r="D735" s="26"/>
      <c r="R735" s="2"/>
    </row>
    <row r="736" spans="3:18" x14ac:dyDescent="0.2">
      <c r="C736" s="26"/>
      <c r="D736" s="26"/>
      <c r="R736" s="2"/>
    </row>
    <row r="737" spans="3:18" x14ac:dyDescent="0.2">
      <c r="C737" s="26"/>
      <c r="D737" s="26"/>
      <c r="R737" s="2"/>
    </row>
    <row r="738" spans="3:18" x14ac:dyDescent="0.2">
      <c r="C738" s="26"/>
      <c r="D738" s="26"/>
      <c r="R738" s="2"/>
    </row>
    <row r="739" spans="3:18" x14ac:dyDescent="0.2">
      <c r="C739" s="26"/>
      <c r="D739" s="26"/>
      <c r="R739" s="2"/>
    </row>
    <row r="740" spans="3:18" x14ac:dyDescent="0.2">
      <c r="C740" s="26"/>
      <c r="D740" s="26"/>
      <c r="R740" s="2"/>
    </row>
    <row r="741" spans="3:18" x14ac:dyDescent="0.2">
      <c r="C741" s="26"/>
      <c r="D741" s="26"/>
      <c r="R741" s="2"/>
    </row>
    <row r="742" spans="3:18" x14ac:dyDescent="0.2">
      <c r="C742" s="26"/>
      <c r="D742" s="26"/>
      <c r="R742" s="2"/>
    </row>
    <row r="743" spans="3:18" x14ac:dyDescent="0.2">
      <c r="C743" s="26"/>
      <c r="D743" s="26"/>
      <c r="R743" s="2"/>
    </row>
    <row r="744" spans="3:18" x14ac:dyDescent="0.2">
      <c r="C744" s="26"/>
      <c r="D744" s="26"/>
      <c r="R744" s="2"/>
    </row>
    <row r="745" spans="3:18" x14ac:dyDescent="0.2">
      <c r="C745" s="26"/>
      <c r="D745" s="26"/>
      <c r="R745" s="2"/>
    </row>
    <row r="746" spans="3:18" x14ac:dyDescent="0.2">
      <c r="C746" s="26"/>
      <c r="D746" s="26"/>
      <c r="R746" s="2"/>
    </row>
    <row r="747" spans="3:18" x14ac:dyDescent="0.2">
      <c r="C747" s="26"/>
      <c r="D747" s="26"/>
      <c r="R747" s="2"/>
    </row>
    <row r="748" spans="3:18" x14ac:dyDescent="0.2">
      <c r="C748" s="26"/>
      <c r="D748" s="26"/>
      <c r="R748" s="2"/>
    </row>
    <row r="749" spans="3:18" x14ac:dyDescent="0.2">
      <c r="C749" s="26"/>
      <c r="D749" s="26"/>
      <c r="R749" s="2"/>
    </row>
    <row r="750" spans="3:18" x14ac:dyDescent="0.2">
      <c r="C750" s="26"/>
      <c r="D750" s="26"/>
      <c r="R750" s="2"/>
    </row>
    <row r="751" spans="3:18" x14ac:dyDescent="0.2">
      <c r="C751" s="26"/>
      <c r="D751" s="26"/>
      <c r="R751" s="2"/>
    </row>
    <row r="752" spans="3:18" x14ac:dyDescent="0.2">
      <c r="C752" s="26"/>
      <c r="D752" s="26"/>
      <c r="R752" s="2"/>
    </row>
    <row r="753" spans="3:18" x14ac:dyDescent="0.2">
      <c r="C753" s="26"/>
      <c r="D753" s="26"/>
      <c r="R753" s="2"/>
    </row>
    <row r="754" spans="3:18" x14ac:dyDescent="0.2">
      <c r="C754" s="26"/>
      <c r="D754" s="26"/>
      <c r="R754" s="2"/>
    </row>
    <row r="755" spans="3:18" x14ac:dyDescent="0.2">
      <c r="C755" s="26"/>
      <c r="D755" s="26"/>
      <c r="R755" s="2"/>
    </row>
    <row r="756" spans="3:18" x14ac:dyDescent="0.2">
      <c r="C756" s="26"/>
      <c r="D756" s="26"/>
      <c r="R756" s="2"/>
    </row>
    <row r="757" spans="3:18" x14ac:dyDescent="0.2">
      <c r="C757" s="26"/>
      <c r="D757" s="26"/>
      <c r="R757" s="2"/>
    </row>
    <row r="758" spans="3:18" x14ac:dyDescent="0.2">
      <c r="C758" s="26"/>
      <c r="D758" s="26"/>
      <c r="R758" s="2"/>
    </row>
    <row r="759" spans="3:18" x14ac:dyDescent="0.2">
      <c r="C759" s="26"/>
      <c r="D759" s="26"/>
      <c r="R759" s="2"/>
    </row>
    <row r="760" spans="3:18" x14ac:dyDescent="0.2">
      <c r="C760" s="26"/>
      <c r="D760" s="26"/>
      <c r="R760" s="2"/>
    </row>
    <row r="761" spans="3:18" x14ac:dyDescent="0.2">
      <c r="C761" s="26"/>
      <c r="D761" s="26"/>
      <c r="R761" s="2"/>
    </row>
    <row r="762" spans="3:18" x14ac:dyDescent="0.2">
      <c r="C762" s="26"/>
      <c r="D762" s="26"/>
      <c r="R762" s="2"/>
    </row>
    <row r="763" spans="3:18" x14ac:dyDescent="0.2">
      <c r="C763" s="26"/>
      <c r="D763" s="26"/>
      <c r="R763" s="2"/>
    </row>
    <row r="764" spans="3:18" x14ac:dyDescent="0.2">
      <c r="C764" s="26"/>
      <c r="D764" s="26"/>
      <c r="R764" s="2"/>
    </row>
    <row r="765" spans="3:18" x14ac:dyDescent="0.2">
      <c r="C765" s="26"/>
      <c r="D765" s="26"/>
      <c r="R765" s="2"/>
    </row>
    <row r="766" spans="3:18" x14ac:dyDescent="0.2">
      <c r="C766" s="26"/>
      <c r="D766" s="26"/>
      <c r="R766" s="2"/>
    </row>
    <row r="767" spans="3:18" x14ac:dyDescent="0.2">
      <c r="C767" s="26"/>
      <c r="D767" s="26"/>
      <c r="R767" s="2"/>
    </row>
    <row r="768" spans="3:18" x14ac:dyDescent="0.2">
      <c r="C768" s="26"/>
      <c r="D768" s="26"/>
      <c r="R768" s="2"/>
    </row>
    <row r="769" spans="3:18" x14ac:dyDescent="0.2">
      <c r="C769" s="26"/>
      <c r="D769" s="26"/>
      <c r="R769" s="2"/>
    </row>
    <row r="770" spans="3:18" x14ac:dyDescent="0.2">
      <c r="C770" s="26"/>
      <c r="D770" s="26"/>
      <c r="R770" s="2"/>
    </row>
    <row r="771" spans="3:18" x14ac:dyDescent="0.2">
      <c r="C771" s="26"/>
      <c r="D771" s="26"/>
      <c r="R771" s="2"/>
    </row>
    <row r="772" spans="3:18" x14ac:dyDescent="0.2">
      <c r="C772" s="26"/>
      <c r="D772" s="26"/>
      <c r="R772" s="2"/>
    </row>
    <row r="773" spans="3:18" x14ac:dyDescent="0.2">
      <c r="C773" s="26"/>
      <c r="D773" s="26"/>
      <c r="R773" s="2"/>
    </row>
    <row r="774" spans="3:18" x14ac:dyDescent="0.2">
      <c r="C774" s="26"/>
      <c r="D774" s="26"/>
      <c r="R774" s="2"/>
    </row>
    <row r="775" spans="3:18" x14ac:dyDescent="0.2">
      <c r="C775" s="26"/>
      <c r="D775" s="26"/>
      <c r="R775" s="2"/>
    </row>
    <row r="776" spans="3:18" x14ac:dyDescent="0.2">
      <c r="C776" s="26"/>
      <c r="D776" s="26"/>
      <c r="R776" s="2"/>
    </row>
    <row r="777" spans="3:18" x14ac:dyDescent="0.2">
      <c r="C777" s="26"/>
      <c r="D777" s="26"/>
      <c r="R777" s="2"/>
    </row>
    <row r="778" spans="3:18" x14ac:dyDescent="0.2">
      <c r="C778" s="26"/>
      <c r="D778" s="26"/>
      <c r="R778" s="2"/>
    </row>
    <row r="779" spans="3:18" x14ac:dyDescent="0.2">
      <c r="C779" s="26"/>
      <c r="D779" s="26"/>
      <c r="R779" s="2"/>
    </row>
    <row r="780" spans="3:18" x14ac:dyDescent="0.2">
      <c r="C780" s="26"/>
      <c r="D780" s="26"/>
      <c r="R780" s="2"/>
    </row>
    <row r="781" spans="3:18" x14ac:dyDescent="0.2">
      <c r="C781" s="26"/>
      <c r="D781" s="26"/>
    </row>
    <row r="782" spans="3:18" x14ac:dyDescent="0.2">
      <c r="C782" s="26"/>
      <c r="D782" s="26"/>
    </row>
    <row r="783" spans="3:18" x14ac:dyDescent="0.2">
      <c r="C783" s="26"/>
      <c r="D783" s="26"/>
    </row>
    <row r="784" spans="3:18" x14ac:dyDescent="0.2">
      <c r="C784" s="26"/>
      <c r="D784" s="26"/>
    </row>
    <row r="785" spans="3:4" x14ac:dyDescent="0.2">
      <c r="C785" s="26"/>
      <c r="D785" s="26"/>
    </row>
    <row r="786" spans="3:4" x14ac:dyDescent="0.2">
      <c r="C786" s="26"/>
      <c r="D786" s="26"/>
    </row>
    <row r="787" spans="3:4" x14ac:dyDescent="0.2">
      <c r="C787" s="26"/>
      <c r="D787" s="26"/>
    </row>
    <row r="788" spans="3:4" x14ac:dyDescent="0.2">
      <c r="C788" s="26"/>
      <c r="D788" s="26"/>
    </row>
    <row r="789" spans="3:4" x14ac:dyDescent="0.2">
      <c r="C789" s="26"/>
      <c r="D789" s="26"/>
    </row>
    <row r="790" spans="3:4" x14ac:dyDescent="0.2">
      <c r="C790" s="26"/>
      <c r="D790" s="26"/>
    </row>
    <row r="791" spans="3:4" x14ac:dyDescent="0.2">
      <c r="C791" s="26"/>
      <c r="D791" s="26"/>
    </row>
    <row r="792" spans="3:4" x14ac:dyDescent="0.2">
      <c r="C792" s="26"/>
      <c r="D792" s="26"/>
    </row>
    <row r="793" spans="3:4" x14ac:dyDescent="0.2">
      <c r="C793" s="26"/>
      <c r="D793" s="26"/>
    </row>
    <row r="794" spans="3:4" x14ac:dyDescent="0.2">
      <c r="C794" s="26"/>
      <c r="D794" s="26"/>
    </row>
    <row r="795" spans="3:4" x14ac:dyDescent="0.2">
      <c r="C795" s="26"/>
      <c r="D795" s="26"/>
    </row>
    <row r="796" spans="3:4" x14ac:dyDescent="0.2">
      <c r="C796" s="26"/>
      <c r="D796" s="26"/>
    </row>
    <row r="797" spans="3:4" x14ac:dyDescent="0.2">
      <c r="C797" s="26"/>
      <c r="D797" s="26"/>
    </row>
    <row r="798" spans="3:4" x14ac:dyDescent="0.2">
      <c r="C798" s="26"/>
      <c r="D798" s="26"/>
    </row>
    <row r="799" spans="3:4" x14ac:dyDescent="0.2">
      <c r="C799" s="26"/>
      <c r="D799" s="26"/>
    </row>
    <row r="800" spans="3:4" x14ac:dyDescent="0.2">
      <c r="C800" s="26"/>
      <c r="D800" s="26"/>
    </row>
    <row r="801" spans="3:4" x14ac:dyDescent="0.2">
      <c r="C801" s="26"/>
      <c r="D801" s="26"/>
    </row>
    <row r="802" spans="3:4" x14ac:dyDescent="0.2">
      <c r="C802" s="26"/>
      <c r="D802" s="26"/>
    </row>
    <row r="803" spans="3:4" x14ac:dyDescent="0.2">
      <c r="C803" s="26"/>
      <c r="D803" s="26"/>
    </row>
    <row r="804" spans="3:4" x14ac:dyDescent="0.2">
      <c r="C804" s="26"/>
      <c r="D804" s="26"/>
    </row>
    <row r="805" spans="3:4" x14ac:dyDescent="0.2">
      <c r="C805" s="26"/>
      <c r="D805" s="26"/>
    </row>
    <row r="806" spans="3:4" x14ac:dyDescent="0.2">
      <c r="C806" s="26"/>
      <c r="D806" s="26"/>
    </row>
    <row r="807" spans="3:4" x14ac:dyDescent="0.2">
      <c r="C807" s="26"/>
      <c r="D807" s="26"/>
    </row>
    <row r="808" spans="3:4" x14ac:dyDescent="0.2">
      <c r="C808" s="26"/>
      <c r="D808" s="26"/>
    </row>
    <row r="809" spans="3:4" x14ac:dyDescent="0.2">
      <c r="C809" s="26"/>
      <c r="D809" s="26"/>
    </row>
    <row r="810" spans="3:4" x14ac:dyDescent="0.2">
      <c r="C810" s="26"/>
      <c r="D810" s="26"/>
    </row>
    <row r="811" spans="3:4" x14ac:dyDescent="0.2">
      <c r="C811" s="26"/>
      <c r="D811" s="26"/>
    </row>
    <row r="812" spans="3:4" x14ac:dyDescent="0.2">
      <c r="C812" s="26"/>
      <c r="D812" s="26"/>
    </row>
    <row r="813" spans="3:4" x14ac:dyDescent="0.2">
      <c r="C813" s="26"/>
      <c r="D813" s="26"/>
    </row>
    <row r="814" spans="3:4" x14ac:dyDescent="0.2">
      <c r="C814" s="26"/>
      <c r="D814" s="26"/>
    </row>
    <row r="815" spans="3:4" x14ac:dyDescent="0.2">
      <c r="C815" s="26"/>
      <c r="D815" s="26"/>
    </row>
    <row r="816" spans="3:4" x14ac:dyDescent="0.2">
      <c r="C816" s="26"/>
      <c r="D816" s="26"/>
    </row>
    <row r="817" spans="3:4" x14ac:dyDescent="0.2">
      <c r="C817" s="26"/>
      <c r="D817" s="26"/>
    </row>
    <row r="818" spans="3:4" x14ac:dyDescent="0.2">
      <c r="C818" s="26"/>
      <c r="D818" s="26"/>
    </row>
    <row r="819" spans="3:4" x14ac:dyDescent="0.2">
      <c r="C819" s="26"/>
      <c r="D819" s="26"/>
    </row>
    <row r="820" spans="3:4" x14ac:dyDescent="0.2">
      <c r="C820" s="26"/>
      <c r="D820" s="26"/>
    </row>
    <row r="821" spans="3:4" x14ac:dyDescent="0.2">
      <c r="C821" s="26"/>
      <c r="D821" s="26"/>
    </row>
    <row r="822" spans="3:4" x14ac:dyDescent="0.2">
      <c r="C822" s="26"/>
      <c r="D822" s="26"/>
    </row>
    <row r="823" spans="3:4" x14ac:dyDescent="0.2">
      <c r="C823" s="26"/>
      <c r="D823" s="26"/>
    </row>
    <row r="824" spans="3:4" x14ac:dyDescent="0.2">
      <c r="C824" s="26"/>
      <c r="D824" s="26"/>
    </row>
    <row r="825" spans="3:4" x14ac:dyDescent="0.2">
      <c r="C825" s="26"/>
      <c r="D825" s="26"/>
    </row>
    <row r="826" spans="3:4" x14ac:dyDescent="0.2">
      <c r="C826" s="26"/>
      <c r="D826" s="26"/>
    </row>
    <row r="827" spans="3:4" x14ac:dyDescent="0.2">
      <c r="C827" s="26"/>
      <c r="D827" s="26"/>
    </row>
    <row r="828" spans="3:4" x14ac:dyDescent="0.2">
      <c r="C828" s="26"/>
      <c r="D828" s="26"/>
    </row>
    <row r="829" spans="3:4" x14ac:dyDescent="0.2">
      <c r="C829" s="26"/>
      <c r="D829" s="26"/>
    </row>
    <row r="830" spans="3:4" x14ac:dyDescent="0.2">
      <c r="C830" s="26"/>
      <c r="D830" s="26"/>
    </row>
    <row r="831" spans="3:4" x14ac:dyDescent="0.2">
      <c r="C831" s="26"/>
      <c r="D831" s="26"/>
    </row>
    <row r="832" spans="3:4" x14ac:dyDescent="0.2">
      <c r="C832" s="26"/>
      <c r="D832" s="26"/>
    </row>
    <row r="833" spans="3:4" x14ac:dyDescent="0.2">
      <c r="C833" s="26"/>
      <c r="D833" s="26"/>
    </row>
    <row r="834" spans="3:4" x14ac:dyDescent="0.2">
      <c r="C834" s="26"/>
      <c r="D834" s="26"/>
    </row>
    <row r="835" spans="3:4" x14ac:dyDescent="0.2">
      <c r="C835" s="26"/>
      <c r="D835" s="26"/>
    </row>
    <row r="836" spans="3:4" x14ac:dyDescent="0.2">
      <c r="C836" s="26"/>
      <c r="D836" s="26"/>
    </row>
    <row r="837" spans="3:4" x14ac:dyDescent="0.2">
      <c r="C837" s="26"/>
      <c r="D837" s="26"/>
    </row>
    <row r="838" spans="3:4" x14ac:dyDescent="0.2">
      <c r="C838" s="26"/>
      <c r="D838" s="26"/>
    </row>
    <row r="839" spans="3:4" x14ac:dyDescent="0.2">
      <c r="C839" s="26"/>
      <c r="D839" s="26"/>
    </row>
    <row r="840" spans="3:4" x14ac:dyDescent="0.2">
      <c r="C840" s="26"/>
      <c r="D840" s="26"/>
    </row>
    <row r="841" spans="3:4" x14ac:dyDescent="0.2">
      <c r="C841" s="26"/>
      <c r="D841" s="26"/>
    </row>
    <row r="842" spans="3:4" x14ac:dyDescent="0.2">
      <c r="C842" s="26"/>
      <c r="D842" s="26"/>
    </row>
    <row r="843" spans="3:4" x14ac:dyDescent="0.2">
      <c r="C843" s="26"/>
      <c r="D843" s="26"/>
    </row>
    <row r="844" spans="3:4" x14ac:dyDescent="0.2">
      <c r="C844" s="26"/>
      <c r="D844" s="26"/>
    </row>
    <row r="845" spans="3:4" x14ac:dyDescent="0.2">
      <c r="C845" s="26"/>
      <c r="D845" s="26"/>
    </row>
    <row r="846" spans="3:4" x14ac:dyDescent="0.2">
      <c r="C846" s="26"/>
      <c r="D846" s="26"/>
    </row>
    <row r="847" spans="3:4" x14ac:dyDescent="0.2">
      <c r="C847" s="26"/>
      <c r="D847" s="26"/>
    </row>
    <row r="848" spans="3:4" x14ac:dyDescent="0.2">
      <c r="C848" s="26"/>
      <c r="D848" s="26"/>
    </row>
    <row r="849" spans="3:4" x14ac:dyDescent="0.2">
      <c r="C849" s="26"/>
      <c r="D849" s="26"/>
    </row>
    <row r="850" spans="3:4" x14ac:dyDescent="0.2">
      <c r="C850" s="26"/>
      <c r="D850" s="26"/>
    </row>
    <row r="851" spans="3:4" x14ac:dyDescent="0.2">
      <c r="C851" s="26"/>
      <c r="D851" s="26"/>
    </row>
    <row r="852" spans="3:4" x14ac:dyDescent="0.2">
      <c r="C852" s="26"/>
      <c r="D852" s="26"/>
    </row>
    <row r="853" spans="3:4" x14ac:dyDescent="0.2">
      <c r="C853" s="26"/>
      <c r="D853" s="26"/>
    </row>
    <row r="854" spans="3:4" x14ac:dyDescent="0.2">
      <c r="C854" s="26"/>
      <c r="D854" s="26"/>
    </row>
    <row r="855" spans="3:4" x14ac:dyDescent="0.2">
      <c r="C855" s="26"/>
      <c r="D855" s="26"/>
    </row>
    <row r="856" spans="3:4" x14ac:dyDescent="0.2">
      <c r="C856" s="26"/>
      <c r="D856" s="26"/>
    </row>
    <row r="857" spans="3:4" x14ac:dyDescent="0.2">
      <c r="C857" s="26"/>
      <c r="D857" s="26"/>
    </row>
    <row r="858" spans="3:4" x14ac:dyDescent="0.2">
      <c r="C858" s="26"/>
      <c r="D858" s="26"/>
    </row>
    <row r="859" spans="3:4" x14ac:dyDescent="0.2">
      <c r="C859" s="26"/>
      <c r="D859" s="26"/>
    </row>
    <row r="860" spans="3:4" x14ac:dyDescent="0.2">
      <c r="C860" s="26"/>
      <c r="D860" s="26"/>
    </row>
    <row r="861" spans="3:4" x14ac:dyDescent="0.2">
      <c r="C861" s="26"/>
      <c r="D861" s="26"/>
    </row>
    <row r="862" spans="3:4" x14ac:dyDescent="0.2">
      <c r="C862" s="26"/>
      <c r="D862" s="26"/>
    </row>
    <row r="863" spans="3:4" x14ac:dyDescent="0.2">
      <c r="C863" s="26"/>
      <c r="D863" s="26"/>
    </row>
    <row r="864" spans="3:4" x14ac:dyDescent="0.2">
      <c r="C864" s="26"/>
      <c r="D864" s="26"/>
    </row>
    <row r="865" spans="3:4" x14ac:dyDescent="0.2">
      <c r="C865" s="26"/>
      <c r="D865" s="26"/>
    </row>
    <row r="866" spans="3:4" x14ac:dyDescent="0.2">
      <c r="C866" s="26"/>
      <c r="D866" s="26"/>
    </row>
    <row r="867" spans="3:4" x14ac:dyDescent="0.2">
      <c r="C867" s="26"/>
      <c r="D867" s="26"/>
    </row>
    <row r="868" spans="3:4" x14ac:dyDescent="0.2">
      <c r="C868" s="26"/>
      <c r="D868" s="26"/>
    </row>
    <row r="869" spans="3:4" x14ac:dyDescent="0.2">
      <c r="C869" s="26"/>
      <c r="D869" s="26"/>
    </row>
    <row r="870" spans="3:4" x14ac:dyDescent="0.2">
      <c r="C870" s="26"/>
      <c r="D870" s="26"/>
    </row>
    <row r="871" spans="3:4" x14ac:dyDescent="0.2">
      <c r="C871" s="26"/>
      <c r="D871" s="26"/>
    </row>
    <row r="872" spans="3:4" x14ac:dyDescent="0.2">
      <c r="C872" s="26"/>
      <c r="D872" s="26"/>
    </row>
    <row r="873" spans="3:4" x14ac:dyDescent="0.2">
      <c r="C873" s="26"/>
      <c r="D873" s="26"/>
    </row>
    <row r="874" spans="3:4" x14ac:dyDescent="0.2">
      <c r="C874" s="26"/>
      <c r="D874" s="26"/>
    </row>
    <row r="875" spans="3:4" x14ac:dyDescent="0.2">
      <c r="C875" s="26"/>
      <c r="D875" s="26"/>
    </row>
    <row r="876" spans="3:4" x14ac:dyDescent="0.2">
      <c r="C876" s="26"/>
      <c r="D876" s="26"/>
    </row>
    <row r="877" spans="3:4" x14ac:dyDescent="0.2">
      <c r="C877" s="26"/>
      <c r="D877" s="26"/>
    </row>
    <row r="878" spans="3:4" x14ac:dyDescent="0.2">
      <c r="C878" s="26"/>
      <c r="D878" s="26"/>
    </row>
    <row r="879" spans="3:4" x14ac:dyDescent="0.2">
      <c r="C879" s="26"/>
      <c r="D879" s="26"/>
    </row>
    <row r="880" spans="3:4" x14ac:dyDescent="0.2">
      <c r="C880" s="26"/>
      <c r="D880" s="26"/>
    </row>
    <row r="881" spans="3:4" x14ac:dyDescent="0.2">
      <c r="C881" s="26"/>
      <c r="D881" s="26"/>
    </row>
    <row r="882" spans="3:4" x14ac:dyDescent="0.2">
      <c r="C882" s="26"/>
      <c r="D882" s="26"/>
    </row>
    <row r="883" spans="3:4" x14ac:dyDescent="0.2">
      <c r="C883" s="26"/>
      <c r="D883" s="26"/>
    </row>
    <row r="884" spans="3:4" x14ac:dyDescent="0.2">
      <c r="C884" s="26"/>
      <c r="D884" s="26"/>
    </row>
    <row r="885" spans="3:4" x14ac:dyDescent="0.2">
      <c r="C885" s="26"/>
      <c r="D885" s="26"/>
    </row>
    <row r="886" spans="3:4" x14ac:dyDescent="0.2">
      <c r="C886" s="26"/>
      <c r="D886" s="26"/>
    </row>
    <row r="887" spans="3:4" x14ac:dyDescent="0.2">
      <c r="C887" s="26"/>
      <c r="D887" s="26"/>
    </row>
    <row r="888" spans="3:4" x14ac:dyDescent="0.2">
      <c r="C888" s="26"/>
      <c r="D888" s="26"/>
    </row>
    <row r="889" spans="3:4" x14ac:dyDescent="0.2">
      <c r="C889" s="26"/>
      <c r="D889" s="26"/>
    </row>
    <row r="890" spans="3:4" x14ac:dyDescent="0.2">
      <c r="C890" s="26"/>
      <c r="D890" s="26"/>
    </row>
    <row r="891" spans="3:4" x14ac:dyDescent="0.2">
      <c r="C891" s="26"/>
      <c r="D891" s="26"/>
    </row>
    <row r="892" spans="3:4" x14ac:dyDescent="0.2">
      <c r="C892" s="26"/>
      <c r="D892" s="26"/>
    </row>
    <row r="893" spans="3:4" x14ac:dyDescent="0.2">
      <c r="C893" s="26"/>
      <c r="D893" s="26"/>
    </row>
    <row r="894" spans="3:4" x14ac:dyDescent="0.2">
      <c r="C894" s="26"/>
      <c r="D894" s="26"/>
    </row>
    <row r="895" spans="3:4" x14ac:dyDescent="0.2">
      <c r="C895" s="26"/>
      <c r="D895" s="26"/>
    </row>
    <row r="896" spans="3:4" x14ac:dyDescent="0.2">
      <c r="C896" s="26"/>
      <c r="D896" s="26"/>
    </row>
    <row r="897" spans="3:4" x14ac:dyDescent="0.2">
      <c r="C897" s="26"/>
      <c r="D897" s="26"/>
    </row>
    <row r="898" spans="3:4" x14ac:dyDescent="0.2">
      <c r="C898" s="26"/>
      <c r="D898" s="26"/>
    </row>
    <row r="899" spans="3:4" x14ac:dyDescent="0.2">
      <c r="C899" s="26"/>
      <c r="D899" s="26"/>
    </row>
    <row r="900" spans="3:4" x14ac:dyDescent="0.2">
      <c r="C900" s="26"/>
      <c r="D900" s="26"/>
    </row>
    <row r="901" spans="3:4" x14ac:dyDescent="0.2">
      <c r="C901" s="26"/>
      <c r="D901" s="26"/>
    </row>
    <row r="902" spans="3:4" x14ac:dyDescent="0.2">
      <c r="C902" s="26"/>
      <c r="D902" s="26"/>
    </row>
    <row r="903" spans="3:4" x14ac:dyDescent="0.2">
      <c r="C903" s="26"/>
      <c r="D903" s="26"/>
    </row>
    <row r="904" spans="3:4" x14ac:dyDescent="0.2">
      <c r="C904" s="26"/>
      <c r="D904" s="26"/>
    </row>
    <row r="905" spans="3:4" x14ac:dyDescent="0.2">
      <c r="C905" s="26"/>
      <c r="D905" s="26"/>
    </row>
    <row r="906" spans="3:4" x14ac:dyDescent="0.2">
      <c r="C906" s="26"/>
      <c r="D906" s="26"/>
    </row>
    <row r="907" spans="3:4" x14ac:dyDescent="0.2">
      <c r="C907" s="26"/>
      <c r="D907" s="26"/>
    </row>
    <row r="908" spans="3:4" x14ac:dyDescent="0.2">
      <c r="C908" s="26"/>
      <c r="D908" s="26"/>
    </row>
    <row r="909" spans="3:4" x14ac:dyDescent="0.2">
      <c r="C909" s="26"/>
      <c r="D909" s="26"/>
    </row>
    <row r="910" spans="3:4" x14ac:dyDescent="0.2">
      <c r="C910" s="26"/>
      <c r="D910" s="26"/>
    </row>
    <row r="911" spans="3:4" x14ac:dyDescent="0.2">
      <c r="C911" s="26"/>
      <c r="D911" s="26"/>
    </row>
    <row r="912" spans="3:4" x14ac:dyDescent="0.2">
      <c r="C912" s="26"/>
      <c r="D912" s="26"/>
    </row>
    <row r="913" spans="3:4" x14ac:dyDescent="0.2">
      <c r="C913" s="26"/>
      <c r="D913" s="26"/>
    </row>
    <row r="914" spans="3:4" x14ac:dyDescent="0.2">
      <c r="C914" s="26"/>
      <c r="D914" s="26"/>
    </row>
    <row r="915" spans="3:4" x14ac:dyDescent="0.2">
      <c r="C915" s="26"/>
      <c r="D915" s="26"/>
    </row>
    <row r="916" spans="3:4" x14ac:dyDescent="0.2">
      <c r="C916" s="26"/>
      <c r="D916" s="26"/>
    </row>
    <row r="917" spans="3:4" x14ac:dyDescent="0.2">
      <c r="C917" s="26"/>
      <c r="D917" s="26"/>
    </row>
    <row r="918" spans="3:4" x14ac:dyDescent="0.2">
      <c r="C918" s="26"/>
      <c r="D918" s="26"/>
    </row>
    <row r="919" spans="3:4" x14ac:dyDescent="0.2">
      <c r="C919" s="26"/>
      <c r="D919" s="26"/>
    </row>
    <row r="920" spans="3:4" x14ac:dyDescent="0.2">
      <c r="C920" s="26"/>
      <c r="D920" s="26"/>
    </row>
    <row r="921" spans="3:4" x14ac:dyDescent="0.2">
      <c r="C921" s="26"/>
      <c r="D921" s="26"/>
    </row>
    <row r="922" spans="3:4" x14ac:dyDescent="0.2">
      <c r="C922" s="26"/>
      <c r="D922" s="26"/>
    </row>
    <row r="923" spans="3:4" x14ac:dyDescent="0.2">
      <c r="C923" s="26"/>
      <c r="D923" s="26"/>
    </row>
    <row r="924" spans="3:4" x14ac:dyDescent="0.2">
      <c r="C924" s="26"/>
      <c r="D924" s="26"/>
    </row>
    <row r="925" spans="3:4" x14ac:dyDescent="0.2">
      <c r="C925" s="26"/>
      <c r="D925" s="26"/>
    </row>
    <row r="926" spans="3:4" x14ac:dyDescent="0.2">
      <c r="C926" s="26"/>
      <c r="D926" s="26"/>
    </row>
    <row r="927" spans="3:4" x14ac:dyDescent="0.2">
      <c r="C927" s="26"/>
      <c r="D927" s="26"/>
    </row>
    <row r="928" spans="3:4" x14ac:dyDescent="0.2">
      <c r="C928" s="26"/>
      <c r="D928" s="26"/>
    </row>
    <row r="929" spans="3:4" x14ac:dyDescent="0.2">
      <c r="C929" s="26"/>
      <c r="D929" s="26"/>
    </row>
    <row r="930" spans="3:4" x14ac:dyDescent="0.2">
      <c r="C930" s="26"/>
      <c r="D930" s="26"/>
    </row>
    <row r="931" spans="3:4" x14ac:dyDescent="0.2">
      <c r="C931" s="26"/>
      <c r="D931" s="26"/>
    </row>
    <row r="932" spans="3:4" x14ac:dyDescent="0.2">
      <c r="C932" s="26"/>
      <c r="D932" s="26"/>
    </row>
    <row r="933" spans="3:4" x14ac:dyDescent="0.2">
      <c r="C933" s="26"/>
      <c r="D933" s="26"/>
    </row>
    <row r="934" spans="3:4" x14ac:dyDescent="0.2">
      <c r="C934" s="26"/>
      <c r="D934" s="26"/>
    </row>
    <row r="935" spans="3:4" x14ac:dyDescent="0.2">
      <c r="C935" s="26"/>
      <c r="D935" s="26"/>
    </row>
    <row r="936" spans="3:4" x14ac:dyDescent="0.2">
      <c r="C936" s="26"/>
      <c r="D936" s="26"/>
    </row>
    <row r="937" spans="3:4" x14ac:dyDescent="0.2">
      <c r="C937" s="26"/>
      <c r="D937" s="26"/>
    </row>
    <row r="938" spans="3:4" x14ac:dyDescent="0.2">
      <c r="C938" s="26"/>
      <c r="D938" s="26"/>
    </row>
    <row r="939" spans="3:4" x14ac:dyDescent="0.2">
      <c r="C939" s="26"/>
      <c r="D939" s="26"/>
    </row>
    <row r="940" spans="3:4" x14ac:dyDescent="0.2">
      <c r="C940" s="26"/>
      <c r="D940" s="26"/>
    </row>
    <row r="941" spans="3:4" x14ac:dyDescent="0.2">
      <c r="C941" s="26"/>
      <c r="D941" s="26"/>
    </row>
    <row r="942" spans="3:4" x14ac:dyDescent="0.2">
      <c r="C942" s="26"/>
      <c r="D942" s="26"/>
    </row>
    <row r="943" spans="3:4" x14ac:dyDescent="0.2">
      <c r="C943" s="26"/>
      <c r="D943" s="26"/>
    </row>
    <row r="944" spans="3:4" x14ac:dyDescent="0.2">
      <c r="C944" s="26"/>
      <c r="D944" s="26"/>
    </row>
    <row r="945" spans="3:4" x14ac:dyDescent="0.2">
      <c r="C945" s="26"/>
      <c r="D945" s="26"/>
    </row>
    <row r="946" spans="3:4" x14ac:dyDescent="0.2">
      <c r="C946" s="26"/>
      <c r="D946" s="26"/>
    </row>
    <row r="947" spans="3:4" x14ac:dyDescent="0.2">
      <c r="C947" s="26"/>
      <c r="D947" s="26"/>
    </row>
    <row r="948" spans="3:4" x14ac:dyDescent="0.2">
      <c r="C948" s="26"/>
      <c r="D948" s="26"/>
    </row>
    <row r="949" spans="3:4" x14ac:dyDescent="0.2">
      <c r="C949" s="26"/>
      <c r="D949" s="26"/>
    </row>
    <row r="950" spans="3:4" x14ac:dyDescent="0.2">
      <c r="C950" s="26"/>
      <c r="D950" s="26"/>
    </row>
    <row r="951" spans="3:4" x14ac:dyDescent="0.2">
      <c r="C951" s="26"/>
      <c r="D951" s="26"/>
    </row>
    <row r="952" spans="3:4" x14ac:dyDescent="0.2">
      <c r="C952" s="26"/>
      <c r="D952" s="26"/>
    </row>
    <row r="953" spans="3:4" x14ac:dyDescent="0.2">
      <c r="C953" s="26"/>
      <c r="D953" s="26"/>
    </row>
    <row r="954" spans="3:4" x14ac:dyDescent="0.2">
      <c r="C954" s="26"/>
      <c r="D954" s="26"/>
    </row>
    <row r="955" spans="3:4" x14ac:dyDescent="0.2">
      <c r="C955" s="26"/>
      <c r="D955" s="26"/>
    </row>
    <row r="956" spans="3:4" x14ac:dyDescent="0.2">
      <c r="C956" s="26"/>
      <c r="D956" s="26"/>
    </row>
    <row r="957" spans="3:4" x14ac:dyDescent="0.2">
      <c r="C957" s="26"/>
      <c r="D957" s="26"/>
    </row>
    <row r="958" spans="3:4" x14ac:dyDescent="0.2">
      <c r="C958" s="26"/>
      <c r="D958" s="26"/>
    </row>
    <row r="959" spans="3:4" x14ac:dyDescent="0.2">
      <c r="C959" s="26"/>
      <c r="D959" s="26"/>
    </row>
    <row r="960" spans="3:4" x14ac:dyDescent="0.2">
      <c r="C960" s="26"/>
      <c r="D960" s="26"/>
    </row>
    <row r="961" spans="3:4" x14ac:dyDescent="0.2">
      <c r="C961" s="26"/>
      <c r="D961" s="26"/>
    </row>
    <row r="962" spans="3:4" x14ac:dyDescent="0.2">
      <c r="C962" s="26"/>
      <c r="D962" s="26"/>
    </row>
    <row r="963" spans="3:4" x14ac:dyDescent="0.2">
      <c r="C963" s="26"/>
      <c r="D963" s="26"/>
    </row>
    <row r="964" spans="3:4" x14ac:dyDescent="0.2">
      <c r="C964" s="26"/>
      <c r="D964" s="26"/>
    </row>
    <row r="965" spans="3:4" x14ac:dyDescent="0.2">
      <c r="C965" s="26"/>
      <c r="D965" s="26"/>
    </row>
    <row r="966" spans="3:4" x14ac:dyDescent="0.2">
      <c r="C966" s="26"/>
      <c r="D966" s="26"/>
    </row>
    <row r="967" spans="3:4" x14ac:dyDescent="0.2">
      <c r="C967" s="26"/>
      <c r="D967" s="26"/>
    </row>
    <row r="968" spans="3:4" x14ac:dyDescent="0.2">
      <c r="C968" s="26"/>
      <c r="D968" s="26"/>
    </row>
    <row r="969" spans="3:4" x14ac:dyDescent="0.2">
      <c r="C969" s="26"/>
      <c r="D969" s="26"/>
    </row>
    <row r="970" spans="3:4" x14ac:dyDescent="0.2">
      <c r="C970" s="26"/>
      <c r="D970" s="26"/>
    </row>
    <row r="971" spans="3:4" x14ac:dyDescent="0.2">
      <c r="C971" s="26"/>
      <c r="D971" s="26"/>
    </row>
    <row r="972" spans="3:4" x14ac:dyDescent="0.2">
      <c r="C972" s="26"/>
      <c r="D972" s="26"/>
    </row>
    <row r="973" spans="3:4" x14ac:dyDescent="0.2">
      <c r="C973" s="26"/>
      <c r="D973" s="26"/>
    </row>
    <row r="974" spans="3:4" x14ac:dyDescent="0.2">
      <c r="C974" s="26"/>
      <c r="D974" s="26"/>
    </row>
    <row r="975" spans="3:4" x14ac:dyDescent="0.2">
      <c r="C975" s="26"/>
      <c r="D975" s="26"/>
    </row>
    <row r="976" spans="3:4" x14ac:dyDescent="0.2">
      <c r="C976" s="26"/>
      <c r="D976" s="26"/>
    </row>
    <row r="977" spans="3:4" x14ac:dyDescent="0.2">
      <c r="C977" s="26"/>
      <c r="D977" s="26"/>
    </row>
    <row r="978" spans="3:4" x14ac:dyDescent="0.2">
      <c r="C978" s="26"/>
      <c r="D978" s="26"/>
    </row>
    <row r="979" spans="3:4" x14ac:dyDescent="0.2">
      <c r="C979" s="26"/>
      <c r="D979" s="26"/>
    </row>
    <row r="980" spans="3:4" x14ac:dyDescent="0.2">
      <c r="C980" s="26"/>
      <c r="D980" s="26"/>
    </row>
    <row r="981" spans="3:4" x14ac:dyDescent="0.2">
      <c r="C981" s="26"/>
      <c r="D981" s="26"/>
    </row>
    <row r="982" spans="3:4" x14ac:dyDescent="0.2">
      <c r="C982" s="26"/>
      <c r="D982" s="26"/>
    </row>
    <row r="983" spans="3:4" x14ac:dyDescent="0.2">
      <c r="C983" s="26"/>
      <c r="D983" s="26"/>
    </row>
    <row r="984" spans="3:4" x14ac:dyDescent="0.2">
      <c r="C984" s="26"/>
      <c r="D984" s="26"/>
    </row>
    <row r="985" spans="3:4" x14ac:dyDescent="0.2">
      <c r="C985" s="26"/>
      <c r="D985" s="26"/>
    </row>
    <row r="986" spans="3:4" x14ac:dyDescent="0.2">
      <c r="C986" s="26"/>
      <c r="D986" s="26"/>
    </row>
    <row r="987" spans="3:4" x14ac:dyDescent="0.2">
      <c r="C987" s="26"/>
      <c r="D987" s="26"/>
    </row>
    <row r="988" spans="3:4" x14ac:dyDescent="0.2">
      <c r="C988" s="26"/>
      <c r="D988" s="26"/>
    </row>
    <row r="989" spans="3:4" x14ac:dyDescent="0.2">
      <c r="C989" s="26"/>
      <c r="D989" s="26"/>
    </row>
    <row r="990" spans="3:4" x14ac:dyDescent="0.2">
      <c r="C990" s="26"/>
      <c r="D990" s="26"/>
    </row>
    <row r="991" spans="3:4" x14ac:dyDescent="0.2">
      <c r="C991" s="26"/>
      <c r="D991" s="26"/>
    </row>
    <row r="992" spans="3:4" x14ac:dyDescent="0.2">
      <c r="C992" s="26"/>
      <c r="D992" s="26"/>
    </row>
    <row r="993" spans="3:4" x14ac:dyDescent="0.2">
      <c r="C993" s="26"/>
      <c r="D993" s="26"/>
    </row>
    <row r="994" spans="3:4" x14ac:dyDescent="0.2">
      <c r="C994" s="26"/>
      <c r="D994" s="26"/>
    </row>
    <row r="995" spans="3:4" x14ac:dyDescent="0.2">
      <c r="C995" s="26"/>
      <c r="D995" s="26"/>
    </row>
    <row r="996" spans="3:4" x14ac:dyDescent="0.2">
      <c r="C996" s="26"/>
      <c r="D996" s="26"/>
    </row>
    <row r="997" spans="3:4" x14ac:dyDescent="0.2">
      <c r="C997" s="26"/>
      <c r="D997" s="26"/>
    </row>
    <row r="998" spans="3:4" x14ac:dyDescent="0.2">
      <c r="C998" s="26"/>
      <c r="D998" s="26"/>
    </row>
    <row r="999" spans="3:4" x14ac:dyDescent="0.2">
      <c r="C999" s="26"/>
      <c r="D999" s="26"/>
    </row>
    <row r="1000" spans="3:4" x14ac:dyDescent="0.2">
      <c r="C1000" s="26"/>
      <c r="D1000" s="26"/>
    </row>
    <row r="1001" spans="3:4" x14ac:dyDescent="0.2">
      <c r="C1001" s="26"/>
      <c r="D1001" s="26"/>
    </row>
    <row r="1002" spans="3:4" x14ac:dyDescent="0.2">
      <c r="C1002" s="26"/>
      <c r="D1002" s="26"/>
    </row>
    <row r="1003" spans="3:4" x14ac:dyDescent="0.2">
      <c r="C1003" s="26"/>
      <c r="D1003" s="26"/>
    </row>
    <row r="1004" spans="3:4" x14ac:dyDescent="0.2">
      <c r="C1004" s="26"/>
      <c r="D1004" s="26"/>
    </row>
    <row r="1005" spans="3:4" x14ac:dyDescent="0.2">
      <c r="C1005" s="26"/>
      <c r="D1005" s="26"/>
    </row>
    <row r="1006" spans="3:4" x14ac:dyDescent="0.2">
      <c r="C1006" s="26"/>
      <c r="D1006" s="26"/>
    </row>
    <row r="1007" spans="3:4" x14ac:dyDescent="0.2">
      <c r="C1007" s="26"/>
      <c r="D1007" s="26"/>
    </row>
    <row r="1008" spans="3:4" x14ac:dyDescent="0.2">
      <c r="C1008" s="26"/>
      <c r="D1008" s="26"/>
    </row>
    <row r="1009" spans="3:4" x14ac:dyDescent="0.2">
      <c r="C1009" s="26"/>
      <c r="D1009" s="26"/>
    </row>
    <row r="1010" spans="3:4" x14ac:dyDescent="0.2">
      <c r="C1010" s="26"/>
      <c r="D1010" s="26"/>
    </row>
    <row r="1011" spans="3:4" x14ac:dyDescent="0.2">
      <c r="C1011" s="26"/>
      <c r="D1011" s="26"/>
    </row>
    <row r="1012" spans="3:4" x14ac:dyDescent="0.2">
      <c r="C1012" s="26"/>
      <c r="D1012" s="26"/>
    </row>
    <row r="1013" spans="3:4" x14ac:dyDescent="0.2">
      <c r="C1013" s="26"/>
      <c r="D1013" s="26"/>
    </row>
    <row r="1014" spans="3:4" x14ac:dyDescent="0.2">
      <c r="C1014" s="26"/>
      <c r="D1014" s="26"/>
    </row>
    <row r="1015" spans="3:4" x14ac:dyDescent="0.2">
      <c r="C1015" s="26"/>
      <c r="D1015" s="26"/>
    </row>
    <row r="1016" spans="3:4" x14ac:dyDescent="0.2">
      <c r="C1016" s="26"/>
      <c r="D1016" s="26"/>
    </row>
    <row r="1017" spans="3:4" x14ac:dyDescent="0.2">
      <c r="C1017" s="26"/>
      <c r="D1017" s="26"/>
    </row>
    <row r="1018" spans="3:4" x14ac:dyDescent="0.2">
      <c r="C1018" s="26"/>
      <c r="D1018" s="26"/>
    </row>
    <row r="1019" spans="3:4" x14ac:dyDescent="0.2">
      <c r="C1019" s="26"/>
      <c r="D1019" s="26"/>
    </row>
    <row r="1020" spans="3:4" x14ac:dyDescent="0.2">
      <c r="C1020" s="26"/>
      <c r="D1020" s="26"/>
    </row>
    <row r="1021" spans="3:4" x14ac:dyDescent="0.2">
      <c r="C1021" s="26"/>
      <c r="D1021" s="26"/>
    </row>
    <row r="1022" spans="3:4" x14ac:dyDescent="0.2">
      <c r="C1022" s="26"/>
      <c r="D1022" s="26"/>
    </row>
    <row r="1023" spans="3:4" x14ac:dyDescent="0.2">
      <c r="C1023" s="26"/>
      <c r="D1023" s="26"/>
    </row>
    <row r="1024" spans="3:4" x14ac:dyDescent="0.2">
      <c r="C1024" s="26"/>
      <c r="D1024" s="26"/>
    </row>
    <row r="1025" spans="3:4" x14ac:dyDescent="0.2">
      <c r="C1025" s="26"/>
      <c r="D1025" s="26"/>
    </row>
    <row r="1026" spans="3:4" x14ac:dyDescent="0.2">
      <c r="C1026" s="26"/>
      <c r="D1026" s="26"/>
    </row>
    <row r="1027" spans="3:4" x14ac:dyDescent="0.2">
      <c r="C1027" s="26"/>
      <c r="D1027" s="26"/>
    </row>
    <row r="1028" spans="3:4" x14ac:dyDescent="0.2">
      <c r="C1028" s="26"/>
      <c r="D1028" s="26"/>
    </row>
    <row r="1029" spans="3:4" x14ac:dyDescent="0.2">
      <c r="C1029" s="26"/>
      <c r="D1029" s="26"/>
    </row>
    <row r="1030" spans="3:4" x14ac:dyDescent="0.2">
      <c r="C1030" s="26"/>
      <c r="D1030" s="26"/>
    </row>
    <row r="1031" spans="3:4" x14ac:dyDescent="0.2">
      <c r="C1031" s="26"/>
      <c r="D1031" s="26"/>
    </row>
    <row r="1032" spans="3:4" x14ac:dyDescent="0.2">
      <c r="C1032" s="26"/>
      <c r="D1032" s="26"/>
    </row>
    <row r="1033" spans="3:4" x14ac:dyDescent="0.2">
      <c r="C1033" s="26"/>
      <c r="D1033" s="26"/>
    </row>
    <row r="1034" spans="3:4" x14ac:dyDescent="0.2">
      <c r="C1034" s="26"/>
      <c r="D1034" s="26"/>
    </row>
    <row r="1035" spans="3:4" x14ac:dyDescent="0.2">
      <c r="C1035" s="26"/>
      <c r="D1035" s="26"/>
    </row>
    <row r="1036" spans="3:4" x14ac:dyDescent="0.2">
      <c r="C1036" s="26"/>
      <c r="D1036" s="26"/>
    </row>
    <row r="1037" spans="3:4" x14ac:dyDescent="0.2">
      <c r="C1037" s="26"/>
      <c r="D1037" s="26"/>
    </row>
    <row r="1038" spans="3:4" x14ac:dyDescent="0.2">
      <c r="C1038" s="26"/>
      <c r="D1038" s="26"/>
    </row>
    <row r="1039" spans="3:4" x14ac:dyDescent="0.2">
      <c r="C1039" s="26"/>
      <c r="D1039" s="26"/>
    </row>
    <row r="1040" spans="3:4" x14ac:dyDescent="0.2">
      <c r="C1040" s="26"/>
      <c r="D1040" s="26"/>
    </row>
    <row r="1041" spans="3:4" x14ac:dyDescent="0.2">
      <c r="C1041" s="26"/>
      <c r="D1041" s="26"/>
    </row>
    <row r="1042" spans="3:4" x14ac:dyDescent="0.2">
      <c r="C1042" s="26"/>
      <c r="D1042" s="26"/>
    </row>
    <row r="1043" spans="3:4" x14ac:dyDescent="0.2">
      <c r="C1043" s="26"/>
      <c r="D1043" s="26"/>
    </row>
    <row r="1044" spans="3:4" x14ac:dyDescent="0.2">
      <c r="C1044" s="26"/>
      <c r="D1044" s="26"/>
    </row>
    <row r="1045" spans="3:4" x14ac:dyDescent="0.2">
      <c r="C1045" s="26"/>
      <c r="D1045" s="26"/>
    </row>
    <row r="1046" spans="3:4" x14ac:dyDescent="0.2">
      <c r="C1046" s="26"/>
      <c r="D1046" s="26"/>
    </row>
    <row r="1047" spans="3:4" x14ac:dyDescent="0.2">
      <c r="C1047" s="26"/>
      <c r="D1047" s="26"/>
    </row>
    <row r="1048" spans="3:4" x14ac:dyDescent="0.2">
      <c r="C1048" s="26"/>
      <c r="D1048" s="26"/>
    </row>
    <row r="1049" spans="3:4" x14ac:dyDescent="0.2">
      <c r="C1049" s="26"/>
      <c r="D1049" s="26"/>
    </row>
    <row r="1050" spans="3:4" x14ac:dyDescent="0.2">
      <c r="C1050" s="26"/>
      <c r="D1050" s="26"/>
    </row>
    <row r="1051" spans="3:4" x14ac:dyDescent="0.2">
      <c r="C1051" s="26"/>
      <c r="D1051" s="26"/>
    </row>
    <row r="1052" spans="3:4" x14ac:dyDescent="0.2">
      <c r="C1052" s="26"/>
      <c r="D1052" s="26"/>
    </row>
    <row r="1053" spans="3:4" x14ac:dyDescent="0.2">
      <c r="C1053" s="26"/>
      <c r="D1053" s="26"/>
    </row>
    <row r="1054" spans="3:4" x14ac:dyDescent="0.2">
      <c r="C1054" s="26"/>
      <c r="D1054" s="26"/>
    </row>
    <row r="1055" spans="3:4" x14ac:dyDescent="0.2">
      <c r="C1055" s="26"/>
      <c r="D1055" s="26"/>
    </row>
    <row r="1056" spans="3:4" x14ac:dyDescent="0.2">
      <c r="C1056" s="26"/>
      <c r="D1056" s="26"/>
    </row>
    <row r="1057" spans="3:4" x14ac:dyDescent="0.2">
      <c r="C1057" s="26"/>
      <c r="D1057" s="26"/>
    </row>
    <row r="1058" spans="3:4" x14ac:dyDescent="0.2">
      <c r="C1058" s="26"/>
      <c r="D1058" s="26"/>
    </row>
    <row r="1059" spans="3:4" x14ac:dyDescent="0.2">
      <c r="C1059" s="26"/>
      <c r="D1059" s="26"/>
    </row>
    <row r="1060" spans="3:4" x14ac:dyDescent="0.2">
      <c r="C1060" s="26"/>
      <c r="D1060" s="26"/>
    </row>
    <row r="1061" spans="3:4" x14ac:dyDescent="0.2">
      <c r="C1061" s="26"/>
      <c r="D1061" s="26"/>
    </row>
    <row r="1062" spans="3:4" x14ac:dyDescent="0.2">
      <c r="C1062" s="26"/>
      <c r="D1062" s="26"/>
    </row>
    <row r="1063" spans="3:4" x14ac:dyDescent="0.2">
      <c r="C1063" s="26"/>
      <c r="D1063" s="26"/>
    </row>
    <row r="1064" spans="3:4" x14ac:dyDescent="0.2">
      <c r="C1064" s="26"/>
      <c r="D1064" s="26"/>
    </row>
    <row r="1065" spans="3:4" x14ac:dyDescent="0.2">
      <c r="C1065" s="26"/>
      <c r="D1065" s="26"/>
    </row>
    <row r="1066" spans="3:4" x14ac:dyDescent="0.2">
      <c r="C1066" s="26"/>
      <c r="D1066" s="26"/>
    </row>
    <row r="1067" spans="3:4" x14ac:dyDescent="0.2">
      <c r="C1067" s="26"/>
      <c r="D1067" s="26"/>
    </row>
    <row r="1068" spans="3:4" x14ac:dyDescent="0.2">
      <c r="C1068" s="26"/>
      <c r="D1068" s="26"/>
    </row>
    <row r="1069" spans="3:4" x14ac:dyDescent="0.2">
      <c r="C1069" s="26"/>
      <c r="D1069" s="26"/>
    </row>
    <row r="1070" spans="3:4" x14ac:dyDescent="0.2">
      <c r="C1070" s="26"/>
      <c r="D1070" s="26"/>
    </row>
    <row r="1071" spans="3:4" x14ac:dyDescent="0.2">
      <c r="C1071" s="26"/>
      <c r="D1071" s="26"/>
    </row>
    <row r="1072" spans="3:4" x14ac:dyDescent="0.2">
      <c r="C1072" s="26"/>
      <c r="D1072" s="26"/>
    </row>
    <row r="1073" spans="3:4" x14ac:dyDescent="0.2">
      <c r="C1073" s="26"/>
      <c r="D1073" s="26"/>
    </row>
    <row r="1074" spans="3:4" x14ac:dyDescent="0.2">
      <c r="C1074" s="26"/>
      <c r="D1074" s="26"/>
    </row>
    <row r="1075" spans="3:4" x14ac:dyDescent="0.2">
      <c r="C1075" s="26"/>
      <c r="D1075" s="26"/>
    </row>
    <row r="1076" spans="3:4" x14ac:dyDescent="0.2">
      <c r="C1076" s="26"/>
      <c r="D1076" s="26"/>
    </row>
    <row r="1077" spans="3:4" x14ac:dyDescent="0.2">
      <c r="C1077" s="26"/>
      <c r="D1077" s="26"/>
    </row>
    <row r="1078" spans="3:4" x14ac:dyDescent="0.2">
      <c r="C1078" s="26"/>
      <c r="D1078" s="26"/>
    </row>
    <row r="1079" spans="3:4" x14ac:dyDescent="0.2">
      <c r="C1079" s="26"/>
      <c r="D1079" s="26"/>
    </row>
    <row r="1080" spans="3:4" x14ac:dyDescent="0.2">
      <c r="C1080" s="26"/>
      <c r="D1080" s="26"/>
    </row>
    <row r="1081" spans="3:4" x14ac:dyDescent="0.2">
      <c r="C1081" s="26"/>
      <c r="D1081" s="26"/>
    </row>
    <row r="1082" spans="3:4" x14ac:dyDescent="0.2">
      <c r="C1082" s="26"/>
      <c r="D1082" s="26"/>
    </row>
    <row r="1083" spans="3:4" x14ac:dyDescent="0.2">
      <c r="C1083" s="26"/>
      <c r="D1083" s="26"/>
    </row>
    <row r="1084" spans="3:4" x14ac:dyDescent="0.2">
      <c r="C1084" s="26"/>
      <c r="D1084" s="26"/>
    </row>
    <row r="1085" spans="3:4" x14ac:dyDescent="0.2">
      <c r="C1085" s="26"/>
      <c r="D1085" s="26"/>
    </row>
    <row r="1086" spans="3:4" x14ac:dyDescent="0.2">
      <c r="C1086" s="26"/>
      <c r="D1086" s="26"/>
    </row>
    <row r="1087" spans="3:4" x14ac:dyDescent="0.2">
      <c r="C1087" s="26"/>
      <c r="D1087" s="26"/>
    </row>
    <row r="1088" spans="3:4" x14ac:dyDescent="0.2">
      <c r="C1088" s="26"/>
      <c r="D1088" s="26"/>
    </row>
    <row r="1089" spans="3:4" x14ac:dyDescent="0.2">
      <c r="C1089" s="26"/>
      <c r="D1089" s="26"/>
    </row>
    <row r="1090" spans="3:4" x14ac:dyDescent="0.2">
      <c r="C1090" s="26"/>
      <c r="D1090" s="26"/>
    </row>
    <row r="1091" spans="3:4" x14ac:dyDescent="0.2">
      <c r="C1091" s="26"/>
      <c r="D1091" s="26"/>
    </row>
    <row r="1092" spans="3:4" x14ac:dyDescent="0.2">
      <c r="C1092" s="26"/>
      <c r="D1092" s="26"/>
    </row>
    <row r="1093" spans="3:4" x14ac:dyDescent="0.2">
      <c r="C1093" s="26"/>
      <c r="D1093" s="26"/>
    </row>
    <row r="1094" spans="3:4" x14ac:dyDescent="0.2">
      <c r="C1094" s="26"/>
      <c r="D1094" s="26"/>
    </row>
    <row r="1095" spans="3:4" x14ac:dyDescent="0.2">
      <c r="C1095" s="26"/>
      <c r="D1095" s="26"/>
    </row>
    <row r="1096" spans="3:4" x14ac:dyDescent="0.2">
      <c r="C1096" s="26"/>
      <c r="D1096" s="26"/>
    </row>
    <row r="1097" spans="3:4" x14ac:dyDescent="0.2">
      <c r="C1097" s="26"/>
      <c r="D1097" s="26"/>
    </row>
    <row r="1098" spans="3:4" x14ac:dyDescent="0.2">
      <c r="C1098" s="26"/>
      <c r="D1098" s="26"/>
    </row>
    <row r="1099" spans="3:4" x14ac:dyDescent="0.2">
      <c r="C1099" s="26"/>
      <c r="D1099" s="26"/>
    </row>
    <row r="1100" spans="3:4" x14ac:dyDescent="0.2">
      <c r="C1100" s="26"/>
      <c r="D1100" s="26"/>
    </row>
    <row r="1101" spans="3:4" x14ac:dyDescent="0.2">
      <c r="C1101" s="26"/>
      <c r="D1101" s="26"/>
    </row>
    <row r="1102" spans="3:4" x14ac:dyDescent="0.2">
      <c r="C1102" s="26"/>
      <c r="D1102" s="26"/>
    </row>
    <row r="1103" spans="3:4" x14ac:dyDescent="0.2">
      <c r="C1103" s="26"/>
      <c r="D1103" s="26"/>
    </row>
    <row r="1104" spans="3:4" x14ac:dyDescent="0.2">
      <c r="C1104" s="26"/>
      <c r="D1104" s="26"/>
    </row>
    <row r="1105" spans="3:4" x14ac:dyDescent="0.2">
      <c r="C1105" s="26"/>
      <c r="D1105" s="26"/>
    </row>
    <row r="1106" spans="3:4" x14ac:dyDescent="0.2">
      <c r="C1106" s="26"/>
      <c r="D1106" s="26"/>
    </row>
    <row r="1107" spans="3:4" x14ac:dyDescent="0.2">
      <c r="C1107" s="26"/>
      <c r="D1107" s="26"/>
    </row>
    <row r="1108" spans="3:4" x14ac:dyDescent="0.2">
      <c r="C1108" s="26"/>
      <c r="D1108" s="26"/>
    </row>
    <row r="1109" spans="3:4" x14ac:dyDescent="0.2">
      <c r="C1109" s="26"/>
      <c r="D1109" s="26"/>
    </row>
    <row r="1110" spans="3:4" x14ac:dyDescent="0.2">
      <c r="C1110" s="26"/>
      <c r="D1110" s="26"/>
    </row>
    <row r="1111" spans="3:4" x14ac:dyDescent="0.2">
      <c r="C1111" s="26"/>
      <c r="D1111" s="26"/>
    </row>
    <row r="1112" spans="3:4" x14ac:dyDescent="0.2">
      <c r="C1112" s="26"/>
      <c r="D1112" s="26"/>
    </row>
    <row r="1113" spans="3:4" x14ac:dyDescent="0.2">
      <c r="C1113" s="26"/>
      <c r="D1113" s="26"/>
    </row>
    <row r="1114" spans="3:4" x14ac:dyDescent="0.2">
      <c r="C1114" s="26"/>
      <c r="D1114" s="26"/>
    </row>
    <row r="1115" spans="3:4" x14ac:dyDescent="0.2">
      <c r="C1115" s="26"/>
      <c r="D1115" s="26"/>
    </row>
    <row r="1116" spans="3:4" x14ac:dyDescent="0.2">
      <c r="C1116" s="26"/>
      <c r="D1116" s="26"/>
    </row>
    <row r="1117" spans="3:4" x14ac:dyDescent="0.2">
      <c r="C1117" s="26"/>
      <c r="D1117" s="26"/>
    </row>
    <row r="1118" spans="3:4" x14ac:dyDescent="0.2">
      <c r="C1118" s="26"/>
      <c r="D1118" s="26"/>
    </row>
    <row r="1119" spans="3:4" x14ac:dyDescent="0.2">
      <c r="C1119" s="26"/>
      <c r="D1119" s="26"/>
    </row>
    <row r="1120" spans="3:4" x14ac:dyDescent="0.2">
      <c r="C1120" s="26"/>
      <c r="D1120" s="26"/>
    </row>
    <row r="1121" spans="3:4" x14ac:dyDescent="0.2">
      <c r="C1121" s="26"/>
      <c r="D1121" s="26"/>
    </row>
    <row r="1122" spans="3:4" x14ac:dyDescent="0.2">
      <c r="C1122" s="26"/>
      <c r="D1122" s="26"/>
    </row>
    <row r="1123" spans="3:4" x14ac:dyDescent="0.2">
      <c r="C1123" s="26"/>
      <c r="D1123" s="26"/>
    </row>
    <row r="1124" spans="3:4" x14ac:dyDescent="0.2">
      <c r="C1124" s="26"/>
      <c r="D1124" s="26"/>
    </row>
    <row r="1125" spans="3:4" x14ac:dyDescent="0.2">
      <c r="C1125" s="26"/>
      <c r="D1125" s="26"/>
    </row>
    <row r="1126" spans="3:4" x14ac:dyDescent="0.2">
      <c r="C1126" s="26"/>
      <c r="D1126" s="26"/>
    </row>
    <row r="1127" spans="3:4" x14ac:dyDescent="0.2">
      <c r="C1127" s="26"/>
      <c r="D1127" s="26"/>
    </row>
    <row r="1128" spans="3:4" x14ac:dyDescent="0.2">
      <c r="C1128" s="26"/>
      <c r="D1128" s="26"/>
    </row>
    <row r="1129" spans="3:4" x14ac:dyDescent="0.2">
      <c r="C1129" s="26"/>
      <c r="D1129" s="26"/>
    </row>
    <row r="1130" spans="3:4" x14ac:dyDescent="0.2">
      <c r="C1130" s="26"/>
      <c r="D1130" s="26"/>
    </row>
    <row r="1131" spans="3:4" x14ac:dyDescent="0.2">
      <c r="C1131" s="26"/>
      <c r="D1131" s="26"/>
    </row>
    <row r="1132" spans="3:4" x14ac:dyDescent="0.2">
      <c r="C1132" s="26"/>
      <c r="D1132" s="26"/>
    </row>
    <row r="1133" spans="3:4" x14ac:dyDescent="0.2">
      <c r="C1133" s="26"/>
      <c r="D1133" s="26"/>
    </row>
    <row r="1134" spans="3:4" x14ac:dyDescent="0.2">
      <c r="C1134" s="26"/>
      <c r="D1134" s="26"/>
    </row>
    <row r="1135" spans="3:4" x14ac:dyDescent="0.2">
      <c r="C1135" s="26"/>
      <c r="D1135" s="26"/>
    </row>
    <row r="1136" spans="3:4" x14ac:dyDescent="0.2">
      <c r="C1136" s="26"/>
      <c r="D1136" s="26"/>
    </row>
    <row r="1137" spans="3:4" x14ac:dyDescent="0.2">
      <c r="C1137" s="26"/>
      <c r="D1137" s="26"/>
    </row>
    <row r="1138" spans="3:4" x14ac:dyDescent="0.2">
      <c r="C1138" s="26"/>
      <c r="D1138" s="26"/>
    </row>
    <row r="1139" spans="3:4" x14ac:dyDescent="0.2">
      <c r="C1139" s="26"/>
      <c r="D1139" s="26"/>
    </row>
    <row r="1140" spans="3:4" x14ac:dyDescent="0.2">
      <c r="C1140" s="26"/>
      <c r="D1140" s="26"/>
    </row>
    <row r="1141" spans="3:4" x14ac:dyDescent="0.2">
      <c r="C1141" s="26"/>
      <c r="D1141" s="26"/>
    </row>
    <row r="1142" spans="3:4" x14ac:dyDescent="0.2">
      <c r="C1142" s="26"/>
      <c r="D1142" s="26"/>
    </row>
    <row r="1143" spans="3:4" x14ac:dyDescent="0.2">
      <c r="C1143" s="26"/>
      <c r="D1143" s="26"/>
    </row>
    <row r="1144" spans="3:4" x14ac:dyDescent="0.2">
      <c r="C1144" s="26"/>
      <c r="D1144" s="26"/>
    </row>
    <row r="1145" spans="3:4" x14ac:dyDescent="0.2">
      <c r="C1145" s="26"/>
      <c r="D1145" s="26"/>
    </row>
    <row r="1146" spans="3:4" x14ac:dyDescent="0.2">
      <c r="C1146" s="26"/>
      <c r="D1146" s="26"/>
    </row>
    <row r="1147" spans="3:4" x14ac:dyDescent="0.2">
      <c r="C1147" s="26"/>
      <c r="D1147" s="26"/>
    </row>
    <row r="1148" spans="3:4" x14ac:dyDescent="0.2">
      <c r="C1148" s="26"/>
      <c r="D1148" s="26"/>
    </row>
    <row r="1149" spans="3:4" x14ac:dyDescent="0.2">
      <c r="C1149" s="26"/>
      <c r="D1149" s="26"/>
    </row>
    <row r="1150" spans="3:4" x14ac:dyDescent="0.2">
      <c r="C1150" s="26"/>
      <c r="D1150" s="26"/>
    </row>
    <row r="1151" spans="3:4" x14ac:dyDescent="0.2">
      <c r="C1151" s="26"/>
      <c r="D1151" s="26"/>
    </row>
    <row r="1152" spans="3:4" x14ac:dyDescent="0.2">
      <c r="C1152" s="26"/>
      <c r="D1152" s="26"/>
    </row>
    <row r="1153" spans="3:4" x14ac:dyDescent="0.2">
      <c r="C1153" s="26"/>
      <c r="D1153" s="26"/>
    </row>
    <row r="1154" spans="3:4" x14ac:dyDescent="0.2">
      <c r="C1154" s="26"/>
      <c r="D1154" s="26"/>
    </row>
    <row r="1155" spans="3:4" x14ac:dyDescent="0.2">
      <c r="C1155" s="26"/>
      <c r="D1155" s="26"/>
    </row>
    <row r="1156" spans="3:4" x14ac:dyDescent="0.2">
      <c r="C1156" s="26"/>
      <c r="D1156" s="26"/>
    </row>
    <row r="1157" spans="3:4" x14ac:dyDescent="0.2">
      <c r="C1157" s="26"/>
      <c r="D1157" s="26"/>
    </row>
    <row r="1158" spans="3:4" x14ac:dyDescent="0.2">
      <c r="C1158" s="26"/>
      <c r="D1158" s="26"/>
    </row>
    <row r="1159" spans="3:4" x14ac:dyDescent="0.2">
      <c r="C1159" s="26"/>
      <c r="D1159" s="26"/>
    </row>
    <row r="1160" spans="3:4" x14ac:dyDescent="0.2">
      <c r="C1160" s="26"/>
      <c r="D1160" s="26"/>
    </row>
    <row r="1161" spans="3:4" x14ac:dyDescent="0.2">
      <c r="C1161" s="26"/>
      <c r="D1161" s="26"/>
    </row>
    <row r="1162" spans="3:4" x14ac:dyDescent="0.2">
      <c r="C1162" s="26"/>
      <c r="D1162" s="26"/>
    </row>
    <row r="1163" spans="3:4" x14ac:dyDescent="0.2">
      <c r="C1163" s="26"/>
      <c r="D1163" s="26"/>
    </row>
    <row r="1164" spans="3:4" x14ac:dyDescent="0.2">
      <c r="C1164" s="26"/>
      <c r="D1164" s="26"/>
    </row>
    <row r="1165" spans="3:4" x14ac:dyDescent="0.2">
      <c r="C1165" s="26"/>
      <c r="D1165" s="26"/>
    </row>
    <row r="1166" spans="3:4" x14ac:dyDescent="0.2">
      <c r="C1166" s="26"/>
      <c r="D1166" s="26"/>
    </row>
    <row r="1167" spans="3:4" x14ac:dyDescent="0.2">
      <c r="C1167" s="26"/>
      <c r="D1167" s="26"/>
    </row>
    <row r="1168" spans="3:4" x14ac:dyDescent="0.2">
      <c r="C1168" s="26"/>
      <c r="D1168" s="26"/>
    </row>
    <row r="1169" spans="3:4" x14ac:dyDescent="0.2">
      <c r="C1169" s="26"/>
      <c r="D1169" s="26"/>
    </row>
    <row r="1170" spans="3:4" x14ac:dyDescent="0.2">
      <c r="C1170" s="26"/>
      <c r="D1170" s="26"/>
    </row>
    <row r="1171" spans="3:4" x14ac:dyDescent="0.2">
      <c r="C1171" s="26"/>
      <c r="D1171" s="26"/>
    </row>
    <row r="1172" spans="3:4" x14ac:dyDescent="0.2">
      <c r="C1172" s="26"/>
      <c r="D1172" s="26"/>
    </row>
    <row r="1173" spans="3:4" x14ac:dyDescent="0.2">
      <c r="C1173" s="26"/>
      <c r="D1173" s="26"/>
    </row>
    <row r="1174" spans="3:4" x14ac:dyDescent="0.2">
      <c r="C1174" s="26"/>
      <c r="D1174" s="26"/>
    </row>
    <row r="1175" spans="3:4" x14ac:dyDescent="0.2">
      <c r="C1175" s="26"/>
      <c r="D1175" s="26"/>
    </row>
    <row r="1176" spans="3:4" x14ac:dyDescent="0.2">
      <c r="C1176" s="26"/>
      <c r="D1176" s="26"/>
    </row>
    <row r="1177" spans="3:4" x14ac:dyDescent="0.2">
      <c r="C1177" s="26"/>
      <c r="D1177" s="26"/>
    </row>
    <row r="1178" spans="3:4" x14ac:dyDescent="0.2">
      <c r="C1178" s="26"/>
      <c r="D1178" s="26"/>
    </row>
    <row r="1179" spans="3:4" x14ac:dyDescent="0.2">
      <c r="C1179" s="26"/>
      <c r="D1179" s="26"/>
    </row>
    <row r="1180" spans="3:4" x14ac:dyDescent="0.2">
      <c r="C1180" s="26"/>
      <c r="D1180" s="26"/>
    </row>
    <row r="1181" spans="3:4" x14ac:dyDescent="0.2">
      <c r="C1181" s="26"/>
      <c r="D1181" s="26"/>
    </row>
    <row r="1182" spans="3:4" x14ac:dyDescent="0.2">
      <c r="C1182" s="26"/>
      <c r="D1182" s="26"/>
    </row>
    <row r="1183" spans="3:4" x14ac:dyDescent="0.2">
      <c r="C1183" s="26"/>
      <c r="D1183" s="26"/>
    </row>
    <row r="1184" spans="3:4" x14ac:dyDescent="0.2">
      <c r="C1184" s="26"/>
      <c r="D1184" s="26"/>
    </row>
    <row r="1185" spans="3:4" x14ac:dyDescent="0.2">
      <c r="C1185" s="26"/>
      <c r="D1185" s="26"/>
    </row>
    <row r="1186" spans="3:4" x14ac:dyDescent="0.2">
      <c r="C1186" s="26"/>
      <c r="D1186" s="26"/>
    </row>
    <row r="1187" spans="3:4" x14ac:dyDescent="0.2">
      <c r="C1187" s="26"/>
      <c r="D1187" s="26"/>
    </row>
    <row r="1188" spans="3:4" x14ac:dyDescent="0.2">
      <c r="C1188" s="26"/>
      <c r="D1188" s="26"/>
    </row>
    <row r="1189" spans="3:4" x14ac:dyDescent="0.2">
      <c r="C1189" s="26"/>
      <c r="D1189" s="26"/>
    </row>
    <row r="1190" spans="3:4" x14ac:dyDescent="0.2">
      <c r="C1190" s="26"/>
      <c r="D1190" s="26"/>
    </row>
    <row r="1191" spans="3:4" x14ac:dyDescent="0.2">
      <c r="C1191" s="26"/>
      <c r="D1191" s="26"/>
    </row>
    <row r="1192" spans="3:4" x14ac:dyDescent="0.2">
      <c r="C1192" s="26"/>
      <c r="D1192" s="26"/>
    </row>
    <row r="1193" spans="3:4" x14ac:dyDescent="0.2">
      <c r="C1193" s="26"/>
      <c r="D1193" s="26"/>
    </row>
    <row r="1194" spans="3:4" x14ac:dyDescent="0.2">
      <c r="C1194" s="26"/>
      <c r="D1194" s="26"/>
    </row>
    <row r="1195" spans="3:4" x14ac:dyDescent="0.2">
      <c r="C1195" s="26"/>
      <c r="D1195" s="26"/>
    </row>
    <row r="1196" spans="3:4" x14ac:dyDescent="0.2">
      <c r="C1196" s="26"/>
      <c r="D1196" s="26"/>
    </row>
    <row r="1197" spans="3:4" x14ac:dyDescent="0.2">
      <c r="C1197" s="26"/>
      <c r="D1197" s="26"/>
    </row>
    <row r="1198" spans="3:4" x14ac:dyDescent="0.2">
      <c r="C1198" s="26"/>
      <c r="D1198" s="26"/>
    </row>
    <row r="1199" spans="3:4" x14ac:dyDescent="0.2">
      <c r="C1199" s="26"/>
      <c r="D1199" s="26"/>
    </row>
    <row r="1200" spans="3:4" x14ac:dyDescent="0.2">
      <c r="C1200" s="26"/>
      <c r="D1200" s="26"/>
    </row>
    <row r="1201" spans="3:4" x14ac:dyDescent="0.2">
      <c r="C1201" s="26"/>
      <c r="D1201" s="26"/>
    </row>
    <row r="1202" spans="3:4" x14ac:dyDescent="0.2">
      <c r="C1202" s="26"/>
      <c r="D1202" s="26"/>
    </row>
    <row r="1203" spans="3:4" x14ac:dyDescent="0.2">
      <c r="C1203" s="26"/>
      <c r="D1203" s="26"/>
    </row>
    <row r="1204" spans="3:4" x14ac:dyDescent="0.2">
      <c r="C1204" s="26"/>
      <c r="D1204" s="26"/>
    </row>
    <row r="1205" spans="3:4" x14ac:dyDescent="0.2">
      <c r="C1205" s="26"/>
      <c r="D1205" s="26"/>
    </row>
    <row r="1206" spans="3:4" x14ac:dyDescent="0.2">
      <c r="C1206" s="26"/>
      <c r="D1206" s="26"/>
    </row>
    <row r="1207" spans="3:4" x14ac:dyDescent="0.2">
      <c r="C1207" s="26"/>
      <c r="D1207" s="26"/>
    </row>
    <row r="1208" spans="3:4" x14ac:dyDescent="0.2">
      <c r="C1208" s="26"/>
      <c r="D1208" s="26"/>
    </row>
    <row r="1209" spans="3:4" x14ac:dyDescent="0.2">
      <c r="C1209" s="26"/>
      <c r="D1209" s="26"/>
    </row>
    <row r="1210" spans="3:4" x14ac:dyDescent="0.2">
      <c r="C1210" s="26"/>
      <c r="D1210" s="26"/>
    </row>
    <row r="1211" spans="3:4" x14ac:dyDescent="0.2">
      <c r="C1211" s="26"/>
      <c r="D1211" s="26"/>
    </row>
    <row r="1212" spans="3:4" x14ac:dyDescent="0.2">
      <c r="C1212" s="26"/>
      <c r="D1212" s="26"/>
    </row>
    <row r="1213" spans="3:4" x14ac:dyDescent="0.2">
      <c r="C1213" s="26"/>
      <c r="D1213" s="26"/>
    </row>
    <row r="1214" spans="3:4" x14ac:dyDescent="0.2">
      <c r="C1214" s="26"/>
      <c r="D1214" s="26"/>
    </row>
    <row r="1215" spans="3:4" x14ac:dyDescent="0.2">
      <c r="C1215" s="26"/>
      <c r="D1215" s="26"/>
    </row>
    <row r="1216" spans="3:4" x14ac:dyDescent="0.2">
      <c r="C1216" s="26"/>
      <c r="D1216" s="26"/>
    </row>
    <row r="1217" spans="3:4" x14ac:dyDescent="0.2">
      <c r="C1217" s="26"/>
      <c r="D1217" s="26"/>
    </row>
    <row r="1218" spans="3:4" x14ac:dyDescent="0.2">
      <c r="C1218" s="26"/>
      <c r="D1218" s="26"/>
    </row>
    <row r="1219" spans="3:4" x14ac:dyDescent="0.2">
      <c r="C1219" s="26"/>
      <c r="D1219" s="26"/>
    </row>
    <row r="1220" spans="3:4" x14ac:dyDescent="0.2">
      <c r="C1220" s="26"/>
      <c r="D1220" s="26"/>
    </row>
    <row r="1221" spans="3:4" x14ac:dyDescent="0.2">
      <c r="C1221" s="26"/>
      <c r="D1221" s="26"/>
    </row>
    <row r="1222" spans="3:4" x14ac:dyDescent="0.2">
      <c r="C1222" s="26"/>
      <c r="D1222" s="26"/>
    </row>
    <row r="1223" spans="3:4" x14ac:dyDescent="0.2">
      <c r="C1223" s="26"/>
      <c r="D1223" s="26"/>
    </row>
    <row r="1224" spans="3:4" x14ac:dyDescent="0.2">
      <c r="C1224" s="26"/>
      <c r="D1224" s="26"/>
    </row>
    <row r="1225" spans="3:4" x14ac:dyDescent="0.2">
      <c r="C1225" s="26"/>
      <c r="D1225" s="26"/>
    </row>
    <row r="1226" spans="3:4" x14ac:dyDescent="0.2">
      <c r="C1226" s="26"/>
      <c r="D1226" s="26"/>
    </row>
    <row r="1227" spans="3:4" x14ac:dyDescent="0.2">
      <c r="C1227" s="26"/>
      <c r="D1227" s="26"/>
    </row>
    <row r="1228" spans="3:4" x14ac:dyDescent="0.2">
      <c r="C1228" s="26"/>
      <c r="D1228" s="26"/>
    </row>
    <row r="1229" spans="3:4" x14ac:dyDescent="0.2">
      <c r="C1229" s="26"/>
      <c r="D1229" s="26"/>
    </row>
    <row r="1230" spans="3:4" x14ac:dyDescent="0.2">
      <c r="C1230" s="26"/>
      <c r="D1230" s="26"/>
    </row>
    <row r="1231" spans="3:4" x14ac:dyDescent="0.2">
      <c r="C1231" s="26"/>
      <c r="D1231" s="26"/>
    </row>
    <row r="1232" spans="3:4" x14ac:dyDescent="0.2">
      <c r="C1232" s="26"/>
      <c r="D1232" s="26"/>
    </row>
    <row r="1233" spans="3:4" x14ac:dyDescent="0.2">
      <c r="C1233" s="26"/>
      <c r="D1233" s="26"/>
    </row>
    <row r="1234" spans="3:4" x14ac:dyDescent="0.2">
      <c r="C1234" s="26"/>
      <c r="D1234" s="26"/>
    </row>
    <row r="1235" spans="3:4" x14ac:dyDescent="0.2">
      <c r="C1235" s="26"/>
      <c r="D1235" s="26"/>
    </row>
    <row r="1236" spans="3:4" x14ac:dyDescent="0.2">
      <c r="C1236" s="26"/>
      <c r="D1236" s="26"/>
    </row>
    <row r="1237" spans="3:4" x14ac:dyDescent="0.2">
      <c r="C1237" s="26"/>
      <c r="D1237" s="26"/>
    </row>
    <row r="1238" spans="3:4" x14ac:dyDescent="0.2">
      <c r="C1238" s="26"/>
      <c r="D1238" s="26"/>
    </row>
    <row r="1239" spans="3:4" x14ac:dyDescent="0.2">
      <c r="C1239" s="26"/>
      <c r="D1239" s="26"/>
    </row>
    <row r="1240" spans="3:4" x14ac:dyDescent="0.2">
      <c r="C1240" s="26"/>
      <c r="D1240" s="26"/>
    </row>
    <row r="1241" spans="3:4" x14ac:dyDescent="0.2">
      <c r="C1241" s="26"/>
      <c r="D1241" s="26"/>
    </row>
    <row r="1242" spans="3:4" x14ac:dyDescent="0.2">
      <c r="C1242" s="26"/>
      <c r="D1242" s="26"/>
    </row>
    <row r="1243" spans="3:4" x14ac:dyDescent="0.2">
      <c r="C1243" s="26"/>
      <c r="D1243" s="26"/>
    </row>
    <row r="1244" spans="3:4" x14ac:dyDescent="0.2">
      <c r="C1244" s="26"/>
      <c r="D1244" s="26"/>
    </row>
    <row r="1245" spans="3:4" x14ac:dyDescent="0.2">
      <c r="C1245" s="26"/>
      <c r="D1245" s="26"/>
    </row>
    <row r="1246" spans="3:4" x14ac:dyDescent="0.2">
      <c r="C1246" s="26"/>
      <c r="D1246" s="26"/>
    </row>
    <row r="1247" spans="3:4" x14ac:dyDescent="0.2">
      <c r="C1247" s="26"/>
      <c r="D1247" s="26"/>
    </row>
    <row r="1248" spans="3:4" x14ac:dyDescent="0.2">
      <c r="C1248" s="26"/>
      <c r="D1248" s="26"/>
    </row>
    <row r="1249" spans="3:4" x14ac:dyDescent="0.2">
      <c r="C1249" s="26"/>
      <c r="D1249" s="26"/>
    </row>
    <row r="1250" spans="3:4" x14ac:dyDescent="0.2">
      <c r="C1250" s="26"/>
      <c r="D1250" s="26"/>
    </row>
    <row r="1251" spans="3:4" x14ac:dyDescent="0.2">
      <c r="C1251" s="26"/>
      <c r="D1251" s="26"/>
    </row>
    <row r="1252" spans="3:4" x14ac:dyDescent="0.2">
      <c r="C1252" s="26"/>
      <c r="D1252" s="26"/>
    </row>
    <row r="1253" spans="3:4" x14ac:dyDescent="0.2">
      <c r="C1253" s="26"/>
      <c r="D1253" s="26"/>
    </row>
    <row r="1254" spans="3:4" x14ac:dyDescent="0.2">
      <c r="C1254" s="26"/>
      <c r="D1254" s="26"/>
    </row>
    <row r="1255" spans="3:4" x14ac:dyDescent="0.2">
      <c r="C1255" s="26"/>
      <c r="D1255" s="26"/>
    </row>
    <row r="1256" spans="3:4" x14ac:dyDescent="0.2">
      <c r="C1256" s="26"/>
      <c r="D1256" s="26"/>
    </row>
    <row r="1257" spans="3:4" x14ac:dyDescent="0.2">
      <c r="C1257" s="26"/>
      <c r="D1257" s="26"/>
    </row>
    <row r="1258" spans="3:4" x14ac:dyDescent="0.2">
      <c r="C1258" s="26"/>
      <c r="D1258" s="26"/>
    </row>
    <row r="1259" spans="3:4" x14ac:dyDescent="0.2">
      <c r="C1259" s="26"/>
      <c r="D1259" s="26"/>
    </row>
    <row r="1260" spans="3:4" x14ac:dyDescent="0.2">
      <c r="C1260" s="26"/>
      <c r="D1260" s="26"/>
    </row>
    <row r="1261" spans="3:4" x14ac:dyDescent="0.2">
      <c r="C1261" s="26"/>
      <c r="D1261" s="26"/>
    </row>
    <row r="1262" spans="3:4" x14ac:dyDescent="0.2">
      <c r="C1262" s="26"/>
      <c r="D1262" s="26"/>
    </row>
    <row r="1263" spans="3:4" x14ac:dyDescent="0.2">
      <c r="C1263" s="26"/>
      <c r="D1263" s="26"/>
    </row>
    <row r="1264" spans="3:4" x14ac:dyDescent="0.2">
      <c r="C1264" s="26"/>
      <c r="D1264" s="26"/>
    </row>
    <row r="1265" spans="3:4" x14ac:dyDescent="0.2">
      <c r="C1265" s="26"/>
      <c r="D1265" s="26"/>
    </row>
    <row r="1266" spans="3:4" x14ac:dyDescent="0.2">
      <c r="C1266" s="26"/>
      <c r="D1266" s="26"/>
    </row>
    <row r="1267" spans="3:4" x14ac:dyDescent="0.2">
      <c r="C1267" s="26"/>
      <c r="D1267" s="26"/>
    </row>
    <row r="1268" spans="3:4" x14ac:dyDescent="0.2">
      <c r="C1268" s="26"/>
      <c r="D1268" s="26"/>
    </row>
    <row r="1269" spans="3:4" x14ac:dyDescent="0.2">
      <c r="C1269" s="26"/>
      <c r="D1269" s="26"/>
    </row>
    <row r="1270" spans="3:4" x14ac:dyDescent="0.2">
      <c r="C1270" s="26"/>
      <c r="D1270" s="26"/>
    </row>
    <row r="1271" spans="3:4" x14ac:dyDescent="0.2">
      <c r="C1271" s="26"/>
      <c r="D1271" s="26"/>
    </row>
    <row r="1272" spans="3:4" x14ac:dyDescent="0.2">
      <c r="C1272" s="26"/>
      <c r="D1272" s="26"/>
    </row>
    <row r="1273" spans="3:4" x14ac:dyDescent="0.2">
      <c r="C1273" s="26"/>
      <c r="D1273" s="26"/>
    </row>
    <row r="1274" spans="3:4" x14ac:dyDescent="0.2">
      <c r="C1274" s="26"/>
      <c r="D1274" s="26"/>
    </row>
    <row r="1275" spans="3:4" x14ac:dyDescent="0.2">
      <c r="C1275" s="26"/>
      <c r="D1275" s="26"/>
    </row>
    <row r="1276" spans="3:4" x14ac:dyDescent="0.2">
      <c r="C1276" s="26"/>
      <c r="D1276" s="26"/>
    </row>
    <row r="1277" spans="3:4" x14ac:dyDescent="0.2">
      <c r="C1277" s="26"/>
      <c r="D1277" s="26"/>
    </row>
    <row r="1278" spans="3:4" x14ac:dyDescent="0.2">
      <c r="C1278" s="26"/>
      <c r="D1278" s="26"/>
    </row>
    <row r="1279" spans="3:4" x14ac:dyDescent="0.2">
      <c r="C1279" s="26"/>
      <c r="D1279" s="26"/>
    </row>
    <row r="1280" spans="3:4" x14ac:dyDescent="0.2">
      <c r="C1280" s="26"/>
      <c r="D1280" s="26"/>
    </row>
    <row r="1281" spans="3:4" x14ac:dyDescent="0.2">
      <c r="C1281" s="26"/>
      <c r="D1281" s="26"/>
    </row>
    <row r="1282" spans="3:4" x14ac:dyDescent="0.2">
      <c r="C1282" s="26"/>
      <c r="D1282" s="26"/>
    </row>
    <row r="1283" spans="3:4" x14ac:dyDescent="0.2">
      <c r="C1283" s="26"/>
      <c r="D1283" s="26"/>
    </row>
    <row r="1284" spans="3:4" x14ac:dyDescent="0.2">
      <c r="C1284" s="26"/>
      <c r="D1284" s="26"/>
    </row>
    <row r="1285" spans="3:4" x14ac:dyDescent="0.2">
      <c r="C1285" s="26"/>
      <c r="D1285" s="26"/>
    </row>
    <row r="1286" spans="3:4" x14ac:dyDescent="0.2">
      <c r="C1286" s="26"/>
      <c r="D1286" s="26"/>
    </row>
    <row r="1287" spans="3:4" x14ac:dyDescent="0.2">
      <c r="C1287" s="26"/>
      <c r="D1287" s="26"/>
    </row>
    <row r="1288" spans="3:4" x14ac:dyDescent="0.2">
      <c r="C1288" s="26"/>
      <c r="D1288" s="26"/>
    </row>
    <row r="1289" spans="3:4" x14ac:dyDescent="0.2">
      <c r="C1289" s="26"/>
      <c r="D1289" s="26"/>
    </row>
    <row r="1290" spans="3:4" x14ac:dyDescent="0.2">
      <c r="C1290" s="26"/>
      <c r="D1290" s="26"/>
    </row>
    <row r="1291" spans="3:4" x14ac:dyDescent="0.2">
      <c r="C1291" s="26"/>
      <c r="D1291" s="26"/>
    </row>
    <row r="1292" spans="3:4" x14ac:dyDescent="0.2">
      <c r="C1292" s="26"/>
      <c r="D1292" s="26"/>
    </row>
    <row r="1293" spans="3:4" x14ac:dyDescent="0.2">
      <c r="C1293" s="26"/>
      <c r="D1293" s="26"/>
    </row>
    <row r="1294" spans="3:4" x14ac:dyDescent="0.2">
      <c r="C1294" s="26"/>
      <c r="D1294" s="26"/>
    </row>
    <row r="1295" spans="3:4" x14ac:dyDescent="0.2">
      <c r="C1295" s="26"/>
      <c r="D1295" s="26"/>
    </row>
    <row r="1296" spans="3:4" x14ac:dyDescent="0.2">
      <c r="C1296" s="26"/>
      <c r="D1296" s="26"/>
    </row>
    <row r="1297" spans="3:4" x14ac:dyDescent="0.2">
      <c r="C1297" s="26"/>
      <c r="D1297" s="26"/>
    </row>
    <row r="1298" spans="3:4" x14ac:dyDescent="0.2">
      <c r="C1298" s="26"/>
      <c r="D1298" s="26"/>
    </row>
    <row r="1299" spans="3:4" x14ac:dyDescent="0.2">
      <c r="C1299" s="26"/>
      <c r="D1299" s="26"/>
    </row>
    <row r="1300" spans="3:4" x14ac:dyDescent="0.2">
      <c r="C1300" s="26"/>
      <c r="D1300" s="26"/>
    </row>
    <row r="1301" spans="3:4" x14ac:dyDescent="0.2">
      <c r="C1301" s="26"/>
      <c r="D1301" s="26"/>
    </row>
    <row r="1302" spans="3:4" x14ac:dyDescent="0.2">
      <c r="C1302" s="26"/>
      <c r="D1302" s="26"/>
    </row>
    <row r="1303" spans="3:4" x14ac:dyDescent="0.2">
      <c r="C1303" s="26"/>
      <c r="D1303" s="26"/>
    </row>
    <row r="1304" spans="3:4" x14ac:dyDescent="0.2">
      <c r="C1304" s="26"/>
      <c r="D1304" s="26"/>
    </row>
    <row r="1305" spans="3:4" x14ac:dyDescent="0.2">
      <c r="C1305" s="26"/>
      <c r="D1305" s="26"/>
    </row>
    <row r="1306" spans="3:4" x14ac:dyDescent="0.2">
      <c r="C1306" s="26"/>
      <c r="D1306" s="26"/>
    </row>
    <row r="1307" spans="3:4" x14ac:dyDescent="0.2">
      <c r="C1307" s="26"/>
      <c r="D1307" s="26"/>
    </row>
    <row r="1308" spans="3:4" x14ac:dyDescent="0.2">
      <c r="C1308" s="26"/>
      <c r="D1308" s="26"/>
    </row>
    <row r="1309" spans="3:4" x14ac:dyDescent="0.2">
      <c r="C1309" s="26"/>
      <c r="D1309" s="26"/>
    </row>
    <row r="1310" spans="3:4" x14ac:dyDescent="0.2">
      <c r="C1310" s="26"/>
      <c r="D1310" s="26"/>
    </row>
    <row r="1311" spans="3:4" x14ac:dyDescent="0.2">
      <c r="C1311" s="26"/>
      <c r="D1311" s="26"/>
    </row>
    <row r="1312" spans="3:4" x14ac:dyDescent="0.2">
      <c r="C1312" s="26"/>
      <c r="D1312" s="26"/>
    </row>
    <row r="1313" spans="3:4" x14ac:dyDescent="0.2">
      <c r="C1313" s="26"/>
      <c r="D1313" s="26"/>
    </row>
    <row r="1314" spans="3:4" x14ac:dyDescent="0.2">
      <c r="C1314" s="26"/>
      <c r="D1314" s="26"/>
    </row>
    <row r="1315" spans="3:4" x14ac:dyDescent="0.2">
      <c r="C1315" s="26"/>
      <c r="D1315" s="26"/>
    </row>
    <row r="1316" spans="3:4" x14ac:dyDescent="0.2">
      <c r="C1316" s="26"/>
      <c r="D1316" s="26"/>
    </row>
    <row r="1317" spans="3:4" x14ac:dyDescent="0.2">
      <c r="C1317" s="26"/>
      <c r="D1317" s="26"/>
    </row>
    <row r="1318" spans="3:4" x14ac:dyDescent="0.2">
      <c r="C1318" s="26"/>
      <c r="D1318" s="26"/>
    </row>
    <row r="1319" spans="3:4" x14ac:dyDescent="0.2">
      <c r="C1319" s="26"/>
      <c r="D1319" s="26"/>
    </row>
    <row r="1320" spans="3:4" x14ac:dyDescent="0.2">
      <c r="C1320" s="26"/>
      <c r="D1320" s="26"/>
    </row>
    <row r="1321" spans="3:4" x14ac:dyDescent="0.2">
      <c r="C1321" s="26"/>
      <c r="D1321" s="26"/>
    </row>
    <row r="1322" spans="3:4" x14ac:dyDescent="0.2">
      <c r="C1322" s="26"/>
      <c r="D1322" s="26"/>
    </row>
    <row r="1323" spans="3:4" x14ac:dyDescent="0.2">
      <c r="C1323" s="26"/>
      <c r="D1323" s="26"/>
    </row>
    <row r="1324" spans="3:4" x14ac:dyDescent="0.2">
      <c r="C1324" s="26"/>
      <c r="D1324" s="26"/>
    </row>
    <row r="1325" spans="3:4" x14ac:dyDescent="0.2">
      <c r="C1325" s="26"/>
      <c r="D1325" s="26"/>
    </row>
    <row r="1326" spans="3:4" x14ac:dyDescent="0.2">
      <c r="C1326" s="26"/>
      <c r="D1326" s="26"/>
    </row>
    <row r="1327" spans="3:4" x14ac:dyDescent="0.2">
      <c r="C1327" s="26"/>
      <c r="D1327" s="26"/>
    </row>
    <row r="1328" spans="3:4" x14ac:dyDescent="0.2">
      <c r="C1328" s="26"/>
      <c r="D1328" s="26"/>
    </row>
    <row r="1329" spans="3:4" x14ac:dyDescent="0.2">
      <c r="C1329" s="26"/>
      <c r="D1329" s="26"/>
    </row>
    <row r="1330" spans="3:4" x14ac:dyDescent="0.2">
      <c r="C1330" s="26"/>
      <c r="D1330" s="26"/>
    </row>
    <row r="1331" spans="3:4" x14ac:dyDescent="0.2">
      <c r="C1331" s="26"/>
      <c r="D1331" s="26"/>
    </row>
    <row r="1332" spans="3:4" x14ac:dyDescent="0.2">
      <c r="C1332" s="26"/>
      <c r="D1332" s="26"/>
    </row>
    <row r="1333" spans="3:4" x14ac:dyDescent="0.2">
      <c r="C1333" s="26"/>
      <c r="D1333" s="26"/>
    </row>
    <row r="1334" spans="3:4" x14ac:dyDescent="0.2">
      <c r="C1334" s="26"/>
      <c r="D1334" s="26"/>
    </row>
    <row r="1335" spans="3:4" x14ac:dyDescent="0.2">
      <c r="C1335" s="26"/>
      <c r="D1335" s="26"/>
    </row>
    <row r="1336" spans="3:4" x14ac:dyDescent="0.2">
      <c r="C1336" s="26"/>
      <c r="D1336" s="26"/>
    </row>
    <row r="1337" spans="3:4" x14ac:dyDescent="0.2">
      <c r="C1337" s="26"/>
      <c r="D1337" s="26"/>
    </row>
    <row r="1338" spans="3:4" x14ac:dyDescent="0.2">
      <c r="C1338" s="26"/>
      <c r="D1338" s="26"/>
    </row>
    <row r="1339" spans="3:4" x14ac:dyDescent="0.2">
      <c r="C1339" s="26"/>
      <c r="D1339" s="26"/>
    </row>
    <row r="1340" spans="3:4" x14ac:dyDescent="0.2">
      <c r="C1340" s="26"/>
      <c r="D1340" s="26"/>
    </row>
    <row r="1341" spans="3:4" x14ac:dyDescent="0.2">
      <c r="C1341" s="26"/>
      <c r="D1341" s="26"/>
    </row>
    <row r="1342" spans="3:4" x14ac:dyDescent="0.2">
      <c r="C1342" s="26"/>
      <c r="D1342" s="26"/>
    </row>
    <row r="1343" spans="3:4" x14ac:dyDescent="0.2">
      <c r="C1343" s="26"/>
      <c r="D1343" s="26"/>
    </row>
    <row r="1344" spans="3:4" x14ac:dyDescent="0.2">
      <c r="C1344" s="26"/>
      <c r="D1344" s="26"/>
    </row>
    <row r="1345" spans="3:4" x14ac:dyDescent="0.2">
      <c r="C1345" s="26"/>
      <c r="D1345" s="26"/>
    </row>
    <row r="1346" spans="3:4" x14ac:dyDescent="0.2">
      <c r="C1346" s="26"/>
      <c r="D1346" s="26"/>
    </row>
    <row r="1347" spans="3:4" x14ac:dyDescent="0.2">
      <c r="C1347" s="26"/>
      <c r="D1347" s="26"/>
    </row>
    <row r="1348" spans="3:4" x14ac:dyDescent="0.2">
      <c r="C1348" s="26"/>
      <c r="D1348" s="26"/>
    </row>
    <row r="1349" spans="3:4" x14ac:dyDescent="0.2">
      <c r="C1349" s="26"/>
      <c r="D1349" s="26"/>
    </row>
    <row r="1350" spans="3:4" x14ac:dyDescent="0.2">
      <c r="C1350" s="26"/>
      <c r="D1350" s="26"/>
    </row>
    <row r="1351" spans="3:4" x14ac:dyDescent="0.2">
      <c r="C1351" s="26"/>
      <c r="D1351" s="26"/>
    </row>
    <row r="1352" spans="3:4" x14ac:dyDescent="0.2">
      <c r="C1352" s="26"/>
      <c r="D1352" s="26"/>
    </row>
    <row r="1353" spans="3:4" x14ac:dyDescent="0.2">
      <c r="C1353" s="26"/>
      <c r="D1353" s="26"/>
    </row>
    <row r="1354" spans="3:4" x14ac:dyDescent="0.2">
      <c r="C1354" s="26"/>
      <c r="D1354" s="26"/>
    </row>
    <row r="1355" spans="3:4" x14ac:dyDescent="0.2">
      <c r="C1355" s="26"/>
      <c r="D1355" s="26"/>
    </row>
    <row r="1356" spans="3:4" x14ac:dyDescent="0.2">
      <c r="C1356" s="26"/>
      <c r="D1356" s="26"/>
    </row>
    <row r="1357" spans="3:4" x14ac:dyDescent="0.2">
      <c r="C1357" s="26"/>
      <c r="D1357" s="26"/>
    </row>
    <row r="1358" spans="3:4" x14ac:dyDescent="0.2">
      <c r="C1358" s="26"/>
      <c r="D1358" s="26"/>
    </row>
    <row r="1359" spans="3:4" x14ac:dyDescent="0.2">
      <c r="C1359" s="26"/>
      <c r="D1359" s="26"/>
    </row>
    <row r="1360" spans="3:4" x14ac:dyDescent="0.2">
      <c r="C1360" s="26"/>
      <c r="D1360" s="26"/>
    </row>
    <row r="1361" spans="3:4" x14ac:dyDescent="0.2">
      <c r="C1361" s="26"/>
      <c r="D1361" s="26"/>
    </row>
    <row r="1362" spans="3:4" x14ac:dyDescent="0.2">
      <c r="C1362" s="26"/>
      <c r="D1362" s="26"/>
    </row>
    <row r="1363" spans="3:4" x14ac:dyDescent="0.2">
      <c r="C1363" s="26"/>
      <c r="D1363" s="26"/>
    </row>
    <row r="1364" spans="3:4" x14ac:dyDescent="0.2">
      <c r="C1364" s="26"/>
      <c r="D1364" s="26"/>
    </row>
    <row r="1365" spans="3:4" x14ac:dyDescent="0.2">
      <c r="C1365" s="26"/>
      <c r="D1365" s="26"/>
    </row>
    <row r="1366" spans="3:4" x14ac:dyDescent="0.2">
      <c r="C1366" s="26"/>
      <c r="D1366" s="26"/>
    </row>
    <row r="1367" spans="3:4" x14ac:dyDescent="0.2">
      <c r="C1367" s="26"/>
      <c r="D1367" s="26"/>
    </row>
    <row r="1368" spans="3:4" x14ac:dyDescent="0.2">
      <c r="C1368" s="26"/>
      <c r="D1368" s="26"/>
    </row>
    <row r="1369" spans="3:4" x14ac:dyDescent="0.2">
      <c r="C1369" s="26"/>
      <c r="D1369" s="26"/>
    </row>
    <row r="1370" spans="3:4" x14ac:dyDescent="0.2">
      <c r="C1370" s="26"/>
      <c r="D1370" s="26"/>
    </row>
    <row r="1371" spans="3:4" x14ac:dyDescent="0.2">
      <c r="C1371" s="26"/>
      <c r="D1371" s="26"/>
    </row>
    <row r="1372" spans="3:4" x14ac:dyDescent="0.2">
      <c r="C1372" s="26"/>
      <c r="D1372" s="26"/>
    </row>
    <row r="1373" spans="3:4" x14ac:dyDescent="0.2">
      <c r="C1373" s="26"/>
      <c r="D1373" s="26"/>
    </row>
    <row r="1374" spans="3:4" x14ac:dyDescent="0.2">
      <c r="C1374" s="26"/>
      <c r="D1374" s="26"/>
    </row>
    <row r="1375" spans="3:4" x14ac:dyDescent="0.2">
      <c r="C1375" s="26"/>
      <c r="D1375" s="26"/>
    </row>
    <row r="1376" spans="3:4" x14ac:dyDescent="0.2">
      <c r="C1376" s="26"/>
      <c r="D1376" s="26"/>
    </row>
    <row r="1377" spans="3:4" x14ac:dyDescent="0.2">
      <c r="C1377" s="26"/>
      <c r="D1377" s="26"/>
    </row>
    <row r="1378" spans="3:4" x14ac:dyDescent="0.2">
      <c r="C1378" s="26"/>
      <c r="D1378" s="26"/>
    </row>
    <row r="1379" spans="3:4" x14ac:dyDescent="0.2">
      <c r="C1379" s="26"/>
      <c r="D1379" s="26"/>
    </row>
    <row r="1380" spans="3:4" x14ac:dyDescent="0.2">
      <c r="C1380" s="26"/>
      <c r="D1380" s="26"/>
    </row>
    <row r="1381" spans="3:4" x14ac:dyDescent="0.2">
      <c r="C1381" s="26"/>
      <c r="D1381" s="26"/>
    </row>
    <row r="1382" spans="3:4" x14ac:dyDescent="0.2">
      <c r="C1382" s="26"/>
      <c r="D1382" s="26"/>
    </row>
    <row r="1383" spans="3:4" x14ac:dyDescent="0.2">
      <c r="C1383" s="26"/>
      <c r="D1383" s="26"/>
    </row>
    <row r="1384" spans="3:4" x14ac:dyDescent="0.2">
      <c r="C1384" s="26"/>
      <c r="D1384" s="26"/>
    </row>
    <row r="1385" spans="3:4" x14ac:dyDescent="0.2">
      <c r="C1385" s="26"/>
      <c r="D1385" s="26"/>
    </row>
    <row r="1386" spans="3:4" x14ac:dyDescent="0.2">
      <c r="C1386" s="26"/>
      <c r="D1386" s="26"/>
    </row>
    <row r="1387" spans="3:4" x14ac:dyDescent="0.2">
      <c r="C1387" s="26"/>
      <c r="D1387" s="26"/>
    </row>
    <row r="1388" spans="3:4" x14ac:dyDescent="0.2">
      <c r="C1388" s="26"/>
      <c r="D1388" s="26"/>
    </row>
    <row r="1389" spans="3:4" x14ac:dyDescent="0.2">
      <c r="C1389" s="26"/>
      <c r="D1389" s="26"/>
    </row>
    <row r="1390" spans="3:4" x14ac:dyDescent="0.2">
      <c r="C1390" s="26"/>
      <c r="D1390" s="26"/>
    </row>
    <row r="1391" spans="3:4" x14ac:dyDescent="0.2">
      <c r="C1391" s="26"/>
      <c r="D1391" s="26"/>
    </row>
    <row r="1392" spans="3:4" x14ac:dyDescent="0.2">
      <c r="C1392" s="26"/>
      <c r="D1392" s="26"/>
    </row>
    <row r="1393" spans="3:4" x14ac:dyDescent="0.2">
      <c r="C1393" s="26"/>
      <c r="D1393" s="26"/>
    </row>
    <row r="1394" spans="3:4" x14ac:dyDescent="0.2">
      <c r="C1394" s="26"/>
      <c r="D1394" s="26"/>
    </row>
    <row r="1395" spans="3:4" x14ac:dyDescent="0.2">
      <c r="C1395" s="26"/>
      <c r="D1395" s="26"/>
    </row>
    <row r="1396" spans="3:4" x14ac:dyDescent="0.2">
      <c r="C1396" s="26"/>
      <c r="D1396" s="26"/>
    </row>
    <row r="1397" spans="3:4" x14ac:dyDescent="0.2">
      <c r="C1397" s="26"/>
      <c r="D1397" s="26"/>
    </row>
    <row r="1398" spans="3:4" x14ac:dyDescent="0.2">
      <c r="C1398" s="26"/>
      <c r="D1398" s="26"/>
    </row>
    <row r="1399" spans="3:4" x14ac:dyDescent="0.2">
      <c r="C1399" s="26"/>
      <c r="D1399" s="26"/>
    </row>
    <row r="1400" spans="3:4" x14ac:dyDescent="0.2">
      <c r="C1400" s="26"/>
      <c r="D1400" s="26"/>
    </row>
    <row r="1401" spans="3:4" x14ac:dyDescent="0.2">
      <c r="C1401" s="26"/>
      <c r="D1401" s="26"/>
    </row>
    <row r="1402" spans="3:4" x14ac:dyDescent="0.2">
      <c r="C1402" s="26"/>
      <c r="D1402" s="26"/>
    </row>
    <row r="1403" spans="3:4" x14ac:dyDescent="0.2">
      <c r="C1403" s="26"/>
      <c r="D1403" s="26"/>
    </row>
    <row r="1404" spans="3:4" x14ac:dyDescent="0.2">
      <c r="C1404" s="26"/>
      <c r="D1404" s="26"/>
    </row>
    <row r="1405" spans="3:4" x14ac:dyDescent="0.2">
      <c r="C1405" s="26"/>
      <c r="D1405" s="26"/>
    </row>
    <row r="1406" spans="3:4" x14ac:dyDescent="0.2">
      <c r="C1406" s="26"/>
      <c r="D1406" s="26"/>
    </row>
    <row r="1407" spans="3:4" x14ac:dyDescent="0.2">
      <c r="C1407" s="26"/>
      <c r="D1407" s="26"/>
    </row>
    <row r="1408" spans="3:4" x14ac:dyDescent="0.2">
      <c r="C1408" s="26"/>
      <c r="D1408" s="26"/>
    </row>
    <row r="1409" spans="3:4" x14ac:dyDescent="0.2">
      <c r="C1409" s="26"/>
      <c r="D1409" s="26"/>
    </row>
    <row r="1410" spans="3:4" x14ac:dyDescent="0.2">
      <c r="C1410" s="26"/>
      <c r="D1410" s="26"/>
    </row>
    <row r="1411" spans="3:4" x14ac:dyDescent="0.2">
      <c r="C1411" s="26"/>
      <c r="D1411" s="26"/>
    </row>
    <row r="1412" spans="3:4" x14ac:dyDescent="0.2">
      <c r="C1412" s="26"/>
      <c r="D1412" s="26"/>
    </row>
    <row r="1413" spans="3:4" x14ac:dyDescent="0.2">
      <c r="C1413" s="26"/>
      <c r="D1413" s="26"/>
    </row>
    <row r="1414" spans="3:4" x14ac:dyDescent="0.2">
      <c r="C1414" s="26"/>
      <c r="D1414" s="26"/>
    </row>
    <row r="1415" spans="3:4" x14ac:dyDescent="0.2">
      <c r="C1415" s="26"/>
      <c r="D1415" s="26"/>
    </row>
    <row r="1416" spans="3:4" x14ac:dyDescent="0.2">
      <c r="C1416" s="26"/>
      <c r="D1416" s="26"/>
    </row>
    <row r="1417" spans="3:4" x14ac:dyDescent="0.2">
      <c r="C1417" s="26"/>
      <c r="D1417" s="26"/>
    </row>
    <row r="1418" spans="3:4" x14ac:dyDescent="0.2">
      <c r="C1418" s="26"/>
      <c r="D1418" s="26"/>
    </row>
    <row r="1419" spans="3:4" x14ac:dyDescent="0.2">
      <c r="C1419" s="26"/>
      <c r="D1419" s="26"/>
    </row>
    <row r="1420" spans="3:4" x14ac:dyDescent="0.2">
      <c r="C1420" s="26"/>
      <c r="D1420" s="26"/>
    </row>
    <row r="1421" spans="3:4" x14ac:dyDescent="0.2">
      <c r="C1421" s="26"/>
      <c r="D1421" s="26"/>
    </row>
    <row r="1422" spans="3:4" x14ac:dyDescent="0.2">
      <c r="C1422" s="26"/>
      <c r="D1422" s="26"/>
    </row>
    <row r="1423" spans="3:4" x14ac:dyDescent="0.2">
      <c r="C1423" s="26"/>
      <c r="D1423" s="26"/>
    </row>
    <row r="1424" spans="3:4" x14ac:dyDescent="0.2">
      <c r="C1424" s="26"/>
      <c r="D1424" s="26"/>
    </row>
    <row r="1425" spans="3:4" x14ac:dyDescent="0.2">
      <c r="C1425" s="26"/>
      <c r="D1425" s="26"/>
    </row>
    <row r="1426" spans="3:4" x14ac:dyDescent="0.2">
      <c r="C1426" s="26"/>
      <c r="D1426" s="26"/>
    </row>
    <row r="1427" spans="3:4" x14ac:dyDescent="0.2">
      <c r="C1427" s="26"/>
      <c r="D1427" s="26"/>
    </row>
    <row r="1428" spans="3:4" x14ac:dyDescent="0.2">
      <c r="C1428" s="26"/>
      <c r="D1428" s="26"/>
    </row>
    <row r="1429" spans="3:4" x14ac:dyDescent="0.2">
      <c r="C1429" s="26"/>
      <c r="D1429" s="26"/>
    </row>
    <row r="1430" spans="3:4" x14ac:dyDescent="0.2">
      <c r="C1430" s="26"/>
      <c r="D1430" s="26"/>
    </row>
    <row r="1431" spans="3:4" x14ac:dyDescent="0.2">
      <c r="C1431" s="26"/>
      <c r="D1431" s="26"/>
    </row>
    <row r="1432" spans="3:4" x14ac:dyDescent="0.2">
      <c r="C1432" s="26"/>
      <c r="D1432" s="26"/>
    </row>
    <row r="1433" spans="3:4" x14ac:dyDescent="0.2">
      <c r="C1433" s="26"/>
      <c r="D1433" s="26"/>
    </row>
    <row r="1434" spans="3:4" x14ac:dyDescent="0.2">
      <c r="C1434" s="26"/>
      <c r="D1434" s="26"/>
    </row>
    <row r="1435" spans="3:4" x14ac:dyDescent="0.2">
      <c r="C1435" s="26"/>
      <c r="D1435" s="26"/>
    </row>
    <row r="1436" spans="3:4" x14ac:dyDescent="0.2">
      <c r="C1436" s="26"/>
      <c r="D1436" s="26"/>
    </row>
    <row r="1437" spans="3:4" x14ac:dyDescent="0.2">
      <c r="C1437" s="26"/>
      <c r="D1437" s="26"/>
    </row>
    <row r="1438" spans="3:4" x14ac:dyDescent="0.2">
      <c r="C1438" s="26"/>
      <c r="D1438" s="26"/>
    </row>
    <row r="1439" spans="3:4" x14ac:dyDescent="0.2">
      <c r="C1439" s="26"/>
      <c r="D1439" s="26"/>
    </row>
    <row r="1440" spans="3:4" x14ac:dyDescent="0.2">
      <c r="C1440" s="26"/>
      <c r="D1440" s="26"/>
    </row>
    <row r="1441" spans="3:4" x14ac:dyDescent="0.2">
      <c r="C1441" s="26"/>
      <c r="D1441" s="26"/>
    </row>
    <row r="1442" spans="3:4" x14ac:dyDescent="0.2">
      <c r="C1442" s="26"/>
      <c r="D1442" s="26"/>
    </row>
    <row r="1443" spans="3:4" x14ac:dyDescent="0.2">
      <c r="C1443" s="26"/>
      <c r="D1443" s="26"/>
    </row>
    <row r="1444" spans="3:4" x14ac:dyDescent="0.2">
      <c r="C1444" s="26"/>
      <c r="D1444" s="26"/>
    </row>
    <row r="1445" spans="3:4" x14ac:dyDescent="0.2">
      <c r="C1445" s="26"/>
      <c r="D1445" s="26"/>
    </row>
    <row r="1446" spans="3:4" x14ac:dyDescent="0.2">
      <c r="C1446" s="26"/>
      <c r="D1446" s="26"/>
    </row>
    <row r="1447" spans="3:4" x14ac:dyDescent="0.2">
      <c r="C1447" s="26"/>
      <c r="D1447" s="26"/>
    </row>
    <row r="1448" spans="3:4" x14ac:dyDescent="0.2">
      <c r="C1448" s="26"/>
      <c r="D1448" s="26"/>
    </row>
    <row r="1449" spans="3:4" x14ac:dyDescent="0.2">
      <c r="C1449" s="26"/>
      <c r="D1449" s="26"/>
    </row>
    <row r="1450" spans="3:4" x14ac:dyDescent="0.2">
      <c r="C1450" s="26"/>
      <c r="D1450" s="26"/>
    </row>
    <row r="1451" spans="3:4" x14ac:dyDescent="0.2">
      <c r="C1451" s="26"/>
      <c r="D1451" s="26"/>
    </row>
    <row r="1452" spans="3:4" x14ac:dyDescent="0.2">
      <c r="C1452" s="26"/>
      <c r="D1452" s="26"/>
    </row>
    <row r="1453" spans="3:4" x14ac:dyDescent="0.2">
      <c r="C1453" s="26"/>
      <c r="D1453" s="26"/>
    </row>
    <row r="1454" spans="3:4" x14ac:dyDescent="0.2">
      <c r="C1454" s="26"/>
      <c r="D1454" s="26"/>
    </row>
    <row r="1455" spans="3:4" x14ac:dyDescent="0.2">
      <c r="C1455" s="26"/>
      <c r="D1455" s="26"/>
    </row>
    <row r="1456" spans="3:4" x14ac:dyDescent="0.2">
      <c r="C1456" s="26"/>
      <c r="D1456" s="26"/>
    </row>
    <row r="1457" spans="3:4" x14ac:dyDescent="0.2">
      <c r="C1457" s="26"/>
      <c r="D1457" s="26"/>
    </row>
    <row r="1458" spans="3:4" x14ac:dyDescent="0.2">
      <c r="C1458" s="26"/>
      <c r="D1458" s="26"/>
    </row>
    <row r="1459" spans="3:4" x14ac:dyDescent="0.2">
      <c r="C1459" s="26"/>
      <c r="D1459" s="26"/>
    </row>
    <row r="1460" spans="3:4" x14ac:dyDescent="0.2">
      <c r="C1460" s="26"/>
      <c r="D1460" s="26"/>
    </row>
    <row r="1461" spans="3:4" x14ac:dyDescent="0.2">
      <c r="C1461" s="26"/>
      <c r="D1461" s="26"/>
    </row>
    <row r="1462" spans="3:4" x14ac:dyDescent="0.2">
      <c r="C1462" s="26"/>
      <c r="D1462" s="26"/>
    </row>
    <row r="1463" spans="3:4" x14ac:dyDescent="0.2">
      <c r="C1463" s="26"/>
      <c r="D1463" s="26"/>
    </row>
    <row r="1464" spans="3:4" x14ac:dyDescent="0.2">
      <c r="C1464" s="26"/>
      <c r="D1464" s="26"/>
    </row>
    <row r="1465" spans="3:4" x14ac:dyDescent="0.2">
      <c r="C1465" s="26"/>
      <c r="D1465" s="26"/>
    </row>
    <row r="1466" spans="3:4" x14ac:dyDescent="0.2">
      <c r="C1466" s="26"/>
      <c r="D1466" s="26"/>
    </row>
    <row r="1467" spans="3:4" x14ac:dyDescent="0.2">
      <c r="C1467" s="26"/>
      <c r="D1467" s="26"/>
    </row>
    <row r="1468" spans="3:4" x14ac:dyDescent="0.2">
      <c r="C1468" s="26"/>
      <c r="D1468" s="26"/>
    </row>
    <row r="1469" spans="3:4" x14ac:dyDescent="0.2">
      <c r="C1469" s="26"/>
      <c r="D1469" s="26"/>
    </row>
    <row r="1470" spans="3:4" x14ac:dyDescent="0.2">
      <c r="C1470" s="26"/>
      <c r="D1470" s="26"/>
    </row>
    <row r="1471" spans="3:4" x14ac:dyDescent="0.2">
      <c r="C1471" s="26"/>
      <c r="D1471" s="26"/>
    </row>
    <row r="1472" spans="3:4" x14ac:dyDescent="0.2">
      <c r="C1472" s="26"/>
      <c r="D1472" s="26"/>
    </row>
    <row r="1473" spans="3:4" x14ac:dyDescent="0.2">
      <c r="C1473" s="26"/>
      <c r="D1473" s="26"/>
    </row>
    <row r="1474" spans="3:4" x14ac:dyDescent="0.2">
      <c r="C1474" s="26"/>
      <c r="D1474" s="26"/>
    </row>
    <row r="1475" spans="3:4" x14ac:dyDescent="0.2">
      <c r="C1475" s="26"/>
      <c r="D1475" s="26"/>
    </row>
    <row r="1476" spans="3:4" x14ac:dyDescent="0.2">
      <c r="C1476" s="26"/>
      <c r="D1476" s="26"/>
    </row>
    <row r="1477" spans="3:4" x14ac:dyDescent="0.2">
      <c r="C1477" s="26"/>
      <c r="D1477" s="26"/>
    </row>
    <row r="1478" spans="3:4" x14ac:dyDescent="0.2">
      <c r="C1478" s="26"/>
      <c r="D1478" s="26"/>
    </row>
    <row r="1479" spans="3:4" x14ac:dyDescent="0.2">
      <c r="C1479" s="26"/>
      <c r="D1479" s="26"/>
    </row>
    <row r="1480" spans="3:4" x14ac:dyDescent="0.2">
      <c r="C1480" s="26"/>
      <c r="D1480" s="26"/>
    </row>
    <row r="1481" spans="3:4" x14ac:dyDescent="0.2">
      <c r="C1481" s="26"/>
      <c r="D1481" s="26"/>
    </row>
    <row r="1482" spans="3:4" x14ac:dyDescent="0.2">
      <c r="C1482" s="26"/>
      <c r="D1482" s="26"/>
    </row>
    <row r="1483" spans="3:4" x14ac:dyDescent="0.2">
      <c r="C1483" s="26"/>
      <c r="D1483" s="26"/>
    </row>
    <row r="1484" spans="3:4" x14ac:dyDescent="0.2">
      <c r="C1484" s="26"/>
      <c r="D1484" s="26"/>
    </row>
    <row r="1485" spans="3:4" x14ac:dyDescent="0.2">
      <c r="C1485" s="26"/>
      <c r="D1485" s="26"/>
    </row>
    <row r="1486" spans="3:4" x14ac:dyDescent="0.2">
      <c r="C1486" s="26"/>
      <c r="D1486" s="26"/>
    </row>
    <row r="1487" spans="3:4" x14ac:dyDescent="0.2">
      <c r="C1487" s="26"/>
      <c r="D1487" s="26"/>
    </row>
    <row r="1488" spans="3:4" x14ac:dyDescent="0.2">
      <c r="C1488" s="26"/>
      <c r="D1488" s="26"/>
    </row>
    <row r="1489" spans="3:4" x14ac:dyDescent="0.2">
      <c r="C1489" s="26"/>
      <c r="D1489" s="26"/>
    </row>
    <row r="1490" spans="3:4" x14ac:dyDescent="0.2">
      <c r="C1490" s="26"/>
      <c r="D1490" s="26"/>
    </row>
    <row r="1491" spans="3:4" x14ac:dyDescent="0.2">
      <c r="C1491" s="26"/>
      <c r="D1491" s="26"/>
    </row>
    <row r="1492" spans="3:4" x14ac:dyDescent="0.2">
      <c r="C1492" s="26"/>
      <c r="D1492" s="26"/>
    </row>
    <row r="1493" spans="3:4" x14ac:dyDescent="0.2">
      <c r="C1493" s="26"/>
      <c r="D1493" s="26"/>
    </row>
    <row r="1494" spans="3:4" x14ac:dyDescent="0.2">
      <c r="C1494" s="26"/>
      <c r="D1494" s="26"/>
    </row>
    <row r="1495" spans="3:4" x14ac:dyDescent="0.2">
      <c r="C1495" s="26"/>
      <c r="D1495" s="26"/>
    </row>
    <row r="1496" spans="3:4" x14ac:dyDescent="0.2">
      <c r="C1496" s="26"/>
      <c r="D1496" s="26"/>
    </row>
    <row r="1497" spans="3:4" x14ac:dyDescent="0.2">
      <c r="C1497" s="26"/>
      <c r="D1497" s="26"/>
    </row>
    <row r="1498" spans="3:4" x14ac:dyDescent="0.2">
      <c r="C1498" s="26"/>
      <c r="D1498" s="26"/>
    </row>
    <row r="1499" spans="3:4" x14ac:dyDescent="0.2">
      <c r="C1499" s="26"/>
      <c r="D1499" s="26"/>
    </row>
    <row r="1500" spans="3:4" x14ac:dyDescent="0.2">
      <c r="C1500" s="26"/>
      <c r="D1500" s="26"/>
    </row>
    <row r="1501" spans="3:4" x14ac:dyDescent="0.2">
      <c r="C1501" s="26"/>
      <c r="D1501" s="26"/>
    </row>
    <row r="1502" spans="3:4" x14ac:dyDescent="0.2">
      <c r="C1502" s="26"/>
      <c r="D1502" s="26"/>
    </row>
    <row r="1503" spans="3:4" x14ac:dyDescent="0.2">
      <c r="C1503" s="26"/>
      <c r="D1503" s="26"/>
    </row>
    <row r="1504" spans="3:4" x14ac:dyDescent="0.2">
      <c r="C1504" s="26"/>
      <c r="D1504" s="26"/>
    </row>
    <row r="1505" spans="3:4" x14ac:dyDescent="0.2">
      <c r="C1505" s="26"/>
      <c r="D1505" s="26"/>
    </row>
    <row r="1506" spans="3:4" x14ac:dyDescent="0.2">
      <c r="C1506" s="26"/>
      <c r="D1506" s="26"/>
    </row>
    <row r="1507" spans="3:4" x14ac:dyDescent="0.2">
      <c r="C1507" s="26"/>
      <c r="D1507" s="26"/>
    </row>
    <row r="1508" spans="3:4" x14ac:dyDescent="0.2">
      <c r="C1508" s="26"/>
      <c r="D1508" s="26"/>
    </row>
    <row r="1509" spans="3:4" x14ac:dyDescent="0.2">
      <c r="C1509" s="26"/>
      <c r="D1509" s="26"/>
    </row>
    <row r="1510" spans="3:4" x14ac:dyDescent="0.2">
      <c r="C1510" s="26"/>
      <c r="D1510" s="26"/>
    </row>
    <row r="1511" spans="3:4" x14ac:dyDescent="0.2">
      <c r="C1511" s="26"/>
      <c r="D1511" s="26"/>
    </row>
    <row r="1512" spans="3:4" x14ac:dyDescent="0.2">
      <c r="C1512" s="26"/>
      <c r="D1512" s="26"/>
    </row>
    <row r="1513" spans="3:4" x14ac:dyDescent="0.2">
      <c r="C1513" s="26"/>
      <c r="D1513" s="26"/>
    </row>
    <row r="1514" spans="3:4" x14ac:dyDescent="0.2">
      <c r="C1514" s="26"/>
      <c r="D1514" s="26"/>
    </row>
    <row r="1515" spans="3:4" x14ac:dyDescent="0.2">
      <c r="C1515" s="26"/>
      <c r="D1515" s="26"/>
    </row>
    <row r="1516" spans="3:4" x14ac:dyDescent="0.2">
      <c r="C1516" s="26"/>
      <c r="D1516" s="26"/>
    </row>
    <row r="1517" spans="3:4" x14ac:dyDescent="0.2">
      <c r="C1517" s="26"/>
      <c r="D1517" s="26"/>
    </row>
    <row r="1518" spans="3:4" x14ac:dyDescent="0.2">
      <c r="C1518" s="26"/>
      <c r="D1518" s="26"/>
    </row>
    <row r="1519" spans="3:4" x14ac:dyDescent="0.2">
      <c r="C1519" s="26"/>
      <c r="D1519" s="26"/>
    </row>
    <row r="1520" spans="3:4" x14ac:dyDescent="0.2">
      <c r="C1520" s="26"/>
      <c r="D1520" s="26"/>
    </row>
    <row r="1521" spans="3:4" x14ac:dyDescent="0.2">
      <c r="C1521" s="26"/>
      <c r="D1521" s="26"/>
    </row>
    <row r="1522" spans="3:4" x14ac:dyDescent="0.2">
      <c r="C1522" s="26"/>
      <c r="D1522" s="26"/>
    </row>
    <row r="1523" spans="3:4" x14ac:dyDescent="0.2">
      <c r="C1523" s="26"/>
      <c r="D1523" s="26"/>
    </row>
    <row r="1524" spans="3:4" x14ac:dyDescent="0.2">
      <c r="C1524" s="26"/>
      <c r="D1524" s="26"/>
    </row>
    <row r="1525" spans="3:4" x14ac:dyDescent="0.2">
      <c r="C1525" s="26"/>
      <c r="D1525" s="26"/>
    </row>
    <row r="1526" spans="3:4" x14ac:dyDescent="0.2">
      <c r="C1526" s="26"/>
      <c r="D1526" s="26"/>
    </row>
    <row r="1527" spans="3:4" x14ac:dyDescent="0.2">
      <c r="C1527" s="26"/>
      <c r="D1527" s="26"/>
    </row>
    <row r="1528" spans="3:4" x14ac:dyDescent="0.2">
      <c r="C1528" s="26"/>
      <c r="D1528" s="26"/>
    </row>
    <row r="1529" spans="3:4" x14ac:dyDescent="0.2">
      <c r="C1529" s="26"/>
      <c r="D1529" s="26"/>
    </row>
    <row r="1530" spans="3:4" x14ac:dyDescent="0.2">
      <c r="C1530" s="26"/>
      <c r="D1530" s="26"/>
    </row>
    <row r="1531" spans="3:4" x14ac:dyDescent="0.2">
      <c r="C1531" s="26"/>
      <c r="D1531" s="26"/>
    </row>
    <row r="1532" spans="3:4" x14ac:dyDescent="0.2">
      <c r="C1532" s="26"/>
      <c r="D1532" s="26"/>
    </row>
    <row r="1533" spans="3:4" x14ac:dyDescent="0.2">
      <c r="C1533" s="26"/>
      <c r="D1533" s="26"/>
    </row>
    <row r="1534" spans="3:4" x14ac:dyDescent="0.2">
      <c r="C1534" s="26"/>
      <c r="D1534" s="26"/>
    </row>
    <row r="1535" spans="3:4" x14ac:dyDescent="0.2">
      <c r="C1535" s="26"/>
      <c r="D1535" s="26"/>
    </row>
    <row r="1536" spans="3:4" x14ac:dyDescent="0.2">
      <c r="C1536" s="26"/>
      <c r="D1536" s="26"/>
    </row>
    <row r="1537" spans="3:4" x14ac:dyDescent="0.2">
      <c r="C1537" s="26"/>
      <c r="D1537" s="26"/>
    </row>
    <row r="1538" spans="3:4" x14ac:dyDescent="0.2">
      <c r="C1538" s="26"/>
      <c r="D1538" s="26"/>
    </row>
    <row r="1539" spans="3:4" x14ac:dyDescent="0.2">
      <c r="C1539" s="26"/>
      <c r="D1539" s="26"/>
    </row>
    <row r="1540" spans="3:4" x14ac:dyDescent="0.2">
      <c r="C1540" s="26"/>
      <c r="D1540" s="26"/>
    </row>
    <row r="1541" spans="3:4" x14ac:dyDescent="0.2">
      <c r="C1541" s="26"/>
      <c r="D1541" s="26"/>
    </row>
    <row r="1542" spans="3:4" x14ac:dyDescent="0.2">
      <c r="C1542" s="26"/>
      <c r="D1542" s="26"/>
    </row>
    <row r="1543" spans="3:4" x14ac:dyDescent="0.2">
      <c r="C1543" s="26"/>
      <c r="D1543" s="26"/>
    </row>
    <row r="1544" spans="3:4" x14ac:dyDescent="0.2">
      <c r="C1544" s="26"/>
      <c r="D1544" s="26"/>
    </row>
    <row r="1545" spans="3:4" x14ac:dyDescent="0.2">
      <c r="C1545" s="26"/>
      <c r="D1545" s="26"/>
    </row>
    <row r="1546" spans="3:4" x14ac:dyDescent="0.2">
      <c r="C1546" s="26"/>
      <c r="D1546" s="26"/>
    </row>
    <row r="1547" spans="3:4" x14ac:dyDescent="0.2">
      <c r="C1547" s="26"/>
      <c r="D1547" s="26"/>
    </row>
    <row r="1548" spans="3:4" x14ac:dyDescent="0.2">
      <c r="C1548" s="26"/>
      <c r="D1548" s="26"/>
    </row>
    <row r="1549" spans="3:4" x14ac:dyDescent="0.2">
      <c r="C1549" s="26"/>
      <c r="D1549" s="26"/>
    </row>
    <row r="1550" spans="3:4" x14ac:dyDescent="0.2">
      <c r="C1550" s="26"/>
      <c r="D1550" s="26"/>
    </row>
    <row r="1551" spans="3:4" x14ac:dyDescent="0.2">
      <c r="C1551" s="26"/>
      <c r="D1551" s="26"/>
    </row>
    <row r="1552" spans="3:4" x14ac:dyDescent="0.2">
      <c r="C1552" s="26"/>
      <c r="D1552" s="26"/>
    </row>
    <row r="1553" spans="3:4" x14ac:dyDescent="0.2">
      <c r="C1553" s="26"/>
      <c r="D1553" s="26"/>
    </row>
    <row r="1554" spans="3:4" x14ac:dyDescent="0.2">
      <c r="C1554" s="26"/>
      <c r="D1554" s="26"/>
    </row>
    <row r="1555" spans="3:4" x14ac:dyDescent="0.2">
      <c r="C1555" s="26"/>
      <c r="D1555" s="26"/>
    </row>
    <row r="1556" spans="3:4" x14ac:dyDescent="0.2">
      <c r="C1556" s="26"/>
      <c r="D1556" s="26"/>
    </row>
    <row r="1557" spans="3:4" x14ac:dyDescent="0.2">
      <c r="C1557" s="26"/>
      <c r="D1557" s="26"/>
    </row>
    <row r="1558" spans="3:4" x14ac:dyDescent="0.2">
      <c r="C1558" s="26"/>
      <c r="D1558" s="26"/>
    </row>
    <row r="1559" spans="3:4" x14ac:dyDescent="0.2">
      <c r="C1559" s="26"/>
      <c r="D1559" s="26"/>
    </row>
    <row r="1560" spans="3:4" x14ac:dyDescent="0.2">
      <c r="C1560" s="26"/>
      <c r="D1560" s="26"/>
    </row>
    <row r="1561" spans="3:4" x14ac:dyDescent="0.2">
      <c r="C1561" s="26"/>
      <c r="D1561" s="26"/>
    </row>
    <row r="1562" spans="3:4" x14ac:dyDescent="0.2">
      <c r="C1562" s="26"/>
      <c r="D1562" s="26"/>
    </row>
    <row r="1563" spans="3:4" x14ac:dyDescent="0.2">
      <c r="C1563" s="26"/>
      <c r="D1563" s="26"/>
    </row>
    <row r="1564" spans="3:4" x14ac:dyDescent="0.2">
      <c r="C1564" s="26"/>
      <c r="D1564" s="26"/>
    </row>
    <row r="1565" spans="3:4" x14ac:dyDescent="0.2">
      <c r="C1565" s="26"/>
      <c r="D1565" s="26"/>
    </row>
    <row r="1566" spans="3:4" x14ac:dyDescent="0.2">
      <c r="C1566" s="26"/>
      <c r="D1566" s="26"/>
    </row>
    <row r="1567" spans="3:4" x14ac:dyDescent="0.2">
      <c r="C1567" s="26"/>
      <c r="D1567" s="26"/>
    </row>
    <row r="1568" spans="3:4" x14ac:dyDescent="0.2">
      <c r="C1568" s="26"/>
      <c r="D1568" s="26"/>
    </row>
    <row r="1569" spans="3:4" x14ac:dyDescent="0.2">
      <c r="C1569" s="26"/>
      <c r="D1569" s="26"/>
    </row>
    <row r="1570" spans="3:4" x14ac:dyDescent="0.2">
      <c r="C1570" s="26"/>
      <c r="D1570" s="26"/>
    </row>
    <row r="1571" spans="3:4" x14ac:dyDescent="0.2">
      <c r="C1571" s="26"/>
      <c r="D1571" s="26"/>
    </row>
    <row r="1572" spans="3:4" x14ac:dyDescent="0.2">
      <c r="C1572" s="26"/>
      <c r="D1572" s="26"/>
    </row>
    <row r="1573" spans="3:4" x14ac:dyDescent="0.2">
      <c r="C1573" s="26"/>
      <c r="D1573" s="26"/>
    </row>
    <row r="1574" spans="3:4" x14ac:dyDescent="0.2">
      <c r="C1574" s="26"/>
      <c r="D1574" s="26"/>
    </row>
    <row r="1575" spans="3:4" x14ac:dyDescent="0.2">
      <c r="C1575" s="26"/>
      <c r="D1575" s="26"/>
    </row>
    <row r="1576" spans="3:4" x14ac:dyDescent="0.2">
      <c r="C1576" s="26"/>
      <c r="D1576" s="26"/>
    </row>
    <row r="1577" spans="3:4" x14ac:dyDescent="0.2">
      <c r="C1577" s="26"/>
      <c r="D1577" s="26"/>
    </row>
    <row r="1578" spans="3:4" x14ac:dyDescent="0.2">
      <c r="C1578" s="26"/>
      <c r="D1578" s="26"/>
    </row>
    <row r="1579" spans="3:4" x14ac:dyDescent="0.2">
      <c r="C1579" s="26"/>
      <c r="D1579" s="26"/>
    </row>
    <row r="1580" spans="3:4" x14ac:dyDescent="0.2">
      <c r="C1580" s="26"/>
      <c r="D1580" s="26"/>
    </row>
    <row r="1581" spans="3:4" x14ac:dyDescent="0.2">
      <c r="C1581" s="26"/>
      <c r="D1581" s="26"/>
    </row>
    <row r="1582" spans="3:4" x14ac:dyDescent="0.2">
      <c r="C1582" s="26"/>
      <c r="D1582" s="26"/>
    </row>
    <row r="1583" spans="3:4" x14ac:dyDescent="0.2">
      <c r="C1583" s="26"/>
      <c r="D1583" s="26"/>
    </row>
    <row r="1584" spans="3:4" x14ac:dyDescent="0.2">
      <c r="C1584" s="26"/>
      <c r="D1584" s="26"/>
    </row>
    <row r="1585" spans="3:4" x14ac:dyDescent="0.2">
      <c r="C1585" s="26"/>
      <c r="D1585" s="26"/>
    </row>
    <row r="1586" spans="3:4" x14ac:dyDescent="0.2">
      <c r="C1586" s="26"/>
      <c r="D1586" s="26"/>
    </row>
    <row r="1587" spans="3:4" x14ac:dyDescent="0.2">
      <c r="C1587" s="26"/>
      <c r="D1587" s="26"/>
    </row>
    <row r="1588" spans="3:4" x14ac:dyDescent="0.2">
      <c r="C1588" s="26"/>
      <c r="D1588" s="26"/>
    </row>
    <row r="1589" spans="3:4" x14ac:dyDescent="0.2">
      <c r="C1589" s="26"/>
      <c r="D1589" s="26"/>
    </row>
    <row r="1590" spans="3:4" x14ac:dyDescent="0.2">
      <c r="C1590" s="26"/>
      <c r="D1590" s="26"/>
    </row>
    <row r="1591" spans="3:4" x14ac:dyDescent="0.2">
      <c r="C1591" s="26"/>
      <c r="D1591" s="26"/>
    </row>
    <row r="1592" spans="3:4" x14ac:dyDescent="0.2">
      <c r="C1592" s="26"/>
      <c r="D1592" s="26"/>
    </row>
    <row r="1593" spans="3:4" x14ac:dyDescent="0.2">
      <c r="C1593" s="26"/>
      <c r="D1593" s="26"/>
    </row>
    <row r="1594" spans="3:4" x14ac:dyDescent="0.2">
      <c r="C1594" s="26"/>
      <c r="D1594" s="26"/>
    </row>
    <row r="1595" spans="3:4" x14ac:dyDescent="0.2">
      <c r="C1595" s="26"/>
      <c r="D1595" s="26"/>
    </row>
    <row r="1596" spans="3:4" x14ac:dyDescent="0.2">
      <c r="C1596" s="26"/>
      <c r="D1596" s="26"/>
    </row>
    <row r="1597" spans="3:4" x14ac:dyDescent="0.2">
      <c r="C1597" s="26"/>
      <c r="D1597" s="26"/>
    </row>
    <row r="1598" spans="3:4" x14ac:dyDescent="0.2">
      <c r="C1598" s="26"/>
      <c r="D1598" s="26"/>
    </row>
    <row r="1599" spans="3:4" x14ac:dyDescent="0.2">
      <c r="C1599" s="26"/>
      <c r="D1599" s="26"/>
    </row>
    <row r="1600" spans="3:4" x14ac:dyDescent="0.2">
      <c r="C1600" s="26"/>
      <c r="D1600" s="26"/>
    </row>
    <row r="1601" spans="3:4" x14ac:dyDescent="0.2">
      <c r="C1601" s="26"/>
      <c r="D1601" s="26"/>
    </row>
    <row r="1602" spans="3:4" x14ac:dyDescent="0.2">
      <c r="C1602" s="26"/>
      <c r="D1602" s="26"/>
    </row>
    <row r="1603" spans="3:4" x14ac:dyDescent="0.2">
      <c r="C1603" s="26"/>
      <c r="D1603" s="26"/>
    </row>
    <row r="1604" spans="3:4" x14ac:dyDescent="0.2">
      <c r="C1604" s="26"/>
      <c r="D1604" s="26"/>
    </row>
    <row r="1605" spans="3:4" x14ac:dyDescent="0.2">
      <c r="C1605" s="26"/>
      <c r="D1605" s="26"/>
    </row>
    <row r="1606" spans="3:4" x14ac:dyDescent="0.2">
      <c r="C1606" s="26"/>
      <c r="D1606" s="26"/>
    </row>
    <row r="1607" spans="3:4" x14ac:dyDescent="0.2">
      <c r="C1607" s="26"/>
      <c r="D1607" s="26"/>
    </row>
    <row r="1608" spans="3:4" x14ac:dyDescent="0.2">
      <c r="C1608" s="26"/>
      <c r="D1608" s="26"/>
    </row>
    <row r="1609" spans="3:4" x14ac:dyDescent="0.2">
      <c r="C1609" s="26"/>
      <c r="D1609" s="26"/>
    </row>
    <row r="1610" spans="3:4" x14ac:dyDescent="0.2">
      <c r="C1610" s="26"/>
      <c r="D1610" s="26"/>
    </row>
    <row r="1611" spans="3:4" x14ac:dyDescent="0.2">
      <c r="C1611" s="26"/>
      <c r="D1611" s="26"/>
    </row>
    <row r="1612" spans="3:4" x14ac:dyDescent="0.2">
      <c r="C1612" s="26"/>
      <c r="D1612" s="26"/>
    </row>
    <row r="1613" spans="3:4" x14ac:dyDescent="0.2">
      <c r="C1613" s="26"/>
      <c r="D1613" s="26"/>
    </row>
    <row r="1614" spans="3:4" x14ac:dyDescent="0.2">
      <c r="C1614" s="26"/>
      <c r="D1614" s="26"/>
    </row>
    <row r="1615" spans="3:4" x14ac:dyDescent="0.2">
      <c r="C1615" s="26"/>
      <c r="D1615" s="26"/>
    </row>
    <row r="1616" spans="3:4" x14ac:dyDescent="0.2">
      <c r="C1616" s="26"/>
      <c r="D1616" s="26"/>
    </row>
    <row r="1617" spans="3:4" x14ac:dyDescent="0.2">
      <c r="C1617" s="26"/>
      <c r="D1617" s="26"/>
    </row>
    <row r="1618" spans="3:4" x14ac:dyDescent="0.2">
      <c r="C1618" s="26"/>
      <c r="D1618" s="26"/>
    </row>
    <row r="1619" spans="3:4" x14ac:dyDescent="0.2">
      <c r="C1619" s="26"/>
      <c r="D1619" s="26"/>
    </row>
    <row r="1620" spans="3:4" x14ac:dyDescent="0.2">
      <c r="C1620" s="26"/>
      <c r="D1620" s="26"/>
    </row>
    <row r="1621" spans="3:4" x14ac:dyDescent="0.2">
      <c r="C1621" s="26"/>
      <c r="D1621" s="26"/>
    </row>
    <row r="1622" spans="3:4" x14ac:dyDescent="0.2">
      <c r="C1622" s="26"/>
      <c r="D1622" s="26"/>
    </row>
    <row r="1623" spans="3:4" x14ac:dyDescent="0.2">
      <c r="C1623" s="26"/>
      <c r="D1623" s="26"/>
    </row>
    <row r="1624" spans="3:4" x14ac:dyDescent="0.2">
      <c r="C1624" s="26"/>
      <c r="D1624" s="26"/>
    </row>
    <row r="1625" spans="3:4" x14ac:dyDescent="0.2">
      <c r="C1625" s="26"/>
      <c r="D1625" s="26"/>
    </row>
    <row r="1626" spans="3:4" x14ac:dyDescent="0.2">
      <c r="C1626" s="26"/>
      <c r="D1626" s="26"/>
    </row>
    <row r="1627" spans="3:4" x14ac:dyDescent="0.2">
      <c r="C1627" s="26"/>
      <c r="D1627" s="26"/>
    </row>
    <row r="1628" spans="3:4" x14ac:dyDescent="0.2">
      <c r="C1628" s="26"/>
      <c r="D1628" s="26"/>
    </row>
    <row r="1629" spans="3:4" x14ac:dyDescent="0.2">
      <c r="C1629" s="26"/>
      <c r="D1629" s="26"/>
    </row>
    <row r="1630" spans="3:4" x14ac:dyDescent="0.2">
      <c r="C1630" s="26"/>
      <c r="D1630" s="26"/>
    </row>
    <row r="1631" spans="3:4" x14ac:dyDescent="0.2">
      <c r="C1631" s="26"/>
      <c r="D1631" s="26"/>
    </row>
    <row r="1632" spans="3:4" x14ac:dyDescent="0.2">
      <c r="C1632" s="26"/>
      <c r="D1632" s="26"/>
    </row>
    <row r="1633" spans="3:4" x14ac:dyDescent="0.2">
      <c r="C1633" s="26"/>
      <c r="D1633" s="26"/>
    </row>
    <row r="1634" spans="3:4" x14ac:dyDescent="0.2">
      <c r="C1634" s="26"/>
      <c r="D1634" s="26"/>
    </row>
    <row r="1635" spans="3:4" x14ac:dyDescent="0.2">
      <c r="C1635" s="26"/>
      <c r="D1635" s="26"/>
    </row>
    <row r="1636" spans="3:4" x14ac:dyDescent="0.2">
      <c r="C1636" s="26"/>
      <c r="D1636" s="26"/>
    </row>
    <row r="1637" spans="3:4" x14ac:dyDescent="0.2">
      <c r="C1637" s="26"/>
      <c r="D1637" s="26"/>
    </row>
    <row r="1638" spans="3:4" x14ac:dyDescent="0.2">
      <c r="C1638" s="26"/>
      <c r="D1638" s="26"/>
    </row>
    <row r="1639" spans="3:4" x14ac:dyDescent="0.2">
      <c r="C1639" s="26"/>
      <c r="D1639" s="26"/>
    </row>
    <row r="1640" spans="3:4" x14ac:dyDescent="0.2">
      <c r="C1640" s="26"/>
      <c r="D1640" s="26"/>
    </row>
    <row r="1641" spans="3:4" x14ac:dyDescent="0.2">
      <c r="C1641" s="26"/>
      <c r="D1641" s="26"/>
    </row>
    <row r="1642" spans="3:4" x14ac:dyDescent="0.2">
      <c r="C1642" s="26"/>
      <c r="D1642" s="26"/>
    </row>
    <row r="1643" spans="3:4" x14ac:dyDescent="0.2">
      <c r="C1643" s="26"/>
      <c r="D1643" s="26"/>
    </row>
    <row r="1644" spans="3:4" x14ac:dyDescent="0.2">
      <c r="C1644" s="26"/>
      <c r="D1644" s="26"/>
    </row>
    <row r="1645" spans="3:4" x14ac:dyDescent="0.2">
      <c r="C1645" s="26"/>
      <c r="D1645" s="26"/>
    </row>
    <row r="1646" spans="3:4" x14ac:dyDescent="0.2">
      <c r="C1646" s="26"/>
      <c r="D1646" s="26"/>
    </row>
    <row r="1647" spans="3:4" x14ac:dyDescent="0.2">
      <c r="C1647" s="26"/>
      <c r="D1647" s="26"/>
    </row>
    <row r="1648" spans="3:4" x14ac:dyDescent="0.2">
      <c r="C1648" s="26"/>
      <c r="D1648" s="26"/>
    </row>
    <row r="1649" spans="3:4" x14ac:dyDescent="0.2">
      <c r="C1649" s="26"/>
      <c r="D1649" s="26"/>
    </row>
    <row r="1650" spans="3:4" x14ac:dyDescent="0.2">
      <c r="C1650" s="26"/>
      <c r="D1650" s="26"/>
    </row>
    <row r="1651" spans="3:4" x14ac:dyDescent="0.2">
      <c r="C1651" s="26"/>
      <c r="D1651" s="26"/>
    </row>
    <row r="1652" spans="3:4" x14ac:dyDescent="0.2">
      <c r="C1652" s="26"/>
      <c r="D1652" s="26"/>
    </row>
    <row r="1653" spans="3:4" x14ac:dyDescent="0.2">
      <c r="C1653" s="26"/>
      <c r="D1653" s="26"/>
    </row>
    <row r="1654" spans="3:4" x14ac:dyDescent="0.2">
      <c r="C1654" s="26"/>
      <c r="D1654" s="26"/>
    </row>
    <row r="1655" spans="3:4" x14ac:dyDescent="0.2">
      <c r="C1655" s="26"/>
      <c r="D1655" s="26"/>
    </row>
    <row r="1656" spans="3:4" x14ac:dyDescent="0.2">
      <c r="C1656" s="26"/>
      <c r="D1656" s="26"/>
    </row>
    <row r="1657" spans="3:4" x14ac:dyDescent="0.2">
      <c r="C1657" s="26"/>
      <c r="D1657" s="26"/>
    </row>
    <row r="1658" spans="3:4" x14ac:dyDescent="0.2">
      <c r="C1658" s="26"/>
      <c r="D1658" s="26"/>
    </row>
    <row r="1659" spans="3:4" x14ac:dyDescent="0.2">
      <c r="C1659" s="26"/>
      <c r="D1659" s="26"/>
    </row>
    <row r="1660" spans="3:4" x14ac:dyDescent="0.2">
      <c r="C1660" s="26"/>
      <c r="D1660" s="26"/>
    </row>
    <row r="1661" spans="3:4" x14ac:dyDescent="0.2">
      <c r="C1661" s="26"/>
      <c r="D1661" s="26"/>
    </row>
    <row r="1662" spans="3:4" x14ac:dyDescent="0.2">
      <c r="C1662" s="26"/>
      <c r="D1662" s="26"/>
    </row>
    <row r="1663" spans="3:4" x14ac:dyDescent="0.2">
      <c r="C1663" s="26"/>
      <c r="D1663" s="26"/>
    </row>
    <row r="1664" spans="3:4" x14ac:dyDescent="0.2">
      <c r="C1664" s="26"/>
      <c r="D1664" s="26"/>
    </row>
    <row r="1665" spans="3:4" x14ac:dyDescent="0.2">
      <c r="C1665" s="26"/>
      <c r="D1665" s="26"/>
    </row>
    <row r="1666" spans="3:4" x14ac:dyDescent="0.2">
      <c r="C1666" s="26"/>
      <c r="D1666" s="26"/>
    </row>
    <row r="1667" spans="3:4" x14ac:dyDescent="0.2">
      <c r="C1667" s="26"/>
      <c r="D1667" s="26"/>
    </row>
    <row r="1668" spans="3:4" x14ac:dyDescent="0.2">
      <c r="C1668" s="26"/>
      <c r="D1668" s="26"/>
    </row>
    <row r="1669" spans="3:4" x14ac:dyDescent="0.2">
      <c r="C1669" s="26"/>
      <c r="D1669" s="26"/>
    </row>
    <row r="1670" spans="3:4" x14ac:dyDescent="0.2">
      <c r="C1670" s="26"/>
      <c r="D1670" s="26"/>
    </row>
    <row r="1671" spans="3:4" x14ac:dyDescent="0.2">
      <c r="C1671" s="26"/>
      <c r="D1671" s="26"/>
    </row>
    <row r="1672" spans="3:4" x14ac:dyDescent="0.2">
      <c r="C1672" s="26"/>
      <c r="D1672" s="26"/>
    </row>
    <row r="1673" spans="3:4" x14ac:dyDescent="0.2">
      <c r="C1673" s="26"/>
      <c r="D1673" s="26"/>
    </row>
    <row r="1674" spans="3:4" x14ac:dyDescent="0.2">
      <c r="C1674" s="26"/>
      <c r="D1674" s="26"/>
    </row>
    <row r="1675" spans="3:4" x14ac:dyDescent="0.2">
      <c r="C1675" s="26"/>
      <c r="D1675" s="26"/>
    </row>
    <row r="1676" spans="3:4" x14ac:dyDescent="0.2">
      <c r="C1676" s="26"/>
      <c r="D1676" s="26"/>
    </row>
    <row r="1677" spans="3:4" x14ac:dyDescent="0.2">
      <c r="C1677" s="26"/>
      <c r="D1677" s="26"/>
    </row>
    <row r="1678" spans="3:4" x14ac:dyDescent="0.2">
      <c r="C1678" s="26"/>
      <c r="D1678" s="26"/>
    </row>
    <row r="1679" spans="3:4" x14ac:dyDescent="0.2">
      <c r="C1679" s="26"/>
      <c r="D1679" s="26"/>
    </row>
    <row r="1680" spans="3:4" x14ac:dyDescent="0.2">
      <c r="C1680" s="26"/>
      <c r="D1680" s="26"/>
    </row>
    <row r="1681" spans="3:4" x14ac:dyDescent="0.2">
      <c r="C1681" s="26"/>
      <c r="D1681" s="26"/>
    </row>
    <row r="1682" spans="3:4" x14ac:dyDescent="0.2">
      <c r="C1682" s="26"/>
      <c r="D1682" s="26"/>
    </row>
    <row r="1683" spans="3:4" x14ac:dyDescent="0.2">
      <c r="C1683" s="26"/>
      <c r="D1683" s="26"/>
    </row>
    <row r="1684" spans="3:4" x14ac:dyDescent="0.2">
      <c r="C1684" s="26"/>
      <c r="D1684" s="26"/>
    </row>
    <row r="1685" spans="3:4" x14ac:dyDescent="0.2">
      <c r="C1685" s="26"/>
      <c r="D1685" s="26"/>
    </row>
    <row r="1686" spans="3:4" x14ac:dyDescent="0.2">
      <c r="C1686" s="26"/>
      <c r="D1686" s="26"/>
    </row>
    <row r="1687" spans="3:4" x14ac:dyDescent="0.2">
      <c r="C1687" s="26"/>
      <c r="D1687" s="26"/>
    </row>
    <row r="1688" spans="3:4" x14ac:dyDescent="0.2">
      <c r="C1688" s="26"/>
      <c r="D1688" s="26"/>
    </row>
    <row r="1689" spans="3:4" x14ac:dyDescent="0.2">
      <c r="C1689" s="26"/>
      <c r="D1689" s="26"/>
    </row>
    <row r="1690" spans="3:4" x14ac:dyDescent="0.2">
      <c r="C1690" s="26"/>
      <c r="D1690" s="26"/>
    </row>
    <row r="1691" spans="3:4" x14ac:dyDescent="0.2">
      <c r="C1691" s="26"/>
      <c r="D1691" s="26"/>
    </row>
    <row r="1692" spans="3:4" x14ac:dyDescent="0.2">
      <c r="C1692" s="26"/>
      <c r="D1692" s="26"/>
    </row>
    <row r="1693" spans="3:4" x14ac:dyDescent="0.2">
      <c r="C1693" s="26"/>
      <c r="D1693" s="26"/>
    </row>
    <row r="1694" spans="3:4" x14ac:dyDescent="0.2">
      <c r="C1694" s="26"/>
      <c r="D1694" s="26"/>
    </row>
    <row r="1695" spans="3:4" x14ac:dyDescent="0.2">
      <c r="C1695" s="26"/>
      <c r="D1695" s="26"/>
    </row>
    <row r="1696" spans="3:4" x14ac:dyDescent="0.2">
      <c r="C1696" s="26"/>
      <c r="D1696" s="26"/>
    </row>
    <row r="1697" spans="3:4" x14ac:dyDescent="0.2">
      <c r="C1697" s="26"/>
      <c r="D1697" s="26"/>
    </row>
    <row r="1698" spans="3:4" x14ac:dyDescent="0.2">
      <c r="C1698" s="26"/>
      <c r="D1698" s="26"/>
    </row>
    <row r="1699" spans="3:4" x14ac:dyDescent="0.2">
      <c r="C1699" s="26"/>
      <c r="D1699" s="26"/>
    </row>
    <row r="1700" spans="3:4" x14ac:dyDescent="0.2">
      <c r="C1700" s="26"/>
      <c r="D1700" s="26"/>
    </row>
    <row r="1701" spans="3:4" x14ac:dyDescent="0.2">
      <c r="C1701" s="26"/>
      <c r="D1701" s="26"/>
    </row>
    <row r="1702" spans="3:4" x14ac:dyDescent="0.2">
      <c r="C1702" s="26"/>
      <c r="D1702" s="26"/>
    </row>
    <row r="1703" spans="3:4" x14ac:dyDescent="0.2">
      <c r="C1703" s="26"/>
      <c r="D1703" s="26"/>
    </row>
    <row r="1704" spans="3:4" x14ac:dyDescent="0.2">
      <c r="C1704" s="26"/>
      <c r="D1704" s="26"/>
    </row>
    <row r="1705" spans="3:4" x14ac:dyDescent="0.2">
      <c r="C1705" s="26"/>
      <c r="D1705" s="26"/>
    </row>
    <row r="1706" spans="3:4" x14ac:dyDescent="0.2">
      <c r="C1706" s="26"/>
      <c r="D1706" s="26"/>
    </row>
    <row r="1707" spans="3:4" x14ac:dyDescent="0.2">
      <c r="C1707" s="26"/>
      <c r="D1707" s="26"/>
    </row>
    <row r="1708" spans="3:4" x14ac:dyDescent="0.2">
      <c r="C1708" s="26"/>
      <c r="D1708" s="26"/>
    </row>
    <row r="1709" spans="3:4" x14ac:dyDescent="0.2">
      <c r="C1709" s="26"/>
      <c r="D1709" s="26"/>
    </row>
    <row r="1710" spans="3:4" x14ac:dyDescent="0.2">
      <c r="C1710" s="26"/>
      <c r="D1710" s="26"/>
    </row>
    <row r="1711" spans="3:4" x14ac:dyDescent="0.2">
      <c r="C1711" s="26"/>
      <c r="D1711" s="26"/>
    </row>
    <row r="1712" spans="3:4" x14ac:dyDescent="0.2">
      <c r="C1712" s="26"/>
      <c r="D1712" s="26"/>
    </row>
    <row r="1713" spans="3:4" x14ac:dyDescent="0.2">
      <c r="C1713" s="26"/>
      <c r="D1713" s="26"/>
    </row>
    <row r="1714" spans="3:4" x14ac:dyDescent="0.2">
      <c r="C1714" s="26"/>
      <c r="D1714" s="26"/>
    </row>
    <row r="1715" spans="3:4" x14ac:dyDescent="0.2">
      <c r="C1715" s="26"/>
      <c r="D1715" s="26"/>
    </row>
    <row r="1716" spans="3:4" x14ac:dyDescent="0.2">
      <c r="C1716" s="26"/>
      <c r="D1716" s="26"/>
    </row>
    <row r="1717" spans="3:4" x14ac:dyDescent="0.2">
      <c r="C1717" s="26"/>
      <c r="D1717" s="26"/>
    </row>
    <row r="1718" spans="3:4" x14ac:dyDescent="0.2">
      <c r="C1718" s="26"/>
      <c r="D1718" s="26"/>
    </row>
    <row r="1719" spans="3:4" x14ac:dyDescent="0.2">
      <c r="C1719" s="26"/>
      <c r="D1719" s="26"/>
    </row>
    <row r="1720" spans="3:4" x14ac:dyDescent="0.2">
      <c r="C1720" s="26"/>
      <c r="D1720" s="26"/>
    </row>
    <row r="1721" spans="3:4" x14ac:dyDescent="0.2">
      <c r="C1721" s="26"/>
      <c r="D1721" s="26"/>
    </row>
    <row r="1722" spans="3:4" x14ac:dyDescent="0.2">
      <c r="C1722" s="26"/>
      <c r="D1722" s="26"/>
    </row>
    <row r="1723" spans="3:4" x14ac:dyDescent="0.2">
      <c r="C1723" s="26"/>
      <c r="D1723" s="26"/>
    </row>
    <row r="1724" spans="3:4" x14ac:dyDescent="0.2">
      <c r="C1724" s="26"/>
      <c r="D1724" s="26"/>
    </row>
    <row r="1725" spans="3:4" x14ac:dyDescent="0.2">
      <c r="C1725" s="26"/>
      <c r="D1725" s="26"/>
    </row>
    <row r="1726" spans="3:4" x14ac:dyDescent="0.2">
      <c r="C1726" s="26"/>
      <c r="D1726" s="26"/>
    </row>
    <row r="1727" spans="3:4" x14ac:dyDescent="0.2">
      <c r="C1727" s="26"/>
      <c r="D1727" s="26"/>
    </row>
    <row r="1728" spans="3:4" x14ac:dyDescent="0.2">
      <c r="C1728" s="26"/>
      <c r="D1728" s="26"/>
    </row>
    <row r="1729" spans="3:4" x14ac:dyDescent="0.2">
      <c r="C1729" s="26"/>
      <c r="D1729" s="26"/>
    </row>
    <row r="1730" spans="3:4" x14ac:dyDescent="0.2">
      <c r="C1730" s="26"/>
      <c r="D1730" s="26"/>
    </row>
    <row r="1731" spans="3:4" x14ac:dyDescent="0.2">
      <c r="C1731" s="26"/>
      <c r="D1731" s="26"/>
    </row>
    <row r="1732" spans="3:4" x14ac:dyDescent="0.2">
      <c r="C1732" s="26"/>
      <c r="D1732" s="26"/>
    </row>
    <row r="1733" spans="3:4" x14ac:dyDescent="0.2">
      <c r="C1733" s="26"/>
      <c r="D1733" s="26"/>
    </row>
    <row r="1734" spans="3:4" x14ac:dyDescent="0.2">
      <c r="C1734" s="26"/>
      <c r="D1734" s="26"/>
    </row>
    <row r="1735" spans="3:4" x14ac:dyDescent="0.2">
      <c r="C1735" s="26"/>
      <c r="D1735" s="26"/>
    </row>
    <row r="1736" spans="3:4" x14ac:dyDescent="0.2">
      <c r="C1736" s="26"/>
      <c r="D1736" s="26"/>
    </row>
    <row r="1737" spans="3:4" x14ac:dyDescent="0.2">
      <c r="C1737" s="26"/>
      <c r="D1737" s="26"/>
    </row>
    <row r="1738" spans="3:4" x14ac:dyDescent="0.2">
      <c r="C1738" s="26"/>
      <c r="D1738" s="26"/>
    </row>
    <row r="1739" spans="3:4" x14ac:dyDescent="0.2">
      <c r="C1739" s="26"/>
      <c r="D1739" s="26"/>
    </row>
    <row r="1740" spans="3:4" x14ac:dyDescent="0.2">
      <c r="C1740" s="26"/>
      <c r="D1740" s="26"/>
    </row>
    <row r="1741" spans="3:4" x14ac:dyDescent="0.2">
      <c r="C1741" s="26"/>
      <c r="D1741" s="26"/>
    </row>
    <row r="1742" spans="3:4" x14ac:dyDescent="0.2">
      <c r="C1742" s="26"/>
      <c r="D1742" s="26"/>
    </row>
    <row r="1743" spans="3:4" x14ac:dyDescent="0.2">
      <c r="C1743" s="26"/>
      <c r="D1743" s="26"/>
    </row>
    <row r="1744" spans="3:4" x14ac:dyDescent="0.2">
      <c r="C1744" s="26"/>
      <c r="D1744" s="26"/>
    </row>
    <row r="1745" spans="3:4" x14ac:dyDescent="0.2">
      <c r="C1745" s="26"/>
      <c r="D1745" s="26"/>
    </row>
    <row r="1746" spans="3:4" x14ac:dyDescent="0.2">
      <c r="C1746" s="26"/>
      <c r="D1746" s="26"/>
    </row>
    <row r="1747" spans="3:4" x14ac:dyDescent="0.2">
      <c r="C1747" s="26"/>
      <c r="D1747" s="26"/>
    </row>
    <row r="1748" spans="3:4" x14ac:dyDescent="0.2">
      <c r="C1748" s="26"/>
      <c r="D1748" s="26"/>
    </row>
    <row r="1749" spans="3:4" x14ac:dyDescent="0.2">
      <c r="C1749" s="26"/>
      <c r="D1749" s="26"/>
    </row>
    <row r="1750" spans="3:4" x14ac:dyDescent="0.2">
      <c r="C1750" s="26"/>
      <c r="D1750" s="26"/>
    </row>
    <row r="1751" spans="3:4" x14ac:dyDescent="0.2">
      <c r="C1751" s="26"/>
      <c r="D1751" s="26"/>
    </row>
    <row r="1752" spans="3:4" x14ac:dyDescent="0.2">
      <c r="C1752" s="26"/>
      <c r="D1752" s="26"/>
    </row>
    <row r="1753" spans="3:4" x14ac:dyDescent="0.2">
      <c r="C1753" s="26"/>
      <c r="D1753" s="26"/>
    </row>
    <row r="1754" spans="3:4" x14ac:dyDescent="0.2">
      <c r="C1754" s="26"/>
      <c r="D1754" s="26"/>
    </row>
    <row r="1755" spans="3:4" x14ac:dyDescent="0.2">
      <c r="C1755" s="26"/>
      <c r="D1755" s="26"/>
    </row>
    <row r="1756" spans="3:4" x14ac:dyDescent="0.2">
      <c r="C1756" s="26"/>
      <c r="D1756" s="26"/>
    </row>
    <row r="1757" spans="3:4" x14ac:dyDescent="0.2">
      <c r="C1757" s="26"/>
      <c r="D1757" s="26"/>
    </row>
    <row r="1758" spans="3:4" x14ac:dyDescent="0.2">
      <c r="C1758" s="26"/>
      <c r="D1758" s="26"/>
    </row>
    <row r="1759" spans="3:4" x14ac:dyDescent="0.2">
      <c r="C1759" s="26"/>
      <c r="D1759" s="26"/>
    </row>
    <row r="1760" spans="3:4" x14ac:dyDescent="0.2">
      <c r="C1760" s="26"/>
      <c r="D1760" s="26"/>
    </row>
    <row r="1761" spans="3:4" x14ac:dyDescent="0.2">
      <c r="C1761" s="26"/>
      <c r="D1761" s="26"/>
    </row>
    <row r="1762" spans="3:4" x14ac:dyDescent="0.2">
      <c r="C1762" s="26"/>
      <c r="D1762" s="26"/>
    </row>
    <row r="1763" spans="3:4" x14ac:dyDescent="0.2">
      <c r="C1763" s="26"/>
      <c r="D1763" s="26"/>
    </row>
    <row r="1764" spans="3:4" x14ac:dyDescent="0.2">
      <c r="C1764" s="26"/>
      <c r="D1764" s="26"/>
    </row>
    <row r="1765" spans="3:4" x14ac:dyDescent="0.2">
      <c r="C1765" s="26"/>
      <c r="D1765" s="26"/>
    </row>
    <row r="1766" spans="3:4" x14ac:dyDescent="0.2">
      <c r="C1766" s="26"/>
      <c r="D1766" s="26"/>
    </row>
    <row r="1767" spans="3:4" x14ac:dyDescent="0.2">
      <c r="C1767" s="26"/>
      <c r="D1767" s="26"/>
    </row>
    <row r="1768" spans="3:4" x14ac:dyDescent="0.2">
      <c r="C1768" s="26"/>
      <c r="D1768" s="26"/>
    </row>
    <row r="1769" spans="3:4" x14ac:dyDescent="0.2">
      <c r="C1769" s="26"/>
      <c r="D1769" s="26"/>
    </row>
    <row r="1770" spans="3:4" x14ac:dyDescent="0.2">
      <c r="C1770" s="26"/>
      <c r="D1770" s="26"/>
    </row>
    <row r="1771" spans="3:4" x14ac:dyDescent="0.2">
      <c r="C1771" s="26"/>
      <c r="D1771" s="26"/>
    </row>
    <row r="1772" spans="3:4" x14ac:dyDescent="0.2">
      <c r="C1772" s="26"/>
      <c r="D1772" s="26"/>
    </row>
    <row r="1773" spans="3:4" x14ac:dyDescent="0.2">
      <c r="C1773" s="26"/>
      <c r="D1773" s="26"/>
    </row>
    <row r="1774" spans="3:4" x14ac:dyDescent="0.2">
      <c r="C1774" s="26"/>
      <c r="D1774" s="26"/>
    </row>
    <row r="1775" spans="3:4" x14ac:dyDescent="0.2">
      <c r="C1775" s="26"/>
      <c r="D1775" s="26"/>
    </row>
    <row r="1776" spans="3:4" x14ac:dyDescent="0.2">
      <c r="C1776" s="26"/>
      <c r="D1776" s="26"/>
    </row>
    <row r="1777" spans="3:4" x14ac:dyDescent="0.2">
      <c r="C1777" s="26"/>
      <c r="D1777" s="26"/>
    </row>
    <row r="1778" spans="3:4" x14ac:dyDescent="0.2">
      <c r="C1778" s="26"/>
      <c r="D1778" s="26"/>
    </row>
    <row r="1779" spans="3:4" x14ac:dyDescent="0.2">
      <c r="C1779" s="26"/>
      <c r="D1779" s="26"/>
    </row>
    <row r="1780" spans="3:4" x14ac:dyDescent="0.2">
      <c r="C1780" s="26"/>
      <c r="D1780" s="26"/>
    </row>
    <row r="1781" spans="3:4" x14ac:dyDescent="0.2">
      <c r="C1781" s="26"/>
      <c r="D1781" s="26"/>
    </row>
    <row r="1782" spans="3:4" x14ac:dyDescent="0.2">
      <c r="C1782" s="26"/>
      <c r="D1782" s="26"/>
    </row>
    <row r="1783" spans="3:4" x14ac:dyDescent="0.2">
      <c r="C1783" s="26"/>
      <c r="D1783" s="26"/>
    </row>
    <row r="1784" spans="3:4" x14ac:dyDescent="0.2">
      <c r="C1784" s="26"/>
      <c r="D1784" s="26"/>
    </row>
    <row r="1785" spans="3:4" x14ac:dyDescent="0.2">
      <c r="C1785" s="26"/>
      <c r="D1785" s="26"/>
    </row>
    <row r="1786" spans="3:4" x14ac:dyDescent="0.2">
      <c r="C1786" s="26"/>
      <c r="D1786" s="26"/>
    </row>
    <row r="1787" spans="3:4" x14ac:dyDescent="0.2">
      <c r="C1787" s="26"/>
      <c r="D1787" s="26"/>
    </row>
    <row r="1788" spans="3:4" x14ac:dyDescent="0.2">
      <c r="C1788" s="26"/>
      <c r="D1788" s="26"/>
    </row>
    <row r="1789" spans="3:4" x14ac:dyDescent="0.2">
      <c r="C1789" s="26"/>
      <c r="D1789" s="26"/>
    </row>
    <row r="1790" spans="3:4" x14ac:dyDescent="0.2">
      <c r="C1790" s="26"/>
      <c r="D1790" s="26"/>
    </row>
    <row r="1791" spans="3:4" x14ac:dyDescent="0.2">
      <c r="C1791" s="26"/>
      <c r="D1791" s="26"/>
    </row>
    <row r="1792" spans="3:4" x14ac:dyDescent="0.2">
      <c r="C1792" s="26"/>
      <c r="D1792" s="26"/>
    </row>
    <row r="1793" spans="3:4" x14ac:dyDescent="0.2">
      <c r="C1793" s="26"/>
      <c r="D1793" s="26"/>
    </row>
    <row r="1794" spans="3:4" x14ac:dyDescent="0.2">
      <c r="C1794" s="26"/>
      <c r="D1794" s="26"/>
    </row>
    <row r="1795" spans="3:4" x14ac:dyDescent="0.2">
      <c r="C1795" s="26"/>
      <c r="D1795" s="26"/>
    </row>
    <row r="1796" spans="3:4" x14ac:dyDescent="0.2">
      <c r="C1796" s="26"/>
      <c r="D1796" s="26"/>
    </row>
    <row r="1797" spans="3:4" x14ac:dyDescent="0.2">
      <c r="C1797" s="26"/>
      <c r="D1797" s="26"/>
    </row>
    <row r="1798" spans="3:4" x14ac:dyDescent="0.2">
      <c r="C1798" s="26"/>
      <c r="D1798" s="26"/>
    </row>
    <row r="1799" spans="3:4" x14ac:dyDescent="0.2">
      <c r="C1799" s="26"/>
      <c r="D1799" s="26"/>
    </row>
    <row r="1800" spans="3:4" x14ac:dyDescent="0.2">
      <c r="C1800" s="26"/>
      <c r="D1800" s="26"/>
    </row>
    <row r="1801" spans="3:4" x14ac:dyDescent="0.2">
      <c r="C1801" s="26"/>
      <c r="D1801" s="26"/>
    </row>
    <row r="1802" spans="3:4" x14ac:dyDescent="0.2">
      <c r="C1802" s="26"/>
      <c r="D1802" s="26"/>
    </row>
    <row r="1803" spans="3:4" x14ac:dyDescent="0.2">
      <c r="C1803" s="26"/>
      <c r="D1803" s="26"/>
    </row>
    <row r="1804" spans="3:4" x14ac:dyDescent="0.2">
      <c r="C1804" s="26"/>
      <c r="D1804" s="26"/>
    </row>
    <row r="1805" spans="3:4" x14ac:dyDescent="0.2">
      <c r="C1805" s="26"/>
      <c r="D1805" s="26"/>
    </row>
    <row r="1806" spans="3:4" x14ac:dyDescent="0.2">
      <c r="C1806" s="26"/>
      <c r="D1806" s="26"/>
    </row>
    <row r="1807" spans="3:4" x14ac:dyDescent="0.2">
      <c r="C1807" s="26"/>
      <c r="D1807" s="26"/>
    </row>
    <row r="1808" spans="3:4" x14ac:dyDescent="0.2">
      <c r="C1808" s="26"/>
      <c r="D1808" s="26"/>
    </row>
    <row r="1809" spans="3:4" x14ac:dyDescent="0.2">
      <c r="C1809" s="26"/>
      <c r="D1809" s="26"/>
    </row>
    <row r="1810" spans="3:4" x14ac:dyDescent="0.2">
      <c r="C1810" s="26"/>
      <c r="D1810" s="26"/>
    </row>
    <row r="1811" spans="3:4" x14ac:dyDescent="0.2">
      <c r="C1811" s="26"/>
      <c r="D1811" s="26"/>
    </row>
    <row r="1812" spans="3:4" x14ac:dyDescent="0.2">
      <c r="C1812" s="26"/>
      <c r="D1812" s="26"/>
    </row>
    <row r="1813" spans="3:4" x14ac:dyDescent="0.2">
      <c r="C1813" s="26"/>
      <c r="D1813" s="26"/>
    </row>
    <row r="1814" spans="3:4" x14ac:dyDescent="0.2">
      <c r="C1814" s="26"/>
      <c r="D1814" s="26"/>
    </row>
    <row r="1815" spans="3:4" x14ac:dyDescent="0.2">
      <c r="C1815" s="26"/>
      <c r="D1815" s="26"/>
    </row>
    <row r="1816" spans="3:4" x14ac:dyDescent="0.2">
      <c r="C1816" s="26"/>
      <c r="D1816" s="26"/>
    </row>
    <row r="1817" spans="3:4" x14ac:dyDescent="0.2">
      <c r="C1817" s="26"/>
      <c r="D1817" s="26"/>
    </row>
    <row r="1818" spans="3:4" x14ac:dyDescent="0.2">
      <c r="C1818" s="26"/>
      <c r="D1818" s="26"/>
    </row>
    <row r="1819" spans="3:4" x14ac:dyDescent="0.2">
      <c r="C1819" s="26"/>
      <c r="D1819" s="26"/>
    </row>
    <row r="1820" spans="3:4" x14ac:dyDescent="0.2">
      <c r="C1820" s="26"/>
      <c r="D1820" s="26"/>
    </row>
    <row r="1821" spans="3:4" x14ac:dyDescent="0.2">
      <c r="C1821" s="26"/>
      <c r="D1821" s="26"/>
    </row>
    <row r="1822" spans="3:4" x14ac:dyDescent="0.2">
      <c r="C1822" s="26"/>
      <c r="D1822" s="26"/>
    </row>
    <row r="1823" spans="3:4" x14ac:dyDescent="0.2">
      <c r="C1823" s="26"/>
      <c r="D1823" s="26"/>
    </row>
    <row r="1824" spans="3:4" x14ac:dyDescent="0.2">
      <c r="C1824" s="26"/>
      <c r="D1824" s="26"/>
    </row>
    <row r="1825" spans="3:4" x14ac:dyDescent="0.2">
      <c r="C1825" s="26"/>
      <c r="D1825" s="26"/>
    </row>
    <row r="1826" spans="3:4" x14ac:dyDescent="0.2">
      <c r="C1826" s="26"/>
      <c r="D1826" s="26"/>
    </row>
    <row r="1827" spans="3:4" x14ac:dyDescent="0.2">
      <c r="C1827" s="26"/>
      <c r="D1827" s="26"/>
    </row>
    <row r="1828" spans="3:4" x14ac:dyDescent="0.2">
      <c r="C1828" s="26"/>
      <c r="D1828" s="26"/>
    </row>
    <row r="1829" spans="3:4" x14ac:dyDescent="0.2">
      <c r="C1829" s="26"/>
      <c r="D1829" s="26"/>
    </row>
    <row r="1830" spans="3:4" x14ac:dyDescent="0.2">
      <c r="C1830" s="26"/>
      <c r="D1830" s="26"/>
    </row>
    <row r="1831" spans="3:4" x14ac:dyDescent="0.2">
      <c r="C1831" s="26"/>
      <c r="D1831" s="26"/>
    </row>
    <row r="1832" spans="3:4" x14ac:dyDescent="0.2">
      <c r="C1832" s="26"/>
      <c r="D1832" s="26"/>
    </row>
    <row r="1833" spans="3:4" x14ac:dyDescent="0.2">
      <c r="C1833" s="26"/>
      <c r="D1833" s="26"/>
    </row>
    <row r="1834" spans="3:4" x14ac:dyDescent="0.2">
      <c r="C1834" s="26"/>
      <c r="D1834" s="26"/>
    </row>
    <row r="1835" spans="3:4" x14ac:dyDescent="0.2">
      <c r="C1835" s="26"/>
      <c r="D1835" s="26"/>
    </row>
    <row r="1836" spans="3:4" x14ac:dyDescent="0.2">
      <c r="C1836" s="26"/>
      <c r="D1836" s="26"/>
    </row>
    <row r="1837" spans="3:4" x14ac:dyDescent="0.2">
      <c r="C1837" s="26"/>
      <c r="D1837" s="26"/>
    </row>
    <row r="1838" spans="3:4" x14ac:dyDescent="0.2">
      <c r="C1838" s="26"/>
      <c r="D1838" s="26"/>
    </row>
    <row r="1839" spans="3:4" x14ac:dyDescent="0.2">
      <c r="C1839" s="26"/>
      <c r="D1839" s="26"/>
    </row>
    <row r="1840" spans="3:4" x14ac:dyDescent="0.2">
      <c r="C1840" s="26"/>
      <c r="D1840" s="26"/>
    </row>
    <row r="1841" spans="3:4" x14ac:dyDescent="0.2">
      <c r="C1841" s="26"/>
      <c r="D1841" s="26"/>
    </row>
    <row r="1842" spans="3:4" x14ac:dyDescent="0.2">
      <c r="C1842" s="26"/>
      <c r="D1842" s="26"/>
    </row>
    <row r="1843" spans="3:4" x14ac:dyDescent="0.2">
      <c r="C1843" s="26"/>
      <c r="D1843" s="26"/>
    </row>
    <row r="1844" spans="3:4" x14ac:dyDescent="0.2">
      <c r="C1844" s="26"/>
      <c r="D1844" s="26"/>
    </row>
    <row r="1845" spans="3:4" x14ac:dyDescent="0.2">
      <c r="C1845" s="26"/>
      <c r="D1845" s="26"/>
    </row>
    <row r="1846" spans="3:4" x14ac:dyDescent="0.2">
      <c r="C1846" s="26"/>
      <c r="D1846" s="26"/>
    </row>
    <row r="1847" spans="3:4" x14ac:dyDescent="0.2">
      <c r="C1847" s="26"/>
      <c r="D1847" s="26"/>
    </row>
    <row r="1848" spans="3:4" x14ac:dyDescent="0.2">
      <c r="C1848" s="26"/>
      <c r="D1848" s="26"/>
    </row>
    <row r="1849" spans="3:4" x14ac:dyDescent="0.2">
      <c r="C1849" s="26"/>
      <c r="D1849" s="26"/>
    </row>
    <row r="1850" spans="3:4" x14ac:dyDescent="0.2">
      <c r="C1850" s="26"/>
      <c r="D1850" s="26"/>
    </row>
    <row r="1851" spans="3:4" x14ac:dyDescent="0.2">
      <c r="C1851" s="26"/>
      <c r="D1851" s="26"/>
    </row>
    <row r="1852" spans="3:4" x14ac:dyDescent="0.2">
      <c r="C1852" s="26"/>
      <c r="D1852" s="26"/>
    </row>
    <row r="1853" spans="3:4" x14ac:dyDescent="0.2">
      <c r="C1853" s="26"/>
      <c r="D1853" s="26"/>
    </row>
    <row r="1854" spans="3:4" x14ac:dyDescent="0.2">
      <c r="C1854" s="26"/>
      <c r="D1854" s="26"/>
    </row>
    <row r="1855" spans="3:4" x14ac:dyDescent="0.2">
      <c r="C1855" s="26"/>
      <c r="D1855" s="26"/>
    </row>
    <row r="1856" spans="3:4" x14ac:dyDescent="0.2">
      <c r="C1856" s="26"/>
      <c r="D1856" s="26"/>
    </row>
    <row r="1857" spans="3:4" x14ac:dyDescent="0.2">
      <c r="C1857" s="26"/>
      <c r="D1857" s="26"/>
    </row>
    <row r="1858" spans="3:4" x14ac:dyDescent="0.2">
      <c r="C1858" s="26"/>
      <c r="D1858" s="26"/>
    </row>
    <row r="1859" spans="3:4" x14ac:dyDescent="0.2">
      <c r="C1859" s="26"/>
      <c r="D1859" s="26"/>
    </row>
    <row r="1860" spans="3:4" x14ac:dyDescent="0.2">
      <c r="C1860" s="26"/>
      <c r="D1860" s="26"/>
    </row>
    <row r="1861" spans="3:4" x14ac:dyDescent="0.2">
      <c r="C1861" s="26"/>
      <c r="D1861" s="26"/>
    </row>
    <row r="1862" spans="3:4" x14ac:dyDescent="0.2">
      <c r="C1862" s="26"/>
      <c r="D1862" s="26"/>
    </row>
    <row r="1863" spans="3:4" x14ac:dyDescent="0.2">
      <c r="C1863" s="26"/>
      <c r="D1863" s="26"/>
    </row>
    <row r="1864" spans="3:4" x14ac:dyDescent="0.2">
      <c r="C1864" s="26"/>
      <c r="D1864" s="26"/>
    </row>
    <row r="1865" spans="3:4" x14ac:dyDescent="0.2">
      <c r="C1865" s="26"/>
      <c r="D1865" s="26"/>
    </row>
    <row r="1866" spans="3:4" x14ac:dyDescent="0.2">
      <c r="C1866" s="26"/>
      <c r="D1866" s="26"/>
    </row>
    <row r="1867" spans="3:4" x14ac:dyDescent="0.2">
      <c r="C1867" s="26"/>
      <c r="D1867" s="26"/>
    </row>
    <row r="1868" spans="3:4" x14ac:dyDescent="0.2">
      <c r="C1868" s="26"/>
      <c r="D1868" s="26"/>
    </row>
    <row r="1869" spans="3:4" x14ac:dyDescent="0.2">
      <c r="C1869" s="26"/>
      <c r="D1869" s="26"/>
    </row>
    <row r="1870" spans="3:4" x14ac:dyDescent="0.2">
      <c r="C1870" s="26"/>
      <c r="D1870" s="26"/>
    </row>
    <row r="1871" spans="3:4" x14ac:dyDescent="0.2">
      <c r="C1871" s="26"/>
      <c r="D1871" s="26"/>
    </row>
    <row r="1872" spans="3:4" x14ac:dyDescent="0.2">
      <c r="C1872" s="26"/>
      <c r="D1872" s="26"/>
    </row>
    <row r="1873" spans="3:4" x14ac:dyDescent="0.2">
      <c r="C1873" s="26"/>
      <c r="D1873" s="26"/>
    </row>
    <row r="1874" spans="3:4" x14ac:dyDescent="0.2">
      <c r="C1874" s="26"/>
      <c r="D1874" s="26"/>
    </row>
    <row r="1875" spans="3:4" x14ac:dyDescent="0.2">
      <c r="C1875" s="26"/>
      <c r="D1875" s="26"/>
    </row>
    <row r="1876" spans="3:4" x14ac:dyDescent="0.2">
      <c r="C1876" s="26"/>
      <c r="D1876" s="26"/>
    </row>
    <row r="1877" spans="3:4" x14ac:dyDescent="0.2">
      <c r="C1877" s="26"/>
      <c r="D1877" s="26"/>
    </row>
    <row r="1878" spans="3:4" x14ac:dyDescent="0.2">
      <c r="C1878" s="26"/>
      <c r="D1878" s="26"/>
    </row>
    <row r="1879" spans="3:4" x14ac:dyDescent="0.2">
      <c r="C1879" s="26"/>
      <c r="D1879" s="26"/>
    </row>
    <row r="1880" spans="3:4" x14ac:dyDescent="0.2">
      <c r="C1880" s="26"/>
      <c r="D1880" s="26"/>
    </row>
    <row r="1881" spans="3:4" x14ac:dyDescent="0.2">
      <c r="C1881" s="26"/>
      <c r="D1881" s="26"/>
    </row>
    <row r="1882" spans="3:4" x14ac:dyDescent="0.2">
      <c r="C1882" s="26"/>
      <c r="D1882" s="26"/>
    </row>
    <row r="1883" spans="3:4" x14ac:dyDescent="0.2">
      <c r="C1883" s="26"/>
      <c r="D1883" s="26"/>
    </row>
    <row r="1884" spans="3:4" x14ac:dyDescent="0.2">
      <c r="C1884" s="26"/>
      <c r="D1884" s="26"/>
    </row>
    <row r="1885" spans="3:4" x14ac:dyDescent="0.2">
      <c r="C1885" s="26"/>
      <c r="D1885" s="26"/>
    </row>
    <row r="1886" spans="3:4" x14ac:dyDescent="0.2">
      <c r="C1886" s="26"/>
      <c r="D1886" s="26"/>
    </row>
    <row r="1887" spans="3:4" x14ac:dyDescent="0.2">
      <c r="C1887" s="26"/>
      <c r="D1887" s="26"/>
    </row>
    <row r="1888" spans="3:4" x14ac:dyDescent="0.2">
      <c r="C1888" s="26"/>
      <c r="D1888" s="26"/>
    </row>
    <row r="1889" spans="3:4" x14ac:dyDescent="0.2">
      <c r="C1889" s="26"/>
      <c r="D1889" s="26"/>
    </row>
    <row r="1890" spans="3:4" x14ac:dyDescent="0.2">
      <c r="C1890" s="26"/>
      <c r="D1890" s="26"/>
    </row>
    <row r="1891" spans="3:4" x14ac:dyDescent="0.2">
      <c r="C1891" s="26"/>
      <c r="D1891" s="26"/>
    </row>
    <row r="1892" spans="3:4" x14ac:dyDescent="0.2">
      <c r="C1892" s="26"/>
      <c r="D1892" s="26"/>
    </row>
    <row r="1893" spans="3:4" x14ac:dyDescent="0.2">
      <c r="C1893" s="26"/>
      <c r="D1893" s="26"/>
    </row>
    <row r="1894" spans="3:4" x14ac:dyDescent="0.2">
      <c r="C1894" s="26"/>
      <c r="D1894" s="26"/>
    </row>
    <row r="1895" spans="3:4" x14ac:dyDescent="0.2">
      <c r="C1895" s="26"/>
      <c r="D1895" s="26"/>
    </row>
    <row r="1896" spans="3:4" x14ac:dyDescent="0.2">
      <c r="C1896" s="26"/>
      <c r="D1896" s="26"/>
    </row>
    <row r="1897" spans="3:4" x14ac:dyDescent="0.2">
      <c r="C1897" s="26"/>
      <c r="D1897" s="26"/>
    </row>
    <row r="1898" spans="3:4" x14ac:dyDescent="0.2">
      <c r="C1898" s="26"/>
      <c r="D1898" s="26"/>
    </row>
    <row r="1899" spans="3:4" x14ac:dyDescent="0.2">
      <c r="C1899" s="26"/>
      <c r="D1899" s="26"/>
    </row>
    <row r="1900" spans="3:4" x14ac:dyDescent="0.2">
      <c r="C1900" s="26"/>
      <c r="D1900" s="26"/>
    </row>
    <row r="1901" spans="3:4" x14ac:dyDescent="0.2">
      <c r="C1901" s="26"/>
      <c r="D1901" s="26"/>
    </row>
    <row r="1902" spans="3:4" x14ac:dyDescent="0.2">
      <c r="C1902" s="26"/>
      <c r="D1902" s="26"/>
    </row>
    <row r="1903" spans="3:4" x14ac:dyDescent="0.2">
      <c r="C1903" s="26"/>
      <c r="D1903" s="26"/>
    </row>
    <row r="1904" spans="3:4" x14ac:dyDescent="0.2">
      <c r="C1904" s="26"/>
      <c r="D1904" s="26"/>
    </row>
    <row r="1905" spans="3:4" x14ac:dyDescent="0.2">
      <c r="C1905" s="26"/>
      <c r="D1905" s="26"/>
    </row>
    <row r="1906" spans="3:4" x14ac:dyDescent="0.2">
      <c r="C1906" s="26"/>
      <c r="D1906" s="26"/>
    </row>
    <row r="1907" spans="3:4" x14ac:dyDescent="0.2">
      <c r="C1907" s="26"/>
      <c r="D1907" s="26"/>
    </row>
    <row r="1908" spans="3:4" x14ac:dyDescent="0.2">
      <c r="C1908" s="26"/>
      <c r="D1908" s="26"/>
    </row>
    <row r="1909" spans="3:4" x14ac:dyDescent="0.2">
      <c r="C1909" s="26"/>
      <c r="D1909" s="26"/>
    </row>
    <row r="1910" spans="3:4" x14ac:dyDescent="0.2">
      <c r="C1910" s="26"/>
      <c r="D1910" s="26"/>
    </row>
    <row r="1911" spans="3:4" x14ac:dyDescent="0.2">
      <c r="C1911" s="26"/>
      <c r="D1911" s="26"/>
    </row>
    <row r="1912" spans="3:4" x14ac:dyDescent="0.2">
      <c r="C1912" s="26"/>
      <c r="D1912" s="26"/>
    </row>
    <row r="1913" spans="3:4" x14ac:dyDescent="0.2">
      <c r="C1913" s="26"/>
      <c r="D1913" s="26"/>
    </row>
    <row r="1914" spans="3:4" x14ac:dyDescent="0.2">
      <c r="C1914" s="26"/>
      <c r="D1914" s="26"/>
    </row>
    <row r="1915" spans="3:4" x14ac:dyDescent="0.2">
      <c r="C1915" s="26"/>
      <c r="D1915" s="26"/>
    </row>
    <row r="1916" spans="3:4" x14ac:dyDescent="0.2">
      <c r="C1916" s="26"/>
      <c r="D1916" s="26"/>
    </row>
    <row r="1917" spans="3:4" x14ac:dyDescent="0.2">
      <c r="C1917" s="26"/>
      <c r="D1917" s="26"/>
    </row>
    <row r="1918" spans="3:4" x14ac:dyDescent="0.2">
      <c r="C1918" s="26"/>
      <c r="D1918" s="26"/>
    </row>
    <row r="1919" spans="3:4" x14ac:dyDescent="0.2">
      <c r="C1919" s="26"/>
      <c r="D1919" s="26"/>
    </row>
    <row r="1920" spans="3:4" x14ac:dyDescent="0.2">
      <c r="C1920" s="26"/>
      <c r="D1920" s="26"/>
    </row>
    <row r="1921" spans="3:4" x14ac:dyDescent="0.2">
      <c r="C1921" s="26"/>
      <c r="D1921" s="26"/>
    </row>
    <row r="1922" spans="3:4" x14ac:dyDescent="0.2">
      <c r="C1922" s="26"/>
      <c r="D1922" s="26"/>
    </row>
    <row r="1923" spans="3:4" x14ac:dyDescent="0.2">
      <c r="C1923" s="26"/>
      <c r="D1923" s="26"/>
    </row>
    <row r="1924" spans="3:4" x14ac:dyDescent="0.2">
      <c r="C1924" s="26"/>
      <c r="D1924" s="26"/>
    </row>
    <row r="1925" spans="3:4" x14ac:dyDescent="0.2">
      <c r="C1925" s="26"/>
      <c r="D1925" s="26"/>
    </row>
    <row r="1926" spans="3:4" x14ac:dyDescent="0.2">
      <c r="C1926" s="26"/>
      <c r="D1926" s="26"/>
    </row>
    <row r="1927" spans="3:4" x14ac:dyDescent="0.2">
      <c r="C1927" s="26"/>
      <c r="D1927" s="26"/>
    </row>
    <row r="1928" spans="3:4" x14ac:dyDescent="0.2">
      <c r="C1928" s="26"/>
      <c r="D1928" s="26"/>
    </row>
    <row r="1929" spans="3:4" x14ac:dyDescent="0.2">
      <c r="C1929" s="26"/>
      <c r="D1929" s="26"/>
    </row>
    <row r="1930" spans="3:4" x14ac:dyDescent="0.2">
      <c r="C1930" s="26"/>
      <c r="D1930" s="26"/>
    </row>
    <row r="1931" spans="3:4" x14ac:dyDescent="0.2">
      <c r="C1931" s="26"/>
      <c r="D1931" s="26"/>
    </row>
    <row r="1932" spans="3:4" x14ac:dyDescent="0.2">
      <c r="C1932" s="26"/>
      <c r="D1932" s="26"/>
    </row>
    <row r="1933" spans="3:4" x14ac:dyDescent="0.2">
      <c r="C1933" s="26"/>
      <c r="D1933" s="26"/>
    </row>
    <row r="1934" spans="3:4" x14ac:dyDescent="0.2">
      <c r="C1934" s="26"/>
      <c r="D1934" s="26"/>
    </row>
    <row r="1935" spans="3:4" x14ac:dyDescent="0.2">
      <c r="C1935" s="26"/>
      <c r="D1935" s="26"/>
    </row>
    <row r="1936" spans="3:4" x14ac:dyDescent="0.2">
      <c r="C1936" s="26"/>
      <c r="D1936" s="26"/>
    </row>
    <row r="1937" spans="3:4" x14ac:dyDescent="0.2">
      <c r="C1937" s="26"/>
      <c r="D1937" s="26"/>
    </row>
    <row r="1938" spans="3:4" x14ac:dyDescent="0.2">
      <c r="C1938" s="26"/>
      <c r="D1938" s="26"/>
    </row>
    <row r="1939" spans="3:4" x14ac:dyDescent="0.2">
      <c r="C1939" s="26"/>
      <c r="D1939" s="26"/>
    </row>
    <row r="1940" spans="3:4" x14ac:dyDescent="0.2">
      <c r="C1940" s="26"/>
      <c r="D1940" s="26"/>
    </row>
    <row r="1941" spans="3:4" x14ac:dyDescent="0.2">
      <c r="C1941" s="26"/>
      <c r="D1941" s="26"/>
    </row>
    <row r="1942" spans="3:4" x14ac:dyDescent="0.2">
      <c r="C1942" s="26"/>
      <c r="D1942" s="26"/>
    </row>
    <row r="1943" spans="3:4" x14ac:dyDescent="0.2">
      <c r="C1943" s="26"/>
      <c r="D1943" s="26"/>
    </row>
    <row r="1944" spans="3:4" x14ac:dyDescent="0.2">
      <c r="C1944" s="26"/>
      <c r="D1944" s="26"/>
    </row>
    <row r="1945" spans="3:4" x14ac:dyDescent="0.2">
      <c r="C1945" s="26"/>
      <c r="D1945" s="26"/>
    </row>
    <row r="1946" spans="3:4" x14ac:dyDescent="0.2">
      <c r="C1946" s="26"/>
      <c r="D1946" s="26"/>
    </row>
    <row r="1947" spans="3:4" x14ac:dyDescent="0.2">
      <c r="C1947" s="26"/>
      <c r="D1947" s="26"/>
    </row>
    <row r="1948" spans="3:4" x14ac:dyDescent="0.2">
      <c r="C1948" s="26"/>
      <c r="D1948" s="26"/>
    </row>
    <row r="1949" spans="3:4" x14ac:dyDescent="0.2">
      <c r="C1949" s="26"/>
      <c r="D1949" s="26"/>
    </row>
    <row r="1950" spans="3:4" x14ac:dyDescent="0.2">
      <c r="C1950" s="26"/>
      <c r="D1950" s="26"/>
    </row>
    <row r="1951" spans="3:4" x14ac:dyDescent="0.2">
      <c r="C1951" s="26"/>
      <c r="D1951" s="26"/>
    </row>
    <row r="1952" spans="3:4" x14ac:dyDescent="0.2">
      <c r="C1952" s="26"/>
      <c r="D1952" s="26"/>
    </row>
    <row r="1953" spans="3:4" x14ac:dyDescent="0.2">
      <c r="C1953" s="26"/>
      <c r="D1953" s="26"/>
    </row>
    <row r="1954" spans="3:4" x14ac:dyDescent="0.2">
      <c r="C1954" s="26"/>
      <c r="D1954" s="26"/>
    </row>
    <row r="1955" spans="3:4" x14ac:dyDescent="0.2">
      <c r="C1955" s="26"/>
      <c r="D1955" s="26"/>
    </row>
    <row r="1956" spans="3:4" x14ac:dyDescent="0.2">
      <c r="C1956" s="26"/>
      <c r="D1956" s="26"/>
    </row>
    <row r="1957" spans="3:4" x14ac:dyDescent="0.2">
      <c r="C1957" s="26"/>
      <c r="D1957" s="26"/>
    </row>
    <row r="1958" spans="3:4" x14ac:dyDescent="0.2">
      <c r="C1958" s="26"/>
      <c r="D1958" s="26"/>
    </row>
    <row r="1959" spans="3:4" x14ac:dyDescent="0.2">
      <c r="C1959" s="26"/>
      <c r="D1959" s="26"/>
    </row>
    <row r="1960" spans="3:4" x14ac:dyDescent="0.2">
      <c r="C1960" s="26"/>
      <c r="D1960" s="26"/>
    </row>
    <row r="1961" spans="3:4" x14ac:dyDescent="0.2">
      <c r="C1961" s="26"/>
      <c r="D1961" s="26"/>
    </row>
    <row r="1962" spans="3:4" x14ac:dyDescent="0.2">
      <c r="C1962" s="26"/>
      <c r="D1962" s="26"/>
    </row>
    <row r="1963" spans="3:4" x14ac:dyDescent="0.2">
      <c r="C1963" s="26"/>
      <c r="D1963" s="26"/>
    </row>
    <row r="1964" spans="3:4" x14ac:dyDescent="0.2">
      <c r="C1964" s="26"/>
      <c r="D1964" s="26"/>
    </row>
    <row r="1965" spans="3:4" x14ac:dyDescent="0.2">
      <c r="C1965" s="26"/>
      <c r="D1965" s="26"/>
    </row>
    <row r="1966" spans="3:4" x14ac:dyDescent="0.2">
      <c r="C1966" s="26"/>
      <c r="D1966" s="26"/>
    </row>
    <row r="1967" spans="3:4" x14ac:dyDescent="0.2">
      <c r="C1967" s="26"/>
      <c r="D1967" s="26"/>
    </row>
    <row r="1968" spans="3:4" x14ac:dyDescent="0.2">
      <c r="C1968" s="26"/>
      <c r="D1968" s="26"/>
    </row>
    <row r="1969" spans="3:4" x14ac:dyDescent="0.2">
      <c r="C1969" s="26"/>
      <c r="D1969" s="26"/>
    </row>
    <row r="1970" spans="3:4" x14ac:dyDescent="0.2">
      <c r="C1970" s="26"/>
      <c r="D1970" s="26"/>
    </row>
    <row r="1971" spans="3:4" x14ac:dyDescent="0.2">
      <c r="C1971" s="26"/>
      <c r="D1971" s="26"/>
    </row>
    <row r="1972" spans="3:4" x14ac:dyDescent="0.2">
      <c r="C1972" s="26"/>
      <c r="D1972" s="26"/>
    </row>
    <row r="1973" spans="3:4" x14ac:dyDescent="0.2">
      <c r="C1973" s="26"/>
      <c r="D1973" s="26"/>
    </row>
    <row r="1974" spans="3:4" x14ac:dyDescent="0.2">
      <c r="C1974" s="26"/>
      <c r="D1974" s="26"/>
    </row>
    <row r="1975" spans="3:4" x14ac:dyDescent="0.2">
      <c r="C1975" s="26"/>
      <c r="D1975" s="26"/>
    </row>
    <row r="1976" spans="3:4" x14ac:dyDescent="0.2">
      <c r="C1976" s="26"/>
      <c r="D1976" s="26"/>
    </row>
    <row r="1977" spans="3:4" x14ac:dyDescent="0.2">
      <c r="C1977" s="26"/>
      <c r="D1977" s="26"/>
    </row>
    <row r="1978" spans="3:4" x14ac:dyDescent="0.2">
      <c r="C1978" s="26"/>
      <c r="D1978" s="26"/>
    </row>
    <row r="1979" spans="3:4" x14ac:dyDescent="0.2">
      <c r="C1979" s="26"/>
      <c r="D1979" s="26"/>
    </row>
    <row r="1980" spans="3:4" x14ac:dyDescent="0.2">
      <c r="C1980" s="26"/>
      <c r="D1980" s="26"/>
    </row>
    <row r="1981" spans="3:4" x14ac:dyDescent="0.2">
      <c r="C1981" s="26"/>
      <c r="D1981" s="26"/>
    </row>
    <row r="1982" spans="3:4" x14ac:dyDescent="0.2">
      <c r="C1982" s="26"/>
      <c r="D1982" s="26"/>
    </row>
    <row r="1983" spans="3:4" x14ac:dyDescent="0.2">
      <c r="C1983" s="26"/>
      <c r="D1983" s="26"/>
    </row>
    <row r="1984" spans="3:4" x14ac:dyDescent="0.2">
      <c r="C1984" s="26"/>
      <c r="D1984" s="26"/>
    </row>
    <row r="1985" spans="3:4" x14ac:dyDescent="0.2">
      <c r="C1985" s="26"/>
      <c r="D1985" s="26"/>
    </row>
    <row r="1986" spans="3:4" x14ac:dyDescent="0.2">
      <c r="C1986" s="26"/>
      <c r="D1986" s="26"/>
    </row>
    <row r="1987" spans="3:4" x14ac:dyDescent="0.2">
      <c r="C1987" s="26"/>
      <c r="D1987" s="26"/>
    </row>
    <row r="1988" spans="3:4" x14ac:dyDescent="0.2">
      <c r="C1988" s="26"/>
      <c r="D1988" s="26"/>
    </row>
    <row r="1989" spans="3:4" x14ac:dyDescent="0.2">
      <c r="C1989" s="26"/>
      <c r="D1989" s="26"/>
    </row>
    <row r="1990" spans="3:4" x14ac:dyDescent="0.2">
      <c r="C1990" s="26"/>
      <c r="D1990" s="26"/>
    </row>
    <row r="1991" spans="3:4" x14ac:dyDescent="0.2">
      <c r="C1991" s="26"/>
      <c r="D1991" s="26"/>
    </row>
    <row r="1992" spans="3:4" x14ac:dyDescent="0.2">
      <c r="C1992" s="26"/>
      <c r="D1992" s="26"/>
    </row>
    <row r="1993" spans="3:4" x14ac:dyDescent="0.2">
      <c r="C1993" s="26"/>
      <c r="D1993" s="26"/>
    </row>
    <row r="1994" spans="3:4" x14ac:dyDescent="0.2">
      <c r="C1994" s="26"/>
      <c r="D1994" s="26"/>
    </row>
    <row r="1995" spans="3:4" x14ac:dyDescent="0.2">
      <c r="C1995" s="26"/>
      <c r="D1995" s="26"/>
    </row>
    <row r="1996" spans="3:4" x14ac:dyDescent="0.2">
      <c r="C1996" s="26"/>
      <c r="D1996" s="26"/>
    </row>
    <row r="1997" spans="3:4" x14ac:dyDescent="0.2">
      <c r="C1997" s="26"/>
      <c r="D1997" s="26"/>
    </row>
    <row r="1998" spans="3:4" x14ac:dyDescent="0.2">
      <c r="C1998" s="26"/>
      <c r="D1998" s="26"/>
    </row>
    <row r="1999" spans="3:4" x14ac:dyDescent="0.2">
      <c r="C1999" s="26"/>
      <c r="D1999" s="26"/>
    </row>
    <row r="2000" spans="3:4" x14ac:dyDescent="0.2">
      <c r="C2000" s="26"/>
      <c r="D2000" s="26"/>
    </row>
    <row r="2001" spans="3:4" x14ac:dyDescent="0.2">
      <c r="C2001" s="26"/>
      <c r="D2001" s="26"/>
    </row>
    <row r="2002" spans="3:4" x14ac:dyDescent="0.2">
      <c r="C2002" s="26"/>
      <c r="D2002" s="26"/>
    </row>
    <row r="2003" spans="3:4" x14ac:dyDescent="0.2">
      <c r="C2003" s="26"/>
      <c r="D2003" s="26"/>
    </row>
    <row r="2004" spans="3:4" x14ac:dyDescent="0.2">
      <c r="C2004" s="26"/>
      <c r="D2004" s="26"/>
    </row>
    <row r="2005" spans="3:4" x14ac:dyDescent="0.2">
      <c r="C2005" s="26"/>
      <c r="D2005" s="26"/>
    </row>
    <row r="2006" spans="3:4" x14ac:dyDescent="0.2">
      <c r="C2006" s="26"/>
      <c r="D2006" s="26"/>
    </row>
    <row r="2007" spans="3:4" x14ac:dyDescent="0.2">
      <c r="C2007" s="26"/>
      <c r="D2007" s="26"/>
    </row>
    <row r="2008" spans="3:4" x14ac:dyDescent="0.2">
      <c r="C2008" s="26"/>
      <c r="D2008" s="26"/>
    </row>
    <row r="2009" spans="3:4" x14ac:dyDescent="0.2">
      <c r="C2009" s="26"/>
      <c r="D2009" s="26"/>
    </row>
    <row r="2010" spans="3:4" x14ac:dyDescent="0.2">
      <c r="C2010" s="26"/>
      <c r="D2010" s="26"/>
    </row>
    <row r="2011" spans="3:4" x14ac:dyDescent="0.2">
      <c r="C2011" s="26"/>
      <c r="D2011" s="26"/>
    </row>
    <row r="2012" spans="3:4" x14ac:dyDescent="0.2">
      <c r="C2012" s="26"/>
      <c r="D2012" s="26"/>
    </row>
    <row r="2013" spans="3:4" x14ac:dyDescent="0.2">
      <c r="C2013" s="26"/>
      <c r="D2013" s="26"/>
    </row>
    <row r="2014" spans="3:4" x14ac:dyDescent="0.2">
      <c r="C2014" s="26"/>
      <c r="D2014" s="26"/>
    </row>
    <row r="2015" spans="3:4" x14ac:dyDescent="0.2">
      <c r="C2015" s="26"/>
      <c r="D2015" s="26"/>
    </row>
    <row r="2016" spans="3:4" x14ac:dyDescent="0.2">
      <c r="C2016" s="26"/>
      <c r="D2016" s="26"/>
    </row>
    <row r="2017" spans="3:4" x14ac:dyDescent="0.2">
      <c r="C2017" s="26"/>
      <c r="D2017" s="26"/>
    </row>
    <row r="2018" spans="3:4" x14ac:dyDescent="0.2">
      <c r="C2018" s="26"/>
      <c r="D2018" s="26"/>
    </row>
    <row r="2019" spans="3:4" x14ac:dyDescent="0.2">
      <c r="C2019" s="26"/>
      <c r="D2019" s="26"/>
    </row>
    <row r="2020" spans="3:4" x14ac:dyDescent="0.2">
      <c r="C2020" s="26"/>
      <c r="D2020" s="26"/>
    </row>
    <row r="2021" spans="3:4" x14ac:dyDescent="0.2">
      <c r="C2021" s="26"/>
      <c r="D2021" s="26"/>
    </row>
    <row r="2022" spans="3:4" x14ac:dyDescent="0.2">
      <c r="C2022" s="26"/>
      <c r="D2022" s="26"/>
    </row>
    <row r="2023" spans="3:4" x14ac:dyDescent="0.2">
      <c r="C2023" s="26"/>
      <c r="D2023" s="26"/>
    </row>
    <row r="2024" spans="3:4" x14ac:dyDescent="0.2">
      <c r="C2024" s="26"/>
      <c r="D2024" s="26"/>
    </row>
    <row r="2025" spans="3:4" x14ac:dyDescent="0.2">
      <c r="C2025" s="26"/>
      <c r="D2025" s="26"/>
    </row>
    <row r="2026" spans="3:4" x14ac:dyDescent="0.2">
      <c r="C2026" s="26"/>
      <c r="D2026" s="26"/>
    </row>
    <row r="2027" spans="3:4" x14ac:dyDescent="0.2">
      <c r="C2027" s="26"/>
      <c r="D2027" s="26"/>
    </row>
    <row r="2028" spans="3:4" x14ac:dyDescent="0.2">
      <c r="C2028" s="26"/>
      <c r="D2028" s="26"/>
    </row>
    <row r="2029" spans="3:4" x14ac:dyDescent="0.2">
      <c r="C2029" s="26"/>
      <c r="D2029" s="26"/>
    </row>
    <row r="2030" spans="3:4" x14ac:dyDescent="0.2">
      <c r="C2030" s="26"/>
      <c r="D2030" s="26"/>
    </row>
    <row r="2031" spans="3:4" x14ac:dyDescent="0.2">
      <c r="C2031" s="26"/>
      <c r="D2031" s="26"/>
    </row>
    <row r="2032" spans="3:4" x14ac:dyDescent="0.2">
      <c r="C2032" s="26"/>
      <c r="D2032" s="26"/>
    </row>
    <row r="2033" spans="3:4" x14ac:dyDescent="0.2">
      <c r="C2033" s="26"/>
      <c r="D2033" s="26"/>
    </row>
    <row r="2034" spans="3:4" x14ac:dyDescent="0.2">
      <c r="C2034" s="26"/>
      <c r="D2034" s="26"/>
    </row>
    <row r="2035" spans="3:4" x14ac:dyDescent="0.2">
      <c r="C2035" s="26"/>
      <c r="D2035" s="26"/>
    </row>
    <row r="2036" spans="3:4" x14ac:dyDescent="0.2">
      <c r="C2036" s="26"/>
      <c r="D2036" s="26"/>
    </row>
    <row r="2037" spans="3:4" x14ac:dyDescent="0.2">
      <c r="C2037" s="26"/>
      <c r="D2037" s="26"/>
    </row>
    <row r="2038" spans="3:4" x14ac:dyDescent="0.2">
      <c r="C2038" s="26"/>
      <c r="D2038" s="26"/>
    </row>
    <row r="2039" spans="3:4" x14ac:dyDescent="0.2">
      <c r="C2039" s="26"/>
      <c r="D2039" s="26"/>
    </row>
    <row r="2040" spans="3:4" x14ac:dyDescent="0.2">
      <c r="C2040" s="26"/>
      <c r="D2040" s="26"/>
    </row>
    <row r="2041" spans="3:4" x14ac:dyDescent="0.2">
      <c r="C2041" s="26"/>
      <c r="D2041" s="26"/>
    </row>
    <row r="2042" spans="3:4" x14ac:dyDescent="0.2">
      <c r="C2042" s="26"/>
      <c r="D2042" s="26"/>
    </row>
    <row r="2043" spans="3:4" x14ac:dyDescent="0.2">
      <c r="C2043" s="26"/>
      <c r="D2043" s="26"/>
    </row>
    <row r="2044" spans="3:4" x14ac:dyDescent="0.2">
      <c r="C2044" s="26"/>
      <c r="D2044" s="26"/>
    </row>
    <row r="2045" spans="3:4" x14ac:dyDescent="0.2">
      <c r="C2045" s="26"/>
      <c r="D2045" s="26"/>
    </row>
    <row r="2046" spans="3:4" x14ac:dyDescent="0.2">
      <c r="C2046" s="26"/>
      <c r="D2046" s="26"/>
    </row>
    <row r="2047" spans="3:4" x14ac:dyDescent="0.2">
      <c r="C2047" s="26"/>
      <c r="D2047" s="26"/>
    </row>
    <row r="2048" spans="3:4" x14ac:dyDescent="0.2">
      <c r="C2048" s="26"/>
      <c r="D2048" s="26"/>
    </row>
    <row r="2049" spans="3:4" x14ac:dyDescent="0.2">
      <c r="C2049" s="26"/>
      <c r="D2049" s="26"/>
    </row>
    <row r="2050" spans="3:4" x14ac:dyDescent="0.2">
      <c r="C2050" s="26"/>
      <c r="D2050" s="26"/>
    </row>
    <row r="2051" spans="3:4" x14ac:dyDescent="0.2">
      <c r="C2051" s="26"/>
      <c r="D2051" s="26"/>
    </row>
    <row r="2052" spans="3:4" x14ac:dyDescent="0.2">
      <c r="C2052" s="26"/>
      <c r="D2052" s="26"/>
    </row>
    <row r="2053" spans="3:4" x14ac:dyDescent="0.2">
      <c r="C2053" s="26"/>
      <c r="D2053" s="26"/>
    </row>
    <row r="2054" spans="3:4" x14ac:dyDescent="0.2">
      <c r="C2054" s="26"/>
      <c r="D2054" s="26"/>
    </row>
    <row r="2055" spans="3:4" x14ac:dyDescent="0.2">
      <c r="C2055" s="26"/>
      <c r="D2055" s="26"/>
    </row>
    <row r="2056" spans="3:4" x14ac:dyDescent="0.2">
      <c r="C2056" s="26"/>
      <c r="D2056" s="26"/>
    </row>
    <row r="2057" spans="3:4" x14ac:dyDescent="0.2">
      <c r="C2057" s="26"/>
      <c r="D2057" s="26"/>
    </row>
    <row r="2058" spans="3:4" x14ac:dyDescent="0.2">
      <c r="C2058" s="26"/>
      <c r="D2058" s="26"/>
    </row>
    <row r="2059" spans="3:4" x14ac:dyDescent="0.2">
      <c r="C2059" s="26"/>
      <c r="D2059" s="26"/>
    </row>
    <row r="2060" spans="3:4" x14ac:dyDescent="0.2">
      <c r="C2060" s="26"/>
      <c r="D2060" s="26"/>
    </row>
    <row r="2061" spans="3:4" x14ac:dyDescent="0.2">
      <c r="C2061" s="26"/>
      <c r="D2061" s="26"/>
    </row>
    <row r="2062" spans="3:4" x14ac:dyDescent="0.2">
      <c r="C2062" s="26"/>
      <c r="D2062" s="26"/>
    </row>
    <row r="2063" spans="3:4" x14ac:dyDescent="0.2">
      <c r="C2063" s="26"/>
      <c r="D2063" s="26"/>
    </row>
    <row r="2064" spans="3:4" x14ac:dyDescent="0.2">
      <c r="C2064" s="26"/>
      <c r="D2064" s="26"/>
    </row>
    <row r="2065" spans="3:4" x14ac:dyDescent="0.2">
      <c r="C2065" s="26"/>
      <c r="D2065" s="26"/>
    </row>
    <row r="2066" spans="3:4" x14ac:dyDescent="0.2">
      <c r="C2066" s="26"/>
      <c r="D2066" s="26"/>
    </row>
    <row r="2067" spans="3:4" x14ac:dyDescent="0.2">
      <c r="C2067" s="26"/>
      <c r="D2067" s="26"/>
    </row>
    <row r="2068" spans="3:4" x14ac:dyDescent="0.2">
      <c r="C2068" s="26"/>
      <c r="D2068" s="26"/>
    </row>
    <row r="2069" spans="3:4" x14ac:dyDescent="0.2">
      <c r="C2069" s="26"/>
      <c r="D2069" s="26"/>
    </row>
    <row r="2070" spans="3:4" x14ac:dyDescent="0.2">
      <c r="C2070" s="26"/>
      <c r="D2070" s="26"/>
    </row>
    <row r="2071" spans="3:4" x14ac:dyDescent="0.2">
      <c r="C2071" s="26"/>
      <c r="D2071" s="26"/>
    </row>
    <row r="2072" spans="3:4" x14ac:dyDescent="0.2">
      <c r="C2072" s="26"/>
      <c r="D2072" s="26"/>
    </row>
    <row r="2073" spans="3:4" x14ac:dyDescent="0.2">
      <c r="C2073" s="26"/>
      <c r="D2073" s="26"/>
    </row>
    <row r="2074" spans="3:4" x14ac:dyDescent="0.2">
      <c r="C2074" s="26"/>
      <c r="D2074" s="26"/>
    </row>
    <row r="2075" spans="3:4" x14ac:dyDescent="0.2">
      <c r="C2075" s="26"/>
      <c r="D2075" s="26"/>
    </row>
    <row r="2076" spans="3:4" x14ac:dyDescent="0.2">
      <c r="C2076" s="26"/>
      <c r="D2076" s="26"/>
    </row>
    <row r="2077" spans="3:4" x14ac:dyDescent="0.2">
      <c r="C2077" s="26"/>
      <c r="D2077" s="26"/>
    </row>
    <row r="2078" spans="3:4" x14ac:dyDescent="0.2">
      <c r="C2078" s="26"/>
      <c r="D2078" s="26"/>
    </row>
    <row r="2079" spans="3:4" x14ac:dyDescent="0.2">
      <c r="C2079" s="26"/>
      <c r="D2079" s="26"/>
    </row>
    <row r="2080" spans="3:4" x14ac:dyDescent="0.2">
      <c r="C2080" s="26"/>
      <c r="D2080" s="26"/>
    </row>
    <row r="2081" spans="3:4" x14ac:dyDescent="0.2">
      <c r="C2081" s="26"/>
      <c r="D2081" s="26"/>
    </row>
    <row r="2082" spans="3:4" x14ac:dyDescent="0.2">
      <c r="C2082" s="26"/>
      <c r="D2082" s="26"/>
    </row>
    <row r="2083" spans="3:4" x14ac:dyDescent="0.2">
      <c r="C2083" s="26"/>
      <c r="D2083" s="26"/>
    </row>
    <row r="2084" spans="3:4" x14ac:dyDescent="0.2">
      <c r="C2084" s="26"/>
      <c r="D2084" s="26"/>
    </row>
    <row r="2085" spans="3:4" x14ac:dyDescent="0.2">
      <c r="C2085" s="26"/>
      <c r="D2085" s="26"/>
    </row>
    <row r="2086" spans="3:4" x14ac:dyDescent="0.2">
      <c r="C2086" s="26"/>
      <c r="D2086" s="26"/>
    </row>
    <row r="2087" spans="3:4" x14ac:dyDescent="0.2">
      <c r="C2087" s="26"/>
      <c r="D2087" s="26"/>
    </row>
    <row r="2088" spans="3:4" x14ac:dyDescent="0.2">
      <c r="C2088" s="26"/>
      <c r="D2088" s="26"/>
    </row>
    <row r="2089" spans="3:4" x14ac:dyDescent="0.2">
      <c r="C2089" s="26"/>
      <c r="D2089" s="26"/>
    </row>
    <row r="2090" spans="3:4" x14ac:dyDescent="0.2">
      <c r="C2090" s="26"/>
      <c r="D2090" s="26"/>
    </row>
    <row r="2091" spans="3:4" x14ac:dyDescent="0.2">
      <c r="C2091" s="26"/>
      <c r="D2091" s="26"/>
    </row>
    <row r="2092" spans="3:4" x14ac:dyDescent="0.2">
      <c r="C2092" s="26"/>
      <c r="D2092" s="26"/>
    </row>
    <row r="2093" spans="3:4" x14ac:dyDescent="0.2">
      <c r="C2093" s="26"/>
      <c r="D2093" s="26"/>
    </row>
    <row r="2094" spans="3:4" x14ac:dyDescent="0.2">
      <c r="C2094" s="26"/>
      <c r="D2094" s="26"/>
    </row>
    <row r="2095" spans="3:4" x14ac:dyDescent="0.2">
      <c r="C2095" s="26"/>
      <c r="D2095" s="26"/>
    </row>
    <row r="2096" spans="3:4" x14ac:dyDescent="0.2">
      <c r="C2096" s="26"/>
      <c r="D2096" s="26"/>
    </row>
    <row r="2097" spans="3:4" x14ac:dyDescent="0.2">
      <c r="C2097" s="26"/>
      <c r="D2097" s="26"/>
    </row>
    <row r="2098" spans="3:4" x14ac:dyDescent="0.2">
      <c r="C2098" s="26"/>
      <c r="D2098" s="26"/>
    </row>
    <row r="2099" spans="3:4" x14ac:dyDescent="0.2">
      <c r="C2099" s="26"/>
      <c r="D2099" s="26"/>
    </row>
    <row r="2100" spans="3:4" x14ac:dyDescent="0.2">
      <c r="C2100" s="26"/>
      <c r="D2100" s="26"/>
    </row>
    <row r="2101" spans="3:4" x14ac:dyDescent="0.2">
      <c r="C2101" s="26"/>
      <c r="D2101" s="26"/>
    </row>
    <row r="2102" spans="3:4" x14ac:dyDescent="0.2">
      <c r="C2102" s="26"/>
      <c r="D2102" s="26"/>
    </row>
    <row r="2103" spans="3:4" x14ac:dyDescent="0.2">
      <c r="C2103" s="26"/>
      <c r="D2103" s="26"/>
    </row>
    <row r="2104" spans="3:4" x14ac:dyDescent="0.2">
      <c r="C2104" s="26"/>
      <c r="D2104" s="26"/>
    </row>
    <row r="2105" spans="3:4" x14ac:dyDescent="0.2">
      <c r="C2105" s="26"/>
      <c r="D2105" s="26"/>
    </row>
    <row r="2106" spans="3:4" x14ac:dyDescent="0.2">
      <c r="C2106" s="26"/>
      <c r="D2106" s="26"/>
    </row>
    <row r="2107" spans="3:4" x14ac:dyDescent="0.2">
      <c r="C2107" s="26"/>
      <c r="D2107" s="26"/>
    </row>
    <row r="2108" spans="3:4" x14ac:dyDescent="0.2">
      <c r="C2108" s="26"/>
      <c r="D2108" s="26"/>
    </row>
    <row r="2109" spans="3:4" x14ac:dyDescent="0.2">
      <c r="C2109" s="26"/>
      <c r="D2109" s="26"/>
    </row>
    <row r="2110" spans="3:4" x14ac:dyDescent="0.2">
      <c r="C2110" s="26"/>
      <c r="D2110" s="26"/>
    </row>
    <row r="2111" spans="3:4" x14ac:dyDescent="0.2">
      <c r="C2111" s="26"/>
      <c r="D2111" s="26"/>
    </row>
    <row r="2112" spans="3:4" x14ac:dyDescent="0.2">
      <c r="C2112" s="26"/>
      <c r="D2112" s="26"/>
    </row>
    <row r="2113" spans="3:4" x14ac:dyDescent="0.2">
      <c r="C2113" s="26"/>
      <c r="D2113" s="26"/>
    </row>
    <row r="2114" spans="3:4" x14ac:dyDescent="0.2">
      <c r="C2114" s="26"/>
      <c r="D2114" s="26"/>
    </row>
    <row r="2115" spans="3:4" x14ac:dyDescent="0.2">
      <c r="C2115" s="26"/>
      <c r="D2115" s="26"/>
    </row>
    <row r="2116" spans="3:4" x14ac:dyDescent="0.2">
      <c r="C2116" s="26"/>
      <c r="D2116" s="26"/>
    </row>
    <row r="2117" spans="3:4" x14ac:dyDescent="0.2">
      <c r="C2117" s="26"/>
      <c r="D2117" s="26"/>
    </row>
    <row r="2118" spans="3:4" x14ac:dyDescent="0.2">
      <c r="C2118" s="26"/>
      <c r="D2118" s="26"/>
    </row>
    <row r="2119" spans="3:4" x14ac:dyDescent="0.2">
      <c r="C2119" s="26"/>
      <c r="D2119" s="26"/>
    </row>
    <row r="2120" spans="3:4" x14ac:dyDescent="0.2">
      <c r="C2120" s="26"/>
      <c r="D2120" s="26"/>
    </row>
    <row r="2121" spans="3:4" x14ac:dyDescent="0.2">
      <c r="C2121" s="26"/>
      <c r="D2121" s="26"/>
    </row>
    <row r="2122" spans="3:4" x14ac:dyDescent="0.2">
      <c r="C2122" s="26"/>
      <c r="D2122" s="26"/>
    </row>
    <row r="2123" spans="3:4" x14ac:dyDescent="0.2">
      <c r="C2123" s="26"/>
      <c r="D2123" s="26"/>
    </row>
    <row r="2124" spans="3:4" x14ac:dyDescent="0.2">
      <c r="C2124" s="26"/>
      <c r="D2124" s="26"/>
    </row>
    <row r="2125" spans="3:4" x14ac:dyDescent="0.2">
      <c r="C2125" s="26"/>
      <c r="D2125" s="26"/>
    </row>
    <row r="2126" spans="3:4" x14ac:dyDescent="0.2">
      <c r="C2126" s="26"/>
      <c r="D2126" s="26"/>
    </row>
    <row r="2127" spans="3:4" x14ac:dyDescent="0.2">
      <c r="C2127" s="26"/>
      <c r="D2127" s="26"/>
    </row>
    <row r="2128" spans="3:4" x14ac:dyDescent="0.2">
      <c r="C2128" s="26"/>
      <c r="D2128" s="26"/>
    </row>
    <row r="2129" spans="3:4" x14ac:dyDescent="0.2">
      <c r="C2129" s="26"/>
      <c r="D2129" s="26"/>
    </row>
    <row r="2130" spans="3:4" x14ac:dyDescent="0.2">
      <c r="C2130" s="26"/>
      <c r="D2130" s="26"/>
    </row>
    <row r="2131" spans="3:4" x14ac:dyDescent="0.2">
      <c r="C2131" s="26"/>
      <c r="D2131" s="26"/>
    </row>
    <row r="2132" spans="3:4" x14ac:dyDescent="0.2">
      <c r="C2132" s="26"/>
      <c r="D2132" s="26"/>
    </row>
    <row r="2133" spans="3:4" x14ac:dyDescent="0.2">
      <c r="C2133" s="26"/>
      <c r="D2133" s="26"/>
    </row>
    <row r="2134" spans="3:4" x14ac:dyDescent="0.2">
      <c r="C2134" s="26"/>
      <c r="D2134" s="26"/>
    </row>
    <row r="2135" spans="3:4" x14ac:dyDescent="0.2">
      <c r="C2135" s="26"/>
      <c r="D2135" s="26"/>
    </row>
    <row r="2136" spans="3:4" x14ac:dyDescent="0.2">
      <c r="C2136" s="26"/>
      <c r="D2136" s="26"/>
    </row>
    <row r="2137" spans="3:4" x14ac:dyDescent="0.2">
      <c r="C2137" s="26"/>
      <c r="D2137" s="26"/>
    </row>
    <row r="2138" spans="3:4" x14ac:dyDescent="0.2">
      <c r="C2138" s="26"/>
      <c r="D2138" s="26"/>
    </row>
    <row r="2139" spans="3:4" x14ac:dyDescent="0.2">
      <c r="C2139" s="26"/>
      <c r="D2139" s="26"/>
    </row>
    <row r="2140" spans="3:4" x14ac:dyDescent="0.2">
      <c r="C2140" s="26"/>
      <c r="D2140" s="26"/>
    </row>
    <row r="2141" spans="3:4" x14ac:dyDescent="0.2">
      <c r="C2141" s="26"/>
      <c r="D2141" s="26"/>
    </row>
    <row r="2142" spans="3:4" x14ac:dyDescent="0.2">
      <c r="C2142" s="26"/>
      <c r="D2142" s="26"/>
    </row>
    <row r="2143" spans="3:4" x14ac:dyDescent="0.2">
      <c r="C2143" s="26"/>
      <c r="D2143" s="26"/>
    </row>
    <row r="2144" spans="3:4" x14ac:dyDescent="0.2">
      <c r="C2144" s="26"/>
      <c r="D2144" s="26"/>
    </row>
    <row r="2145" spans="3:4" x14ac:dyDescent="0.2">
      <c r="C2145" s="26"/>
      <c r="D2145" s="26"/>
    </row>
    <row r="2146" spans="3:4" x14ac:dyDescent="0.2">
      <c r="C2146" s="26"/>
      <c r="D2146" s="26"/>
    </row>
    <row r="2147" spans="3:4" x14ac:dyDescent="0.2">
      <c r="C2147" s="26"/>
      <c r="D2147" s="26"/>
    </row>
    <row r="2148" spans="3:4" x14ac:dyDescent="0.2">
      <c r="C2148" s="26"/>
      <c r="D2148" s="26"/>
    </row>
    <row r="2149" spans="3:4" x14ac:dyDescent="0.2">
      <c r="C2149" s="26"/>
      <c r="D2149" s="26"/>
    </row>
    <row r="2150" spans="3:4" x14ac:dyDescent="0.2">
      <c r="C2150" s="26"/>
      <c r="D2150" s="26"/>
    </row>
    <row r="2151" spans="3:4" x14ac:dyDescent="0.2">
      <c r="C2151" s="26"/>
      <c r="D2151" s="26"/>
    </row>
    <row r="2152" spans="3:4" x14ac:dyDescent="0.2">
      <c r="C2152" s="26"/>
      <c r="D2152" s="26"/>
    </row>
    <row r="2153" spans="3:4" x14ac:dyDescent="0.2">
      <c r="C2153" s="26"/>
      <c r="D2153" s="26"/>
    </row>
    <row r="2154" spans="3:4" x14ac:dyDescent="0.2">
      <c r="C2154" s="26"/>
      <c r="D2154" s="26"/>
    </row>
    <row r="2155" spans="3:4" x14ac:dyDescent="0.2">
      <c r="C2155" s="26"/>
      <c r="D2155" s="26"/>
    </row>
    <row r="2156" spans="3:4" x14ac:dyDescent="0.2">
      <c r="C2156" s="26"/>
      <c r="D2156" s="26"/>
    </row>
    <row r="2157" spans="3:4" x14ac:dyDescent="0.2">
      <c r="C2157" s="26"/>
      <c r="D2157" s="26"/>
    </row>
    <row r="2158" spans="3:4" x14ac:dyDescent="0.2">
      <c r="C2158" s="26"/>
      <c r="D2158" s="26"/>
    </row>
    <row r="2159" spans="3:4" x14ac:dyDescent="0.2">
      <c r="C2159" s="26"/>
      <c r="D2159" s="26"/>
    </row>
    <row r="2160" spans="3:4" x14ac:dyDescent="0.2">
      <c r="C2160" s="26"/>
      <c r="D2160" s="26"/>
    </row>
    <row r="2161" spans="3:4" x14ac:dyDescent="0.2">
      <c r="C2161" s="26"/>
      <c r="D2161" s="26"/>
    </row>
    <row r="2162" spans="3:4" x14ac:dyDescent="0.2">
      <c r="C2162" s="26"/>
      <c r="D2162" s="26"/>
    </row>
    <row r="2163" spans="3:4" x14ac:dyDescent="0.2">
      <c r="C2163" s="26"/>
      <c r="D2163" s="26"/>
    </row>
    <row r="2164" spans="3:4" x14ac:dyDescent="0.2">
      <c r="C2164" s="26"/>
      <c r="D2164" s="26"/>
    </row>
    <row r="2165" spans="3:4" x14ac:dyDescent="0.2">
      <c r="C2165" s="26"/>
      <c r="D2165" s="26"/>
    </row>
    <row r="2166" spans="3:4" x14ac:dyDescent="0.2">
      <c r="C2166" s="26"/>
      <c r="D2166" s="26"/>
    </row>
    <row r="2167" spans="3:4" x14ac:dyDescent="0.2">
      <c r="C2167" s="26"/>
      <c r="D2167" s="26"/>
    </row>
    <row r="2168" spans="3:4" x14ac:dyDescent="0.2">
      <c r="C2168" s="26"/>
      <c r="D2168" s="26"/>
    </row>
    <row r="2169" spans="3:4" x14ac:dyDescent="0.2">
      <c r="C2169" s="26"/>
      <c r="D2169" s="26"/>
    </row>
    <row r="2170" spans="3:4" x14ac:dyDescent="0.2">
      <c r="C2170" s="26"/>
      <c r="D2170" s="26"/>
    </row>
    <row r="2171" spans="3:4" x14ac:dyDescent="0.2">
      <c r="C2171" s="26"/>
      <c r="D2171" s="26"/>
    </row>
    <row r="2172" spans="3:4" x14ac:dyDescent="0.2">
      <c r="C2172" s="26"/>
      <c r="D2172" s="26"/>
    </row>
    <row r="2173" spans="3:4" x14ac:dyDescent="0.2">
      <c r="C2173" s="26"/>
      <c r="D2173" s="26"/>
    </row>
    <row r="2174" spans="3:4" x14ac:dyDescent="0.2">
      <c r="C2174" s="26"/>
      <c r="D2174" s="26"/>
    </row>
    <row r="2175" spans="3:4" x14ac:dyDescent="0.2">
      <c r="C2175" s="26"/>
      <c r="D2175" s="26"/>
    </row>
    <row r="2176" spans="3:4" x14ac:dyDescent="0.2">
      <c r="C2176" s="26"/>
      <c r="D2176" s="26"/>
    </row>
    <row r="2177" spans="3:4" x14ac:dyDescent="0.2">
      <c r="C2177" s="26"/>
      <c r="D2177" s="26"/>
    </row>
    <row r="2178" spans="3:4" x14ac:dyDescent="0.2">
      <c r="C2178" s="26"/>
      <c r="D2178" s="26"/>
    </row>
    <row r="2179" spans="3:4" x14ac:dyDescent="0.2">
      <c r="C2179" s="26"/>
      <c r="D2179" s="26"/>
    </row>
    <row r="2180" spans="3:4" x14ac:dyDescent="0.2">
      <c r="C2180" s="26"/>
      <c r="D2180" s="26"/>
    </row>
    <row r="2181" spans="3:4" x14ac:dyDescent="0.2">
      <c r="C2181" s="26"/>
      <c r="D2181" s="26"/>
    </row>
    <row r="2182" spans="3:4" x14ac:dyDescent="0.2">
      <c r="C2182" s="26"/>
      <c r="D2182" s="26"/>
    </row>
    <row r="2183" spans="3:4" x14ac:dyDescent="0.2">
      <c r="C2183" s="26"/>
      <c r="D2183" s="26"/>
    </row>
    <row r="2184" spans="3:4" x14ac:dyDescent="0.2">
      <c r="C2184" s="26"/>
      <c r="D2184" s="26"/>
    </row>
    <row r="2185" spans="3:4" x14ac:dyDescent="0.2">
      <c r="C2185" s="26"/>
      <c r="D2185" s="26"/>
    </row>
    <row r="2186" spans="3:4" x14ac:dyDescent="0.2">
      <c r="C2186" s="26"/>
      <c r="D2186" s="26"/>
    </row>
    <row r="2187" spans="3:4" x14ac:dyDescent="0.2">
      <c r="C2187" s="26"/>
      <c r="D2187" s="26"/>
    </row>
    <row r="2188" spans="3:4" x14ac:dyDescent="0.2">
      <c r="C2188" s="26"/>
      <c r="D2188" s="26"/>
    </row>
    <row r="2189" spans="3:4" x14ac:dyDescent="0.2">
      <c r="C2189" s="26"/>
      <c r="D2189" s="26"/>
    </row>
    <row r="2190" spans="3:4" x14ac:dyDescent="0.2">
      <c r="C2190" s="26"/>
      <c r="D2190" s="26"/>
    </row>
    <row r="2191" spans="3:4" x14ac:dyDescent="0.2">
      <c r="C2191" s="26"/>
      <c r="D2191" s="26"/>
    </row>
    <row r="2192" spans="3:4" x14ac:dyDescent="0.2">
      <c r="C2192" s="26"/>
      <c r="D2192" s="26"/>
    </row>
    <row r="2193" spans="3:4" x14ac:dyDescent="0.2">
      <c r="C2193" s="26"/>
      <c r="D2193" s="26"/>
    </row>
    <row r="2194" spans="3:4" x14ac:dyDescent="0.2">
      <c r="C2194" s="26"/>
      <c r="D2194" s="26"/>
    </row>
    <row r="2195" spans="3:4" x14ac:dyDescent="0.2">
      <c r="C2195" s="26"/>
      <c r="D2195" s="26"/>
    </row>
    <row r="2196" spans="3:4" x14ac:dyDescent="0.2">
      <c r="C2196" s="26"/>
      <c r="D2196" s="26"/>
    </row>
    <row r="2197" spans="3:4" x14ac:dyDescent="0.2">
      <c r="C2197" s="26"/>
      <c r="D2197" s="26"/>
    </row>
    <row r="2198" spans="3:4" x14ac:dyDescent="0.2">
      <c r="C2198" s="26"/>
      <c r="D2198" s="26"/>
    </row>
    <row r="2199" spans="3:4" x14ac:dyDescent="0.2">
      <c r="C2199" s="26"/>
      <c r="D2199" s="26"/>
    </row>
    <row r="2200" spans="3:4" x14ac:dyDescent="0.2">
      <c r="C2200" s="26"/>
      <c r="D2200" s="26"/>
    </row>
    <row r="2201" spans="3:4" x14ac:dyDescent="0.2">
      <c r="C2201" s="26"/>
      <c r="D2201" s="26"/>
    </row>
    <row r="2202" spans="3:4" x14ac:dyDescent="0.2">
      <c r="C2202" s="26"/>
      <c r="D2202" s="26"/>
    </row>
    <row r="2203" spans="3:4" x14ac:dyDescent="0.2">
      <c r="C2203" s="26"/>
      <c r="D2203" s="26"/>
    </row>
    <row r="2204" spans="3:4" x14ac:dyDescent="0.2">
      <c r="C2204" s="26"/>
      <c r="D2204" s="26"/>
    </row>
    <row r="2205" spans="3:4" x14ac:dyDescent="0.2">
      <c r="C2205" s="26"/>
      <c r="D2205" s="26"/>
    </row>
    <row r="2206" spans="3:4" x14ac:dyDescent="0.2">
      <c r="C2206" s="26"/>
      <c r="D2206" s="26"/>
    </row>
    <row r="2207" spans="3:4" x14ac:dyDescent="0.2">
      <c r="C2207" s="26"/>
      <c r="D2207" s="26"/>
    </row>
    <row r="2208" spans="3:4" x14ac:dyDescent="0.2">
      <c r="C2208" s="26"/>
      <c r="D2208" s="26"/>
    </row>
    <row r="2209" spans="3:4" x14ac:dyDescent="0.2">
      <c r="C2209" s="26"/>
      <c r="D2209" s="26"/>
    </row>
    <row r="2210" spans="3:4" x14ac:dyDescent="0.2">
      <c r="C2210" s="26"/>
      <c r="D2210" s="26"/>
    </row>
    <row r="2211" spans="3:4" x14ac:dyDescent="0.2">
      <c r="C2211" s="26"/>
      <c r="D2211" s="26"/>
    </row>
    <row r="2212" spans="3:4" x14ac:dyDescent="0.2">
      <c r="C2212" s="26"/>
      <c r="D2212" s="26"/>
    </row>
    <row r="2213" spans="3:4" x14ac:dyDescent="0.2">
      <c r="C2213" s="26"/>
      <c r="D2213" s="26"/>
    </row>
    <row r="2214" spans="3:4" x14ac:dyDescent="0.2">
      <c r="C2214" s="26"/>
      <c r="D2214" s="26"/>
    </row>
    <row r="2215" spans="3:4" x14ac:dyDescent="0.2">
      <c r="C2215" s="26"/>
      <c r="D2215" s="26"/>
    </row>
    <row r="2216" spans="3:4" x14ac:dyDescent="0.2">
      <c r="C2216" s="26"/>
      <c r="D2216" s="26"/>
    </row>
    <row r="2217" spans="3:4" x14ac:dyDescent="0.2">
      <c r="C2217" s="26"/>
      <c r="D2217" s="26"/>
    </row>
    <row r="2218" spans="3:4" x14ac:dyDescent="0.2">
      <c r="C2218" s="26"/>
      <c r="D2218" s="26"/>
    </row>
    <row r="2219" spans="3:4" x14ac:dyDescent="0.2">
      <c r="C2219" s="26"/>
      <c r="D2219" s="26"/>
    </row>
    <row r="2220" spans="3:4" x14ac:dyDescent="0.2">
      <c r="C2220" s="26"/>
      <c r="D2220" s="26"/>
    </row>
    <row r="2221" spans="3:4" x14ac:dyDescent="0.2">
      <c r="C2221" s="26"/>
      <c r="D2221" s="26"/>
    </row>
    <row r="2222" spans="3:4" x14ac:dyDescent="0.2">
      <c r="C2222" s="26"/>
      <c r="D2222" s="26"/>
    </row>
    <row r="2223" spans="3:4" x14ac:dyDescent="0.2">
      <c r="C2223" s="26"/>
      <c r="D2223" s="26"/>
    </row>
    <row r="2224" spans="3:4" x14ac:dyDescent="0.2">
      <c r="C2224" s="26"/>
      <c r="D2224" s="26"/>
    </row>
    <row r="2225" spans="3:4" x14ac:dyDescent="0.2">
      <c r="C2225" s="26"/>
      <c r="D2225" s="26"/>
    </row>
    <row r="2226" spans="3:4" x14ac:dyDescent="0.2">
      <c r="C2226" s="26"/>
      <c r="D2226" s="26"/>
    </row>
    <row r="2227" spans="3:4" x14ac:dyDescent="0.2">
      <c r="C2227" s="26"/>
      <c r="D2227" s="26"/>
    </row>
    <row r="2228" spans="3:4" x14ac:dyDescent="0.2">
      <c r="C2228" s="26"/>
      <c r="D2228" s="26"/>
    </row>
    <row r="2229" spans="3:4" x14ac:dyDescent="0.2">
      <c r="C2229" s="26"/>
      <c r="D2229" s="26"/>
    </row>
    <row r="2230" spans="3:4" x14ac:dyDescent="0.2">
      <c r="C2230" s="26"/>
      <c r="D2230" s="26"/>
    </row>
    <row r="2231" spans="3:4" x14ac:dyDescent="0.2">
      <c r="C2231" s="26"/>
      <c r="D2231" s="26"/>
    </row>
    <row r="2232" spans="3:4" x14ac:dyDescent="0.2">
      <c r="C2232" s="26"/>
      <c r="D2232" s="26"/>
    </row>
    <row r="2233" spans="3:4" x14ac:dyDescent="0.2">
      <c r="C2233" s="26"/>
      <c r="D2233" s="26"/>
    </row>
    <row r="2234" spans="3:4" x14ac:dyDescent="0.2">
      <c r="C2234" s="26"/>
      <c r="D2234" s="26"/>
    </row>
    <row r="2235" spans="3:4" x14ac:dyDescent="0.2">
      <c r="C2235" s="26"/>
      <c r="D2235" s="26"/>
    </row>
    <row r="2236" spans="3:4" x14ac:dyDescent="0.2">
      <c r="C2236" s="26"/>
      <c r="D2236" s="26"/>
    </row>
    <row r="2237" spans="3:4" x14ac:dyDescent="0.2">
      <c r="C2237" s="26"/>
      <c r="D2237" s="26"/>
    </row>
    <row r="2238" spans="3:4" x14ac:dyDescent="0.2">
      <c r="C2238" s="26"/>
      <c r="D2238" s="26"/>
    </row>
    <row r="2239" spans="3:4" x14ac:dyDescent="0.2">
      <c r="C2239" s="26"/>
      <c r="D2239" s="26"/>
    </row>
    <row r="2240" spans="3:4" x14ac:dyDescent="0.2">
      <c r="C2240" s="26"/>
      <c r="D2240" s="26"/>
    </row>
    <row r="2241" spans="3:4" x14ac:dyDescent="0.2">
      <c r="C2241" s="26"/>
      <c r="D2241" s="26"/>
    </row>
    <row r="2242" spans="3:4" x14ac:dyDescent="0.2">
      <c r="C2242" s="26"/>
      <c r="D2242" s="26"/>
    </row>
    <row r="2243" spans="3:4" x14ac:dyDescent="0.2">
      <c r="C2243" s="26"/>
      <c r="D2243" s="26"/>
    </row>
    <row r="2244" spans="3:4" x14ac:dyDescent="0.2">
      <c r="C2244" s="26"/>
      <c r="D2244" s="26"/>
    </row>
    <row r="2245" spans="3:4" x14ac:dyDescent="0.2">
      <c r="C2245" s="26"/>
      <c r="D2245" s="26"/>
    </row>
    <row r="2246" spans="3:4" x14ac:dyDescent="0.2">
      <c r="C2246" s="26"/>
      <c r="D2246" s="26"/>
    </row>
    <row r="2247" spans="3:4" x14ac:dyDescent="0.2">
      <c r="C2247" s="26"/>
      <c r="D2247" s="26"/>
    </row>
    <row r="2248" spans="3:4" x14ac:dyDescent="0.2">
      <c r="C2248" s="26"/>
      <c r="D2248" s="26"/>
    </row>
    <row r="2249" spans="3:4" x14ac:dyDescent="0.2">
      <c r="C2249" s="26"/>
      <c r="D2249" s="26"/>
    </row>
    <row r="2250" spans="3:4" x14ac:dyDescent="0.2">
      <c r="C2250" s="26"/>
      <c r="D2250" s="26"/>
    </row>
    <row r="2251" spans="3:4" x14ac:dyDescent="0.2">
      <c r="C2251" s="26"/>
      <c r="D2251" s="26"/>
    </row>
    <row r="2252" spans="3:4" x14ac:dyDescent="0.2">
      <c r="C2252" s="26"/>
      <c r="D2252" s="26"/>
    </row>
    <row r="2253" spans="3:4" x14ac:dyDescent="0.2">
      <c r="C2253" s="26"/>
      <c r="D2253" s="26"/>
    </row>
    <row r="2254" spans="3:4" x14ac:dyDescent="0.2">
      <c r="C2254" s="26"/>
      <c r="D2254" s="26"/>
    </row>
    <row r="2255" spans="3:4" x14ac:dyDescent="0.2">
      <c r="C2255" s="26"/>
      <c r="D2255" s="26"/>
    </row>
    <row r="2256" spans="3:4" x14ac:dyDescent="0.2">
      <c r="C2256" s="26"/>
      <c r="D2256" s="26"/>
    </row>
    <row r="2257" spans="3:4" x14ac:dyDescent="0.2">
      <c r="C2257" s="26"/>
      <c r="D2257" s="26"/>
    </row>
    <row r="2258" spans="3:4" x14ac:dyDescent="0.2">
      <c r="C2258" s="26"/>
      <c r="D2258" s="26"/>
    </row>
    <row r="2259" spans="3:4" x14ac:dyDescent="0.2">
      <c r="C2259" s="26"/>
      <c r="D2259" s="26"/>
    </row>
    <row r="2260" spans="3:4" x14ac:dyDescent="0.2">
      <c r="C2260" s="26"/>
      <c r="D2260" s="26"/>
    </row>
    <row r="2261" spans="3:4" x14ac:dyDescent="0.2">
      <c r="C2261" s="26"/>
      <c r="D2261" s="26"/>
    </row>
    <row r="2262" spans="3:4" x14ac:dyDescent="0.2">
      <c r="C2262" s="26"/>
      <c r="D2262" s="26"/>
    </row>
    <row r="2263" spans="3:4" x14ac:dyDescent="0.2">
      <c r="C2263" s="26"/>
      <c r="D2263" s="26"/>
    </row>
    <row r="2264" spans="3:4" x14ac:dyDescent="0.2">
      <c r="C2264" s="26"/>
      <c r="D2264" s="26"/>
    </row>
    <row r="2265" spans="3:4" x14ac:dyDescent="0.2">
      <c r="C2265" s="26"/>
      <c r="D2265" s="26"/>
    </row>
    <row r="2266" spans="3:4" x14ac:dyDescent="0.2">
      <c r="C2266" s="26"/>
      <c r="D2266" s="26"/>
    </row>
    <row r="2267" spans="3:4" x14ac:dyDescent="0.2">
      <c r="C2267" s="26"/>
      <c r="D2267" s="26"/>
    </row>
    <row r="2268" spans="3:4" x14ac:dyDescent="0.2">
      <c r="C2268" s="26"/>
      <c r="D2268" s="26"/>
    </row>
    <row r="2269" spans="3:4" x14ac:dyDescent="0.2">
      <c r="C2269" s="26"/>
      <c r="D2269" s="26"/>
    </row>
    <row r="2270" spans="3:4" x14ac:dyDescent="0.2">
      <c r="C2270" s="26"/>
      <c r="D2270" s="26"/>
    </row>
    <row r="2271" spans="3:4" x14ac:dyDescent="0.2">
      <c r="C2271" s="26"/>
      <c r="D2271" s="26"/>
    </row>
    <row r="2272" spans="3:4" x14ac:dyDescent="0.2">
      <c r="C2272" s="26"/>
      <c r="D2272" s="26"/>
    </row>
    <row r="2273" spans="3:4" x14ac:dyDescent="0.2">
      <c r="C2273" s="26"/>
      <c r="D2273" s="26"/>
    </row>
    <row r="2274" spans="3:4" x14ac:dyDescent="0.2">
      <c r="C2274" s="26"/>
      <c r="D2274" s="26"/>
    </row>
    <row r="2275" spans="3:4" x14ac:dyDescent="0.2">
      <c r="C2275" s="26"/>
      <c r="D2275" s="26"/>
    </row>
    <row r="2276" spans="3:4" x14ac:dyDescent="0.2">
      <c r="C2276" s="26"/>
      <c r="D2276" s="26"/>
    </row>
    <row r="2277" spans="3:4" x14ac:dyDescent="0.2">
      <c r="C2277" s="26"/>
      <c r="D2277" s="26"/>
    </row>
    <row r="2278" spans="3:4" x14ac:dyDescent="0.2">
      <c r="C2278" s="26"/>
      <c r="D2278" s="26"/>
    </row>
    <row r="2279" spans="3:4" x14ac:dyDescent="0.2">
      <c r="C2279" s="26"/>
      <c r="D2279" s="26"/>
    </row>
    <row r="2280" spans="3:4" x14ac:dyDescent="0.2">
      <c r="C2280" s="26"/>
      <c r="D2280" s="26"/>
    </row>
    <row r="2281" spans="3:4" x14ac:dyDescent="0.2">
      <c r="C2281" s="26"/>
      <c r="D2281" s="26"/>
    </row>
    <row r="2282" spans="3:4" x14ac:dyDescent="0.2">
      <c r="C2282" s="26"/>
      <c r="D2282" s="26"/>
    </row>
    <row r="2283" spans="3:4" x14ac:dyDescent="0.2">
      <c r="C2283" s="26"/>
      <c r="D2283" s="26"/>
    </row>
    <row r="2284" spans="3:4" x14ac:dyDescent="0.2">
      <c r="C2284" s="26"/>
      <c r="D2284" s="26"/>
    </row>
    <row r="2285" spans="3:4" x14ac:dyDescent="0.2">
      <c r="C2285" s="26"/>
      <c r="D2285" s="26"/>
    </row>
    <row r="2286" spans="3:4" x14ac:dyDescent="0.2">
      <c r="C2286" s="26"/>
      <c r="D2286" s="26"/>
    </row>
    <row r="2287" spans="3:4" x14ac:dyDescent="0.2">
      <c r="C2287" s="26"/>
      <c r="D2287" s="26"/>
    </row>
    <row r="2288" spans="3:4" x14ac:dyDescent="0.2">
      <c r="C2288" s="26"/>
      <c r="D2288" s="26"/>
    </row>
    <row r="2289" spans="3:4" x14ac:dyDescent="0.2">
      <c r="C2289" s="26"/>
      <c r="D2289" s="26"/>
    </row>
    <row r="2290" spans="3:4" x14ac:dyDescent="0.2">
      <c r="C2290" s="26"/>
      <c r="D2290" s="26"/>
    </row>
    <row r="2291" spans="3:4" x14ac:dyDescent="0.2">
      <c r="C2291" s="26"/>
      <c r="D2291" s="26"/>
    </row>
    <row r="2292" spans="3:4" x14ac:dyDescent="0.2">
      <c r="C2292" s="26"/>
      <c r="D2292" s="26"/>
    </row>
    <row r="2293" spans="3:4" x14ac:dyDescent="0.2">
      <c r="C2293" s="26"/>
      <c r="D2293" s="26"/>
    </row>
    <row r="2294" spans="3:4" x14ac:dyDescent="0.2">
      <c r="C2294" s="26"/>
      <c r="D2294" s="26"/>
    </row>
    <row r="2295" spans="3:4" x14ac:dyDescent="0.2">
      <c r="C2295" s="26"/>
      <c r="D2295" s="26"/>
    </row>
    <row r="2296" spans="3:4" x14ac:dyDescent="0.2">
      <c r="C2296" s="26"/>
      <c r="D2296" s="26"/>
    </row>
    <row r="2297" spans="3:4" x14ac:dyDescent="0.2">
      <c r="C2297" s="26"/>
      <c r="D2297" s="26"/>
    </row>
    <row r="2298" spans="3:4" x14ac:dyDescent="0.2">
      <c r="C2298" s="26"/>
      <c r="D2298" s="26"/>
    </row>
    <row r="2299" spans="3:4" x14ac:dyDescent="0.2">
      <c r="C2299" s="26"/>
      <c r="D2299" s="26"/>
    </row>
    <row r="2300" spans="3:4" x14ac:dyDescent="0.2">
      <c r="C2300" s="26"/>
      <c r="D2300" s="26"/>
    </row>
    <row r="2301" spans="3:4" x14ac:dyDescent="0.2">
      <c r="C2301" s="26"/>
      <c r="D2301" s="26"/>
    </row>
    <row r="2302" spans="3:4" x14ac:dyDescent="0.2">
      <c r="C2302" s="26"/>
      <c r="D2302" s="26"/>
    </row>
    <row r="2303" spans="3:4" x14ac:dyDescent="0.2">
      <c r="C2303" s="26"/>
      <c r="D2303" s="26"/>
    </row>
    <row r="2304" spans="3:4" x14ac:dyDescent="0.2">
      <c r="C2304" s="26"/>
      <c r="D2304" s="26"/>
    </row>
    <row r="2305" spans="3:4" x14ac:dyDescent="0.2">
      <c r="C2305" s="26"/>
      <c r="D2305" s="26"/>
    </row>
    <row r="2306" spans="3:4" x14ac:dyDescent="0.2">
      <c r="C2306" s="26"/>
      <c r="D2306" s="26"/>
    </row>
    <row r="2307" spans="3:4" x14ac:dyDescent="0.2">
      <c r="C2307" s="26"/>
      <c r="D2307" s="26"/>
    </row>
    <row r="2308" spans="3:4" x14ac:dyDescent="0.2">
      <c r="C2308" s="26"/>
      <c r="D2308" s="26"/>
    </row>
    <row r="2309" spans="3:4" x14ac:dyDescent="0.2">
      <c r="C2309" s="26"/>
      <c r="D2309" s="26"/>
    </row>
    <row r="2310" spans="3:4" x14ac:dyDescent="0.2">
      <c r="C2310" s="26"/>
      <c r="D2310" s="26"/>
    </row>
    <row r="2311" spans="3:4" x14ac:dyDescent="0.2">
      <c r="C2311" s="26"/>
      <c r="D2311" s="26"/>
    </row>
    <row r="2312" spans="3:4" x14ac:dyDescent="0.2">
      <c r="C2312" s="26"/>
      <c r="D2312" s="26"/>
    </row>
    <row r="2313" spans="3:4" x14ac:dyDescent="0.2">
      <c r="C2313" s="26"/>
      <c r="D2313" s="26"/>
    </row>
    <row r="2314" spans="3:4" x14ac:dyDescent="0.2">
      <c r="C2314" s="26"/>
      <c r="D2314" s="26"/>
    </row>
    <row r="2315" spans="3:4" x14ac:dyDescent="0.2">
      <c r="C2315" s="26"/>
      <c r="D2315" s="26"/>
    </row>
    <row r="2316" spans="3:4" x14ac:dyDescent="0.2">
      <c r="C2316" s="26"/>
      <c r="D2316" s="26"/>
    </row>
    <row r="2317" spans="3:4" x14ac:dyDescent="0.2">
      <c r="C2317" s="26"/>
      <c r="D2317" s="26"/>
    </row>
    <row r="2318" spans="3:4" x14ac:dyDescent="0.2">
      <c r="C2318" s="26"/>
      <c r="D2318" s="26"/>
    </row>
    <row r="2319" spans="3:4" x14ac:dyDescent="0.2">
      <c r="C2319" s="26"/>
      <c r="D2319" s="26"/>
    </row>
    <row r="2320" spans="3:4" x14ac:dyDescent="0.2">
      <c r="C2320" s="26"/>
      <c r="D2320" s="26"/>
    </row>
    <row r="2321" spans="3:4" x14ac:dyDescent="0.2">
      <c r="C2321" s="26"/>
      <c r="D2321" s="26"/>
    </row>
    <row r="2322" spans="3:4" x14ac:dyDescent="0.2">
      <c r="C2322" s="26"/>
      <c r="D2322" s="26"/>
    </row>
    <row r="2323" spans="3:4" x14ac:dyDescent="0.2">
      <c r="C2323" s="26"/>
      <c r="D2323" s="26"/>
    </row>
    <row r="2324" spans="3:4" x14ac:dyDescent="0.2">
      <c r="C2324" s="26"/>
      <c r="D2324" s="26"/>
    </row>
    <row r="2325" spans="3:4" x14ac:dyDescent="0.2">
      <c r="C2325" s="26"/>
      <c r="D2325" s="26"/>
    </row>
    <row r="2326" spans="3:4" x14ac:dyDescent="0.2">
      <c r="C2326" s="26"/>
      <c r="D2326" s="26"/>
    </row>
    <row r="2327" spans="3:4" x14ac:dyDescent="0.2">
      <c r="C2327" s="26"/>
      <c r="D2327" s="26"/>
    </row>
    <row r="2328" spans="3:4" x14ac:dyDescent="0.2">
      <c r="C2328" s="26"/>
      <c r="D2328" s="26"/>
    </row>
    <row r="2329" spans="3:4" x14ac:dyDescent="0.2">
      <c r="C2329" s="26"/>
      <c r="D2329" s="26"/>
    </row>
    <row r="2330" spans="3:4" x14ac:dyDescent="0.2">
      <c r="C2330" s="26"/>
      <c r="D2330" s="26"/>
    </row>
    <row r="2331" spans="3:4" x14ac:dyDescent="0.2">
      <c r="C2331" s="26"/>
      <c r="D2331" s="26"/>
    </row>
    <row r="2332" spans="3:4" x14ac:dyDescent="0.2">
      <c r="C2332" s="26"/>
      <c r="D2332" s="26"/>
    </row>
    <row r="2333" spans="3:4" x14ac:dyDescent="0.2">
      <c r="C2333" s="26"/>
      <c r="D2333" s="26"/>
    </row>
    <row r="2334" spans="3:4" x14ac:dyDescent="0.2">
      <c r="C2334" s="26"/>
      <c r="D2334" s="26"/>
    </row>
    <row r="2335" spans="3:4" x14ac:dyDescent="0.2">
      <c r="C2335" s="26"/>
      <c r="D2335" s="26"/>
    </row>
    <row r="2336" spans="3:4" x14ac:dyDescent="0.2">
      <c r="C2336" s="26"/>
      <c r="D2336" s="26"/>
    </row>
    <row r="2337" spans="3:4" x14ac:dyDescent="0.2">
      <c r="C2337" s="26"/>
      <c r="D2337" s="26"/>
    </row>
    <row r="2338" spans="3:4" x14ac:dyDescent="0.2">
      <c r="C2338" s="26"/>
      <c r="D2338" s="26"/>
    </row>
    <row r="2339" spans="3:4" x14ac:dyDescent="0.2">
      <c r="C2339" s="26"/>
      <c r="D2339" s="26"/>
    </row>
    <row r="2340" spans="3:4" x14ac:dyDescent="0.2">
      <c r="C2340" s="26"/>
      <c r="D2340" s="26"/>
    </row>
    <row r="2341" spans="3:4" x14ac:dyDescent="0.2">
      <c r="C2341" s="26"/>
      <c r="D2341" s="26"/>
    </row>
    <row r="2342" spans="3:4" x14ac:dyDescent="0.2">
      <c r="C2342" s="26"/>
      <c r="D2342" s="26"/>
    </row>
    <row r="2343" spans="3:4" x14ac:dyDescent="0.2">
      <c r="C2343" s="26"/>
      <c r="D2343" s="26"/>
    </row>
    <row r="2344" spans="3:4" x14ac:dyDescent="0.2">
      <c r="C2344" s="26"/>
      <c r="D2344" s="26"/>
    </row>
    <row r="2345" spans="3:4" x14ac:dyDescent="0.2">
      <c r="C2345" s="26"/>
      <c r="D2345" s="26"/>
    </row>
    <row r="2346" spans="3:4" x14ac:dyDescent="0.2">
      <c r="C2346" s="26"/>
      <c r="D2346" s="26"/>
    </row>
    <row r="2347" spans="3:4" x14ac:dyDescent="0.2">
      <c r="C2347" s="26"/>
      <c r="D2347" s="26"/>
    </row>
    <row r="2348" spans="3:4" x14ac:dyDescent="0.2">
      <c r="C2348" s="26"/>
      <c r="D2348" s="26"/>
    </row>
    <row r="2349" spans="3:4" x14ac:dyDescent="0.2">
      <c r="C2349" s="26"/>
      <c r="D2349" s="26"/>
    </row>
    <row r="2350" spans="3:4" x14ac:dyDescent="0.2">
      <c r="C2350" s="26"/>
      <c r="D2350" s="26"/>
    </row>
    <row r="2351" spans="3:4" x14ac:dyDescent="0.2">
      <c r="C2351" s="26"/>
      <c r="D2351" s="26"/>
    </row>
    <row r="2352" spans="3:4" x14ac:dyDescent="0.2">
      <c r="C2352" s="26"/>
      <c r="D2352" s="26"/>
    </row>
    <row r="2353" spans="3:4" x14ac:dyDescent="0.2">
      <c r="C2353" s="26"/>
      <c r="D2353" s="26"/>
    </row>
    <row r="2354" spans="3:4" x14ac:dyDescent="0.2">
      <c r="C2354" s="26"/>
      <c r="D2354" s="26"/>
    </row>
    <row r="2355" spans="3:4" x14ac:dyDescent="0.2">
      <c r="C2355" s="26"/>
      <c r="D2355" s="26"/>
    </row>
    <row r="2356" spans="3:4" x14ac:dyDescent="0.2">
      <c r="C2356" s="26"/>
      <c r="D2356" s="26"/>
    </row>
    <row r="2357" spans="3:4" x14ac:dyDescent="0.2">
      <c r="C2357" s="26"/>
      <c r="D2357" s="26"/>
    </row>
    <row r="2358" spans="3:4" x14ac:dyDescent="0.2">
      <c r="C2358" s="26"/>
      <c r="D2358" s="26"/>
    </row>
    <row r="2359" spans="3:4" x14ac:dyDescent="0.2">
      <c r="C2359" s="26"/>
      <c r="D2359" s="26"/>
    </row>
    <row r="2360" spans="3:4" x14ac:dyDescent="0.2">
      <c r="C2360" s="26"/>
      <c r="D2360" s="26"/>
    </row>
    <row r="2361" spans="3:4" x14ac:dyDescent="0.2">
      <c r="C2361" s="26"/>
      <c r="D2361" s="26"/>
    </row>
    <row r="2362" spans="3:4" x14ac:dyDescent="0.2">
      <c r="C2362" s="26"/>
      <c r="D2362" s="26"/>
    </row>
    <row r="2363" spans="3:4" x14ac:dyDescent="0.2">
      <c r="C2363" s="26"/>
      <c r="D2363" s="26"/>
    </row>
    <row r="2364" spans="3:4" x14ac:dyDescent="0.2">
      <c r="C2364" s="26"/>
      <c r="D2364" s="26"/>
    </row>
    <row r="2365" spans="3:4" x14ac:dyDescent="0.2">
      <c r="C2365" s="26"/>
      <c r="D2365" s="26"/>
    </row>
    <row r="2366" spans="3:4" x14ac:dyDescent="0.2">
      <c r="C2366" s="26"/>
      <c r="D2366" s="26"/>
    </row>
    <row r="2367" spans="3:4" x14ac:dyDescent="0.2">
      <c r="C2367" s="26"/>
      <c r="D2367" s="26"/>
    </row>
    <row r="2368" spans="3:4" x14ac:dyDescent="0.2">
      <c r="C2368" s="26"/>
      <c r="D2368" s="26"/>
    </row>
    <row r="2369" spans="3:4" x14ac:dyDescent="0.2">
      <c r="C2369" s="26"/>
      <c r="D2369" s="26"/>
    </row>
    <row r="2370" spans="3:4" x14ac:dyDescent="0.2">
      <c r="C2370" s="26"/>
      <c r="D2370" s="26"/>
    </row>
    <row r="2371" spans="3:4" x14ac:dyDescent="0.2">
      <c r="C2371" s="26"/>
      <c r="D2371" s="26"/>
    </row>
    <row r="2372" spans="3:4" x14ac:dyDescent="0.2">
      <c r="C2372" s="26"/>
      <c r="D2372" s="26"/>
    </row>
    <row r="2373" spans="3:4" x14ac:dyDescent="0.2">
      <c r="C2373" s="26"/>
      <c r="D2373" s="26"/>
    </row>
    <row r="2374" spans="3:4" x14ac:dyDescent="0.2">
      <c r="C2374" s="26"/>
      <c r="D2374" s="26"/>
    </row>
    <row r="2375" spans="3:4" x14ac:dyDescent="0.2">
      <c r="C2375" s="26"/>
      <c r="D2375" s="26"/>
    </row>
    <row r="2376" spans="3:4" x14ac:dyDescent="0.2">
      <c r="C2376" s="26"/>
      <c r="D2376" s="26"/>
    </row>
    <row r="2377" spans="3:4" x14ac:dyDescent="0.2">
      <c r="C2377" s="26"/>
      <c r="D2377" s="26"/>
    </row>
    <row r="2378" spans="3:4" x14ac:dyDescent="0.2">
      <c r="C2378" s="26"/>
      <c r="D2378" s="26"/>
    </row>
    <row r="2379" spans="3:4" x14ac:dyDescent="0.2">
      <c r="C2379" s="26"/>
      <c r="D2379" s="26"/>
    </row>
    <row r="2380" spans="3:4" x14ac:dyDescent="0.2">
      <c r="C2380" s="26"/>
      <c r="D2380" s="26"/>
    </row>
    <row r="2381" spans="3:4" x14ac:dyDescent="0.2">
      <c r="C2381" s="26"/>
      <c r="D2381" s="26"/>
    </row>
    <row r="2382" spans="3:4" x14ac:dyDescent="0.2">
      <c r="C2382" s="26"/>
      <c r="D2382" s="26"/>
    </row>
    <row r="2383" spans="3:4" x14ac:dyDescent="0.2">
      <c r="C2383" s="26"/>
      <c r="D2383" s="26"/>
    </row>
    <row r="2384" spans="3:4" x14ac:dyDescent="0.2">
      <c r="C2384" s="26"/>
      <c r="D2384" s="26"/>
    </row>
    <row r="2385" spans="3:4" x14ac:dyDescent="0.2">
      <c r="C2385" s="26"/>
      <c r="D2385" s="26"/>
    </row>
    <row r="2386" spans="3:4" x14ac:dyDescent="0.2">
      <c r="C2386" s="26"/>
      <c r="D2386" s="26"/>
    </row>
    <row r="2387" spans="3:4" x14ac:dyDescent="0.2">
      <c r="C2387" s="26"/>
      <c r="D2387" s="26"/>
    </row>
    <row r="2388" spans="3:4" x14ac:dyDescent="0.2">
      <c r="C2388" s="26"/>
      <c r="D2388" s="26"/>
    </row>
    <row r="2389" spans="3:4" x14ac:dyDescent="0.2">
      <c r="C2389" s="26"/>
      <c r="D2389" s="26"/>
    </row>
    <row r="2390" spans="3:4" x14ac:dyDescent="0.2">
      <c r="C2390" s="26"/>
      <c r="D2390" s="26"/>
    </row>
    <row r="2391" spans="3:4" x14ac:dyDescent="0.2">
      <c r="C2391" s="26"/>
      <c r="D2391" s="26"/>
    </row>
    <row r="2392" spans="3:4" x14ac:dyDescent="0.2">
      <c r="C2392" s="26"/>
      <c r="D2392" s="26"/>
    </row>
    <row r="2393" spans="3:4" x14ac:dyDescent="0.2">
      <c r="C2393" s="26"/>
      <c r="D2393" s="26"/>
    </row>
    <row r="2394" spans="3:4" x14ac:dyDescent="0.2">
      <c r="C2394" s="26"/>
      <c r="D2394" s="26"/>
    </row>
    <row r="2395" spans="3:4" x14ac:dyDescent="0.2">
      <c r="C2395" s="26"/>
      <c r="D2395" s="26"/>
    </row>
    <row r="2396" spans="3:4" x14ac:dyDescent="0.2">
      <c r="C2396" s="26"/>
      <c r="D2396" s="26"/>
    </row>
    <row r="2397" spans="3:4" x14ac:dyDescent="0.2">
      <c r="C2397" s="26"/>
      <c r="D2397" s="26"/>
    </row>
    <row r="2398" spans="3:4" x14ac:dyDescent="0.2">
      <c r="C2398" s="26"/>
      <c r="D2398" s="26"/>
    </row>
    <row r="2399" spans="3:4" x14ac:dyDescent="0.2">
      <c r="C2399" s="26"/>
      <c r="D2399" s="26"/>
    </row>
    <row r="2400" spans="3:4" x14ac:dyDescent="0.2">
      <c r="C2400" s="26"/>
      <c r="D2400" s="26"/>
    </row>
    <row r="2401" spans="3:4" x14ac:dyDescent="0.2">
      <c r="C2401" s="26"/>
      <c r="D2401" s="26"/>
    </row>
    <row r="2402" spans="3:4" x14ac:dyDescent="0.2">
      <c r="C2402" s="26"/>
      <c r="D2402" s="26"/>
    </row>
    <row r="2403" spans="3:4" x14ac:dyDescent="0.2">
      <c r="C2403" s="26"/>
      <c r="D2403" s="26"/>
    </row>
    <row r="2404" spans="3:4" x14ac:dyDescent="0.2">
      <c r="C2404" s="26"/>
      <c r="D2404" s="26"/>
    </row>
    <row r="2405" spans="3:4" x14ac:dyDescent="0.2">
      <c r="C2405" s="26"/>
      <c r="D2405" s="26"/>
    </row>
    <row r="2406" spans="3:4" x14ac:dyDescent="0.2">
      <c r="C2406" s="26"/>
      <c r="D2406" s="26"/>
    </row>
    <row r="2407" spans="3:4" x14ac:dyDescent="0.2">
      <c r="C2407" s="26"/>
      <c r="D2407" s="26"/>
    </row>
    <row r="2408" spans="3:4" x14ac:dyDescent="0.2">
      <c r="C2408" s="26"/>
      <c r="D2408" s="26"/>
    </row>
    <row r="2409" spans="3:4" x14ac:dyDescent="0.2">
      <c r="C2409" s="26"/>
      <c r="D2409" s="26"/>
    </row>
    <row r="2410" spans="3:4" x14ac:dyDescent="0.2">
      <c r="C2410" s="26"/>
      <c r="D2410" s="26"/>
    </row>
    <row r="2411" spans="3:4" x14ac:dyDescent="0.2">
      <c r="C2411" s="26"/>
      <c r="D2411" s="26"/>
    </row>
    <row r="2412" spans="3:4" x14ac:dyDescent="0.2">
      <c r="C2412" s="26"/>
      <c r="D2412" s="26"/>
    </row>
    <row r="2413" spans="3:4" x14ac:dyDescent="0.2">
      <c r="C2413" s="26"/>
      <c r="D2413" s="26"/>
    </row>
    <row r="2414" spans="3:4" x14ac:dyDescent="0.2">
      <c r="C2414" s="26"/>
      <c r="D2414" s="26"/>
    </row>
    <row r="2415" spans="3:4" x14ac:dyDescent="0.2">
      <c r="C2415" s="26"/>
      <c r="D2415" s="26"/>
    </row>
    <row r="2416" spans="3:4" x14ac:dyDescent="0.2">
      <c r="C2416" s="26"/>
      <c r="D2416" s="26"/>
    </row>
    <row r="2417" spans="3:4" x14ac:dyDescent="0.2">
      <c r="C2417" s="26"/>
      <c r="D2417" s="26"/>
    </row>
    <row r="2418" spans="3:4" x14ac:dyDescent="0.2">
      <c r="C2418" s="26"/>
      <c r="D2418" s="26"/>
    </row>
    <row r="2419" spans="3:4" x14ac:dyDescent="0.2">
      <c r="C2419" s="26"/>
      <c r="D2419" s="26"/>
    </row>
    <row r="2420" spans="3:4" x14ac:dyDescent="0.2">
      <c r="C2420" s="26"/>
      <c r="D2420" s="26"/>
    </row>
    <row r="2421" spans="3:4" x14ac:dyDescent="0.2">
      <c r="C2421" s="26"/>
      <c r="D2421" s="26"/>
    </row>
    <row r="2422" spans="3:4" x14ac:dyDescent="0.2">
      <c r="C2422" s="26"/>
      <c r="D2422" s="26"/>
    </row>
    <row r="2423" spans="3:4" x14ac:dyDescent="0.2">
      <c r="C2423" s="26"/>
      <c r="D2423" s="26"/>
    </row>
    <row r="2424" spans="3:4" x14ac:dyDescent="0.2">
      <c r="C2424" s="26"/>
      <c r="D2424" s="26"/>
    </row>
    <row r="2425" spans="3:4" x14ac:dyDescent="0.2">
      <c r="C2425" s="26"/>
      <c r="D2425" s="26"/>
    </row>
    <row r="2426" spans="3:4" x14ac:dyDescent="0.2">
      <c r="C2426" s="26"/>
      <c r="D2426" s="26"/>
    </row>
    <row r="2427" spans="3:4" x14ac:dyDescent="0.2">
      <c r="C2427" s="26"/>
      <c r="D2427" s="26"/>
    </row>
    <row r="2428" spans="3:4" x14ac:dyDescent="0.2">
      <c r="C2428" s="26"/>
      <c r="D2428" s="26"/>
    </row>
    <row r="2429" spans="3:4" x14ac:dyDescent="0.2">
      <c r="C2429" s="26"/>
      <c r="D2429" s="26"/>
    </row>
    <row r="2430" spans="3:4" x14ac:dyDescent="0.2">
      <c r="C2430" s="26"/>
      <c r="D2430" s="26"/>
    </row>
    <row r="2431" spans="3:4" x14ac:dyDescent="0.2">
      <c r="C2431" s="26"/>
      <c r="D2431" s="26"/>
    </row>
    <row r="2432" spans="3:4" x14ac:dyDescent="0.2">
      <c r="C2432" s="26"/>
      <c r="D2432" s="26"/>
    </row>
    <row r="2433" spans="3:4" x14ac:dyDescent="0.2">
      <c r="C2433" s="26"/>
      <c r="D2433" s="26"/>
    </row>
    <row r="2434" spans="3:4" x14ac:dyDescent="0.2">
      <c r="C2434" s="26"/>
      <c r="D2434" s="26"/>
    </row>
    <row r="2435" spans="3:4" x14ac:dyDescent="0.2">
      <c r="C2435" s="26"/>
      <c r="D2435" s="26"/>
    </row>
    <row r="2436" spans="3:4" x14ac:dyDescent="0.2">
      <c r="C2436" s="26"/>
      <c r="D2436" s="26"/>
    </row>
    <row r="2437" spans="3:4" x14ac:dyDescent="0.2">
      <c r="C2437" s="26"/>
      <c r="D2437" s="26"/>
    </row>
    <row r="2438" spans="3:4" x14ac:dyDescent="0.2">
      <c r="C2438" s="26"/>
      <c r="D2438" s="26"/>
    </row>
    <row r="2439" spans="3:4" x14ac:dyDescent="0.2">
      <c r="C2439" s="26"/>
      <c r="D2439" s="26"/>
    </row>
    <row r="2440" spans="3:4" x14ac:dyDescent="0.2">
      <c r="C2440" s="26"/>
      <c r="D2440" s="26"/>
    </row>
    <row r="2441" spans="3:4" x14ac:dyDescent="0.2">
      <c r="C2441" s="26"/>
      <c r="D2441" s="26"/>
    </row>
    <row r="2442" spans="3:4" x14ac:dyDescent="0.2">
      <c r="C2442" s="26"/>
      <c r="D2442" s="26"/>
    </row>
    <row r="2443" spans="3:4" x14ac:dyDescent="0.2">
      <c r="C2443" s="26"/>
      <c r="D2443" s="26"/>
    </row>
    <row r="2444" spans="3:4" x14ac:dyDescent="0.2">
      <c r="C2444" s="26"/>
      <c r="D2444" s="26"/>
    </row>
    <row r="2445" spans="3:4" x14ac:dyDescent="0.2">
      <c r="C2445" s="26"/>
      <c r="D2445" s="26"/>
    </row>
    <row r="2446" spans="3:4" x14ac:dyDescent="0.2">
      <c r="C2446" s="26"/>
      <c r="D2446" s="26"/>
    </row>
    <row r="2447" spans="3:4" x14ac:dyDescent="0.2">
      <c r="C2447" s="26"/>
      <c r="D2447" s="26"/>
    </row>
    <row r="2448" spans="3:4" x14ac:dyDescent="0.2">
      <c r="C2448" s="26"/>
      <c r="D2448" s="26"/>
    </row>
    <row r="2449" spans="3:4" x14ac:dyDescent="0.2">
      <c r="C2449" s="26"/>
      <c r="D2449" s="26"/>
    </row>
    <row r="2450" spans="3:4" x14ac:dyDescent="0.2">
      <c r="C2450" s="26"/>
      <c r="D2450" s="26"/>
    </row>
    <row r="2451" spans="3:4" x14ac:dyDescent="0.2">
      <c r="C2451" s="26"/>
      <c r="D2451" s="26"/>
    </row>
    <row r="2452" spans="3:4" x14ac:dyDescent="0.2">
      <c r="C2452" s="26"/>
      <c r="D2452" s="26"/>
    </row>
    <row r="2453" spans="3:4" x14ac:dyDescent="0.2">
      <c r="C2453" s="26"/>
      <c r="D2453" s="26"/>
    </row>
    <row r="2454" spans="3:4" x14ac:dyDescent="0.2">
      <c r="C2454" s="26"/>
      <c r="D2454" s="26"/>
    </row>
    <row r="2455" spans="3:4" x14ac:dyDescent="0.2">
      <c r="C2455" s="26"/>
      <c r="D2455" s="26"/>
    </row>
    <row r="2456" spans="3:4" x14ac:dyDescent="0.2">
      <c r="C2456" s="26"/>
      <c r="D2456" s="26"/>
    </row>
    <row r="2457" spans="3:4" x14ac:dyDescent="0.2">
      <c r="C2457" s="26"/>
      <c r="D2457" s="26"/>
    </row>
    <row r="2458" spans="3:4" x14ac:dyDescent="0.2">
      <c r="C2458" s="26"/>
      <c r="D2458" s="26"/>
    </row>
    <row r="2459" spans="3:4" x14ac:dyDescent="0.2">
      <c r="C2459" s="26"/>
      <c r="D2459" s="26"/>
    </row>
    <row r="2460" spans="3:4" x14ac:dyDescent="0.2">
      <c r="C2460" s="26"/>
      <c r="D2460" s="26"/>
    </row>
    <row r="2461" spans="3:4" x14ac:dyDescent="0.2">
      <c r="C2461" s="26"/>
      <c r="D2461" s="26"/>
    </row>
    <row r="2462" spans="3:4" x14ac:dyDescent="0.2">
      <c r="C2462" s="26"/>
      <c r="D2462" s="26"/>
    </row>
    <row r="2463" spans="3:4" x14ac:dyDescent="0.2">
      <c r="C2463" s="26"/>
      <c r="D2463" s="26"/>
    </row>
    <row r="2464" spans="3:4" x14ac:dyDescent="0.2">
      <c r="C2464" s="26"/>
      <c r="D2464" s="26"/>
    </row>
    <row r="2465" spans="3:4" x14ac:dyDescent="0.2">
      <c r="C2465" s="26"/>
      <c r="D2465" s="26"/>
    </row>
    <row r="2466" spans="3:4" x14ac:dyDescent="0.2">
      <c r="C2466" s="26"/>
      <c r="D2466" s="26"/>
    </row>
    <row r="2467" spans="3:4" x14ac:dyDescent="0.2">
      <c r="C2467" s="26"/>
      <c r="D2467" s="26"/>
    </row>
    <row r="2468" spans="3:4" x14ac:dyDescent="0.2">
      <c r="C2468" s="26"/>
      <c r="D2468" s="26"/>
    </row>
    <row r="2469" spans="3:4" x14ac:dyDescent="0.2">
      <c r="C2469" s="26"/>
      <c r="D2469" s="26"/>
    </row>
    <row r="2470" spans="3:4" x14ac:dyDescent="0.2">
      <c r="C2470" s="26"/>
      <c r="D2470" s="26"/>
    </row>
    <row r="2471" spans="3:4" x14ac:dyDescent="0.2">
      <c r="C2471" s="26"/>
      <c r="D2471" s="26"/>
    </row>
    <row r="2472" spans="3:4" x14ac:dyDescent="0.2">
      <c r="C2472" s="26"/>
      <c r="D2472" s="26"/>
    </row>
    <row r="2473" spans="3:4" x14ac:dyDescent="0.2">
      <c r="C2473" s="26"/>
      <c r="D2473" s="26"/>
    </row>
    <row r="2474" spans="3:4" x14ac:dyDescent="0.2">
      <c r="C2474" s="26"/>
      <c r="D2474" s="26"/>
    </row>
    <row r="2475" spans="3:4" x14ac:dyDescent="0.2">
      <c r="C2475" s="26"/>
      <c r="D2475" s="26"/>
    </row>
    <row r="2476" spans="3:4" x14ac:dyDescent="0.2">
      <c r="C2476" s="26"/>
      <c r="D2476" s="26"/>
    </row>
    <row r="2477" spans="3:4" x14ac:dyDescent="0.2">
      <c r="C2477" s="26"/>
      <c r="D2477" s="26"/>
    </row>
    <row r="2478" spans="3:4" x14ac:dyDescent="0.2">
      <c r="C2478" s="26"/>
      <c r="D2478" s="26"/>
    </row>
    <row r="2479" spans="3:4" x14ac:dyDescent="0.2">
      <c r="C2479" s="26"/>
      <c r="D2479" s="26"/>
    </row>
    <row r="2480" spans="3:4" x14ac:dyDescent="0.2">
      <c r="C2480" s="26"/>
      <c r="D2480" s="26"/>
    </row>
    <row r="2481" spans="3:4" x14ac:dyDescent="0.2">
      <c r="C2481" s="26"/>
      <c r="D2481" s="26"/>
    </row>
    <row r="2482" spans="3:4" x14ac:dyDescent="0.2">
      <c r="C2482" s="26"/>
      <c r="D2482" s="26"/>
    </row>
    <row r="2483" spans="3:4" x14ac:dyDescent="0.2">
      <c r="C2483" s="26"/>
      <c r="D2483" s="26"/>
    </row>
    <row r="2484" spans="3:4" x14ac:dyDescent="0.2">
      <c r="C2484" s="26"/>
      <c r="D2484" s="26"/>
    </row>
    <row r="2485" spans="3:4" x14ac:dyDescent="0.2">
      <c r="C2485" s="26"/>
      <c r="D2485" s="26"/>
    </row>
    <row r="2486" spans="3:4" x14ac:dyDescent="0.2">
      <c r="C2486" s="26"/>
      <c r="D2486" s="26"/>
    </row>
    <row r="2487" spans="3:4" x14ac:dyDescent="0.2">
      <c r="C2487" s="26"/>
      <c r="D2487" s="26"/>
    </row>
    <row r="2488" spans="3:4" x14ac:dyDescent="0.2">
      <c r="C2488" s="26"/>
      <c r="D2488" s="26"/>
    </row>
    <row r="2489" spans="3:4" x14ac:dyDescent="0.2">
      <c r="C2489" s="26"/>
      <c r="D2489" s="26"/>
    </row>
    <row r="2490" spans="3:4" x14ac:dyDescent="0.2">
      <c r="C2490" s="26"/>
      <c r="D2490" s="26"/>
    </row>
    <row r="2491" spans="3:4" x14ac:dyDescent="0.2">
      <c r="C2491" s="26"/>
      <c r="D2491" s="26"/>
    </row>
    <row r="2492" spans="3:4" x14ac:dyDescent="0.2">
      <c r="C2492" s="26"/>
      <c r="D2492" s="26"/>
    </row>
    <row r="2493" spans="3:4" x14ac:dyDescent="0.2">
      <c r="C2493" s="26"/>
      <c r="D2493" s="26"/>
    </row>
    <row r="2494" spans="3:4" x14ac:dyDescent="0.2">
      <c r="C2494" s="26"/>
      <c r="D2494" s="26"/>
    </row>
    <row r="2495" spans="3:4" x14ac:dyDescent="0.2">
      <c r="C2495" s="26"/>
      <c r="D2495" s="26"/>
    </row>
    <row r="2496" spans="3:4" x14ac:dyDescent="0.2">
      <c r="C2496" s="26"/>
      <c r="D2496" s="26"/>
    </row>
    <row r="2497" spans="3:4" x14ac:dyDescent="0.2">
      <c r="C2497" s="26"/>
      <c r="D2497" s="26"/>
    </row>
    <row r="2498" spans="3:4" x14ac:dyDescent="0.2">
      <c r="C2498" s="26"/>
      <c r="D2498" s="26"/>
    </row>
    <row r="2499" spans="3:4" x14ac:dyDescent="0.2">
      <c r="C2499" s="26"/>
      <c r="D2499" s="26"/>
    </row>
    <row r="2500" spans="3:4" x14ac:dyDescent="0.2">
      <c r="C2500" s="26"/>
      <c r="D2500" s="26"/>
    </row>
    <row r="2501" spans="3:4" x14ac:dyDescent="0.2">
      <c r="C2501" s="26"/>
      <c r="D2501" s="26"/>
    </row>
    <row r="2502" spans="3:4" x14ac:dyDescent="0.2">
      <c r="C2502" s="26"/>
      <c r="D2502" s="26"/>
    </row>
    <row r="2503" spans="3:4" x14ac:dyDescent="0.2">
      <c r="C2503" s="26"/>
      <c r="D2503" s="26"/>
    </row>
    <row r="2504" spans="3:4" x14ac:dyDescent="0.2">
      <c r="C2504" s="26"/>
      <c r="D2504" s="26"/>
    </row>
    <row r="2505" spans="3:4" x14ac:dyDescent="0.2">
      <c r="C2505" s="26"/>
      <c r="D2505" s="26"/>
    </row>
    <row r="2506" spans="3:4" x14ac:dyDescent="0.2">
      <c r="C2506" s="26"/>
      <c r="D2506" s="26"/>
    </row>
    <row r="2507" spans="3:4" x14ac:dyDescent="0.2">
      <c r="C2507" s="26"/>
      <c r="D2507" s="26"/>
    </row>
    <row r="2508" spans="3:4" x14ac:dyDescent="0.2">
      <c r="C2508" s="26"/>
      <c r="D2508" s="26"/>
    </row>
    <row r="2509" spans="3:4" x14ac:dyDescent="0.2">
      <c r="C2509" s="26"/>
      <c r="D2509" s="26"/>
    </row>
    <row r="2510" spans="3:4" x14ac:dyDescent="0.2">
      <c r="C2510" s="26"/>
      <c r="D2510" s="26"/>
    </row>
    <row r="2511" spans="3:4" x14ac:dyDescent="0.2">
      <c r="C2511" s="26"/>
      <c r="D2511" s="26"/>
    </row>
    <row r="2512" spans="3:4" x14ac:dyDescent="0.2">
      <c r="C2512" s="26"/>
      <c r="D2512" s="26"/>
    </row>
    <row r="2513" spans="3:4" x14ac:dyDescent="0.2">
      <c r="C2513" s="26"/>
      <c r="D2513" s="26"/>
    </row>
    <row r="2514" spans="3:4" x14ac:dyDescent="0.2">
      <c r="C2514" s="26"/>
      <c r="D2514" s="26"/>
    </row>
    <row r="2515" spans="3:4" x14ac:dyDescent="0.2">
      <c r="C2515" s="26"/>
      <c r="D2515" s="26"/>
    </row>
    <row r="2516" spans="3:4" x14ac:dyDescent="0.2">
      <c r="C2516" s="26"/>
      <c r="D2516" s="26"/>
    </row>
    <row r="2517" spans="3:4" x14ac:dyDescent="0.2">
      <c r="C2517" s="26"/>
      <c r="D2517" s="26"/>
    </row>
    <row r="2518" spans="3:4" x14ac:dyDescent="0.2">
      <c r="C2518" s="26"/>
      <c r="D2518" s="26"/>
    </row>
    <row r="2519" spans="3:4" x14ac:dyDescent="0.2">
      <c r="C2519" s="26"/>
      <c r="D2519" s="26"/>
    </row>
    <row r="2520" spans="3:4" x14ac:dyDescent="0.2">
      <c r="C2520" s="26"/>
      <c r="D2520" s="26"/>
    </row>
    <row r="2521" spans="3:4" x14ac:dyDescent="0.2">
      <c r="C2521" s="26"/>
      <c r="D2521" s="26"/>
    </row>
    <row r="2522" spans="3:4" x14ac:dyDescent="0.2">
      <c r="C2522" s="26"/>
      <c r="D2522" s="26"/>
    </row>
    <row r="2523" spans="3:4" x14ac:dyDescent="0.2">
      <c r="C2523" s="26"/>
      <c r="D2523" s="26"/>
    </row>
    <row r="2524" spans="3:4" x14ac:dyDescent="0.2">
      <c r="C2524" s="26"/>
      <c r="D2524" s="26"/>
    </row>
    <row r="2525" spans="3:4" x14ac:dyDescent="0.2">
      <c r="C2525" s="26"/>
      <c r="D2525" s="26"/>
    </row>
    <row r="2526" spans="3:4" x14ac:dyDescent="0.2">
      <c r="C2526" s="26"/>
      <c r="D2526" s="26"/>
    </row>
    <row r="2527" spans="3:4" x14ac:dyDescent="0.2">
      <c r="C2527" s="26"/>
      <c r="D2527" s="26"/>
    </row>
    <row r="2528" spans="3:4" x14ac:dyDescent="0.2">
      <c r="C2528" s="26"/>
      <c r="D2528" s="26"/>
    </row>
    <row r="2529" spans="3:4" x14ac:dyDescent="0.2">
      <c r="C2529" s="26"/>
      <c r="D2529" s="26"/>
    </row>
    <row r="2530" spans="3:4" x14ac:dyDescent="0.2">
      <c r="C2530" s="26"/>
      <c r="D2530" s="26"/>
    </row>
    <row r="2531" spans="3:4" x14ac:dyDescent="0.2">
      <c r="C2531" s="26"/>
      <c r="D2531" s="26"/>
    </row>
    <row r="2532" spans="3:4" x14ac:dyDescent="0.2">
      <c r="C2532" s="26"/>
      <c r="D2532" s="26"/>
    </row>
    <row r="2533" spans="3:4" x14ac:dyDescent="0.2">
      <c r="C2533" s="26"/>
      <c r="D2533" s="26"/>
    </row>
    <row r="2534" spans="3:4" x14ac:dyDescent="0.2">
      <c r="C2534" s="26"/>
      <c r="D2534" s="26"/>
    </row>
    <row r="2535" spans="3:4" x14ac:dyDescent="0.2">
      <c r="C2535" s="26"/>
      <c r="D2535" s="26"/>
    </row>
    <row r="2536" spans="3:4" x14ac:dyDescent="0.2">
      <c r="C2536" s="26"/>
      <c r="D2536" s="26"/>
    </row>
    <row r="2537" spans="3:4" x14ac:dyDescent="0.2">
      <c r="C2537" s="26"/>
      <c r="D2537" s="26"/>
    </row>
    <row r="2538" spans="3:4" x14ac:dyDescent="0.2">
      <c r="C2538" s="26"/>
      <c r="D2538" s="26"/>
    </row>
    <row r="2539" spans="3:4" x14ac:dyDescent="0.2">
      <c r="C2539" s="26"/>
      <c r="D2539" s="26"/>
    </row>
    <row r="2540" spans="3:4" x14ac:dyDescent="0.2">
      <c r="C2540" s="26"/>
      <c r="D2540" s="26"/>
    </row>
    <row r="2541" spans="3:4" x14ac:dyDescent="0.2">
      <c r="C2541" s="26"/>
      <c r="D2541" s="26"/>
    </row>
    <row r="2542" spans="3:4" x14ac:dyDescent="0.2">
      <c r="C2542" s="26"/>
      <c r="D2542" s="26"/>
    </row>
    <row r="2543" spans="3:4" x14ac:dyDescent="0.2">
      <c r="C2543" s="26"/>
      <c r="D2543" s="26"/>
    </row>
    <row r="2544" spans="3:4" x14ac:dyDescent="0.2">
      <c r="C2544" s="26"/>
      <c r="D2544" s="26"/>
    </row>
    <row r="2545" spans="3:4" x14ac:dyDescent="0.2">
      <c r="C2545" s="26"/>
      <c r="D2545" s="26"/>
    </row>
    <row r="2546" spans="3:4" x14ac:dyDescent="0.2">
      <c r="C2546" s="26"/>
      <c r="D2546" s="26"/>
    </row>
    <row r="2547" spans="3:4" x14ac:dyDescent="0.2">
      <c r="C2547" s="26"/>
      <c r="D2547" s="26"/>
    </row>
    <row r="2548" spans="3:4" x14ac:dyDescent="0.2">
      <c r="C2548" s="26"/>
      <c r="D2548" s="26"/>
    </row>
    <row r="2549" spans="3:4" x14ac:dyDescent="0.2">
      <c r="C2549" s="26"/>
      <c r="D2549" s="26"/>
    </row>
    <row r="2550" spans="3:4" x14ac:dyDescent="0.2">
      <c r="C2550" s="26"/>
      <c r="D2550" s="26"/>
    </row>
    <row r="2551" spans="3:4" x14ac:dyDescent="0.2">
      <c r="C2551" s="26"/>
      <c r="D2551" s="26"/>
    </row>
    <row r="2552" spans="3:4" x14ac:dyDescent="0.2">
      <c r="C2552" s="26"/>
      <c r="D2552" s="26"/>
    </row>
    <row r="2553" spans="3:4" x14ac:dyDescent="0.2">
      <c r="C2553" s="26"/>
      <c r="D2553" s="26"/>
    </row>
    <row r="2554" spans="3:4" x14ac:dyDescent="0.2">
      <c r="C2554" s="26"/>
      <c r="D2554" s="26"/>
    </row>
    <row r="2555" spans="3:4" x14ac:dyDescent="0.2">
      <c r="C2555" s="26"/>
      <c r="D2555" s="26"/>
    </row>
    <row r="2556" spans="3:4" x14ac:dyDescent="0.2">
      <c r="C2556" s="26"/>
      <c r="D2556" s="26"/>
    </row>
    <row r="2557" spans="3:4" x14ac:dyDescent="0.2">
      <c r="C2557" s="26"/>
      <c r="D2557" s="26"/>
    </row>
    <row r="2558" spans="3:4" x14ac:dyDescent="0.2">
      <c r="C2558" s="26"/>
      <c r="D2558" s="26"/>
    </row>
    <row r="2559" spans="3:4" x14ac:dyDescent="0.2">
      <c r="C2559" s="26"/>
      <c r="D2559" s="26"/>
    </row>
    <row r="2560" spans="3:4" x14ac:dyDescent="0.2">
      <c r="C2560" s="26"/>
      <c r="D2560" s="26"/>
    </row>
    <row r="2561" spans="3:4" x14ac:dyDescent="0.2">
      <c r="C2561" s="26"/>
      <c r="D2561" s="26"/>
    </row>
    <row r="2562" spans="3:4" x14ac:dyDescent="0.2">
      <c r="C2562" s="26"/>
      <c r="D2562" s="26"/>
    </row>
    <row r="2563" spans="3:4" x14ac:dyDescent="0.2">
      <c r="C2563" s="26"/>
      <c r="D2563" s="26"/>
    </row>
    <row r="2564" spans="3:4" x14ac:dyDescent="0.2">
      <c r="C2564" s="26"/>
      <c r="D2564" s="26"/>
    </row>
    <row r="2565" spans="3:4" x14ac:dyDescent="0.2">
      <c r="C2565" s="26"/>
      <c r="D2565" s="26"/>
    </row>
    <row r="2566" spans="3:4" x14ac:dyDescent="0.2">
      <c r="C2566" s="26"/>
      <c r="D2566" s="26"/>
    </row>
    <row r="2567" spans="3:4" x14ac:dyDescent="0.2">
      <c r="C2567" s="26"/>
      <c r="D2567" s="26"/>
    </row>
    <row r="2568" spans="3:4" x14ac:dyDescent="0.2">
      <c r="C2568" s="26"/>
      <c r="D2568" s="26"/>
    </row>
    <row r="2569" spans="3:4" x14ac:dyDescent="0.2">
      <c r="C2569" s="26"/>
      <c r="D2569" s="26"/>
    </row>
    <row r="2570" spans="3:4" x14ac:dyDescent="0.2">
      <c r="C2570" s="26"/>
      <c r="D2570" s="26"/>
    </row>
    <row r="2571" spans="3:4" x14ac:dyDescent="0.2">
      <c r="C2571" s="26"/>
      <c r="D2571" s="26"/>
    </row>
    <row r="2572" spans="3:4" x14ac:dyDescent="0.2">
      <c r="C2572" s="26"/>
      <c r="D2572" s="26"/>
    </row>
    <row r="2573" spans="3:4" x14ac:dyDescent="0.2">
      <c r="C2573" s="26"/>
      <c r="D2573" s="26"/>
    </row>
    <row r="2574" spans="3:4" x14ac:dyDescent="0.2">
      <c r="C2574" s="26"/>
      <c r="D2574" s="26"/>
    </row>
    <row r="2575" spans="3:4" x14ac:dyDescent="0.2">
      <c r="C2575" s="26"/>
      <c r="D2575" s="26"/>
    </row>
    <row r="2576" spans="3:4" x14ac:dyDescent="0.2">
      <c r="C2576" s="26"/>
      <c r="D2576" s="26"/>
    </row>
    <row r="2577" spans="3:4" x14ac:dyDescent="0.2">
      <c r="C2577" s="26"/>
      <c r="D2577" s="26"/>
    </row>
    <row r="2578" spans="3:4" x14ac:dyDescent="0.2">
      <c r="C2578" s="26"/>
      <c r="D2578" s="26"/>
    </row>
    <row r="2579" spans="3:4" x14ac:dyDescent="0.2">
      <c r="C2579" s="26"/>
      <c r="D2579" s="26"/>
    </row>
    <row r="2580" spans="3:4" x14ac:dyDescent="0.2">
      <c r="C2580" s="26"/>
      <c r="D2580" s="26"/>
    </row>
    <row r="2581" spans="3:4" x14ac:dyDescent="0.2">
      <c r="C2581" s="26"/>
      <c r="D2581" s="26"/>
    </row>
    <row r="2582" spans="3:4" x14ac:dyDescent="0.2">
      <c r="C2582" s="26"/>
      <c r="D2582" s="26"/>
    </row>
    <row r="2583" spans="3:4" x14ac:dyDescent="0.2">
      <c r="C2583" s="26"/>
      <c r="D2583" s="26"/>
    </row>
    <row r="2584" spans="3:4" x14ac:dyDescent="0.2">
      <c r="C2584" s="26"/>
      <c r="D2584" s="26"/>
    </row>
    <row r="2585" spans="3:4" x14ac:dyDescent="0.2">
      <c r="C2585" s="26"/>
      <c r="D2585" s="26"/>
    </row>
    <row r="2586" spans="3:4" x14ac:dyDescent="0.2">
      <c r="C2586" s="26"/>
      <c r="D2586" s="26"/>
    </row>
    <row r="2587" spans="3:4" x14ac:dyDescent="0.2">
      <c r="C2587" s="26"/>
      <c r="D2587" s="26"/>
    </row>
    <row r="2588" spans="3:4" x14ac:dyDescent="0.2">
      <c r="C2588" s="26"/>
      <c r="D2588" s="26"/>
    </row>
    <row r="2589" spans="3:4" x14ac:dyDescent="0.2">
      <c r="C2589" s="26"/>
      <c r="D2589" s="26"/>
    </row>
    <row r="2590" spans="3:4" x14ac:dyDescent="0.2">
      <c r="C2590" s="26"/>
      <c r="D2590" s="26"/>
    </row>
    <row r="2591" spans="3:4" x14ac:dyDescent="0.2">
      <c r="C2591" s="26"/>
      <c r="D2591" s="26"/>
    </row>
    <row r="2592" spans="3:4" x14ac:dyDescent="0.2">
      <c r="C2592" s="26"/>
      <c r="D2592" s="26"/>
    </row>
    <row r="2593" spans="3:4" x14ac:dyDescent="0.2">
      <c r="C2593" s="26"/>
      <c r="D2593" s="26"/>
    </row>
    <row r="2594" spans="3:4" x14ac:dyDescent="0.2">
      <c r="C2594" s="26"/>
      <c r="D2594" s="26"/>
    </row>
    <row r="2595" spans="3:4" x14ac:dyDescent="0.2">
      <c r="C2595" s="26"/>
      <c r="D2595" s="26"/>
    </row>
    <row r="2596" spans="3:4" x14ac:dyDescent="0.2">
      <c r="C2596" s="26"/>
      <c r="D2596" s="26"/>
    </row>
    <row r="2597" spans="3:4" x14ac:dyDescent="0.2">
      <c r="C2597" s="26"/>
      <c r="D2597" s="26"/>
    </row>
    <row r="2598" spans="3:4" x14ac:dyDescent="0.2">
      <c r="C2598" s="26"/>
      <c r="D2598" s="26"/>
    </row>
    <row r="2599" spans="3:4" x14ac:dyDescent="0.2">
      <c r="C2599" s="26"/>
      <c r="D2599" s="26"/>
    </row>
    <row r="2600" spans="3:4" x14ac:dyDescent="0.2">
      <c r="C2600" s="26"/>
      <c r="D2600" s="26"/>
    </row>
    <row r="2601" spans="3:4" x14ac:dyDescent="0.2">
      <c r="C2601" s="26"/>
      <c r="D2601" s="26"/>
    </row>
    <row r="2602" spans="3:4" x14ac:dyDescent="0.2">
      <c r="C2602" s="26"/>
      <c r="D2602" s="26"/>
    </row>
    <row r="2603" spans="3:4" x14ac:dyDescent="0.2">
      <c r="C2603" s="26"/>
      <c r="D2603" s="26"/>
    </row>
    <row r="2604" spans="3:4" x14ac:dyDescent="0.2">
      <c r="C2604" s="26"/>
      <c r="D2604" s="26"/>
    </row>
    <row r="2605" spans="3:4" x14ac:dyDescent="0.2">
      <c r="C2605" s="26"/>
      <c r="D2605" s="26"/>
    </row>
    <row r="2606" spans="3:4" x14ac:dyDescent="0.2">
      <c r="C2606" s="26"/>
      <c r="D2606" s="26"/>
    </row>
    <row r="2607" spans="3:4" x14ac:dyDescent="0.2">
      <c r="C2607" s="26"/>
      <c r="D2607" s="26"/>
    </row>
    <row r="2608" spans="3:4" x14ac:dyDescent="0.2">
      <c r="C2608" s="26"/>
      <c r="D2608" s="26"/>
    </row>
    <row r="2609" spans="3:4" x14ac:dyDescent="0.2">
      <c r="C2609" s="26"/>
      <c r="D2609" s="26"/>
    </row>
    <row r="2610" spans="3:4" x14ac:dyDescent="0.2">
      <c r="C2610" s="26"/>
      <c r="D2610" s="26"/>
    </row>
    <row r="2611" spans="3:4" x14ac:dyDescent="0.2">
      <c r="C2611" s="26"/>
      <c r="D2611" s="26"/>
    </row>
    <row r="2612" spans="3:4" x14ac:dyDescent="0.2">
      <c r="C2612" s="26"/>
      <c r="D2612" s="26"/>
    </row>
    <row r="2613" spans="3:4" x14ac:dyDescent="0.2">
      <c r="C2613" s="26"/>
      <c r="D2613" s="26"/>
    </row>
    <row r="2614" spans="3:4" x14ac:dyDescent="0.2">
      <c r="C2614" s="26"/>
      <c r="D2614" s="26"/>
    </row>
    <row r="2615" spans="3:4" x14ac:dyDescent="0.2">
      <c r="C2615" s="26"/>
      <c r="D2615" s="26"/>
    </row>
    <row r="2616" spans="3:4" x14ac:dyDescent="0.2">
      <c r="C2616" s="26"/>
      <c r="D2616" s="26"/>
    </row>
    <row r="2617" spans="3:4" x14ac:dyDescent="0.2">
      <c r="C2617" s="26"/>
      <c r="D2617" s="26"/>
    </row>
    <row r="2618" spans="3:4" x14ac:dyDescent="0.2">
      <c r="C2618" s="26"/>
      <c r="D2618" s="26"/>
    </row>
    <row r="2619" spans="3:4" x14ac:dyDescent="0.2">
      <c r="C2619" s="26"/>
      <c r="D2619" s="26"/>
    </row>
    <row r="2620" spans="3:4" x14ac:dyDescent="0.2">
      <c r="C2620" s="26"/>
      <c r="D2620" s="26"/>
    </row>
    <row r="2621" spans="3:4" x14ac:dyDescent="0.2">
      <c r="C2621" s="26"/>
      <c r="D2621" s="26"/>
    </row>
    <row r="2622" spans="3:4" x14ac:dyDescent="0.2">
      <c r="C2622" s="26"/>
      <c r="D2622" s="26"/>
    </row>
    <row r="2623" spans="3:4" x14ac:dyDescent="0.2">
      <c r="C2623" s="26"/>
      <c r="D2623" s="26"/>
    </row>
    <row r="2624" spans="3:4" x14ac:dyDescent="0.2">
      <c r="C2624" s="26"/>
      <c r="D2624" s="26"/>
    </row>
    <row r="2625" spans="3:4" x14ac:dyDescent="0.2">
      <c r="C2625" s="26"/>
      <c r="D2625" s="26"/>
    </row>
    <row r="2626" spans="3:4" x14ac:dyDescent="0.2">
      <c r="C2626" s="26"/>
      <c r="D2626" s="26"/>
    </row>
    <row r="2627" spans="3:4" x14ac:dyDescent="0.2">
      <c r="C2627" s="26"/>
      <c r="D2627" s="26"/>
    </row>
    <row r="2628" spans="3:4" x14ac:dyDescent="0.2">
      <c r="C2628" s="26"/>
      <c r="D2628" s="26"/>
    </row>
    <row r="2629" spans="3:4" x14ac:dyDescent="0.2">
      <c r="C2629" s="26"/>
      <c r="D2629" s="26"/>
    </row>
    <row r="2630" spans="3:4" x14ac:dyDescent="0.2">
      <c r="C2630" s="26"/>
      <c r="D2630" s="26"/>
    </row>
    <row r="2631" spans="3:4" x14ac:dyDescent="0.2">
      <c r="C2631" s="26"/>
      <c r="D2631" s="26"/>
    </row>
    <row r="2632" spans="3:4" x14ac:dyDescent="0.2">
      <c r="C2632" s="26"/>
      <c r="D2632" s="26"/>
    </row>
    <row r="2633" spans="3:4" x14ac:dyDescent="0.2">
      <c r="C2633" s="26"/>
      <c r="D2633" s="26"/>
    </row>
    <row r="2634" spans="3:4" x14ac:dyDescent="0.2">
      <c r="C2634" s="26"/>
      <c r="D2634" s="26"/>
    </row>
    <row r="2635" spans="3:4" x14ac:dyDescent="0.2">
      <c r="C2635" s="26"/>
      <c r="D2635" s="26"/>
    </row>
    <row r="2636" spans="3:4" x14ac:dyDescent="0.2">
      <c r="C2636" s="26"/>
      <c r="D2636" s="26"/>
    </row>
    <row r="2637" spans="3:4" x14ac:dyDescent="0.2">
      <c r="C2637" s="26"/>
      <c r="D2637" s="26"/>
    </row>
    <row r="2638" spans="3:4" x14ac:dyDescent="0.2">
      <c r="C2638" s="26"/>
      <c r="D2638" s="26"/>
    </row>
    <row r="2639" spans="3:4" x14ac:dyDescent="0.2">
      <c r="C2639" s="26"/>
      <c r="D2639" s="26"/>
    </row>
    <row r="2640" spans="3:4" x14ac:dyDescent="0.2">
      <c r="C2640" s="26"/>
      <c r="D2640" s="26"/>
    </row>
    <row r="2641" spans="3:4" x14ac:dyDescent="0.2">
      <c r="C2641" s="26"/>
      <c r="D2641" s="26"/>
    </row>
    <row r="2642" spans="3:4" x14ac:dyDescent="0.2">
      <c r="C2642" s="26"/>
      <c r="D2642" s="26"/>
    </row>
    <row r="2643" spans="3:4" x14ac:dyDescent="0.2">
      <c r="C2643" s="26"/>
      <c r="D2643" s="26"/>
    </row>
    <row r="2644" spans="3:4" x14ac:dyDescent="0.2">
      <c r="C2644" s="26"/>
      <c r="D2644" s="26"/>
    </row>
    <row r="2645" spans="3:4" x14ac:dyDescent="0.2">
      <c r="C2645" s="26"/>
      <c r="D2645" s="26"/>
    </row>
    <row r="2646" spans="3:4" x14ac:dyDescent="0.2">
      <c r="C2646" s="26"/>
      <c r="D2646" s="26"/>
    </row>
    <row r="2647" spans="3:4" x14ac:dyDescent="0.2">
      <c r="C2647" s="26"/>
      <c r="D2647" s="26"/>
    </row>
    <row r="2648" spans="3:4" x14ac:dyDescent="0.2">
      <c r="C2648" s="26"/>
      <c r="D2648" s="26"/>
    </row>
    <row r="2649" spans="3:4" x14ac:dyDescent="0.2">
      <c r="C2649" s="26"/>
      <c r="D2649" s="26"/>
    </row>
    <row r="2650" spans="3:4" x14ac:dyDescent="0.2">
      <c r="C2650" s="26"/>
      <c r="D2650" s="26"/>
    </row>
    <row r="2651" spans="3:4" x14ac:dyDescent="0.2">
      <c r="C2651" s="26"/>
      <c r="D2651" s="26"/>
    </row>
    <row r="2652" spans="3:4" x14ac:dyDescent="0.2">
      <c r="C2652" s="26"/>
      <c r="D2652" s="26"/>
    </row>
    <row r="2653" spans="3:4" x14ac:dyDescent="0.2">
      <c r="C2653" s="26"/>
      <c r="D2653" s="26"/>
    </row>
    <row r="2654" spans="3:4" x14ac:dyDescent="0.2">
      <c r="C2654" s="26"/>
      <c r="D2654" s="26"/>
    </row>
    <row r="2655" spans="3:4" x14ac:dyDescent="0.2">
      <c r="C2655" s="26"/>
      <c r="D2655" s="26"/>
    </row>
    <row r="2656" spans="3:4" x14ac:dyDescent="0.2">
      <c r="C2656" s="26"/>
      <c r="D2656" s="26"/>
    </row>
    <row r="2657" spans="3:4" x14ac:dyDescent="0.2">
      <c r="C2657" s="26"/>
      <c r="D2657" s="26"/>
    </row>
    <row r="2658" spans="3:4" x14ac:dyDescent="0.2">
      <c r="C2658" s="26"/>
      <c r="D2658" s="26"/>
    </row>
    <row r="2659" spans="3:4" x14ac:dyDescent="0.2">
      <c r="C2659" s="26"/>
      <c r="D2659" s="26"/>
    </row>
    <row r="2660" spans="3:4" x14ac:dyDescent="0.2">
      <c r="C2660" s="26"/>
      <c r="D2660" s="26"/>
    </row>
    <row r="2661" spans="3:4" x14ac:dyDescent="0.2">
      <c r="C2661" s="26"/>
      <c r="D2661" s="26"/>
    </row>
    <row r="2662" spans="3:4" x14ac:dyDescent="0.2">
      <c r="C2662" s="26"/>
      <c r="D2662" s="26"/>
    </row>
    <row r="2663" spans="3:4" x14ac:dyDescent="0.2">
      <c r="C2663" s="26"/>
      <c r="D2663" s="26"/>
    </row>
    <row r="2664" spans="3:4" x14ac:dyDescent="0.2">
      <c r="C2664" s="26"/>
      <c r="D2664" s="26"/>
    </row>
    <row r="2665" spans="3:4" x14ac:dyDescent="0.2">
      <c r="C2665" s="26"/>
      <c r="D2665" s="26"/>
    </row>
    <row r="2666" spans="3:4" x14ac:dyDescent="0.2">
      <c r="C2666" s="26"/>
      <c r="D2666" s="26"/>
    </row>
    <row r="2667" spans="3:4" x14ac:dyDescent="0.2">
      <c r="C2667" s="26"/>
      <c r="D2667" s="26"/>
    </row>
    <row r="2668" spans="3:4" x14ac:dyDescent="0.2">
      <c r="C2668" s="26"/>
      <c r="D2668" s="26"/>
    </row>
    <row r="2669" spans="3:4" x14ac:dyDescent="0.2">
      <c r="C2669" s="26"/>
      <c r="D2669" s="26"/>
    </row>
    <row r="2670" spans="3:4" x14ac:dyDescent="0.2">
      <c r="C2670" s="26"/>
      <c r="D2670" s="26"/>
    </row>
    <row r="2671" spans="3:4" x14ac:dyDescent="0.2">
      <c r="C2671" s="26"/>
      <c r="D2671" s="26"/>
    </row>
    <row r="2672" spans="3:4" x14ac:dyDescent="0.2">
      <c r="C2672" s="26"/>
      <c r="D2672" s="26"/>
    </row>
    <row r="2673" spans="3:4" x14ac:dyDescent="0.2">
      <c r="C2673" s="26"/>
      <c r="D2673" s="26"/>
    </row>
    <row r="2674" spans="3:4" x14ac:dyDescent="0.2">
      <c r="C2674" s="26"/>
      <c r="D2674" s="26"/>
    </row>
    <row r="2675" spans="3:4" x14ac:dyDescent="0.2">
      <c r="C2675" s="26"/>
      <c r="D2675" s="26"/>
    </row>
    <row r="2676" spans="3:4" x14ac:dyDescent="0.2">
      <c r="C2676" s="26"/>
      <c r="D2676" s="26"/>
    </row>
    <row r="2677" spans="3:4" x14ac:dyDescent="0.2">
      <c r="C2677" s="26"/>
      <c r="D2677" s="26"/>
    </row>
    <row r="2678" spans="3:4" x14ac:dyDescent="0.2">
      <c r="C2678" s="26"/>
      <c r="D2678" s="26"/>
    </row>
    <row r="2679" spans="3:4" x14ac:dyDescent="0.2">
      <c r="C2679" s="26"/>
      <c r="D2679" s="26"/>
    </row>
    <row r="2680" spans="3:4" x14ac:dyDescent="0.2">
      <c r="C2680" s="26"/>
      <c r="D2680" s="26"/>
    </row>
    <row r="2681" spans="3:4" x14ac:dyDescent="0.2">
      <c r="C2681" s="26"/>
      <c r="D2681" s="26"/>
    </row>
    <row r="2682" spans="3:4" x14ac:dyDescent="0.2">
      <c r="C2682" s="26"/>
      <c r="D2682" s="26"/>
    </row>
    <row r="2683" spans="3:4" x14ac:dyDescent="0.2">
      <c r="C2683" s="26"/>
      <c r="D2683" s="26"/>
    </row>
    <row r="2684" spans="3:4" x14ac:dyDescent="0.2">
      <c r="C2684" s="26"/>
      <c r="D2684" s="26"/>
    </row>
    <row r="2685" spans="3:4" x14ac:dyDescent="0.2">
      <c r="C2685" s="26"/>
      <c r="D2685" s="26"/>
    </row>
    <row r="2686" spans="3:4" x14ac:dyDescent="0.2">
      <c r="C2686" s="26"/>
      <c r="D2686" s="26"/>
    </row>
    <row r="2687" spans="3:4" x14ac:dyDescent="0.2">
      <c r="C2687" s="26"/>
      <c r="D2687" s="26"/>
    </row>
    <row r="2688" spans="3:4" x14ac:dyDescent="0.2">
      <c r="C2688" s="26"/>
      <c r="D2688" s="26"/>
    </row>
    <row r="2689" spans="3:4" x14ac:dyDescent="0.2">
      <c r="C2689" s="26"/>
      <c r="D2689" s="26"/>
    </row>
    <row r="2690" spans="3:4" x14ac:dyDescent="0.2">
      <c r="C2690" s="26"/>
      <c r="D2690" s="26"/>
    </row>
    <row r="2691" spans="3:4" x14ac:dyDescent="0.2">
      <c r="C2691" s="26"/>
      <c r="D2691" s="26"/>
    </row>
    <row r="2692" spans="3:4" x14ac:dyDescent="0.2">
      <c r="C2692" s="26"/>
      <c r="D2692" s="26"/>
    </row>
    <row r="2693" spans="3:4" x14ac:dyDescent="0.2">
      <c r="C2693" s="26"/>
      <c r="D2693" s="26"/>
    </row>
    <row r="2694" spans="3:4" x14ac:dyDescent="0.2">
      <c r="C2694" s="26"/>
      <c r="D2694" s="26"/>
    </row>
    <row r="2695" spans="3:4" x14ac:dyDescent="0.2">
      <c r="C2695" s="26"/>
      <c r="D2695" s="26"/>
    </row>
    <row r="2696" spans="3:4" x14ac:dyDescent="0.2">
      <c r="C2696" s="26"/>
      <c r="D2696" s="26"/>
    </row>
    <row r="2697" spans="3:4" x14ac:dyDescent="0.2">
      <c r="C2697" s="26"/>
      <c r="D2697" s="26"/>
    </row>
    <row r="2698" spans="3:4" x14ac:dyDescent="0.2">
      <c r="C2698" s="26"/>
      <c r="D2698" s="26"/>
    </row>
    <row r="2699" spans="3:4" x14ac:dyDescent="0.2">
      <c r="C2699" s="26"/>
      <c r="D2699" s="26"/>
    </row>
    <row r="2700" spans="3:4" x14ac:dyDescent="0.2">
      <c r="C2700" s="26"/>
      <c r="D2700" s="26"/>
    </row>
    <row r="2701" spans="3:4" x14ac:dyDescent="0.2">
      <c r="C2701" s="26"/>
      <c r="D2701" s="26"/>
    </row>
    <row r="2702" spans="3:4" x14ac:dyDescent="0.2">
      <c r="C2702" s="26"/>
      <c r="D2702" s="26"/>
    </row>
    <row r="2703" spans="3:4" x14ac:dyDescent="0.2">
      <c r="C2703" s="26"/>
      <c r="D2703" s="26"/>
    </row>
    <row r="2704" spans="3:4" x14ac:dyDescent="0.2">
      <c r="C2704" s="26"/>
      <c r="D2704" s="26"/>
    </row>
    <row r="2705" spans="3:4" x14ac:dyDescent="0.2">
      <c r="C2705" s="26"/>
      <c r="D2705" s="26"/>
    </row>
    <row r="2706" spans="3:4" x14ac:dyDescent="0.2">
      <c r="C2706" s="26"/>
      <c r="D2706" s="26"/>
    </row>
    <row r="2707" spans="3:4" x14ac:dyDescent="0.2">
      <c r="C2707" s="26"/>
      <c r="D2707" s="26"/>
    </row>
    <row r="2708" spans="3:4" x14ac:dyDescent="0.2">
      <c r="C2708" s="26"/>
      <c r="D2708" s="26"/>
    </row>
    <row r="2709" spans="3:4" x14ac:dyDescent="0.2">
      <c r="C2709" s="26"/>
      <c r="D2709" s="26"/>
    </row>
    <row r="2710" spans="3:4" x14ac:dyDescent="0.2">
      <c r="C2710" s="26"/>
      <c r="D2710" s="26"/>
    </row>
    <row r="2711" spans="3:4" x14ac:dyDescent="0.2">
      <c r="C2711" s="26"/>
      <c r="D2711" s="26"/>
    </row>
    <row r="2712" spans="3:4" x14ac:dyDescent="0.2">
      <c r="C2712" s="26"/>
      <c r="D2712" s="26"/>
    </row>
    <row r="2713" spans="3:4" x14ac:dyDescent="0.2">
      <c r="C2713" s="26"/>
      <c r="D2713" s="26"/>
    </row>
    <row r="2714" spans="3:4" x14ac:dyDescent="0.2">
      <c r="C2714" s="26"/>
      <c r="D2714" s="26"/>
    </row>
    <row r="2715" spans="3:4" x14ac:dyDescent="0.2">
      <c r="C2715" s="26"/>
      <c r="D2715" s="26"/>
    </row>
    <row r="2716" spans="3:4" x14ac:dyDescent="0.2">
      <c r="C2716" s="26"/>
      <c r="D2716" s="26"/>
    </row>
    <row r="2717" spans="3:4" x14ac:dyDescent="0.2">
      <c r="C2717" s="26"/>
      <c r="D2717" s="26"/>
    </row>
    <row r="2718" spans="3:4" x14ac:dyDescent="0.2">
      <c r="C2718" s="26"/>
      <c r="D2718" s="26"/>
    </row>
    <row r="2719" spans="3:4" x14ac:dyDescent="0.2">
      <c r="C2719" s="26"/>
      <c r="D2719" s="26"/>
    </row>
    <row r="2720" spans="3:4" x14ac:dyDescent="0.2">
      <c r="C2720" s="26"/>
      <c r="D2720" s="26"/>
    </row>
    <row r="2721" spans="3:4" x14ac:dyDescent="0.2">
      <c r="C2721" s="26"/>
      <c r="D2721" s="26"/>
    </row>
    <row r="2722" spans="3:4" x14ac:dyDescent="0.2">
      <c r="C2722" s="26"/>
      <c r="D2722" s="26"/>
    </row>
    <row r="2723" spans="3:4" x14ac:dyDescent="0.2">
      <c r="C2723" s="26"/>
      <c r="D2723" s="26"/>
    </row>
    <row r="2724" spans="3:4" x14ac:dyDescent="0.2">
      <c r="C2724" s="26"/>
      <c r="D2724" s="26"/>
    </row>
    <row r="2725" spans="3:4" x14ac:dyDescent="0.2">
      <c r="C2725" s="26"/>
      <c r="D2725" s="26"/>
    </row>
    <row r="2726" spans="3:4" x14ac:dyDescent="0.2">
      <c r="C2726" s="26"/>
      <c r="D2726" s="26"/>
    </row>
    <row r="2727" spans="3:4" x14ac:dyDescent="0.2">
      <c r="C2727" s="26"/>
      <c r="D2727" s="26"/>
    </row>
    <row r="2728" spans="3:4" x14ac:dyDescent="0.2">
      <c r="C2728" s="26"/>
      <c r="D2728" s="26"/>
    </row>
    <row r="2729" spans="3:4" x14ac:dyDescent="0.2">
      <c r="C2729" s="26"/>
      <c r="D2729" s="26"/>
    </row>
    <row r="2730" spans="3:4" x14ac:dyDescent="0.2">
      <c r="C2730" s="26"/>
      <c r="D2730" s="26"/>
    </row>
    <row r="2731" spans="3:4" x14ac:dyDescent="0.2">
      <c r="C2731" s="26"/>
      <c r="D2731" s="26"/>
    </row>
    <row r="2732" spans="3:4" x14ac:dyDescent="0.2">
      <c r="C2732" s="26"/>
      <c r="D2732" s="26"/>
    </row>
    <row r="2733" spans="3:4" x14ac:dyDescent="0.2">
      <c r="C2733" s="26"/>
      <c r="D2733" s="26"/>
    </row>
    <row r="2734" spans="3:4" x14ac:dyDescent="0.2">
      <c r="C2734" s="26"/>
      <c r="D2734" s="26"/>
    </row>
    <row r="2735" spans="3:4" x14ac:dyDescent="0.2">
      <c r="C2735" s="26"/>
      <c r="D2735" s="26"/>
    </row>
    <row r="2736" spans="3:4" x14ac:dyDescent="0.2">
      <c r="C2736" s="26"/>
      <c r="D2736" s="26"/>
    </row>
    <row r="2737" spans="3:4" x14ac:dyDescent="0.2">
      <c r="C2737" s="26"/>
      <c r="D2737" s="26"/>
    </row>
    <row r="2738" spans="3:4" x14ac:dyDescent="0.2">
      <c r="C2738" s="26"/>
      <c r="D2738" s="26"/>
    </row>
    <row r="2739" spans="3:4" x14ac:dyDescent="0.2">
      <c r="C2739" s="26"/>
      <c r="D2739" s="26"/>
    </row>
    <row r="2740" spans="3:4" x14ac:dyDescent="0.2">
      <c r="C2740" s="26"/>
      <c r="D2740" s="26"/>
    </row>
    <row r="2741" spans="3:4" x14ac:dyDescent="0.2">
      <c r="C2741" s="26"/>
      <c r="D2741" s="26"/>
    </row>
    <row r="2742" spans="3:4" x14ac:dyDescent="0.2">
      <c r="C2742" s="26"/>
      <c r="D2742" s="26"/>
    </row>
    <row r="2743" spans="3:4" x14ac:dyDescent="0.2">
      <c r="C2743" s="26"/>
      <c r="D2743" s="26"/>
    </row>
    <row r="2744" spans="3:4" x14ac:dyDescent="0.2">
      <c r="C2744" s="26"/>
      <c r="D2744" s="26"/>
    </row>
    <row r="2745" spans="3:4" x14ac:dyDescent="0.2">
      <c r="C2745" s="26"/>
      <c r="D2745" s="26"/>
    </row>
    <row r="2746" spans="3:4" x14ac:dyDescent="0.2">
      <c r="C2746" s="26"/>
      <c r="D2746" s="26"/>
    </row>
    <row r="2747" spans="3:4" x14ac:dyDescent="0.2">
      <c r="C2747" s="26"/>
      <c r="D2747" s="26"/>
    </row>
    <row r="2748" spans="3:4" x14ac:dyDescent="0.2">
      <c r="C2748" s="26"/>
      <c r="D2748" s="26"/>
    </row>
    <row r="2749" spans="3:4" x14ac:dyDescent="0.2">
      <c r="C2749" s="26"/>
      <c r="D2749" s="26"/>
    </row>
    <row r="2750" spans="3:4" x14ac:dyDescent="0.2">
      <c r="C2750" s="26"/>
      <c r="D2750" s="26"/>
    </row>
    <row r="2751" spans="3:4" x14ac:dyDescent="0.2">
      <c r="C2751" s="26"/>
      <c r="D2751" s="26"/>
    </row>
    <row r="2752" spans="3:4" x14ac:dyDescent="0.2">
      <c r="C2752" s="26"/>
      <c r="D2752" s="26"/>
    </row>
    <row r="2753" spans="3:4" x14ac:dyDescent="0.2">
      <c r="C2753" s="26"/>
      <c r="D2753" s="26"/>
    </row>
    <row r="2754" spans="3:4" x14ac:dyDescent="0.2">
      <c r="C2754" s="26"/>
      <c r="D2754" s="26"/>
    </row>
    <row r="2755" spans="3:4" x14ac:dyDescent="0.2">
      <c r="C2755" s="26"/>
      <c r="D2755" s="26"/>
    </row>
    <row r="2756" spans="3:4" x14ac:dyDescent="0.2">
      <c r="C2756" s="26"/>
      <c r="D2756" s="26"/>
    </row>
    <row r="2757" spans="3:4" x14ac:dyDescent="0.2">
      <c r="C2757" s="26"/>
      <c r="D2757" s="26"/>
    </row>
    <row r="2758" spans="3:4" x14ac:dyDescent="0.2">
      <c r="C2758" s="26"/>
      <c r="D2758" s="26"/>
    </row>
    <row r="2759" spans="3:4" x14ac:dyDescent="0.2">
      <c r="C2759" s="26"/>
      <c r="D2759" s="26"/>
    </row>
    <row r="2760" spans="3:4" x14ac:dyDescent="0.2">
      <c r="C2760" s="26"/>
      <c r="D2760" s="26"/>
    </row>
    <row r="2761" spans="3:4" x14ac:dyDescent="0.2">
      <c r="C2761" s="26"/>
      <c r="D2761" s="26"/>
    </row>
    <row r="2762" spans="3:4" x14ac:dyDescent="0.2">
      <c r="C2762" s="26"/>
      <c r="D2762" s="26"/>
    </row>
    <row r="2763" spans="3:4" x14ac:dyDescent="0.2">
      <c r="C2763" s="26"/>
      <c r="D2763" s="26"/>
    </row>
    <row r="2764" spans="3:4" x14ac:dyDescent="0.2">
      <c r="C2764" s="26"/>
      <c r="D2764" s="26"/>
    </row>
    <row r="2765" spans="3:4" x14ac:dyDescent="0.2">
      <c r="C2765" s="26"/>
      <c r="D2765" s="26"/>
    </row>
    <row r="2766" spans="3:4" x14ac:dyDescent="0.2">
      <c r="C2766" s="26"/>
      <c r="D2766" s="26"/>
    </row>
    <row r="2767" spans="3:4" x14ac:dyDescent="0.2">
      <c r="C2767" s="26"/>
      <c r="D2767" s="26"/>
    </row>
    <row r="2768" spans="3:4" x14ac:dyDescent="0.2">
      <c r="C2768" s="26"/>
      <c r="D2768" s="26"/>
    </row>
    <row r="2769" spans="3:4" x14ac:dyDescent="0.2">
      <c r="C2769" s="26"/>
      <c r="D2769" s="26"/>
    </row>
    <row r="2770" spans="3:4" x14ac:dyDescent="0.2">
      <c r="C2770" s="26"/>
      <c r="D2770" s="26"/>
    </row>
    <row r="2771" spans="3:4" x14ac:dyDescent="0.2">
      <c r="C2771" s="26"/>
      <c r="D2771" s="26"/>
    </row>
    <row r="2772" spans="3:4" x14ac:dyDescent="0.2">
      <c r="C2772" s="26"/>
      <c r="D2772" s="26"/>
    </row>
    <row r="2773" spans="3:4" x14ac:dyDescent="0.2">
      <c r="C2773" s="26"/>
      <c r="D2773" s="26"/>
    </row>
    <row r="2774" spans="3:4" x14ac:dyDescent="0.2">
      <c r="C2774" s="26"/>
      <c r="D2774" s="26"/>
    </row>
    <row r="2775" spans="3:4" x14ac:dyDescent="0.2">
      <c r="C2775" s="26"/>
      <c r="D2775" s="26"/>
    </row>
    <row r="2776" spans="3:4" x14ac:dyDescent="0.2">
      <c r="C2776" s="26"/>
      <c r="D2776" s="26"/>
    </row>
    <row r="2777" spans="3:4" x14ac:dyDescent="0.2">
      <c r="C2777" s="26"/>
      <c r="D2777" s="26"/>
    </row>
    <row r="2778" spans="3:4" x14ac:dyDescent="0.2">
      <c r="C2778" s="26"/>
      <c r="D2778" s="26"/>
    </row>
    <row r="2779" spans="3:4" x14ac:dyDescent="0.2">
      <c r="C2779" s="26"/>
      <c r="D2779" s="26"/>
    </row>
    <row r="2780" spans="3:4" x14ac:dyDescent="0.2">
      <c r="C2780" s="26"/>
      <c r="D2780" s="26"/>
    </row>
    <row r="2781" spans="3:4" x14ac:dyDescent="0.2">
      <c r="C2781" s="26"/>
      <c r="D2781" s="26"/>
    </row>
    <row r="2782" spans="3:4" x14ac:dyDescent="0.2">
      <c r="C2782" s="26"/>
      <c r="D2782" s="26"/>
    </row>
    <row r="2783" spans="3:4" x14ac:dyDescent="0.2">
      <c r="C2783" s="26"/>
      <c r="D2783" s="26"/>
    </row>
    <row r="2784" spans="3:4" x14ac:dyDescent="0.2">
      <c r="C2784" s="26"/>
      <c r="D2784" s="26"/>
    </row>
    <row r="2785" spans="3:4" x14ac:dyDescent="0.2">
      <c r="C2785" s="26"/>
      <c r="D2785" s="26"/>
    </row>
    <row r="2786" spans="3:4" x14ac:dyDescent="0.2">
      <c r="C2786" s="26"/>
      <c r="D2786" s="26"/>
    </row>
    <row r="2787" spans="3:4" x14ac:dyDescent="0.2">
      <c r="C2787" s="26"/>
      <c r="D2787" s="26"/>
    </row>
    <row r="2788" spans="3:4" x14ac:dyDescent="0.2">
      <c r="C2788" s="26"/>
      <c r="D2788" s="26"/>
    </row>
    <row r="2789" spans="3:4" x14ac:dyDescent="0.2">
      <c r="C2789" s="26"/>
      <c r="D2789" s="26"/>
    </row>
    <row r="2790" spans="3:4" x14ac:dyDescent="0.2">
      <c r="C2790" s="26"/>
      <c r="D2790" s="26"/>
    </row>
    <row r="2791" spans="3:4" x14ac:dyDescent="0.2">
      <c r="C2791" s="26"/>
      <c r="D2791" s="26"/>
    </row>
    <row r="2792" spans="3:4" x14ac:dyDescent="0.2">
      <c r="C2792" s="26"/>
      <c r="D2792" s="26"/>
    </row>
    <row r="2793" spans="3:4" x14ac:dyDescent="0.2">
      <c r="C2793" s="26"/>
      <c r="D2793" s="26"/>
    </row>
    <row r="2794" spans="3:4" x14ac:dyDescent="0.2">
      <c r="C2794" s="26"/>
      <c r="D2794" s="26"/>
    </row>
    <row r="2795" spans="3:4" x14ac:dyDescent="0.2">
      <c r="C2795" s="26"/>
      <c r="D2795" s="26"/>
    </row>
    <row r="2796" spans="3:4" x14ac:dyDescent="0.2">
      <c r="C2796" s="26"/>
      <c r="D2796" s="26"/>
    </row>
    <row r="2797" spans="3:4" x14ac:dyDescent="0.2">
      <c r="C2797" s="26"/>
      <c r="D2797" s="26"/>
    </row>
    <row r="2798" spans="3:4" x14ac:dyDescent="0.2">
      <c r="C2798" s="26"/>
      <c r="D2798" s="26"/>
    </row>
    <row r="2799" spans="3:4" x14ac:dyDescent="0.2">
      <c r="C2799" s="26"/>
      <c r="D2799" s="26"/>
    </row>
    <row r="2800" spans="3:4" x14ac:dyDescent="0.2">
      <c r="C2800" s="26"/>
      <c r="D2800" s="26"/>
    </row>
    <row r="2801" spans="3:4" x14ac:dyDescent="0.2">
      <c r="C2801" s="26"/>
      <c r="D2801" s="26"/>
    </row>
    <row r="2802" spans="3:4" x14ac:dyDescent="0.2">
      <c r="C2802" s="26"/>
      <c r="D2802" s="26"/>
    </row>
    <row r="2803" spans="3:4" x14ac:dyDescent="0.2">
      <c r="C2803" s="26"/>
      <c r="D2803" s="26"/>
    </row>
    <row r="2804" spans="3:4" x14ac:dyDescent="0.2">
      <c r="C2804" s="26"/>
      <c r="D2804" s="26"/>
    </row>
    <row r="2805" spans="3:4" x14ac:dyDescent="0.2">
      <c r="C2805" s="26"/>
      <c r="D2805" s="26"/>
    </row>
    <row r="2806" spans="3:4" x14ac:dyDescent="0.2">
      <c r="C2806" s="26"/>
      <c r="D2806" s="26"/>
    </row>
    <row r="2807" spans="3:4" x14ac:dyDescent="0.2">
      <c r="C2807" s="26"/>
      <c r="D2807" s="26"/>
    </row>
    <row r="2808" spans="3:4" x14ac:dyDescent="0.2">
      <c r="C2808" s="26"/>
      <c r="D2808" s="26"/>
    </row>
    <row r="2809" spans="3:4" x14ac:dyDescent="0.2">
      <c r="C2809" s="26"/>
      <c r="D2809" s="26"/>
    </row>
    <row r="2810" spans="3:4" x14ac:dyDescent="0.2">
      <c r="C2810" s="26"/>
      <c r="D2810" s="26"/>
    </row>
    <row r="2811" spans="3:4" x14ac:dyDescent="0.2">
      <c r="C2811" s="26"/>
      <c r="D2811" s="26"/>
    </row>
    <row r="2812" spans="3:4" x14ac:dyDescent="0.2">
      <c r="C2812" s="26"/>
      <c r="D2812" s="26"/>
    </row>
    <row r="2813" spans="3:4" x14ac:dyDescent="0.2">
      <c r="C2813" s="26"/>
      <c r="D2813" s="26"/>
    </row>
    <row r="2814" spans="3:4" x14ac:dyDescent="0.2">
      <c r="C2814" s="26"/>
      <c r="D2814" s="26"/>
    </row>
    <row r="2815" spans="3:4" x14ac:dyDescent="0.2">
      <c r="C2815" s="26"/>
      <c r="D2815" s="26"/>
    </row>
    <row r="2816" spans="3:4" x14ac:dyDescent="0.2">
      <c r="C2816" s="26"/>
      <c r="D2816" s="26"/>
    </row>
    <row r="2817" spans="3:4" x14ac:dyDescent="0.2">
      <c r="C2817" s="26"/>
      <c r="D2817" s="26"/>
    </row>
    <row r="2818" spans="3:4" x14ac:dyDescent="0.2">
      <c r="C2818" s="26"/>
      <c r="D2818" s="26"/>
    </row>
    <row r="2819" spans="3:4" x14ac:dyDescent="0.2">
      <c r="C2819" s="26"/>
      <c r="D2819" s="26"/>
    </row>
    <row r="2820" spans="3:4" x14ac:dyDescent="0.2">
      <c r="C2820" s="26"/>
      <c r="D2820" s="26"/>
    </row>
    <row r="2821" spans="3:4" x14ac:dyDescent="0.2">
      <c r="C2821" s="26"/>
      <c r="D2821" s="26"/>
    </row>
    <row r="2822" spans="3:4" x14ac:dyDescent="0.2">
      <c r="C2822" s="26"/>
      <c r="D2822" s="26"/>
    </row>
    <row r="2823" spans="3:4" x14ac:dyDescent="0.2">
      <c r="C2823" s="26"/>
      <c r="D2823" s="26"/>
    </row>
    <row r="2824" spans="3:4" x14ac:dyDescent="0.2">
      <c r="C2824" s="26"/>
      <c r="D2824" s="26"/>
    </row>
    <row r="2825" spans="3:4" x14ac:dyDescent="0.2">
      <c r="C2825" s="26"/>
      <c r="D2825" s="26"/>
    </row>
    <row r="2826" spans="3:4" x14ac:dyDescent="0.2">
      <c r="C2826" s="26"/>
      <c r="D2826" s="26"/>
    </row>
    <row r="2827" spans="3:4" x14ac:dyDescent="0.2">
      <c r="C2827" s="26"/>
      <c r="D2827" s="26"/>
    </row>
    <row r="2828" spans="3:4" x14ac:dyDescent="0.2">
      <c r="C2828" s="26"/>
      <c r="D2828" s="26"/>
    </row>
    <row r="2829" spans="3:4" x14ac:dyDescent="0.2">
      <c r="C2829" s="26"/>
      <c r="D2829" s="26"/>
    </row>
    <row r="2830" spans="3:4" x14ac:dyDescent="0.2">
      <c r="C2830" s="26"/>
      <c r="D2830" s="26"/>
    </row>
    <row r="2831" spans="3:4" x14ac:dyDescent="0.2">
      <c r="C2831" s="26"/>
      <c r="D2831" s="26"/>
    </row>
    <row r="2832" spans="3:4" x14ac:dyDescent="0.2">
      <c r="C2832" s="26"/>
      <c r="D2832" s="26"/>
    </row>
    <row r="2833" spans="3:4" x14ac:dyDescent="0.2">
      <c r="C2833" s="26"/>
      <c r="D2833" s="26"/>
    </row>
    <row r="2834" spans="3:4" x14ac:dyDescent="0.2">
      <c r="C2834" s="26"/>
      <c r="D2834" s="26"/>
    </row>
    <row r="2835" spans="3:4" x14ac:dyDescent="0.2">
      <c r="C2835" s="26"/>
      <c r="D2835" s="26"/>
    </row>
    <row r="2836" spans="3:4" x14ac:dyDescent="0.2">
      <c r="C2836" s="26"/>
      <c r="D2836" s="26"/>
    </row>
    <row r="2837" spans="3:4" x14ac:dyDescent="0.2">
      <c r="C2837" s="26"/>
      <c r="D2837" s="26"/>
    </row>
    <row r="2838" spans="3:4" x14ac:dyDescent="0.2">
      <c r="C2838" s="26"/>
      <c r="D2838" s="26"/>
    </row>
    <row r="2839" spans="3:4" x14ac:dyDescent="0.2">
      <c r="C2839" s="26"/>
      <c r="D2839" s="26"/>
    </row>
    <row r="2840" spans="3:4" x14ac:dyDescent="0.2">
      <c r="C2840" s="26"/>
      <c r="D2840" s="26"/>
    </row>
    <row r="2841" spans="3:4" x14ac:dyDescent="0.2">
      <c r="C2841" s="26"/>
      <c r="D2841" s="26"/>
    </row>
    <row r="2842" spans="3:4" x14ac:dyDescent="0.2">
      <c r="C2842" s="26"/>
      <c r="D2842" s="26"/>
    </row>
    <row r="2843" spans="3:4" x14ac:dyDescent="0.2">
      <c r="C2843" s="26"/>
      <c r="D2843" s="26"/>
    </row>
    <row r="2844" spans="3:4" x14ac:dyDescent="0.2">
      <c r="C2844" s="26"/>
      <c r="D2844" s="26"/>
    </row>
    <row r="2845" spans="3:4" x14ac:dyDescent="0.2">
      <c r="C2845" s="26"/>
      <c r="D2845" s="26"/>
    </row>
    <row r="2846" spans="3:4" x14ac:dyDescent="0.2">
      <c r="C2846" s="26"/>
      <c r="D2846" s="26"/>
    </row>
    <row r="2847" spans="3:4" x14ac:dyDescent="0.2">
      <c r="C2847" s="26"/>
      <c r="D2847" s="26"/>
    </row>
    <row r="2848" spans="3:4" x14ac:dyDescent="0.2">
      <c r="C2848" s="26"/>
      <c r="D2848" s="26"/>
    </row>
    <row r="2849" spans="3:4" x14ac:dyDescent="0.2">
      <c r="C2849" s="26"/>
      <c r="D2849" s="26"/>
    </row>
    <row r="2850" spans="3:4" x14ac:dyDescent="0.2">
      <c r="C2850" s="26"/>
      <c r="D2850" s="26"/>
    </row>
    <row r="2851" spans="3:4" x14ac:dyDescent="0.2">
      <c r="C2851" s="26"/>
      <c r="D2851" s="26"/>
    </row>
    <row r="2852" spans="3:4" x14ac:dyDescent="0.2">
      <c r="C2852" s="26"/>
      <c r="D2852" s="26"/>
    </row>
    <row r="2853" spans="3:4" x14ac:dyDescent="0.2">
      <c r="C2853" s="26"/>
      <c r="D2853" s="26"/>
    </row>
    <row r="2854" spans="3:4" x14ac:dyDescent="0.2">
      <c r="C2854" s="26"/>
      <c r="D2854" s="26"/>
    </row>
    <row r="2855" spans="3:4" x14ac:dyDescent="0.2">
      <c r="C2855" s="26"/>
      <c r="D2855" s="26"/>
    </row>
    <row r="2856" spans="3:4" x14ac:dyDescent="0.2">
      <c r="C2856" s="26"/>
      <c r="D2856" s="26"/>
    </row>
    <row r="2857" spans="3:4" x14ac:dyDescent="0.2">
      <c r="C2857" s="26"/>
      <c r="D2857" s="26"/>
    </row>
    <row r="2858" spans="3:4" x14ac:dyDescent="0.2">
      <c r="C2858" s="26"/>
      <c r="D2858" s="26"/>
    </row>
    <row r="2859" spans="3:4" x14ac:dyDescent="0.2">
      <c r="C2859" s="26"/>
      <c r="D2859" s="26"/>
    </row>
    <row r="2860" spans="3:4" x14ac:dyDescent="0.2">
      <c r="C2860" s="26"/>
      <c r="D2860" s="26"/>
    </row>
    <row r="2861" spans="3:4" x14ac:dyDescent="0.2">
      <c r="C2861" s="26"/>
      <c r="D2861" s="26"/>
    </row>
    <row r="2862" spans="3:4" x14ac:dyDescent="0.2">
      <c r="C2862" s="26"/>
      <c r="D2862" s="26"/>
    </row>
    <row r="2863" spans="3:4" x14ac:dyDescent="0.2">
      <c r="C2863" s="26"/>
      <c r="D2863" s="26"/>
    </row>
    <row r="2864" spans="3:4" x14ac:dyDescent="0.2">
      <c r="C2864" s="26"/>
      <c r="D2864" s="26"/>
    </row>
    <row r="2865" spans="3:4" x14ac:dyDescent="0.2">
      <c r="C2865" s="26"/>
      <c r="D2865" s="26"/>
    </row>
    <row r="2866" spans="3:4" x14ac:dyDescent="0.2">
      <c r="C2866" s="26"/>
      <c r="D2866" s="26"/>
    </row>
    <row r="2867" spans="3:4" x14ac:dyDescent="0.2">
      <c r="C2867" s="26"/>
      <c r="D2867" s="26"/>
    </row>
    <row r="2868" spans="3:4" x14ac:dyDescent="0.2">
      <c r="C2868" s="26"/>
      <c r="D2868" s="26"/>
    </row>
    <row r="2869" spans="3:4" x14ac:dyDescent="0.2">
      <c r="C2869" s="26"/>
      <c r="D2869" s="26"/>
    </row>
    <row r="2870" spans="3:4" x14ac:dyDescent="0.2">
      <c r="C2870" s="26"/>
      <c r="D2870" s="26"/>
    </row>
    <row r="2871" spans="3:4" x14ac:dyDescent="0.2">
      <c r="C2871" s="26"/>
      <c r="D2871" s="26"/>
    </row>
    <row r="2872" spans="3:4" x14ac:dyDescent="0.2">
      <c r="C2872" s="26"/>
      <c r="D2872" s="26"/>
    </row>
    <row r="2873" spans="3:4" x14ac:dyDescent="0.2">
      <c r="C2873" s="26"/>
      <c r="D2873" s="26"/>
    </row>
    <row r="2874" spans="3:4" x14ac:dyDescent="0.2">
      <c r="C2874" s="26"/>
      <c r="D2874" s="26"/>
    </row>
    <row r="2875" spans="3:4" x14ac:dyDescent="0.2">
      <c r="C2875" s="26"/>
      <c r="D2875" s="26"/>
    </row>
    <row r="2876" spans="3:4" x14ac:dyDescent="0.2">
      <c r="C2876" s="26"/>
      <c r="D2876" s="26"/>
    </row>
    <row r="2877" spans="3:4" x14ac:dyDescent="0.2">
      <c r="C2877" s="26"/>
      <c r="D2877" s="26"/>
    </row>
    <row r="2878" spans="3:4" x14ac:dyDescent="0.2">
      <c r="C2878" s="26"/>
      <c r="D2878" s="26"/>
    </row>
    <row r="2879" spans="3:4" x14ac:dyDescent="0.2">
      <c r="C2879" s="26"/>
      <c r="D2879" s="26"/>
    </row>
    <row r="2880" spans="3:4" x14ac:dyDescent="0.2">
      <c r="C2880" s="26"/>
      <c r="D2880" s="26"/>
    </row>
    <row r="2881" spans="3:4" x14ac:dyDescent="0.2">
      <c r="C2881" s="26"/>
      <c r="D2881" s="26"/>
    </row>
    <row r="2882" spans="3:4" x14ac:dyDescent="0.2">
      <c r="C2882" s="26"/>
      <c r="D2882" s="26"/>
    </row>
    <row r="2883" spans="3:4" x14ac:dyDescent="0.2">
      <c r="C2883" s="26"/>
      <c r="D2883" s="26"/>
    </row>
    <row r="2884" spans="3:4" x14ac:dyDescent="0.2">
      <c r="C2884" s="26"/>
      <c r="D2884" s="26"/>
    </row>
    <row r="2885" spans="3:4" x14ac:dyDescent="0.2">
      <c r="C2885" s="26"/>
      <c r="D2885" s="26"/>
    </row>
    <row r="2886" spans="3:4" x14ac:dyDescent="0.2">
      <c r="C2886" s="26"/>
      <c r="D2886" s="26"/>
    </row>
    <row r="2887" spans="3:4" x14ac:dyDescent="0.2">
      <c r="C2887" s="26"/>
      <c r="D2887" s="26"/>
    </row>
    <row r="2888" spans="3:4" x14ac:dyDescent="0.2">
      <c r="C2888" s="26"/>
      <c r="D2888" s="26"/>
    </row>
    <row r="2889" spans="3:4" x14ac:dyDescent="0.2">
      <c r="C2889" s="26"/>
      <c r="D2889" s="26"/>
    </row>
    <row r="2890" spans="3:4" x14ac:dyDescent="0.2">
      <c r="C2890" s="26"/>
      <c r="D2890" s="26"/>
    </row>
    <row r="2891" spans="3:4" x14ac:dyDescent="0.2">
      <c r="C2891" s="26"/>
      <c r="D2891" s="26"/>
    </row>
    <row r="2892" spans="3:4" x14ac:dyDescent="0.2">
      <c r="C2892" s="26"/>
      <c r="D2892" s="26"/>
    </row>
    <row r="2893" spans="3:4" x14ac:dyDescent="0.2">
      <c r="C2893" s="26"/>
      <c r="D2893" s="26"/>
    </row>
    <row r="2894" spans="3:4" x14ac:dyDescent="0.2">
      <c r="C2894" s="26"/>
      <c r="D2894" s="26"/>
    </row>
    <row r="2895" spans="3:4" x14ac:dyDescent="0.2">
      <c r="C2895" s="26"/>
      <c r="D2895" s="26"/>
    </row>
    <row r="2896" spans="3:4" x14ac:dyDescent="0.2">
      <c r="C2896" s="26"/>
      <c r="D2896" s="26"/>
    </row>
    <row r="2897" spans="3:4" x14ac:dyDescent="0.2">
      <c r="C2897" s="26"/>
      <c r="D2897" s="26"/>
    </row>
    <row r="2898" spans="3:4" x14ac:dyDescent="0.2">
      <c r="C2898" s="26"/>
      <c r="D2898" s="26"/>
    </row>
    <row r="2899" spans="3:4" x14ac:dyDescent="0.2">
      <c r="C2899" s="26"/>
      <c r="D2899" s="26"/>
    </row>
    <row r="2900" spans="3:4" x14ac:dyDescent="0.2">
      <c r="C2900" s="26"/>
      <c r="D2900" s="26"/>
    </row>
    <row r="2901" spans="3:4" x14ac:dyDescent="0.2">
      <c r="C2901" s="26"/>
      <c r="D2901" s="26"/>
    </row>
    <row r="2902" spans="3:4" x14ac:dyDescent="0.2">
      <c r="C2902" s="26"/>
      <c r="D2902" s="26"/>
    </row>
    <row r="2903" spans="3:4" x14ac:dyDescent="0.2">
      <c r="C2903" s="26"/>
      <c r="D2903" s="26"/>
    </row>
    <row r="2904" spans="3:4" x14ac:dyDescent="0.2">
      <c r="C2904" s="26"/>
      <c r="D2904" s="26"/>
    </row>
    <row r="2905" spans="3:4" x14ac:dyDescent="0.2">
      <c r="C2905" s="26"/>
      <c r="D2905" s="26"/>
    </row>
    <row r="2906" spans="3:4" x14ac:dyDescent="0.2">
      <c r="C2906" s="26"/>
      <c r="D2906" s="26"/>
    </row>
    <row r="2907" spans="3:4" x14ac:dyDescent="0.2">
      <c r="C2907" s="26"/>
      <c r="D2907" s="26"/>
    </row>
    <row r="2908" spans="3:4" x14ac:dyDescent="0.2">
      <c r="C2908" s="26"/>
      <c r="D2908" s="26"/>
    </row>
    <row r="2909" spans="3:4" x14ac:dyDescent="0.2">
      <c r="C2909" s="26"/>
      <c r="D2909" s="26"/>
    </row>
    <row r="2910" spans="3:4" x14ac:dyDescent="0.2">
      <c r="C2910" s="26"/>
      <c r="D2910" s="26"/>
    </row>
    <row r="2911" spans="3:4" x14ac:dyDescent="0.2">
      <c r="C2911" s="26"/>
      <c r="D2911" s="26"/>
    </row>
    <row r="2912" spans="3:4" x14ac:dyDescent="0.2">
      <c r="C2912" s="26"/>
      <c r="D2912" s="26"/>
    </row>
    <row r="2913" spans="3:4" x14ac:dyDescent="0.2">
      <c r="C2913" s="26"/>
      <c r="D2913" s="26"/>
    </row>
    <row r="2914" spans="3:4" x14ac:dyDescent="0.2">
      <c r="C2914" s="26"/>
      <c r="D2914" s="26"/>
    </row>
    <row r="2915" spans="3:4" x14ac:dyDescent="0.2">
      <c r="C2915" s="26"/>
      <c r="D2915" s="26"/>
    </row>
    <row r="2916" spans="3:4" x14ac:dyDescent="0.2">
      <c r="C2916" s="26"/>
      <c r="D2916" s="26"/>
    </row>
    <row r="2917" spans="3:4" x14ac:dyDescent="0.2">
      <c r="C2917" s="26"/>
      <c r="D2917" s="26"/>
    </row>
    <row r="2918" spans="3:4" x14ac:dyDescent="0.2">
      <c r="C2918" s="26"/>
      <c r="D2918" s="26"/>
    </row>
    <row r="2919" spans="3:4" x14ac:dyDescent="0.2">
      <c r="C2919" s="26"/>
      <c r="D2919" s="26"/>
    </row>
    <row r="2920" spans="3:4" x14ac:dyDescent="0.2">
      <c r="C2920" s="26"/>
      <c r="D2920" s="26"/>
    </row>
    <row r="2921" spans="3:4" x14ac:dyDescent="0.2">
      <c r="C2921" s="26"/>
      <c r="D2921" s="26"/>
    </row>
    <row r="2922" spans="3:4" x14ac:dyDescent="0.2">
      <c r="C2922" s="26"/>
      <c r="D2922" s="26"/>
    </row>
    <row r="2923" spans="3:4" x14ac:dyDescent="0.2">
      <c r="C2923" s="26"/>
      <c r="D2923" s="26"/>
    </row>
    <row r="2924" spans="3:4" x14ac:dyDescent="0.2">
      <c r="C2924" s="26"/>
      <c r="D2924" s="26"/>
    </row>
    <row r="2925" spans="3:4" x14ac:dyDescent="0.2">
      <c r="C2925" s="26"/>
      <c r="D2925" s="26"/>
    </row>
    <row r="2926" spans="3:4" x14ac:dyDescent="0.2">
      <c r="C2926" s="26"/>
      <c r="D2926" s="26"/>
    </row>
    <row r="2927" spans="3:4" x14ac:dyDescent="0.2">
      <c r="C2927" s="26"/>
      <c r="D2927" s="26"/>
    </row>
    <row r="2928" spans="3:4" x14ac:dyDescent="0.2">
      <c r="C2928" s="26"/>
      <c r="D2928" s="26"/>
    </row>
    <row r="2929" spans="3:4" x14ac:dyDescent="0.2">
      <c r="C2929" s="26"/>
      <c r="D2929" s="26"/>
    </row>
    <row r="2930" spans="3:4" x14ac:dyDescent="0.2">
      <c r="C2930" s="26"/>
      <c r="D2930" s="26"/>
    </row>
    <row r="2931" spans="3:4" x14ac:dyDescent="0.2">
      <c r="C2931" s="26"/>
      <c r="D2931" s="26"/>
    </row>
    <row r="2932" spans="3:4" x14ac:dyDescent="0.2">
      <c r="C2932" s="26"/>
      <c r="D2932" s="26"/>
    </row>
    <row r="2933" spans="3:4" x14ac:dyDescent="0.2">
      <c r="C2933" s="26"/>
      <c r="D2933" s="26"/>
    </row>
    <row r="2934" spans="3:4" x14ac:dyDescent="0.2">
      <c r="C2934" s="26"/>
      <c r="D2934" s="26"/>
    </row>
    <row r="2935" spans="3:4" x14ac:dyDescent="0.2">
      <c r="C2935" s="26"/>
      <c r="D2935" s="26"/>
    </row>
    <row r="2936" spans="3:4" x14ac:dyDescent="0.2">
      <c r="C2936" s="26"/>
      <c r="D2936" s="26"/>
    </row>
    <row r="2937" spans="3:4" x14ac:dyDescent="0.2">
      <c r="C2937" s="26"/>
      <c r="D2937" s="26"/>
    </row>
    <row r="2938" spans="3:4" x14ac:dyDescent="0.2">
      <c r="C2938" s="26"/>
      <c r="D2938" s="26"/>
    </row>
    <row r="2939" spans="3:4" x14ac:dyDescent="0.2">
      <c r="C2939" s="26"/>
      <c r="D2939" s="26"/>
    </row>
    <row r="2940" spans="3:4" x14ac:dyDescent="0.2">
      <c r="C2940" s="26"/>
      <c r="D2940" s="26"/>
    </row>
    <row r="2941" spans="3:4" x14ac:dyDescent="0.2">
      <c r="C2941" s="26"/>
      <c r="D2941" s="26"/>
    </row>
    <row r="2942" spans="3:4" x14ac:dyDescent="0.2">
      <c r="C2942" s="26"/>
      <c r="D2942" s="26"/>
    </row>
    <row r="2943" spans="3:4" x14ac:dyDescent="0.2">
      <c r="C2943" s="26"/>
      <c r="D2943" s="26"/>
    </row>
    <row r="2944" spans="3:4" x14ac:dyDescent="0.2">
      <c r="C2944" s="26"/>
      <c r="D2944" s="26"/>
    </row>
    <row r="2945" spans="3:4" x14ac:dyDescent="0.2">
      <c r="C2945" s="26"/>
      <c r="D2945" s="26"/>
    </row>
    <row r="2946" spans="3:4" x14ac:dyDescent="0.2">
      <c r="C2946" s="26"/>
      <c r="D2946" s="26"/>
    </row>
    <row r="2947" spans="3:4" x14ac:dyDescent="0.2">
      <c r="C2947" s="26"/>
      <c r="D2947" s="26"/>
    </row>
    <row r="2948" spans="3:4" x14ac:dyDescent="0.2">
      <c r="C2948" s="26"/>
      <c r="D2948" s="26"/>
    </row>
    <row r="2949" spans="3:4" x14ac:dyDescent="0.2">
      <c r="C2949" s="26"/>
      <c r="D2949" s="26"/>
    </row>
    <row r="2950" spans="3:4" x14ac:dyDescent="0.2">
      <c r="C2950" s="26"/>
      <c r="D2950" s="26"/>
    </row>
    <row r="2951" spans="3:4" x14ac:dyDescent="0.2">
      <c r="C2951" s="26"/>
      <c r="D2951" s="26"/>
    </row>
    <row r="2952" spans="3:4" x14ac:dyDescent="0.2">
      <c r="C2952" s="26"/>
      <c r="D2952" s="26"/>
    </row>
    <row r="2953" spans="3:4" x14ac:dyDescent="0.2">
      <c r="C2953" s="26"/>
      <c r="D2953" s="26"/>
    </row>
    <row r="2954" spans="3:4" x14ac:dyDescent="0.2">
      <c r="C2954" s="26"/>
      <c r="D2954" s="26"/>
    </row>
    <row r="2955" spans="3:4" x14ac:dyDescent="0.2">
      <c r="C2955" s="26"/>
      <c r="D2955" s="26"/>
    </row>
    <row r="2956" spans="3:4" x14ac:dyDescent="0.2">
      <c r="C2956" s="26"/>
      <c r="D2956" s="26"/>
    </row>
    <row r="2957" spans="3:4" x14ac:dyDescent="0.2">
      <c r="C2957" s="26"/>
      <c r="D2957" s="26"/>
    </row>
    <row r="2958" spans="3:4" x14ac:dyDescent="0.2">
      <c r="C2958" s="26"/>
      <c r="D2958" s="26"/>
    </row>
    <row r="2959" spans="3:4" x14ac:dyDescent="0.2">
      <c r="C2959" s="26"/>
      <c r="D2959" s="26"/>
    </row>
    <row r="2960" spans="3:4" x14ac:dyDescent="0.2">
      <c r="C2960" s="26"/>
      <c r="D2960" s="26"/>
    </row>
    <row r="2961" spans="3:4" x14ac:dyDescent="0.2">
      <c r="C2961" s="26"/>
      <c r="D2961" s="26"/>
    </row>
    <row r="2962" spans="3:4" x14ac:dyDescent="0.2">
      <c r="C2962" s="26"/>
      <c r="D2962" s="26"/>
    </row>
    <row r="2963" spans="3:4" x14ac:dyDescent="0.2">
      <c r="C2963" s="26"/>
      <c r="D2963" s="26"/>
    </row>
    <row r="2964" spans="3:4" x14ac:dyDescent="0.2">
      <c r="C2964" s="26"/>
      <c r="D2964" s="26"/>
    </row>
    <row r="2965" spans="3:4" x14ac:dyDescent="0.2">
      <c r="C2965" s="26"/>
      <c r="D2965" s="26"/>
    </row>
    <row r="2966" spans="3:4" x14ac:dyDescent="0.2">
      <c r="C2966" s="26"/>
      <c r="D2966" s="26"/>
    </row>
    <row r="2967" spans="3:4" x14ac:dyDescent="0.2">
      <c r="C2967" s="26"/>
      <c r="D2967" s="26"/>
    </row>
    <row r="2968" spans="3:4" x14ac:dyDescent="0.2">
      <c r="C2968" s="26"/>
      <c r="D2968" s="26"/>
    </row>
    <row r="2969" spans="3:4" x14ac:dyDescent="0.2">
      <c r="C2969" s="26"/>
      <c r="D2969" s="26"/>
    </row>
    <row r="2970" spans="3:4" x14ac:dyDescent="0.2">
      <c r="C2970" s="26"/>
      <c r="D2970" s="26"/>
    </row>
    <row r="2971" spans="3:4" x14ac:dyDescent="0.2">
      <c r="C2971" s="26"/>
      <c r="D2971" s="26"/>
    </row>
    <row r="2972" spans="3:4" x14ac:dyDescent="0.2">
      <c r="C2972" s="26"/>
      <c r="D2972" s="26"/>
    </row>
    <row r="2973" spans="3:4" x14ac:dyDescent="0.2">
      <c r="C2973" s="26"/>
      <c r="D2973" s="26"/>
    </row>
    <row r="2974" spans="3:4" x14ac:dyDescent="0.2">
      <c r="C2974" s="26"/>
      <c r="D2974" s="26"/>
    </row>
    <row r="2975" spans="3:4" x14ac:dyDescent="0.2">
      <c r="C2975" s="26"/>
      <c r="D2975" s="26"/>
    </row>
    <row r="2976" spans="3:4" x14ac:dyDescent="0.2">
      <c r="C2976" s="26"/>
      <c r="D2976" s="26"/>
    </row>
    <row r="2977" spans="3:4" x14ac:dyDescent="0.2">
      <c r="C2977" s="26"/>
      <c r="D2977" s="26"/>
    </row>
    <row r="2978" spans="3:4" x14ac:dyDescent="0.2">
      <c r="C2978" s="26"/>
      <c r="D2978" s="26"/>
    </row>
    <row r="2979" spans="3:4" x14ac:dyDescent="0.2">
      <c r="C2979" s="26"/>
      <c r="D2979" s="26"/>
    </row>
    <row r="2980" spans="3:4" x14ac:dyDescent="0.2">
      <c r="C2980" s="26"/>
      <c r="D2980" s="26"/>
    </row>
    <row r="2981" spans="3:4" x14ac:dyDescent="0.2">
      <c r="C2981" s="26"/>
      <c r="D2981" s="26"/>
    </row>
    <row r="2982" spans="3:4" x14ac:dyDescent="0.2">
      <c r="C2982" s="26"/>
      <c r="D2982" s="26"/>
    </row>
    <row r="2983" spans="3:4" x14ac:dyDescent="0.2">
      <c r="C2983" s="26"/>
      <c r="D2983" s="26"/>
    </row>
    <row r="2984" spans="3:4" x14ac:dyDescent="0.2">
      <c r="C2984" s="26"/>
      <c r="D2984" s="26"/>
    </row>
    <row r="2985" spans="3:4" x14ac:dyDescent="0.2">
      <c r="C2985" s="26"/>
      <c r="D2985" s="26"/>
    </row>
    <row r="2986" spans="3:4" x14ac:dyDescent="0.2">
      <c r="C2986" s="26"/>
      <c r="D2986" s="26"/>
    </row>
    <row r="2987" spans="3:4" x14ac:dyDescent="0.2">
      <c r="C2987" s="26"/>
      <c r="D2987" s="26"/>
    </row>
    <row r="2988" spans="3:4" x14ac:dyDescent="0.2">
      <c r="C2988" s="26"/>
      <c r="D2988" s="26"/>
    </row>
    <row r="2989" spans="3:4" x14ac:dyDescent="0.2">
      <c r="C2989" s="26"/>
      <c r="D2989" s="26"/>
    </row>
    <row r="2990" spans="3:4" x14ac:dyDescent="0.2">
      <c r="C2990" s="26"/>
      <c r="D2990" s="26"/>
    </row>
    <row r="2991" spans="3:4" x14ac:dyDescent="0.2">
      <c r="C2991" s="26"/>
      <c r="D2991" s="26"/>
    </row>
    <row r="2992" spans="3:4" x14ac:dyDescent="0.2">
      <c r="C2992" s="26"/>
      <c r="D2992" s="26"/>
    </row>
    <row r="2993" spans="3:4" x14ac:dyDescent="0.2">
      <c r="C2993" s="26"/>
      <c r="D2993" s="26"/>
    </row>
    <row r="2994" spans="3:4" x14ac:dyDescent="0.2">
      <c r="C2994" s="26"/>
      <c r="D2994" s="26"/>
    </row>
    <row r="2995" spans="3:4" x14ac:dyDescent="0.2">
      <c r="C2995" s="26"/>
      <c r="D2995" s="26"/>
    </row>
    <row r="2996" spans="3:4" x14ac:dyDescent="0.2">
      <c r="C2996" s="26"/>
      <c r="D2996" s="26"/>
    </row>
    <row r="2997" spans="3:4" x14ac:dyDescent="0.2">
      <c r="C2997" s="26"/>
      <c r="D2997" s="26"/>
    </row>
    <row r="2998" spans="3:4" x14ac:dyDescent="0.2">
      <c r="C2998" s="26"/>
      <c r="D2998" s="26"/>
    </row>
    <row r="2999" spans="3:4" x14ac:dyDescent="0.2">
      <c r="C2999" s="26"/>
      <c r="D2999" s="26"/>
    </row>
    <row r="3000" spans="3:4" x14ac:dyDescent="0.2">
      <c r="C3000" s="26"/>
      <c r="D3000" s="26"/>
    </row>
    <row r="3001" spans="3:4" x14ac:dyDescent="0.2">
      <c r="C3001" s="26"/>
      <c r="D3001" s="26"/>
    </row>
    <row r="3002" spans="3:4" x14ac:dyDescent="0.2">
      <c r="C3002" s="26"/>
      <c r="D3002" s="26"/>
    </row>
    <row r="3003" spans="3:4" x14ac:dyDescent="0.2">
      <c r="C3003" s="26"/>
      <c r="D3003" s="26"/>
    </row>
    <row r="3004" spans="3:4" x14ac:dyDescent="0.2">
      <c r="C3004" s="26"/>
      <c r="D3004" s="26"/>
    </row>
    <row r="3005" spans="3:4" x14ac:dyDescent="0.2">
      <c r="C3005" s="26"/>
      <c r="D3005" s="26"/>
    </row>
    <row r="3006" spans="3:4" x14ac:dyDescent="0.2">
      <c r="C3006" s="26"/>
      <c r="D3006" s="26"/>
    </row>
    <row r="3007" spans="3:4" x14ac:dyDescent="0.2">
      <c r="C3007" s="26"/>
      <c r="D3007" s="26"/>
    </row>
    <row r="3008" spans="3:4" x14ac:dyDescent="0.2">
      <c r="C3008" s="26"/>
      <c r="D3008" s="26"/>
    </row>
    <row r="3009" spans="3:4" x14ac:dyDescent="0.2">
      <c r="C3009" s="26"/>
      <c r="D3009" s="26"/>
    </row>
    <row r="3010" spans="3:4" x14ac:dyDescent="0.2">
      <c r="C3010" s="26"/>
      <c r="D3010" s="26"/>
    </row>
    <row r="3011" spans="3:4" x14ac:dyDescent="0.2">
      <c r="C3011" s="26"/>
      <c r="D3011" s="26"/>
    </row>
    <row r="3012" spans="3:4" x14ac:dyDescent="0.2">
      <c r="C3012" s="26"/>
      <c r="D3012" s="26"/>
    </row>
    <row r="3013" spans="3:4" x14ac:dyDescent="0.2">
      <c r="C3013" s="26"/>
      <c r="D3013" s="26"/>
    </row>
    <row r="3014" spans="3:4" x14ac:dyDescent="0.2">
      <c r="C3014" s="26"/>
      <c r="D3014" s="26"/>
    </row>
    <row r="3015" spans="3:4" x14ac:dyDescent="0.2">
      <c r="C3015" s="26"/>
      <c r="D3015" s="26"/>
    </row>
    <row r="3016" spans="3:4" x14ac:dyDescent="0.2">
      <c r="C3016" s="26"/>
      <c r="D3016" s="26"/>
    </row>
    <row r="3017" spans="3:4" x14ac:dyDescent="0.2">
      <c r="C3017" s="26"/>
      <c r="D3017" s="26"/>
    </row>
    <row r="3018" spans="3:4" x14ac:dyDescent="0.2">
      <c r="C3018" s="26"/>
      <c r="D3018" s="26"/>
    </row>
    <row r="3019" spans="3:4" x14ac:dyDescent="0.2">
      <c r="C3019" s="26"/>
      <c r="D3019" s="26"/>
    </row>
    <row r="3020" spans="3:4" x14ac:dyDescent="0.2">
      <c r="C3020" s="26"/>
      <c r="D3020" s="26"/>
    </row>
    <row r="3021" spans="3:4" x14ac:dyDescent="0.2">
      <c r="C3021" s="26"/>
      <c r="D3021" s="26"/>
    </row>
    <row r="3022" spans="3:4" x14ac:dyDescent="0.2">
      <c r="C3022" s="26"/>
      <c r="D3022" s="26"/>
    </row>
    <row r="3023" spans="3:4" x14ac:dyDescent="0.2">
      <c r="C3023" s="26"/>
      <c r="D3023" s="26"/>
    </row>
    <row r="3024" spans="3:4" x14ac:dyDescent="0.2">
      <c r="C3024" s="26"/>
      <c r="D3024" s="26"/>
    </row>
    <row r="3025" spans="3:4" x14ac:dyDescent="0.2">
      <c r="C3025" s="26"/>
      <c r="D3025" s="26"/>
    </row>
    <row r="3026" spans="3:4" x14ac:dyDescent="0.2">
      <c r="C3026" s="26"/>
      <c r="D3026" s="26"/>
    </row>
    <row r="3027" spans="3:4" x14ac:dyDescent="0.2">
      <c r="C3027" s="26"/>
      <c r="D3027" s="26"/>
    </row>
    <row r="3028" spans="3:4" x14ac:dyDescent="0.2">
      <c r="C3028" s="26"/>
      <c r="D3028" s="26"/>
    </row>
    <row r="3029" spans="3:4" x14ac:dyDescent="0.2">
      <c r="C3029" s="26"/>
      <c r="D3029" s="26"/>
    </row>
    <row r="3030" spans="3:4" x14ac:dyDescent="0.2">
      <c r="C3030" s="26"/>
      <c r="D3030" s="26"/>
    </row>
    <row r="3031" spans="3:4" x14ac:dyDescent="0.2">
      <c r="C3031" s="26"/>
      <c r="D3031" s="26"/>
    </row>
    <row r="3032" spans="3:4" x14ac:dyDescent="0.2">
      <c r="C3032" s="26"/>
      <c r="D3032" s="26"/>
    </row>
    <row r="3033" spans="3:4" x14ac:dyDescent="0.2">
      <c r="C3033" s="26"/>
      <c r="D3033" s="26"/>
    </row>
    <row r="3034" spans="3:4" x14ac:dyDescent="0.2">
      <c r="C3034" s="26"/>
      <c r="D3034" s="26"/>
    </row>
    <row r="3035" spans="3:4" x14ac:dyDescent="0.2">
      <c r="C3035" s="26"/>
      <c r="D3035" s="26"/>
    </row>
    <row r="3036" spans="3:4" x14ac:dyDescent="0.2">
      <c r="C3036" s="26"/>
      <c r="D3036" s="26"/>
    </row>
    <row r="3037" spans="3:4" x14ac:dyDescent="0.2">
      <c r="C3037" s="26"/>
      <c r="D3037" s="26"/>
    </row>
    <row r="3038" spans="3:4" x14ac:dyDescent="0.2">
      <c r="C3038" s="26"/>
      <c r="D3038" s="26"/>
    </row>
    <row r="3039" spans="3:4" x14ac:dyDescent="0.2">
      <c r="C3039" s="26"/>
      <c r="D3039" s="26"/>
    </row>
    <row r="3040" spans="3:4" x14ac:dyDescent="0.2">
      <c r="C3040" s="26"/>
      <c r="D3040" s="26"/>
    </row>
    <row r="3041" spans="3:4" x14ac:dyDescent="0.2">
      <c r="C3041" s="26"/>
      <c r="D3041" s="26"/>
    </row>
    <row r="3042" spans="3:4" x14ac:dyDescent="0.2">
      <c r="C3042" s="26"/>
      <c r="D3042" s="26"/>
    </row>
    <row r="3043" spans="3:4" x14ac:dyDescent="0.2">
      <c r="C3043" s="26"/>
      <c r="D3043" s="26"/>
    </row>
    <row r="3044" spans="3:4" x14ac:dyDescent="0.2">
      <c r="C3044" s="26"/>
      <c r="D3044" s="26"/>
    </row>
    <row r="3045" spans="3:4" x14ac:dyDescent="0.2">
      <c r="C3045" s="26"/>
      <c r="D3045" s="26"/>
    </row>
    <row r="3046" spans="3:4" x14ac:dyDescent="0.2">
      <c r="C3046" s="26"/>
      <c r="D3046" s="26"/>
    </row>
    <row r="3047" spans="3:4" x14ac:dyDescent="0.2">
      <c r="C3047" s="26"/>
      <c r="D3047" s="26"/>
    </row>
    <row r="3048" spans="3:4" x14ac:dyDescent="0.2">
      <c r="C3048" s="26"/>
      <c r="D3048" s="26"/>
    </row>
    <row r="3049" spans="3:4" x14ac:dyDescent="0.2">
      <c r="C3049" s="26"/>
      <c r="D3049" s="26"/>
    </row>
    <row r="3050" spans="3:4" x14ac:dyDescent="0.2">
      <c r="C3050" s="26"/>
      <c r="D3050" s="26"/>
    </row>
    <row r="3051" spans="3:4" x14ac:dyDescent="0.2">
      <c r="C3051" s="26"/>
      <c r="D3051" s="26"/>
    </row>
    <row r="3052" spans="3:4" x14ac:dyDescent="0.2">
      <c r="C3052" s="26"/>
      <c r="D3052" s="26"/>
    </row>
    <row r="3053" spans="3:4" x14ac:dyDescent="0.2">
      <c r="C3053" s="26"/>
      <c r="D3053" s="26"/>
    </row>
    <row r="3054" spans="3:4" x14ac:dyDescent="0.2">
      <c r="C3054" s="26"/>
      <c r="D3054" s="26"/>
    </row>
    <row r="3055" spans="3:4" x14ac:dyDescent="0.2">
      <c r="C3055" s="26"/>
      <c r="D3055" s="26"/>
    </row>
    <row r="3056" spans="3:4" x14ac:dyDescent="0.2">
      <c r="C3056" s="26"/>
      <c r="D3056" s="26"/>
    </row>
    <row r="3057" spans="3:4" x14ac:dyDescent="0.2">
      <c r="C3057" s="26"/>
      <c r="D3057" s="26"/>
    </row>
    <row r="3058" spans="3:4" x14ac:dyDescent="0.2">
      <c r="C3058" s="26"/>
      <c r="D3058" s="26"/>
    </row>
    <row r="3059" spans="3:4" x14ac:dyDescent="0.2">
      <c r="C3059" s="26"/>
      <c r="D3059" s="26"/>
    </row>
    <row r="3060" spans="3:4" x14ac:dyDescent="0.2">
      <c r="C3060" s="26"/>
      <c r="D3060" s="26"/>
    </row>
    <row r="3061" spans="3:4" x14ac:dyDescent="0.2">
      <c r="C3061" s="26"/>
      <c r="D3061" s="26"/>
    </row>
    <row r="3062" spans="3:4" x14ac:dyDescent="0.2">
      <c r="C3062" s="26"/>
      <c r="D3062" s="26"/>
    </row>
    <row r="3063" spans="3:4" x14ac:dyDescent="0.2">
      <c r="C3063" s="26"/>
      <c r="D3063" s="26"/>
    </row>
    <row r="3064" spans="3:4" x14ac:dyDescent="0.2">
      <c r="C3064" s="26"/>
      <c r="D3064" s="26"/>
    </row>
    <row r="3065" spans="3:4" x14ac:dyDescent="0.2">
      <c r="C3065" s="26"/>
      <c r="D3065" s="26"/>
    </row>
    <row r="3066" spans="3:4" x14ac:dyDescent="0.2">
      <c r="C3066" s="26"/>
      <c r="D3066" s="26"/>
    </row>
    <row r="3067" spans="3:4" x14ac:dyDescent="0.2">
      <c r="C3067" s="26"/>
      <c r="D3067" s="26"/>
    </row>
    <row r="3068" spans="3:4" x14ac:dyDescent="0.2">
      <c r="C3068" s="26"/>
      <c r="D3068" s="26"/>
    </row>
    <row r="3069" spans="3:4" x14ac:dyDescent="0.2">
      <c r="C3069" s="26"/>
      <c r="D3069" s="26"/>
    </row>
    <row r="3070" spans="3:4" x14ac:dyDescent="0.2">
      <c r="C3070" s="26"/>
      <c r="D3070" s="26"/>
    </row>
    <row r="3071" spans="3:4" x14ac:dyDescent="0.2">
      <c r="C3071" s="26"/>
      <c r="D3071" s="26"/>
    </row>
    <row r="3072" spans="3:4" x14ac:dyDescent="0.2">
      <c r="C3072" s="26"/>
      <c r="D3072" s="26"/>
    </row>
    <row r="3073" spans="3:4" x14ac:dyDescent="0.2">
      <c r="C3073" s="26"/>
      <c r="D3073" s="26"/>
    </row>
    <row r="3074" spans="3:4" x14ac:dyDescent="0.2">
      <c r="C3074" s="26"/>
      <c r="D3074" s="26"/>
    </row>
    <row r="3075" spans="3:4" x14ac:dyDescent="0.2">
      <c r="C3075" s="26"/>
      <c r="D3075" s="26"/>
    </row>
    <row r="3076" spans="3:4" x14ac:dyDescent="0.2">
      <c r="C3076" s="26"/>
      <c r="D3076" s="26"/>
    </row>
    <row r="3077" spans="3:4" x14ac:dyDescent="0.2">
      <c r="C3077" s="26"/>
      <c r="D3077" s="26"/>
    </row>
    <row r="3078" spans="3:4" x14ac:dyDescent="0.2">
      <c r="C3078" s="26"/>
      <c r="D3078" s="26"/>
    </row>
    <row r="3079" spans="3:4" x14ac:dyDescent="0.2">
      <c r="C3079" s="26"/>
      <c r="D3079" s="26"/>
    </row>
    <row r="3080" spans="3:4" x14ac:dyDescent="0.2">
      <c r="C3080" s="26"/>
      <c r="D3080" s="26"/>
    </row>
    <row r="3081" spans="3:4" x14ac:dyDescent="0.2">
      <c r="C3081" s="26"/>
      <c r="D3081" s="26"/>
    </row>
    <row r="3082" spans="3:4" x14ac:dyDescent="0.2">
      <c r="C3082" s="26"/>
      <c r="D3082" s="26"/>
    </row>
    <row r="3083" spans="3:4" x14ac:dyDescent="0.2">
      <c r="C3083" s="26"/>
      <c r="D3083" s="26"/>
    </row>
    <row r="3084" spans="3:4" x14ac:dyDescent="0.2">
      <c r="C3084" s="26"/>
      <c r="D3084" s="26"/>
    </row>
    <row r="3085" spans="3:4" x14ac:dyDescent="0.2">
      <c r="C3085" s="26"/>
      <c r="D3085" s="26"/>
    </row>
    <row r="3086" spans="3:4" x14ac:dyDescent="0.2">
      <c r="C3086" s="26"/>
      <c r="D3086" s="26"/>
    </row>
    <row r="3087" spans="3:4" x14ac:dyDescent="0.2">
      <c r="C3087" s="26"/>
      <c r="D3087" s="26"/>
    </row>
    <row r="3088" spans="3:4" x14ac:dyDescent="0.2">
      <c r="C3088" s="26"/>
      <c r="D3088" s="26"/>
    </row>
    <row r="3089" spans="3:4" x14ac:dyDescent="0.2">
      <c r="C3089" s="26"/>
      <c r="D3089" s="26"/>
    </row>
    <row r="3090" spans="3:4" x14ac:dyDescent="0.2">
      <c r="C3090" s="26"/>
      <c r="D3090" s="26"/>
    </row>
    <row r="3091" spans="3:4" x14ac:dyDescent="0.2">
      <c r="C3091" s="26"/>
      <c r="D3091" s="26"/>
    </row>
    <row r="3092" spans="3:4" x14ac:dyDescent="0.2">
      <c r="C3092" s="26"/>
      <c r="D3092" s="26"/>
    </row>
    <row r="3093" spans="3:4" x14ac:dyDescent="0.2">
      <c r="C3093" s="26"/>
      <c r="D3093" s="26"/>
    </row>
    <row r="3094" spans="3:4" x14ac:dyDescent="0.2">
      <c r="C3094" s="26"/>
      <c r="D3094" s="26"/>
    </row>
    <row r="3095" spans="3:4" x14ac:dyDescent="0.2">
      <c r="C3095" s="26"/>
      <c r="D3095" s="26"/>
    </row>
    <row r="3096" spans="3:4" x14ac:dyDescent="0.2">
      <c r="C3096" s="26"/>
      <c r="D3096" s="26"/>
    </row>
    <row r="3097" spans="3:4" x14ac:dyDescent="0.2">
      <c r="C3097" s="26"/>
      <c r="D3097" s="26"/>
    </row>
    <row r="3098" spans="3:4" x14ac:dyDescent="0.2">
      <c r="C3098" s="26"/>
      <c r="D3098" s="26"/>
    </row>
    <row r="3099" spans="3:4" x14ac:dyDescent="0.2">
      <c r="C3099" s="26"/>
      <c r="D3099" s="26"/>
    </row>
    <row r="3100" spans="3:4" x14ac:dyDescent="0.2">
      <c r="C3100" s="26"/>
      <c r="D3100" s="26"/>
    </row>
    <row r="3101" spans="3:4" x14ac:dyDescent="0.2">
      <c r="C3101" s="26"/>
      <c r="D3101" s="26"/>
    </row>
    <row r="3102" spans="3:4" x14ac:dyDescent="0.2">
      <c r="C3102" s="26"/>
      <c r="D3102" s="26"/>
    </row>
    <row r="3103" spans="3:4" x14ac:dyDescent="0.2">
      <c r="C3103" s="26"/>
      <c r="D3103" s="26"/>
    </row>
    <row r="3104" spans="3:4" x14ac:dyDescent="0.2">
      <c r="C3104" s="26"/>
      <c r="D3104" s="26"/>
    </row>
    <row r="3105" spans="3:4" x14ac:dyDescent="0.2">
      <c r="C3105" s="26"/>
      <c r="D3105" s="26"/>
    </row>
    <row r="3106" spans="3:4" x14ac:dyDescent="0.2">
      <c r="C3106" s="26"/>
      <c r="D3106" s="26"/>
    </row>
    <row r="3107" spans="3:4" x14ac:dyDescent="0.2">
      <c r="C3107" s="26"/>
      <c r="D3107" s="26"/>
    </row>
    <row r="3108" spans="3:4" x14ac:dyDescent="0.2">
      <c r="C3108" s="26"/>
      <c r="D3108" s="26"/>
    </row>
    <row r="3109" spans="3:4" x14ac:dyDescent="0.2">
      <c r="C3109" s="26"/>
      <c r="D3109" s="26"/>
    </row>
    <row r="3110" spans="3:4" x14ac:dyDescent="0.2">
      <c r="C3110" s="26"/>
      <c r="D3110" s="26"/>
    </row>
    <row r="3111" spans="3:4" x14ac:dyDescent="0.2">
      <c r="C3111" s="26"/>
      <c r="D3111" s="26"/>
    </row>
    <row r="3112" spans="3:4" x14ac:dyDescent="0.2">
      <c r="C3112" s="26"/>
      <c r="D3112" s="26"/>
    </row>
    <row r="3113" spans="3:4" x14ac:dyDescent="0.2">
      <c r="C3113" s="26"/>
      <c r="D3113" s="26"/>
    </row>
    <row r="3114" spans="3:4" x14ac:dyDescent="0.2">
      <c r="C3114" s="26"/>
      <c r="D3114" s="26"/>
    </row>
    <row r="3115" spans="3:4" x14ac:dyDescent="0.2">
      <c r="C3115" s="26"/>
      <c r="D3115" s="26"/>
    </row>
    <row r="3116" spans="3:4" x14ac:dyDescent="0.2">
      <c r="C3116" s="26"/>
      <c r="D3116" s="26"/>
    </row>
    <row r="3117" spans="3:4" x14ac:dyDescent="0.2">
      <c r="C3117" s="26"/>
      <c r="D3117" s="26"/>
    </row>
    <row r="3118" spans="3:4" x14ac:dyDescent="0.2">
      <c r="C3118" s="26"/>
      <c r="D3118" s="26"/>
    </row>
    <row r="3119" spans="3:4" x14ac:dyDescent="0.2">
      <c r="C3119" s="26"/>
      <c r="D3119" s="26"/>
    </row>
    <row r="3120" spans="3:4" x14ac:dyDescent="0.2">
      <c r="C3120" s="26"/>
      <c r="D3120" s="26"/>
    </row>
    <row r="3121" spans="3:4" x14ac:dyDescent="0.2">
      <c r="C3121" s="26"/>
      <c r="D3121" s="26"/>
    </row>
    <row r="3122" spans="3:4" x14ac:dyDescent="0.2">
      <c r="C3122" s="26"/>
      <c r="D3122" s="26"/>
    </row>
    <row r="3123" spans="3:4" x14ac:dyDescent="0.2">
      <c r="C3123" s="26"/>
      <c r="D3123" s="26"/>
    </row>
    <row r="3124" spans="3:4" x14ac:dyDescent="0.2">
      <c r="C3124" s="26"/>
      <c r="D3124" s="26"/>
    </row>
    <row r="3125" spans="3:4" x14ac:dyDescent="0.2">
      <c r="C3125" s="26"/>
      <c r="D3125" s="26"/>
    </row>
    <row r="3126" spans="3:4" x14ac:dyDescent="0.2">
      <c r="C3126" s="26"/>
      <c r="D3126" s="26"/>
    </row>
    <row r="3127" spans="3:4" x14ac:dyDescent="0.2">
      <c r="C3127" s="26"/>
      <c r="D3127" s="26"/>
    </row>
    <row r="3128" spans="3:4" x14ac:dyDescent="0.2">
      <c r="C3128" s="26"/>
      <c r="D3128" s="26"/>
    </row>
    <row r="3129" spans="3:4" x14ac:dyDescent="0.2">
      <c r="C3129" s="26"/>
      <c r="D3129" s="26"/>
    </row>
    <row r="3130" spans="3:4" x14ac:dyDescent="0.2">
      <c r="C3130" s="26"/>
      <c r="D3130" s="26"/>
    </row>
    <row r="3131" spans="3:4" x14ac:dyDescent="0.2">
      <c r="C3131" s="26"/>
      <c r="D3131" s="26"/>
    </row>
    <row r="3132" spans="3:4" x14ac:dyDescent="0.2">
      <c r="C3132" s="26"/>
      <c r="D3132" s="26"/>
    </row>
    <row r="3133" spans="3:4" x14ac:dyDescent="0.2">
      <c r="C3133" s="26"/>
      <c r="D3133" s="26"/>
    </row>
    <row r="3134" spans="3:4" x14ac:dyDescent="0.2">
      <c r="C3134" s="26"/>
      <c r="D3134" s="26"/>
    </row>
    <row r="3135" spans="3:4" x14ac:dyDescent="0.2">
      <c r="C3135" s="26"/>
      <c r="D3135" s="26"/>
    </row>
    <row r="3136" spans="3:4" x14ac:dyDescent="0.2">
      <c r="C3136" s="26"/>
      <c r="D3136" s="26"/>
    </row>
    <row r="3137" spans="3:4" x14ac:dyDescent="0.2">
      <c r="C3137" s="26"/>
      <c r="D3137" s="26"/>
    </row>
    <row r="3138" spans="3:4" x14ac:dyDescent="0.2">
      <c r="C3138" s="26"/>
      <c r="D3138" s="26"/>
    </row>
    <row r="3139" spans="3:4" x14ac:dyDescent="0.2">
      <c r="C3139" s="26"/>
      <c r="D3139" s="26"/>
    </row>
    <row r="3140" spans="3:4" x14ac:dyDescent="0.2">
      <c r="C3140" s="26"/>
      <c r="D3140" s="26"/>
    </row>
    <row r="3141" spans="3:4" x14ac:dyDescent="0.2">
      <c r="C3141" s="26"/>
      <c r="D3141" s="26"/>
    </row>
    <row r="3142" spans="3:4" x14ac:dyDescent="0.2">
      <c r="C3142" s="26"/>
      <c r="D3142" s="26"/>
    </row>
    <row r="3143" spans="3:4" x14ac:dyDescent="0.2">
      <c r="C3143" s="26"/>
      <c r="D3143" s="26"/>
    </row>
    <row r="3144" spans="3:4" x14ac:dyDescent="0.2">
      <c r="C3144" s="26"/>
      <c r="D3144" s="26"/>
    </row>
    <row r="3145" spans="3:4" x14ac:dyDescent="0.2">
      <c r="C3145" s="26"/>
      <c r="D3145" s="26"/>
    </row>
    <row r="3146" spans="3:4" x14ac:dyDescent="0.2">
      <c r="C3146" s="26"/>
      <c r="D3146" s="26"/>
    </row>
    <row r="3147" spans="3:4" x14ac:dyDescent="0.2">
      <c r="C3147" s="26"/>
      <c r="D3147" s="26"/>
    </row>
    <row r="3148" spans="3:4" x14ac:dyDescent="0.2">
      <c r="C3148" s="26"/>
      <c r="D3148" s="26"/>
    </row>
    <row r="3149" spans="3:4" x14ac:dyDescent="0.2">
      <c r="C3149" s="26"/>
      <c r="D3149" s="26"/>
    </row>
    <row r="3150" spans="3:4" x14ac:dyDescent="0.2">
      <c r="C3150" s="26"/>
      <c r="D3150" s="26"/>
    </row>
    <row r="3151" spans="3:4" x14ac:dyDescent="0.2">
      <c r="C3151" s="26"/>
      <c r="D3151" s="26"/>
    </row>
    <row r="3152" spans="3:4" x14ac:dyDescent="0.2">
      <c r="C3152" s="26"/>
      <c r="D3152" s="26"/>
    </row>
    <row r="3153" spans="3:4" x14ac:dyDescent="0.2">
      <c r="C3153" s="26"/>
      <c r="D3153" s="26"/>
    </row>
    <row r="3154" spans="3:4" x14ac:dyDescent="0.2">
      <c r="C3154" s="26"/>
      <c r="D3154" s="26"/>
    </row>
    <row r="3155" spans="3:4" x14ac:dyDescent="0.2">
      <c r="C3155" s="26"/>
      <c r="D3155" s="26"/>
    </row>
    <row r="3156" spans="3:4" x14ac:dyDescent="0.2">
      <c r="C3156" s="26"/>
      <c r="D3156" s="26"/>
    </row>
    <row r="3157" spans="3:4" x14ac:dyDescent="0.2">
      <c r="C3157" s="26"/>
      <c r="D3157" s="26"/>
    </row>
    <row r="3158" spans="3:4" x14ac:dyDescent="0.2">
      <c r="C3158" s="26"/>
      <c r="D3158" s="26"/>
    </row>
    <row r="3159" spans="3:4" x14ac:dyDescent="0.2">
      <c r="C3159" s="26"/>
      <c r="D3159" s="26"/>
    </row>
    <row r="3160" spans="3:4" x14ac:dyDescent="0.2">
      <c r="C3160" s="26"/>
      <c r="D3160" s="26"/>
    </row>
    <row r="3161" spans="3:4" x14ac:dyDescent="0.2">
      <c r="C3161" s="26"/>
      <c r="D3161" s="26"/>
    </row>
    <row r="3162" spans="3:4" x14ac:dyDescent="0.2">
      <c r="C3162" s="26"/>
      <c r="D3162" s="26"/>
    </row>
    <row r="3163" spans="3:4" x14ac:dyDescent="0.2">
      <c r="C3163" s="26"/>
      <c r="D3163" s="26"/>
    </row>
    <row r="3164" spans="3:4" x14ac:dyDescent="0.2">
      <c r="C3164" s="26"/>
      <c r="D3164" s="26"/>
    </row>
    <row r="3165" spans="3:4" x14ac:dyDescent="0.2">
      <c r="C3165" s="26"/>
      <c r="D3165" s="26"/>
    </row>
    <row r="3166" spans="3:4" x14ac:dyDescent="0.2">
      <c r="C3166" s="26"/>
      <c r="D3166" s="26"/>
    </row>
    <row r="3167" spans="3:4" x14ac:dyDescent="0.2">
      <c r="C3167" s="26"/>
      <c r="D3167" s="26"/>
    </row>
    <row r="3168" spans="3:4" x14ac:dyDescent="0.2">
      <c r="C3168" s="26"/>
      <c r="D3168" s="26"/>
    </row>
    <row r="3169" spans="3:4" x14ac:dyDescent="0.2">
      <c r="C3169" s="26"/>
      <c r="D3169" s="26"/>
    </row>
    <row r="3170" spans="3:4" x14ac:dyDescent="0.2">
      <c r="C3170" s="26"/>
      <c r="D3170" s="26"/>
    </row>
    <row r="3171" spans="3:4" x14ac:dyDescent="0.2">
      <c r="C3171" s="26"/>
      <c r="D3171" s="26"/>
    </row>
    <row r="3172" spans="3:4" x14ac:dyDescent="0.2">
      <c r="C3172" s="26"/>
      <c r="D3172" s="26"/>
    </row>
    <row r="3173" spans="3:4" x14ac:dyDescent="0.2">
      <c r="C3173" s="26"/>
      <c r="D3173" s="26"/>
    </row>
    <row r="3174" spans="3:4" x14ac:dyDescent="0.2">
      <c r="C3174" s="26"/>
      <c r="D3174" s="26"/>
    </row>
    <row r="3175" spans="3:4" x14ac:dyDescent="0.2">
      <c r="C3175" s="26"/>
      <c r="D3175" s="26"/>
    </row>
    <row r="3176" spans="3:4" x14ac:dyDescent="0.2">
      <c r="C3176" s="26"/>
      <c r="D3176" s="26"/>
    </row>
    <row r="3177" spans="3:4" x14ac:dyDescent="0.2">
      <c r="C3177" s="26"/>
      <c r="D3177" s="26"/>
    </row>
    <row r="3178" spans="3:4" x14ac:dyDescent="0.2">
      <c r="C3178" s="26"/>
      <c r="D3178" s="26"/>
    </row>
    <row r="3179" spans="3:4" x14ac:dyDescent="0.2">
      <c r="C3179" s="26"/>
      <c r="D3179" s="26"/>
    </row>
    <row r="3180" spans="3:4" x14ac:dyDescent="0.2">
      <c r="C3180" s="26"/>
      <c r="D3180" s="26"/>
    </row>
    <row r="3181" spans="3:4" x14ac:dyDescent="0.2">
      <c r="C3181" s="26"/>
      <c r="D3181" s="26"/>
    </row>
    <row r="3182" spans="3:4" x14ac:dyDescent="0.2">
      <c r="C3182" s="26"/>
      <c r="D3182" s="26"/>
    </row>
    <row r="3183" spans="3:4" x14ac:dyDescent="0.2">
      <c r="C3183" s="26"/>
      <c r="D3183" s="26"/>
    </row>
    <row r="3184" spans="3:4" x14ac:dyDescent="0.2">
      <c r="C3184" s="26"/>
      <c r="D3184" s="26"/>
    </row>
    <row r="3185" spans="3:4" x14ac:dyDescent="0.2">
      <c r="C3185" s="26"/>
      <c r="D3185" s="26"/>
    </row>
    <row r="3186" spans="3:4" x14ac:dyDescent="0.2">
      <c r="C3186" s="26"/>
      <c r="D3186" s="26"/>
    </row>
    <row r="3187" spans="3:4" x14ac:dyDescent="0.2">
      <c r="C3187" s="26"/>
      <c r="D3187" s="26"/>
    </row>
    <row r="3188" spans="3:4" x14ac:dyDescent="0.2">
      <c r="C3188" s="26"/>
      <c r="D3188" s="26"/>
    </row>
    <row r="3189" spans="3:4" x14ac:dyDescent="0.2">
      <c r="C3189" s="26"/>
      <c r="D3189" s="26"/>
    </row>
    <row r="3190" spans="3:4" x14ac:dyDescent="0.2">
      <c r="C3190" s="26"/>
      <c r="D3190" s="26"/>
    </row>
    <row r="3191" spans="3:4" x14ac:dyDescent="0.2">
      <c r="C3191" s="26"/>
      <c r="D3191" s="26"/>
    </row>
    <row r="3192" spans="3:4" x14ac:dyDescent="0.2">
      <c r="C3192" s="26"/>
      <c r="D3192" s="26"/>
    </row>
    <row r="3193" spans="3:4" x14ac:dyDescent="0.2">
      <c r="C3193" s="26"/>
      <c r="D3193" s="26"/>
    </row>
    <row r="3194" spans="3:4" x14ac:dyDescent="0.2">
      <c r="C3194" s="26"/>
      <c r="D3194" s="26"/>
    </row>
    <row r="3195" spans="3:4" x14ac:dyDescent="0.2">
      <c r="C3195" s="26"/>
      <c r="D3195" s="26"/>
    </row>
    <row r="3196" spans="3:4" x14ac:dyDescent="0.2">
      <c r="C3196" s="26"/>
      <c r="D3196" s="26"/>
    </row>
    <row r="3197" spans="3:4" x14ac:dyDescent="0.2">
      <c r="C3197" s="26"/>
      <c r="D3197" s="26"/>
    </row>
    <row r="3198" spans="3:4" x14ac:dyDescent="0.2">
      <c r="C3198" s="26"/>
      <c r="D3198" s="26"/>
    </row>
    <row r="3199" spans="3:4" x14ac:dyDescent="0.2">
      <c r="C3199" s="26"/>
      <c r="D3199" s="26"/>
    </row>
    <row r="3200" spans="3:4" x14ac:dyDescent="0.2">
      <c r="C3200" s="26"/>
      <c r="D3200" s="26"/>
    </row>
    <row r="3201" spans="3:4" x14ac:dyDescent="0.2">
      <c r="C3201" s="26"/>
      <c r="D3201" s="26"/>
    </row>
    <row r="3202" spans="3:4" x14ac:dyDescent="0.2">
      <c r="C3202" s="26"/>
      <c r="D3202" s="26"/>
    </row>
    <row r="3203" spans="3:4" x14ac:dyDescent="0.2">
      <c r="C3203" s="26"/>
      <c r="D3203" s="26"/>
    </row>
    <row r="3204" spans="3:4" x14ac:dyDescent="0.2">
      <c r="C3204" s="26"/>
      <c r="D3204" s="26"/>
    </row>
    <row r="3205" spans="3:4" x14ac:dyDescent="0.2">
      <c r="C3205" s="26"/>
      <c r="D3205" s="26"/>
    </row>
    <row r="3206" spans="3:4" x14ac:dyDescent="0.2">
      <c r="C3206" s="26"/>
      <c r="D3206" s="26"/>
    </row>
    <row r="3207" spans="3:4" x14ac:dyDescent="0.2">
      <c r="C3207" s="26"/>
      <c r="D3207" s="26"/>
    </row>
    <row r="3208" spans="3:4" x14ac:dyDescent="0.2">
      <c r="C3208" s="26"/>
      <c r="D3208" s="26"/>
    </row>
    <row r="3209" spans="3:4" x14ac:dyDescent="0.2">
      <c r="C3209" s="26"/>
      <c r="D3209" s="26"/>
    </row>
    <row r="3210" spans="3:4" x14ac:dyDescent="0.2">
      <c r="C3210" s="26"/>
      <c r="D3210" s="26"/>
    </row>
    <row r="3211" spans="3:4" x14ac:dyDescent="0.2">
      <c r="C3211" s="26"/>
      <c r="D3211" s="26"/>
    </row>
    <row r="3212" spans="3:4" x14ac:dyDescent="0.2">
      <c r="C3212" s="26"/>
      <c r="D3212" s="26"/>
    </row>
    <row r="3213" spans="3:4" x14ac:dyDescent="0.2">
      <c r="C3213" s="26"/>
      <c r="D3213" s="26"/>
    </row>
    <row r="3214" spans="3:4" x14ac:dyDescent="0.2">
      <c r="C3214" s="26"/>
      <c r="D3214" s="26"/>
    </row>
    <row r="3215" spans="3:4" x14ac:dyDescent="0.2">
      <c r="C3215" s="26"/>
      <c r="D3215" s="26"/>
    </row>
    <row r="3216" spans="3:4" x14ac:dyDescent="0.2">
      <c r="C3216" s="26"/>
      <c r="D3216" s="26"/>
    </row>
    <row r="3217" spans="3:4" x14ac:dyDescent="0.2">
      <c r="C3217" s="26"/>
      <c r="D3217" s="26"/>
    </row>
    <row r="3218" spans="3:4" x14ac:dyDescent="0.2">
      <c r="C3218" s="26"/>
      <c r="D3218" s="26"/>
    </row>
    <row r="3219" spans="3:4" x14ac:dyDescent="0.2">
      <c r="C3219" s="26"/>
      <c r="D3219" s="26"/>
    </row>
    <row r="3220" spans="3:4" x14ac:dyDescent="0.2">
      <c r="C3220" s="26"/>
      <c r="D3220" s="26"/>
    </row>
    <row r="3221" spans="3:4" x14ac:dyDescent="0.2">
      <c r="C3221" s="26"/>
      <c r="D3221" s="26"/>
    </row>
    <row r="3222" spans="3:4" x14ac:dyDescent="0.2">
      <c r="C3222" s="26"/>
      <c r="D3222" s="26"/>
    </row>
    <row r="3223" spans="3:4" x14ac:dyDescent="0.2">
      <c r="C3223" s="26"/>
      <c r="D3223" s="26"/>
    </row>
    <row r="3224" spans="3:4" x14ac:dyDescent="0.2">
      <c r="C3224" s="26"/>
      <c r="D3224" s="26"/>
    </row>
    <row r="3225" spans="3:4" x14ac:dyDescent="0.2">
      <c r="C3225" s="26"/>
      <c r="D3225" s="26"/>
    </row>
    <row r="3226" spans="3:4" x14ac:dyDescent="0.2">
      <c r="C3226" s="26"/>
      <c r="D3226" s="26"/>
    </row>
    <row r="3227" spans="3:4" x14ac:dyDescent="0.2">
      <c r="C3227" s="26"/>
      <c r="D3227" s="26"/>
    </row>
    <row r="3228" spans="3:4" x14ac:dyDescent="0.2">
      <c r="C3228" s="26"/>
      <c r="D3228" s="26"/>
    </row>
    <row r="3229" spans="3:4" x14ac:dyDescent="0.2">
      <c r="C3229" s="26"/>
      <c r="D3229" s="26"/>
    </row>
    <row r="3230" spans="3:4" x14ac:dyDescent="0.2">
      <c r="C3230" s="26"/>
      <c r="D3230" s="26"/>
    </row>
    <row r="3231" spans="3:4" x14ac:dyDescent="0.2">
      <c r="C3231" s="26"/>
      <c r="D3231" s="26"/>
    </row>
    <row r="3232" spans="3:4" x14ac:dyDescent="0.2">
      <c r="C3232" s="26"/>
      <c r="D3232" s="26"/>
    </row>
    <row r="3233" spans="3:4" x14ac:dyDescent="0.2">
      <c r="C3233" s="26"/>
      <c r="D3233" s="26"/>
    </row>
    <row r="3234" spans="3:4" x14ac:dyDescent="0.2">
      <c r="C3234" s="26"/>
      <c r="D3234" s="26"/>
    </row>
    <row r="3235" spans="3:4" x14ac:dyDescent="0.2">
      <c r="C3235" s="26"/>
      <c r="D3235" s="26"/>
    </row>
    <row r="3236" spans="3:4" x14ac:dyDescent="0.2">
      <c r="C3236" s="26"/>
      <c r="D3236" s="26"/>
    </row>
    <row r="3237" spans="3:4" x14ac:dyDescent="0.2">
      <c r="C3237" s="26"/>
      <c r="D3237" s="26"/>
    </row>
    <row r="3238" spans="3:4" x14ac:dyDescent="0.2">
      <c r="C3238" s="26"/>
      <c r="D3238" s="26"/>
    </row>
    <row r="3239" spans="3:4" x14ac:dyDescent="0.2">
      <c r="C3239" s="26"/>
      <c r="D3239" s="26"/>
    </row>
    <row r="3240" spans="3:4" x14ac:dyDescent="0.2">
      <c r="C3240" s="26"/>
      <c r="D3240" s="26"/>
    </row>
    <row r="3241" spans="3:4" x14ac:dyDescent="0.2">
      <c r="C3241" s="26"/>
      <c r="D3241" s="26"/>
    </row>
    <row r="3242" spans="3:4" x14ac:dyDescent="0.2">
      <c r="C3242" s="26"/>
      <c r="D3242" s="26"/>
    </row>
    <row r="3243" spans="3:4" x14ac:dyDescent="0.2">
      <c r="C3243" s="26"/>
      <c r="D3243" s="26"/>
    </row>
    <row r="3244" spans="3:4" x14ac:dyDescent="0.2">
      <c r="C3244" s="26"/>
      <c r="D3244" s="26"/>
    </row>
    <row r="3245" spans="3:4" x14ac:dyDescent="0.2">
      <c r="C3245" s="26"/>
      <c r="D3245" s="26"/>
    </row>
    <row r="3246" spans="3:4" x14ac:dyDescent="0.2">
      <c r="C3246" s="26"/>
      <c r="D3246" s="26"/>
    </row>
    <row r="3247" spans="3:4" x14ac:dyDescent="0.2">
      <c r="C3247" s="26"/>
      <c r="D3247" s="26"/>
    </row>
    <row r="3248" spans="3:4" x14ac:dyDescent="0.2">
      <c r="C3248" s="26"/>
      <c r="D3248" s="26"/>
    </row>
    <row r="3249" spans="3:4" x14ac:dyDescent="0.2">
      <c r="C3249" s="26"/>
      <c r="D3249" s="26"/>
    </row>
    <row r="3250" spans="3:4" x14ac:dyDescent="0.2">
      <c r="C3250" s="26"/>
      <c r="D3250" s="26"/>
    </row>
    <row r="3251" spans="3:4" x14ac:dyDescent="0.2">
      <c r="C3251" s="26"/>
      <c r="D3251" s="26"/>
    </row>
    <row r="3252" spans="3:4" x14ac:dyDescent="0.2">
      <c r="C3252" s="26"/>
      <c r="D3252" s="26"/>
    </row>
    <row r="3253" spans="3:4" x14ac:dyDescent="0.2">
      <c r="C3253" s="26"/>
      <c r="D3253" s="26"/>
    </row>
    <row r="3254" spans="3:4" x14ac:dyDescent="0.2">
      <c r="C3254" s="26"/>
      <c r="D3254" s="26"/>
    </row>
    <row r="3255" spans="3:4" x14ac:dyDescent="0.2">
      <c r="C3255" s="26"/>
      <c r="D3255" s="26"/>
    </row>
    <row r="3256" spans="3:4" x14ac:dyDescent="0.2">
      <c r="C3256" s="26"/>
      <c r="D3256" s="26"/>
    </row>
    <row r="3257" spans="3:4" x14ac:dyDescent="0.2">
      <c r="C3257" s="26"/>
      <c r="D3257" s="26"/>
    </row>
    <row r="3258" spans="3:4" x14ac:dyDescent="0.2">
      <c r="C3258" s="26"/>
      <c r="D3258" s="26"/>
    </row>
    <row r="3259" spans="3:4" x14ac:dyDescent="0.2">
      <c r="C3259" s="26"/>
      <c r="D3259" s="26"/>
    </row>
    <row r="3260" spans="3:4" x14ac:dyDescent="0.2">
      <c r="C3260" s="26"/>
      <c r="D3260" s="26"/>
    </row>
    <row r="3261" spans="3:4" x14ac:dyDescent="0.2">
      <c r="C3261" s="26"/>
      <c r="D3261" s="26"/>
    </row>
    <row r="3262" spans="3:4" x14ac:dyDescent="0.2">
      <c r="C3262" s="26"/>
      <c r="D3262" s="26"/>
    </row>
    <row r="3263" spans="3:4" x14ac:dyDescent="0.2">
      <c r="C3263" s="26"/>
      <c r="D3263" s="26"/>
    </row>
    <row r="3264" spans="3:4" x14ac:dyDescent="0.2">
      <c r="C3264" s="26"/>
      <c r="D3264" s="26"/>
    </row>
    <row r="3265" spans="3:4" x14ac:dyDescent="0.2">
      <c r="C3265" s="26"/>
      <c r="D3265" s="26"/>
    </row>
    <row r="3266" spans="3:4" x14ac:dyDescent="0.2">
      <c r="C3266" s="26"/>
      <c r="D3266" s="26"/>
    </row>
    <row r="3267" spans="3:4" x14ac:dyDescent="0.2">
      <c r="C3267" s="26"/>
      <c r="D3267" s="26"/>
    </row>
    <row r="3268" spans="3:4" x14ac:dyDescent="0.2">
      <c r="C3268" s="26"/>
      <c r="D3268" s="26"/>
    </row>
    <row r="3269" spans="3:4" x14ac:dyDescent="0.2">
      <c r="C3269" s="26"/>
      <c r="D3269" s="26"/>
    </row>
    <row r="3270" spans="3:4" x14ac:dyDescent="0.2">
      <c r="C3270" s="26"/>
      <c r="D3270" s="26"/>
    </row>
    <row r="3271" spans="3:4" x14ac:dyDescent="0.2">
      <c r="C3271" s="26"/>
      <c r="D3271" s="26"/>
    </row>
    <row r="3272" spans="3:4" x14ac:dyDescent="0.2">
      <c r="C3272" s="26"/>
      <c r="D3272" s="26"/>
    </row>
    <row r="3273" spans="3:4" x14ac:dyDescent="0.2">
      <c r="C3273" s="26"/>
      <c r="D3273" s="26"/>
    </row>
    <row r="3274" spans="3:4" x14ac:dyDescent="0.2">
      <c r="C3274" s="26"/>
      <c r="D3274" s="26"/>
    </row>
    <row r="3275" spans="3:4" x14ac:dyDescent="0.2">
      <c r="C3275" s="26"/>
      <c r="D3275" s="26"/>
    </row>
    <row r="3276" spans="3:4" x14ac:dyDescent="0.2">
      <c r="C3276" s="26"/>
      <c r="D3276" s="26"/>
    </row>
    <row r="3277" spans="3:4" x14ac:dyDescent="0.2">
      <c r="C3277" s="26"/>
      <c r="D3277" s="26"/>
    </row>
    <row r="3278" spans="3:4" x14ac:dyDescent="0.2">
      <c r="C3278" s="26"/>
      <c r="D3278" s="26"/>
    </row>
    <row r="3279" spans="3:4" x14ac:dyDescent="0.2">
      <c r="C3279" s="26"/>
      <c r="D3279" s="26"/>
    </row>
    <row r="3280" spans="3:4" x14ac:dyDescent="0.2">
      <c r="C3280" s="26"/>
      <c r="D3280" s="26"/>
    </row>
    <row r="3281" spans="3:4" x14ac:dyDescent="0.2">
      <c r="C3281" s="26"/>
      <c r="D3281" s="26"/>
    </row>
    <row r="3282" spans="3:4" x14ac:dyDescent="0.2">
      <c r="C3282" s="26"/>
      <c r="D3282" s="26"/>
    </row>
    <row r="3283" spans="3:4" x14ac:dyDescent="0.2">
      <c r="C3283" s="26"/>
      <c r="D3283" s="26"/>
    </row>
    <row r="3284" spans="3:4" x14ac:dyDescent="0.2">
      <c r="C3284" s="26"/>
      <c r="D3284" s="26"/>
    </row>
    <row r="3285" spans="3:4" x14ac:dyDescent="0.2">
      <c r="C3285" s="26"/>
      <c r="D3285" s="26"/>
    </row>
    <row r="3286" spans="3:4" x14ac:dyDescent="0.2">
      <c r="C3286" s="26"/>
      <c r="D3286" s="26"/>
    </row>
    <row r="3287" spans="3:4" x14ac:dyDescent="0.2">
      <c r="C3287" s="26"/>
      <c r="D3287" s="26"/>
    </row>
    <row r="3288" spans="3:4" x14ac:dyDescent="0.2">
      <c r="C3288" s="26"/>
      <c r="D3288" s="26"/>
    </row>
    <row r="3289" spans="3:4" x14ac:dyDescent="0.2">
      <c r="C3289" s="26"/>
      <c r="D3289" s="26"/>
    </row>
    <row r="3290" spans="3:4" x14ac:dyDescent="0.2">
      <c r="C3290" s="26"/>
      <c r="D3290" s="26"/>
    </row>
    <row r="3291" spans="3:4" x14ac:dyDescent="0.2">
      <c r="C3291" s="26"/>
      <c r="D3291" s="26"/>
    </row>
    <row r="3292" spans="3:4" x14ac:dyDescent="0.2">
      <c r="C3292" s="26"/>
      <c r="D3292" s="26"/>
    </row>
    <row r="3293" spans="3:4" x14ac:dyDescent="0.2">
      <c r="C3293" s="26"/>
      <c r="D3293" s="26"/>
    </row>
    <row r="3294" spans="3:4" x14ac:dyDescent="0.2">
      <c r="C3294" s="26"/>
      <c r="D3294" s="26"/>
    </row>
    <row r="3295" spans="3:4" x14ac:dyDescent="0.2">
      <c r="C3295" s="26"/>
      <c r="D3295" s="26"/>
    </row>
    <row r="3296" spans="3:4" x14ac:dyDescent="0.2">
      <c r="C3296" s="26"/>
      <c r="D3296" s="26"/>
    </row>
    <row r="3297" spans="3:4" x14ac:dyDescent="0.2">
      <c r="C3297" s="26"/>
      <c r="D3297" s="26"/>
    </row>
    <row r="3298" spans="3:4" x14ac:dyDescent="0.2">
      <c r="C3298" s="26"/>
      <c r="D3298" s="26"/>
    </row>
    <row r="3299" spans="3:4" x14ac:dyDescent="0.2">
      <c r="C3299" s="26"/>
      <c r="D3299" s="26"/>
    </row>
    <row r="3300" spans="3:4" x14ac:dyDescent="0.2">
      <c r="C3300" s="26"/>
      <c r="D3300" s="26"/>
    </row>
    <row r="3301" spans="3:4" x14ac:dyDescent="0.2">
      <c r="C3301" s="26"/>
      <c r="D3301" s="26"/>
    </row>
    <row r="3302" spans="3:4" x14ac:dyDescent="0.2">
      <c r="C3302" s="26"/>
      <c r="D3302" s="26"/>
    </row>
    <row r="3303" spans="3:4" x14ac:dyDescent="0.2">
      <c r="C3303" s="26"/>
      <c r="D3303" s="26"/>
    </row>
    <row r="3304" spans="3:4" x14ac:dyDescent="0.2">
      <c r="C3304" s="26"/>
      <c r="D3304" s="26"/>
    </row>
    <row r="3305" spans="3:4" x14ac:dyDescent="0.2">
      <c r="C3305" s="26"/>
      <c r="D3305" s="26"/>
    </row>
    <row r="3306" spans="3:4" x14ac:dyDescent="0.2">
      <c r="C3306" s="26"/>
      <c r="D3306" s="26"/>
    </row>
    <row r="3307" spans="3:4" x14ac:dyDescent="0.2">
      <c r="C3307" s="26"/>
      <c r="D3307" s="26"/>
    </row>
    <row r="3308" spans="3:4" x14ac:dyDescent="0.2">
      <c r="C3308" s="26"/>
      <c r="D3308" s="26"/>
    </row>
    <row r="3309" spans="3:4" x14ac:dyDescent="0.2">
      <c r="C3309" s="26"/>
      <c r="D3309" s="26"/>
    </row>
    <row r="3310" spans="3:4" x14ac:dyDescent="0.2">
      <c r="C3310" s="26"/>
      <c r="D3310" s="26"/>
    </row>
    <row r="3311" spans="3:4" x14ac:dyDescent="0.2">
      <c r="C3311" s="26"/>
      <c r="D3311" s="26"/>
    </row>
    <row r="3312" spans="3:4" x14ac:dyDescent="0.2">
      <c r="C3312" s="26"/>
      <c r="D3312" s="26"/>
    </row>
    <row r="3313" spans="3:4" x14ac:dyDescent="0.2">
      <c r="C3313" s="26"/>
      <c r="D3313" s="26"/>
    </row>
    <row r="3314" spans="3:4" x14ac:dyDescent="0.2">
      <c r="C3314" s="26"/>
      <c r="D3314" s="26"/>
    </row>
    <row r="3315" spans="3:4" x14ac:dyDescent="0.2">
      <c r="C3315" s="26"/>
      <c r="D3315" s="26"/>
    </row>
    <row r="3316" spans="3:4" x14ac:dyDescent="0.2">
      <c r="C3316" s="26"/>
      <c r="D3316" s="26"/>
    </row>
    <row r="3317" spans="3:4" x14ac:dyDescent="0.2">
      <c r="C3317" s="26"/>
      <c r="D3317" s="26"/>
    </row>
    <row r="3318" spans="3:4" x14ac:dyDescent="0.2">
      <c r="C3318" s="26"/>
      <c r="D3318" s="26"/>
    </row>
    <row r="3319" spans="3:4" x14ac:dyDescent="0.2">
      <c r="C3319" s="26"/>
      <c r="D3319" s="26"/>
    </row>
    <row r="3320" spans="3:4" x14ac:dyDescent="0.2">
      <c r="C3320" s="26"/>
      <c r="D3320" s="26"/>
    </row>
    <row r="3321" spans="3:4" x14ac:dyDescent="0.2">
      <c r="C3321" s="26"/>
      <c r="D3321" s="26"/>
    </row>
    <row r="3322" spans="3:4" x14ac:dyDescent="0.2">
      <c r="C3322" s="26"/>
      <c r="D3322" s="26"/>
    </row>
    <row r="3323" spans="3:4" x14ac:dyDescent="0.2">
      <c r="C3323" s="26"/>
      <c r="D3323" s="26"/>
    </row>
    <row r="3324" spans="3:4" x14ac:dyDescent="0.2">
      <c r="C3324" s="26"/>
      <c r="D3324" s="26"/>
    </row>
    <row r="3325" spans="3:4" x14ac:dyDescent="0.2">
      <c r="C3325" s="26"/>
      <c r="D3325" s="26"/>
    </row>
    <row r="3326" spans="3:4" x14ac:dyDescent="0.2">
      <c r="C3326" s="26"/>
      <c r="D3326" s="26"/>
    </row>
    <row r="3327" spans="3:4" x14ac:dyDescent="0.2">
      <c r="C3327" s="26"/>
      <c r="D3327" s="26"/>
    </row>
    <row r="3328" spans="3:4" x14ac:dyDescent="0.2">
      <c r="C3328" s="26"/>
      <c r="D3328" s="26"/>
    </row>
    <row r="3329" spans="3:4" x14ac:dyDescent="0.2">
      <c r="C3329" s="26"/>
      <c r="D3329" s="26"/>
    </row>
    <row r="3330" spans="3:4" x14ac:dyDescent="0.2">
      <c r="C3330" s="26"/>
      <c r="D3330" s="26"/>
    </row>
    <row r="3331" spans="3:4" x14ac:dyDescent="0.2">
      <c r="C3331" s="26"/>
      <c r="D3331" s="26"/>
    </row>
    <row r="3332" spans="3:4" x14ac:dyDescent="0.2">
      <c r="C3332" s="26"/>
      <c r="D3332" s="26"/>
    </row>
    <row r="3333" spans="3:4" x14ac:dyDescent="0.2">
      <c r="C3333" s="26"/>
      <c r="D3333" s="26"/>
    </row>
    <row r="3334" spans="3:4" x14ac:dyDescent="0.2">
      <c r="C3334" s="26"/>
      <c r="D3334" s="26"/>
    </row>
    <row r="3335" spans="3:4" x14ac:dyDescent="0.2">
      <c r="C3335" s="26"/>
      <c r="D3335" s="26"/>
    </row>
    <row r="3336" spans="3:4" x14ac:dyDescent="0.2">
      <c r="C3336" s="26"/>
      <c r="D3336" s="26"/>
    </row>
    <row r="3337" spans="3:4" x14ac:dyDescent="0.2">
      <c r="C3337" s="26"/>
      <c r="D3337" s="26"/>
    </row>
    <row r="3338" spans="3:4" x14ac:dyDescent="0.2">
      <c r="C3338" s="26"/>
      <c r="D3338" s="26"/>
    </row>
    <row r="3339" spans="3:4" x14ac:dyDescent="0.2">
      <c r="C3339" s="26"/>
      <c r="D3339" s="26"/>
    </row>
    <row r="3340" spans="3:4" x14ac:dyDescent="0.2">
      <c r="C3340" s="26"/>
      <c r="D3340" s="26"/>
    </row>
    <row r="3341" spans="3:4" x14ac:dyDescent="0.2">
      <c r="C3341" s="26"/>
      <c r="D3341" s="26"/>
    </row>
    <row r="3342" spans="3:4" x14ac:dyDescent="0.2">
      <c r="C3342" s="26"/>
      <c r="D3342" s="26"/>
    </row>
    <row r="3343" spans="3:4" x14ac:dyDescent="0.2">
      <c r="C3343" s="26"/>
      <c r="D3343" s="26"/>
    </row>
    <row r="3344" spans="3:4" x14ac:dyDescent="0.2">
      <c r="C3344" s="26"/>
      <c r="D3344" s="26"/>
    </row>
    <row r="3345" spans="3:4" x14ac:dyDescent="0.2">
      <c r="C3345" s="26"/>
      <c r="D3345" s="26"/>
    </row>
    <row r="3346" spans="3:4" x14ac:dyDescent="0.2">
      <c r="C3346" s="26"/>
      <c r="D3346" s="26"/>
    </row>
    <row r="3347" spans="3:4" x14ac:dyDescent="0.2">
      <c r="C3347" s="26"/>
      <c r="D3347" s="26"/>
    </row>
    <row r="3348" spans="3:4" x14ac:dyDescent="0.2">
      <c r="C3348" s="26"/>
      <c r="D3348" s="26"/>
    </row>
    <row r="3349" spans="3:4" x14ac:dyDescent="0.2">
      <c r="C3349" s="26"/>
      <c r="D3349" s="26"/>
    </row>
    <row r="3350" spans="3:4" x14ac:dyDescent="0.2">
      <c r="C3350" s="26"/>
      <c r="D3350" s="26"/>
    </row>
    <row r="3351" spans="3:4" x14ac:dyDescent="0.2">
      <c r="C3351" s="26"/>
      <c r="D3351" s="26"/>
    </row>
    <row r="3352" spans="3:4" x14ac:dyDescent="0.2">
      <c r="C3352" s="26"/>
      <c r="D3352" s="26"/>
    </row>
    <row r="3353" spans="3:4" x14ac:dyDescent="0.2">
      <c r="C3353" s="26"/>
      <c r="D3353" s="26"/>
    </row>
    <row r="3354" spans="3:4" x14ac:dyDescent="0.2">
      <c r="C3354" s="26"/>
      <c r="D3354" s="26"/>
    </row>
    <row r="3355" spans="3:4" x14ac:dyDescent="0.2">
      <c r="C3355" s="26"/>
      <c r="D3355" s="26"/>
    </row>
    <row r="3356" spans="3:4" x14ac:dyDescent="0.2">
      <c r="C3356" s="26"/>
      <c r="D3356" s="26"/>
    </row>
    <row r="3357" spans="3:4" x14ac:dyDescent="0.2">
      <c r="C3357" s="26"/>
      <c r="D3357" s="26"/>
    </row>
    <row r="3358" spans="3:4" x14ac:dyDescent="0.2">
      <c r="C3358" s="26"/>
      <c r="D3358" s="26"/>
    </row>
    <row r="3359" spans="3:4" x14ac:dyDescent="0.2">
      <c r="C3359" s="26"/>
      <c r="D3359" s="26"/>
    </row>
    <row r="3360" spans="3:4" x14ac:dyDescent="0.2">
      <c r="C3360" s="26"/>
      <c r="D3360" s="26"/>
    </row>
    <row r="3361" spans="3:4" x14ac:dyDescent="0.2">
      <c r="C3361" s="26"/>
      <c r="D3361" s="26"/>
    </row>
    <row r="3362" spans="3:4" x14ac:dyDescent="0.2">
      <c r="C3362" s="26"/>
      <c r="D3362" s="26"/>
    </row>
    <row r="3363" spans="3:4" x14ac:dyDescent="0.2">
      <c r="C3363" s="26"/>
      <c r="D3363" s="26"/>
    </row>
    <row r="3364" spans="3:4" x14ac:dyDescent="0.2">
      <c r="C3364" s="26"/>
      <c r="D3364" s="26"/>
    </row>
    <row r="3365" spans="3:4" x14ac:dyDescent="0.2">
      <c r="C3365" s="26"/>
      <c r="D3365" s="26"/>
    </row>
    <row r="3366" spans="3:4" x14ac:dyDescent="0.2">
      <c r="C3366" s="26"/>
      <c r="D3366" s="26"/>
    </row>
    <row r="3367" spans="3:4" x14ac:dyDescent="0.2">
      <c r="C3367" s="26"/>
      <c r="D3367" s="26"/>
    </row>
    <row r="3368" spans="3:4" x14ac:dyDescent="0.2">
      <c r="C3368" s="26"/>
      <c r="D3368" s="26"/>
    </row>
    <row r="3369" spans="3:4" x14ac:dyDescent="0.2">
      <c r="C3369" s="26"/>
      <c r="D3369" s="26"/>
    </row>
    <row r="3370" spans="3:4" x14ac:dyDescent="0.2">
      <c r="C3370" s="26"/>
      <c r="D3370" s="26"/>
    </row>
    <row r="3371" spans="3:4" x14ac:dyDescent="0.2">
      <c r="C3371" s="26"/>
      <c r="D3371" s="26"/>
    </row>
    <row r="3372" spans="3:4" x14ac:dyDescent="0.2">
      <c r="C3372" s="26"/>
      <c r="D3372" s="26"/>
    </row>
    <row r="3373" spans="3:4" x14ac:dyDescent="0.2">
      <c r="C3373" s="26"/>
      <c r="D3373" s="26"/>
    </row>
    <row r="3374" spans="3:4" x14ac:dyDescent="0.2">
      <c r="C3374" s="26"/>
      <c r="D3374" s="26"/>
    </row>
    <row r="3375" spans="3:4" x14ac:dyDescent="0.2">
      <c r="C3375" s="26"/>
      <c r="D3375" s="26"/>
    </row>
    <row r="3376" spans="3:4" x14ac:dyDescent="0.2">
      <c r="C3376" s="26"/>
      <c r="D3376" s="26"/>
    </row>
    <row r="3377" spans="3:4" x14ac:dyDescent="0.2">
      <c r="C3377" s="26"/>
      <c r="D3377" s="26"/>
    </row>
    <row r="3378" spans="3:4" x14ac:dyDescent="0.2">
      <c r="C3378" s="26"/>
      <c r="D3378" s="26"/>
    </row>
    <row r="3379" spans="3:4" x14ac:dyDescent="0.2">
      <c r="C3379" s="26"/>
      <c r="D3379" s="26"/>
    </row>
    <row r="3380" spans="3:4" x14ac:dyDescent="0.2">
      <c r="C3380" s="26"/>
      <c r="D3380" s="26"/>
    </row>
    <row r="3381" spans="3:4" x14ac:dyDescent="0.2">
      <c r="C3381" s="26"/>
      <c r="D3381" s="26"/>
    </row>
    <row r="3382" spans="3:4" x14ac:dyDescent="0.2">
      <c r="C3382" s="26"/>
      <c r="D3382" s="26"/>
    </row>
    <row r="3383" spans="3:4" x14ac:dyDescent="0.2">
      <c r="C3383" s="26"/>
      <c r="D3383" s="26"/>
    </row>
    <row r="3384" spans="3:4" x14ac:dyDescent="0.2">
      <c r="C3384" s="26"/>
      <c r="D3384" s="26"/>
    </row>
    <row r="3385" spans="3:4" x14ac:dyDescent="0.2">
      <c r="C3385" s="26"/>
      <c r="D3385" s="26"/>
    </row>
    <row r="3386" spans="3:4" x14ac:dyDescent="0.2">
      <c r="C3386" s="26"/>
      <c r="D3386" s="26"/>
    </row>
    <row r="3387" spans="3:4" x14ac:dyDescent="0.2">
      <c r="C3387" s="26"/>
      <c r="D3387" s="26"/>
    </row>
    <row r="3388" spans="3:4" x14ac:dyDescent="0.2">
      <c r="C3388" s="26"/>
      <c r="D3388" s="26"/>
    </row>
    <row r="3389" spans="3:4" x14ac:dyDescent="0.2">
      <c r="C3389" s="26"/>
      <c r="D3389" s="26"/>
    </row>
    <row r="3390" spans="3:4" x14ac:dyDescent="0.2">
      <c r="C3390" s="26"/>
      <c r="D3390" s="26"/>
    </row>
    <row r="3391" spans="3:4" x14ac:dyDescent="0.2">
      <c r="C3391" s="26"/>
      <c r="D3391" s="26"/>
    </row>
    <row r="3392" spans="3:4" x14ac:dyDescent="0.2">
      <c r="C3392" s="26"/>
      <c r="D3392" s="26"/>
    </row>
    <row r="3393" spans="3:4" x14ac:dyDescent="0.2">
      <c r="C3393" s="26"/>
      <c r="D3393" s="26"/>
    </row>
    <row r="3394" spans="3:4" x14ac:dyDescent="0.2">
      <c r="C3394" s="26"/>
      <c r="D3394" s="26"/>
    </row>
    <row r="3395" spans="3:4" x14ac:dyDescent="0.2">
      <c r="C3395" s="26"/>
      <c r="D3395" s="26"/>
    </row>
    <row r="3396" spans="3:4" x14ac:dyDescent="0.2">
      <c r="C3396" s="26"/>
      <c r="D3396" s="26"/>
    </row>
    <row r="3397" spans="3:4" x14ac:dyDescent="0.2">
      <c r="C3397" s="26"/>
      <c r="D3397" s="26"/>
    </row>
    <row r="3398" spans="3:4" x14ac:dyDescent="0.2">
      <c r="C3398" s="26"/>
      <c r="D3398" s="26"/>
    </row>
    <row r="3399" spans="3:4" x14ac:dyDescent="0.2">
      <c r="C3399" s="26"/>
      <c r="D3399" s="26"/>
    </row>
    <row r="3400" spans="3:4" x14ac:dyDescent="0.2">
      <c r="C3400" s="26"/>
      <c r="D3400" s="26"/>
    </row>
    <row r="3401" spans="3:4" x14ac:dyDescent="0.2">
      <c r="C3401" s="26"/>
      <c r="D3401" s="26"/>
    </row>
    <row r="3402" spans="3:4" x14ac:dyDescent="0.2">
      <c r="C3402" s="26"/>
      <c r="D3402" s="26"/>
    </row>
    <row r="3403" spans="3:4" x14ac:dyDescent="0.2">
      <c r="C3403" s="26"/>
      <c r="D3403" s="26"/>
    </row>
    <row r="3404" spans="3:4" x14ac:dyDescent="0.2">
      <c r="C3404" s="26"/>
      <c r="D3404" s="26"/>
    </row>
    <row r="3405" spans="3:4" x14ac:dyDescent="0.2">
      <c r="C3405" s="26"/>
      <c r="D3405" s="26"/>
    </row>
    <row r="3406" spans="3:4" x14ac:dyDescent="0.2">
      <c r="C3406" s="26"/>
      <c r="D3406" s="26"/>
    </row>
    <row r="3407" spans="3:4" x14ac:dyDescent="0.2">
      <c r="C3407" s="26"/>
      <c r="D3407" s="26"/>
    </row>
    <row r="3408" spans="3:4" x14ac:dyDescent="0.2">
      <c r="C3408" s="26"/>
      <c r="D3408" s="26"/>
    </row>
    <row r="3409" spans="3:4" x14ac:dyDescent="0.2">
      <c r="C3409" s="26"/>
      <c r="D3409" s="26"/>
    </row>
    <row r="3410" spans="3:4" x14ac:dyDescent="0.2">
      <c r="C3410" s="26"/>
      <c r="D3410" s="26"/>
    </row>
    <row r="3411" spans="3:4" x14ac:dyDescent="0.2">
      <c r="C3411" s="26"/>
      <c r="D3411" s="26"/>
    </row>
    <row r="3412" spans="3:4" x14ac:dyDescent="0.2">
      <c r="C3412" s="26"/>
      <c r="D3412" s="26"/>
    </row>
    <row r="3413" spans="3:4" x14ac:dyDescent="0.2">
      <c r="C3413" s="26"/>
      <c r="D3413" s="26"/>
    </row>
    <row r="3414" spans="3:4" x14ac:dyDescent="0.2">
      <c r="C3414" s="26"/>
      <c r="D3414" s="26"/>
    </row>
    <row r="3415" spans="3:4" x14ac:dyDescent="0.2">
      <c r="C3415" s="26"/>
      <c r="D3415" s="26"/>
    </row>
    <row r="3416" spans="3:4" x14ac:dyDescent="0.2">
      <c r="C3416" s="26"/>
      <c r="D3416" s="26"/>
    </row>
    <row r="3417" spans="3:4" x14ac:dyDescent="0.2">
      <c r="C3417" s="26"/>
      <c r="D3417" s="26"/>
    </row>
    <row r="3418" spans="3:4" x14ac:dyDescent="0.2">
      <c r="C3418" s="26"/>
      <c r="D3418" s="26"/>
    </row>
    <row r="3419" spans="3:4" x14ac:dyDescent="0.2">
      <c r="C3419" s="26"/>
      <c r="D3419" s="26"/>
    </row>
    <row r="3420" spans="3:4" x14ac:dyDescent="0.2">
      <c r="C3420" s="26"/>
      <c r="D3420" s="26"/>
    </row>
    <row r="3421" spans="3:4" x14ac:dyDescent="0.2">
      <c r="C3421" s="26"/>
      <c r="D3421" s="26"/>
    </row>
    <row r="3422" spans="3:4" x14ac:dyDescent="0.2">
      <c r="C3422" s="26"/>
      <c r="D3422" s="26"/>
    </row>
    <row r="3423" spans="3:4" x14ac:dyDescent="0.2">
      <c r="C3423" s="26"/>
      <c r="D3423" s="26"/>
    </row>
    <row r="3424" spans="3:4" x14ac:dyDescent="0.2">
      <c r="C3424" s="26"/>
      <c r="D3424" s="26"/>
    </row>
    <row r="3425" spans="3:4" x14ac:dyDescent="0.2">
      <c r="C3425" s="26"/>
      <c r="D3425" s="26"/>
    </row>
    <row r="3426" spans="3:4" x14ac:dyDescent="0.2">
      <c r="C3426" s="26"/>
      <c r="D3426" s="26"/>
    </row>
    <row r="3427" spans="3:4" x14ac:dyDescent="0.2">
      <c r="C3427" s="26"/>
      <c r="D3427" s="26"/>
    </row>
    <row r="3428" spans="3:4" x14ac:dyDescent="0.2">
      <c r="C3428" s="26"/>
      <c r="D3428" s="26"/>
    </row>
    <row r="3429" spans="3:4" x14ac:dyDescent="0.2">
      <c r="C3429" s="26"/>
      <c r="D3429" s="26"/>
    </row>
    <row r="3430" spans="3:4" x14ac:dyDescent="0.2">
      <c r="C3430" s="26"/>
      <c r="D3430" s="26"/>
    </row>
    <row r="3431" spans="3:4" x14ac:dyDescent="0.2">
      <c r="C3431" s="26"/>
      <c r="D3431" s="26"/>
    </row>
    <row r="3432" spans="3:4" x14ac:dyDescent="0.2">
      <c r="C3432" s="26"/>
      <c r="D3432" s="26"/>
    </row>
    <row r="3433" spans="3:4" x14ac:dyDescent="0.2">
      <c r="C3433" s="26"/>
      <c r="D3433" s="26"/>
    </row>
    <row r="3434" spans="3:4" x14ac:dyDescent="0.2">
      <c r="C3434" s="26"/>
      <c r="D3434" s="26"/>
    </row>
    <row r="3435" spans="3:4" x14ac:dyDescent="0.2">
      <c r="C3435" s="26"/>
      <c r="D3435" s="26"/>
    </row>
    <row r="3436" spans="3:4" x14ac:dyDescent="0.2">
      <c r="C3436" s="26"/>
      <c r="D3436" s="26"/>
    </row>
    <row r="3437" spans="3:4" x14ac:dyDescent="0.2">
      <c r="C3437" s="26"/>
      <c r="D3437" s="26"/>
    </row>
    <row r="3438" spans="3:4" x14ac:dyDescent="0.2">
      <c r="C3438" s="26"/>
      <c r="D3438" s="26"/>
    </row>
    <row r="3439" spans="3:4" x14ac:dyDescent="0.2">
      <c r="C3439" s="26"/>
      <c r="D3439" s="26"/>
    </row>
    <row r="3440" spans="3:4" x14ac:dyDescent="0.2">
      <c r="C3440" s="26"/>
      <c r="D3440" s="26"/>
    </row>
    <row r="3441" spans="3:4" x14ac:dyDescent="0.2">
      <c r="C3441" s="26"/>
      <c r="D3441" s="26"/>
    </row>
    <row r="3442" spans="3:4" x14ac:dyDescent="0.2">
      <c r="C3442" s="26"/>
      <c r="D3442" s="26"/>
    </row>
    <row r="3443" spans="3:4" x14ac:dyDescent="0.2">
      <c r="C3443" s="26"/>
      <c r="D3443" s="26"/>
    </row>
    <row r="3444" spans="3:4" x14ac:dyDescent="0.2">
      <c r="C3444" s="26"/>
      <c r="D3444" s="26"/>
    </row>
    <row r="3445" spans="3:4" x14ac:dyDescent="0.2">
      <c r="C3445" s="26"/>
      <c r="D3445" s="26"/>
    </row>
    <row r="3446" spans="3:4" x14ac:dyDescent="0.2">
      <c r="C3446" s="26"/>
      <c r="D3446" s="26"/>
    </row>
    <row r="3447" spans="3:4" x14ac:dyDescent="0.2">
      <c r="C3447" s="26"/>
      <c r="D3447" s="26"/>
    </row>
    <row r="3448" spans="3:4" x14ac:dyDescent="0.2">
      <c r="C3448" s="26"/>
      <c r="D3448" s="26"/>
    </row>
    <row r="3449" spans="3:4" x14ac:dyDescent="0.2">
      <c r="C3449" s="26"/>
      <c r="D3449" s="26"/>
    </row>
    <row r="3450" spans="3:4" x14ac:dyDescent="0.2">
      <c r="C3450" s="26"/>
      <c r="D3450" s="26"/>
    </row>
    <row r="3451" spans="3:4" x14ac:dyDescent="0.2">
      <c r="C3451" s="26"/>
      <c r="D3451" s="26"/>
    </row>
    <row r="3452" spans="3:4" x14ac:dyDescent="0.2">
      <c r="C3452" s="26"/>
      <c r="D3452" s="26"/>
    </row>
    <row r="3453" spans="3:4" x14ac:dyDescent="0.2">
      <c r="C3453" s="26"/>
      <c r="D3453" s="26"/>
    </row>
    <row r="3454" spans="3:4" x14ac:dyDescent="0.2">
      <c r="C3454" s="26"/>
      <c r="D3454" s="26"/>
    </row>
    <row r="3455" spans="3:4" x14ac:dyDescent="0.2">
      <c r="C3455" s="26"/>
      <c r="D3455" s="26"/>
    </row>
    <row r="3456" spans="3:4" x14ac:dyDescent="0.2">
      <c r="C3456" s="26"/>
      <c r="D3456" s="26"/>
    </row>
    <row r="3457" spans="3:4" x14ac:dyDescent="0.2">
      <c r="C3457" s="26"/>
      <c r="D3457" s="26"/>
    </row>
    <row r="3458" spans="3:4" x14ac:dyDescent="0.2">
      <c r="C3458" s="26"/>
      <c r="D3458" s="26"/>
    </row>
    <row r="3459" spans="3:4" x14ac:dyDescent="0.2">
      <c r="C3459" s="26"/>
      <c r="D3459" s="26"/>
    </row>
    <row r="3460" spans="3:4" x14ac:dyDescent="0.2">
      <c r="C3460" s="26"/>
      <c r="D3460" s="26"/>
    </row>
    <row r="3461" spans="3:4" x14ac:dyDescent="0.2">
      <c r="C3461" s="26"/>
      <c r="D3461" s="26"/>
    </row>
    <row r="3462" spans="3:4" x14ac:dyDescent="0.2">
      <c r="C3462" s="26"/>
      <c r="D3462" s="26"/>
    </row>
    <row r="3463" spans="3:4" x14ac:dyDescent="0.2">
      <c r="C3463" s="26"/>
      <c r="D3463" s="26"/>
    </row>
    <row r="3464" spans="3:4" x14ac:dyDescent="0.2">
      <c r="C3464" s="26"/>
      <c r="D3464" s="26"/>
    </row>
    <row r="3465" spans="3:4" x14ac:dyDescent="0.2">
      <c r="C3465" s="26"/>
      <c r="D3465" s="26"/>
    </row>
    <row r="3466" spans="3:4" x14ac:dyDescent="0.2">
      <c r="C3466" s="26"/>
      <c r="D3466" s="26"/>
    </row>
    <row r="3467" spans="3:4" x14ac:dyDescent="0.2">
      <c r="C3467" s="26"/>
      <c r="D3467" s="26"/>
    </row>
    <row r="3468" spans="3:4" x14ac:dyDescent="0.2">
      <c r="C3468" s="26"/>
      <c r="D3468" s="26"/>
    </row>
    <row r="3469" spans="3:4" x14ac:dyDescent="0.2">
      <c r="C3469" s="26"/>
      <c r="D3469" s="26"/>
    </row>
    <row r="3470" spans="3:4" x14ac:dyDescent="0.2">
      <c r="C3470" s="26"/>
      <c r="D3470" s="26"/>
    </row>
    <row r="3471" spans="3:4" x14ac:dyDescent="0.2">
      <c r="C3471" s="26"/>
      <c r="D3471" s="26"/>
    </row>
    <row r="3472" spans="3:4" x14ac:dyDescent="0.2">
      <c r="C3472" s="26"/>
      <c r="D3472" s="26"/>
    </row>
    <row r="3473" spans="3:4" x14ac:dyDescent="0.2">
      <c r="C3473" s="26"/>
      <c r="D3473" s="26"/>
    </row>
    <row r="3474" spans="3:4" x14ac:dyDescent="0.2">
      <c r="C3474" s="26"/>
      <c r="D3474" s="26"/>
    </row>
    <row r="3475" spans="3:4" x14ac:dyDescent="0.2">
      <c r="C3475" s="26"/>
      <c r="D3475" s="26"/>
    </row>
    <row r="3476" spans="3:4" x14ac:dyDescent="0.2">
      <c r="C3476" s="26"/>
      <c r="D3476" s="26"/>
    </row>
    <row r="3477" spans="3:4" x14ac:dyDescent="0.2">
      <c r="C3477" s="26"/>
      <c r="D3477" s="26"/>
    </row>
    <row r="3478" spans="3:4" x14ac:dyDescent="0.2">
      <c r="C3478" s="26"/>
      <c r="D3478" s="26"/>
    </row>
    <row r="3479" spans="3:4" x14ac:dyDescent="0.2">
      <c r="C3479" s="26"/>
      <c r="D3479" s="26"/>
    </row>
    <row r="3480" spans="3:4" x14ac:dyDescent="0.2">
      <c r="C3480" s="26"/>
      <c r="D3480" s="26"/>
    </row>
    <row r="3481" spans="3:4" x14ac:dyDescent="0.2">
      <c r="C3481" s="26"/>
      <c r="D3481" s="26"/>
    </row>
    <row r="3482" spans="3:4" x14ac:dyDescent="0.2">
      <c r="C3482" s="26"/>
      <c r="D3482" s="26"/>
    </row>
    <row r="3483" spans="3:4" x14ac:dyDescent="0.2">
      <c r="C3483" s="26"/>
      <c r="D3483" s="26"/>
    </row>
    <row r="3484" spans="3:4" x14ac:dyDescent="0.2">
      <c r="C3484" s="26"/>
      <c r="D3484" s="26"/>
    </row>
    <row r="3485" spans="3:4" x14ac:dyDescent="0.2">
      <c r="C3485" s="26"/>
      <c r="D3485" s="26"/>
    </row>
    <row r="3486" spans="3:4" x14ac:dyDescent="0.2">
      <c r="C3486" s="26"/>
      <c r="D3486" s="26"/>
    </row>
    <row r="3487" spans="3:4" x14ac:dyDescent="0.2">
      <c r="C3487" s="26"/>
      <c r="D3487" s="26"/>
    </row>
    <row r="3488" spans="3:4" x14ac:dyDescent="0.2">
      <c r="C3488" s="26"/>
      <c r="D3488" s="26"/>
    </row>
    <row r="3489" spans="3:4" x14ac:dyDescent="0.2">
      <c r="C3489" s="26"/>
      <c r="D3489" s="26"/>
    </row>
    <row r="3490" spans="3:4" x14ac:dyDescent="0.2">
      <c r="C3490" s="26"/>
      <c r="D3490" s="26"/>
    </row>
    <row r="3491" spans="3:4" x14ac:dyDescent="0.2">
      <c r="C3491" s="26"/>
      <c r="D3491" s="26"/>
    </row>
    <row r="3492" spans="3:4" x14ac:dyDescent="0.2">
      <c r="C3492" s="26"/>
      <c r="D3492" s="26"/>
    </row>
    <row r="3493" spans="3:4" x14ac:dyDescent="0.2">
      <c r="C3493" s="26"/>
      <c r="D3493" s="26"/>
    </row>
    <row r="3494" spans="3:4" x14ac:dyDescent="0.2">
      <c r="C3494" s="26"/>
      <c r="D3494" s="26"/>
    </row>
    <row r="3495" spans="3:4" x14ac:dyDescent="0.2">
      <c r="C3495" s="26"/>
      <c r="D3495" s="26"/>
    </row>
    <row r="3496" spans="3:4" x14ac:dyDescent="0.2">
      <c r="C3496" s="26"/>
      <c r="D3496" s="26"/>
    </row>
    <row r="3497" spans="3:4" x14ac:dyDescent="0.2">
      <c r="C3497" s="26"/>
      <c r="D3497" s="26"/>
    </row>
    <row r="3498" spans="3:4" x14ac:dyDescent="0.2">
      <c r="C3498" s="26"/>
      <c r="D3498" s="26"/>
    </row>
    <row r="3499" spans="3:4" x14ac:dyDescent="0.2">
      <c r="C3499" s="26"/>
      <c r="D3499" s="26"/>
    </row>
    <row r="3500" spans="3:4" x14ac:dyDescent="0.2">
      <c r="C3500" s="26"/>
      <c r="D3500" s="26"/>
    </row>
    <row r="3501" spans="3:4" x14ac:dyDescent="0.2">
      <c r="C3501" s="26"/>
      <c r="D3501" s="26"/>
    </row>
    <row r="3502" spans="3:4" x14ac:dyDescent="0.2">
      <c r="C3502" s="26"/>
      <c r="D3502" s="26"/>
    </row>
    <row r="3503" spans="3:4" x14ac:dyDescent="0.2">
      <c r="C3503" s="26"/>
      <c r="D3503" s="26"/>
    </row>
    <row r="3504" spans="3:4" x14ac:dyDescent="0.2">
      <c r="C3504" s="26"/>
      <c r="D3504" s="26"/>
    </row>
    <row r="3505" spans="3:4" x14ac:dyDescent="0.2">
      <c r="C3505" s="26"/>
      <c r="D3505" s="26"/>
    </row>
    <row r="3506" spans="3:4" x14ac:dyDescent="0.2">
      <c r="C3506" s="26"/>
      <c r="D3506" s="26"/>
    </row>
    <row r="3507" spans="3:4" x14ac:dyDescent="0.2">
      <c r="C3507" s="26"/>
      <c r="D3507" s="26"/>
    </row>
    <row r="3508" spans="3:4" x14ac:dyDescent="0.2">
      <c r="C3508" s="26"/>
      <c r="D3508" s="26"/>
    </row>
    <row r="3509" spans="3:4" x14ac:dyDescent="0.2">
      <c r="C3509" s="26"/>
      <c r="D3509" s="26"/>
    </row>
    <row r="3510" spans="3:4" x14ac:dyDescent="0.2">
      <c r="C3510" s="26"/>
      <c r="D3510" s="26"/>
    </row>
    <row r="3511" spans="3:4" x14ac:dyDescent="0.2">
      <c r="C3511" s="26"/>
      <c r="D3511" s="26"/>
    </row>
    <row r="3512" spans="3:4" x14ac:dyDescent="0.2">
      <c r="C3512" s="26"/>
      <c r="D3512" s="26"/>
    </row>
    <row r="3513" spans="3:4" x14ac:dyDescent="0.2">
      <c r="C3513" s="26"/>
      <c r="D3513" s="26"/>
    </row>
    <row r="3514" spans="3:4" x14ac:dyDescent="0.2">
      <c r="C3514" s="26"/>
      <c r="D3514" s="26"/>
    </row>
    <row r="3515" spans="3:4" x14ac:dyDescent="0.2">
      <c r="C3515" s="26"/>
      <c r="D3515" s="26"/>
    </row>
    <row r="3516" spans="3:4" x14ac:dyDescent="0.2">
      <c r="C3516" s="26"/>
      <c r="D3516" s="26"/>
    </row>
    <row r="3517" spans="3:4" x14ac:dyDescent="0.2">
      <c r="C3517" s="26"/>
      <c r="D3517" s="26"/>
    </row>
    <row r="3518" spans="3:4" x14ac:dyDescent="0.2">
      <c r="C3518" s="26"/>
      <c r="D3518" s="26"/>
    </row>
    <row r="3519" spans="3:4" x14ac:dyDescent="0.2">
      <c r="C3519" s="26"/>
      <c r="D3519" s="26"/>
    </row>
    <row r="3520" spans="3:4" x14ac:dyDescent="0.2">
      <c r="C3520" s="26"/>
      <c r="D3520" s="26"/>
    </row>
    <row r="3521" spans="3:4" x14ac:dyDescent="0.2">
      <c r="C3521" s="26"/>
      <c r="D3521" s="26"/>
    </row>
    <row r="3522" spans="3:4" x14ac:dyDescent="0.2">
      <c r="C3522" s="26"/>
      <c r="D3522" s="26"/>
    </row>
    <row r="3523" spans="3:4" x14ac:dyDescent="0.2">
      <c r="C3523" s="26"/>
      <c r="D3523" s="26"/>
    </row>
    <row r="3524" spans="3:4" x14ac:dyDescent="0.2">
      <c r="C3524" s="26"/>
      <c r="D3524" s="26"/>
    </row>
    <row r="3525" spans="3:4" x14ac:dyDescent="0.2">
      <c r="C3525" s="26"/>
      <c r="D3525" s="26"/>
    </row>
    <row r="3526" spans="3:4" x14ac:dyDescent="0.2">
      <c r="C3526" s="26"/>
      <c r="D3526" s="26"/>
    </row>
    <row r="3527" spans="3:4" x14ac:dyDescent="0.2">
      <c r="C3527" s="26"/>
      <c r="D3527" s="26"/>
    </row>
    <row r="3528" spans="3:4" x14ac:dyDescent="0.2">
      <c r="C3528" s="26"/>
      <c r="D3528" s="26"/>
    </row>
    <row r="3529" spans="3:4" x14ac:dyDescent="0.2">
      <c r="C3529" s="26"/>
      <c r="D3529" s="26"/>
    </row>
    <row r="3530" spans="3:4" x14ac:dyDescent="0.2">
      <c r="C3530" s="26"/>
      <c r="D3530" s="26"/>
    </row>
    <row r="3531" spans="3:4" x14ac:dyDescent="0.2">
      <c r="C3531" s="26"/>
      <c r="D3531" s="26"/>
    </row>
    <row r="3532" spans="3:4" x14ac:dyDescent="0.2">
      <c r="C3532" s="26"/>
      <c r="D3532" s="26"/>
    </row>
    <row r="3533" spans="3:4" x14ac:dyDescent="0.2">
      <c r="C3533" s="26"/>
      <c r="D3533" s="26"/>
    </row>
    <row r="3534" spans="3:4" x14ac:dyDescent="0.2">
      <c r="C3534" s="26"/>
      <c r="D3534" s="26"/>
    </row>
    <row r="3535" spans="3:4" x14ac:dyDescent="0.2">
      <c r="C3535" s="26"/>
      <c r="D3535" s="26"/>
    </row>
    <row r="3536" spans="3:4" x14ac:dyDescent="0.2">
      <c r="C3536" s="26"/>
      <c r="D3536" s="26"/>
    </row>
    <row r="3537" spans="3:4" x14ac:dyDescent="0.2">
      <c r="C3537" s="26"/>
      <c r="D3537" s="26"/>
    </row>
    <row r="3538" spans="3:4" x14ac:dyDescent="0.2">
      <c r="C3538" s="26"/>
      <c r="D3538" s="26"/>
    </row>
    <row r="3539" spans="3:4" x14ac:dyDescent="0.2">
      <c r="C3539" s="26"/>
      <c r="D3539" s="26"/>
    </row>
    <row r="3540" spans="3:4" x14ac:dyDescent="0.2">
      <c r="C3540" s="26"/>
      <c r="D3540" s="26"/>
    </row>
    <row r="3541" spans="3:4" x14ac:dyDescent="0.2">
      <c r="C3541" s="26"/>
      <c r="D3541" s="26"/>
    </row>
    <row r="3542" spans="3:4" x14ac:dyDescent="0.2">
      <c r="C3542" s="26"/>
      <c r="D3542" s="26"/>
    </row>
    <row r="3543" spans="3:4" x14ac:dyDescent="0.2">
      <c r="C3543" s="26"/>
      <c r="D3543" s="26"/>
    </row>
    <row r="3544" spans="3:4" x14ac:dyDescent="0.2">
      <c r="C3544" s="26"/>
      <c r="D3544" s="26"/>
    </row>
    <row r="3545" spans="3:4" x14ac:dyDescent="0.2">
      <c r="C3545" s="26"/>
      <c r="D3545" s="26"/>
    </row>
    <row r="3546" spans="3:4" x14ac:dyDescent="0.2">
      <c r="C3546" s="26"/>
      <c r="D3546" s="26"/>
    </row>
    <row r="3547" spans="3:4" x14ac:dyDescent="0.2">
      <c r="C3547" s="26"/>
      <c r="D3547" s="26"/>
    </row>
    <row r="3548" spans="3:4" x14ac:dyDescent="0.2">
      <c r="C3548" s="26"/>
      <c r="D3548" s="26"/>
    </row>
    <row r="3549" spans="3:4" x14ac:dyDescent="0.2">
      <c r="C3549" s="26"/>
      <c r="D3549" s="26"/>
    </row>
    <row r="3550" spans="3:4" x14ac:dyDescent="0.2">
      <c r="C3550" s="26"/>
      <c r="D3550" s="26"/>
    </row>
    <row r="3551" spans="3:4" x14ac:dyDescent="0.2">
      <c r="C3551" s="26"/>
      <c r="D3551" s="26"/>
    </row>
    <row r="3552" spans="3:4" x14ac:dyDescent="0.2">
      <c r="C3552" s="26"/>
      <c r="D3552" s="26"/>
    </row>
    <row r="3553" spans="3:4" x14ac:dyDescent="0.2">
      <c r="C3553" s="26"/>
      <c r="D3553" s="26"/>
    </row>
    <row r="3554" spans="3:4" x14ac:dyDescent="0.2">
      <c r="C3554" s="26"/>
      <c r="D3554" s="26"/>
    </row>
    <row r="3555" spans="3:4" x14ac:dyDescent="0.2">
      <c r="C3555" s="26"/>
      <c r="D3555" s="26"/>
    </row>
    <row r="3556" spans="3:4" x14ac:dyDescent="0.2">
      <c r="C3556" s="26"/>
      <c r="D3556" s="26"/>
    </row>
    <row r="3557" spans="3:4" x14ac:dyDescent="0.2">
      <c r="C3557" s="26"/>
      <c r="D3557" s="26"/>
    </row>
    <row r="3558" spans="3:4" x14ac:dyDescent="0.2">
      <c r="C3558" s="26"/>
      <c r="D3558" s="26"/>
    </row>
    <row r="3559" spans="3:4" x14ac:dyDescent="0.2">
      <c r="C3559" s="26"/>
      <c r="D3559" s="26"/>
    </row>
    <row r="3560" spans="3:4" x14ac:dyDescent="0.2">
      <c r="C3560" s="26"/>
      <c r="D3560" s="26"/>
    </row>
    <row r="3561" spans="3:4" x14ac:dyDescent="0.2">
      <c r="C3561" s="26"/>
      <c r="D3561" s="26"/>
    </row>
    <row r="3562" spans="3:4" x14ac:dyDescent="0.2">
      <c r="C3562" s="26"/>
      <c r="D3562" s="26"/>
    </row>
    <row r="3563" spans="3:4" x14ac:dyDescent="0.2">
      <c r="C3563" s="26"/>
      <c r="D3563" s="26"/>
    </row>
    <row r="3564" spans="3:4" x14ac:dyDescent="0.2">
      <c r="C3564" s="26"/>
      <c r="D3564" s="26"/>
    </row>
    <row r="3565" spans="3:4" x14ac:dyDescent="0.2">
      <c r="C3565" s="26"/>
      <c r="D3565" s="26"/>
    </row>
    <row r="3566" spans="3:4" x14ac:dyDescent="0.2">
      <c r="C3566" s="26"/>
      <c r="D3566" s="26"/>
    </row>
    <row r="3567" spans="3:4" x14ac:dyDescent="0.2">
      <c r="C3567" s="26"/>
      <c r="D3567" s="26"/>
    </row>
    <row r="3568" spans="3:4" x14ac:dyDescent="0.2">
      <c r="C3568" s="26"/>
      <c r="D3568" s="26"/>
    </row>
    <row r="3569" spans="3:4" x14ac:dyDescent="0.2">
      <c r="C3569" s="26"/>
      <c r="D3569" s="26"/>
    </row>
    <row r="3570" spans="3:4" x14ac:dyDescent="0.2">
      <c r="C3570" s="26"/>
      <c r="D3570" s="26"/>
    </row>
    <row r="3571" spans="3:4" x14ac:dyDescent="0.2">
      <c r="C3571" s="26"/>
      <c r="D3571" s="26"/>
    </row>
    <row r="3572" spans="3:4" x14ac:dyDescent="0.2">
      <c r="C3572" s="26"/>
      <c r="D3572" s="26"/>
    </row>
    <row r="3573" spans="3:4" x14ac:dyDescent="0.2">
      <c r="C3573" s="26"/>
      <c r="D3573" s="26"/>
    </row>
    <row r="3574" spans="3:4" x14ac:dyDescent="0.2">
      <c r="C3574" s="26"/>
      <c r="D3574" s="26"/>
    </row>
    <row r="3575" spans="3:4" x14ac:dyDescent="0.2">
      <c r="C3575" s="26"/>
      <c r="D3575" s="26"/>
    </row>
    <row r="3576" spans="3:4" x14ac:dyDescent="0.2">
      <c r="C3576" s="26"/>
      <c r="D3576" s="26"/>
    </row>
    <row r="3577" spans="3:4" x14ac:dyDescent="0.2">
      <c r="C3577" s="26"/>
      <c r="D3577" s="26"/>
    </row>
    <row r="3578" spans="3:4" x14ac:dyDescent="0.2">
      <c r="C3578" s="26"/>
      <c r="D3578" s="26"/>
    </row>
    <row r="3579" spans="3:4" x14ac:dyDescent="0.2">
      <c r="C3579" s="26"/>
      <c r="D3579" s="26"/>
    </row>
    <row r="3580" spans="3:4" x14ac:dyDescent="0.2">
      <c r="C3580" s="26"/>
      <c r="D3580" s="26"/>
    </row>
    <row r="3581" spans="3:4" x14ac:dyDescent="0.2">
      <c r="C3581" s="26"/>
      <c r="D3581" s="26"/>
    </row>
    <row r="3582" spans="3:4" x14ac:dyDescent="0.2">
      <c r="C3582" s="26"/>
      <c r="D3582" s="26"/>
    </row>
    <row r="3583" spans="3:4" x14ac:dyDescent="0.2">
      <c r="C3583" s="26"/>
      <c r="D3583" s="26"/>
    </row>
    <row r="3584" spans="3:4" x14ac:dyDescent="0.2">
      <c r="C3584" s="26"/>
      <c r="D3584" s="26"/>
    </row>
    <row r="3585" spans="3:4" x14ac:dyDescent="0.2">
      <c r="C3585" s="26"/>
      <c r="D3585" s="26"/>
    </row>
    <row r="3586" spans="3:4" x14ac:dyDescent="0.2">
      <c r="C3586" s="26"/>
      <c r="D3586" s="26"/>
    </row>
    <row r="3587" spans="3:4" x14ac:dyDescent="0.2">
      <c r="C3587" s="26"/>
      <c r="D3587" s="26"/>
    </row>
    <row r="3588" spans="3:4" x14ac:dyDescent="0.2">
      <c r="C3588" s="26"/>
      <c r="D3588" s="26"/>
    </row>
    <row r="3589" spans="3:4" x14ac:dyDescent="0.2">
      <c r="C3589" s="26"/>
      <c r="D3589" s="26"/>
    </row>
    <row r="3590" spans="3:4" x14ac:dyDescent="0.2">
      <c r="C3590" s="26"/>
      <c r="D3590" s="26"/>
    </row>
    <row r="3591" spans="3:4" x14ac:dyDescent="0.2">
      <c r="C3591" s="26"/>
      <c r="D3591" s="26"/>
    </row>
    <row r="3592" spans="3:4" x14ac:dyDescent="0.2">
      <c r="C3592" s="26"/>
      <c r="D3592" s="26"/>
    </row>
    <row r="3593" spans="3:4" x14ac:dyDescent="0.2">
      <c r="C3593" s="26"/>
      <c r="D3593" s="26"/>
    </row>
    <row r="3594" spans="3:4" x14ac:dyDescent="0.2">
      <c r="C3594" s="26"/>
      <c r="D3594" s="26"/>
    </row>
    <row r="3595" spans="3:4" x14ac:dyDescent="0.2">
      <c r="C3595" s="26"/>
      <c r="D3595" s="26"/>
    </row>
    <row r="3596" spans="3:4" x14ac:dyDescent="0.2">
      <c r="C3596" s="26"/>
      <c r="D3596" s="26"/>
    </row>
    <row r="3597" spans="3:4" x14ac:dyDescent="0.2">
      <c r="C3597" s="26"/>
      <c r="D3597" s="26"/>
    </row>
    <row r="3598" spans="3:4" x14ac:dyDescent="0.2">
      <c r="C3598" s="26"/>
      <c r="D3598" s="26"/>
    </row>
    <row r="3599" spans="3:4" x14ac:dyDescent="0.2">
      <c r="C3599" s="26"/>
      <c r="D3599" s="26"/>
    </row>
    <row r="3600" spans="3:4" x14ac:dyDescent="0.2">
      <c r="C3600" s="26"/>
      <c r="D3600" s="26"/>
    </row>
    <row r="3601" spans="3:4" x14ac:dyDescent="0.2">
      <c r="C3601" s="26"/>
      <c r="D3601" s="26"/>
    </row>
    <row r="3602" spans="3:4" x14ac:dyDescent="0.2">
      <c r="C3602" s="26"/>
      <c r="D3602" s="26"/>
    </row>
    <row r="3603" spans="3:4" x14ac:dyDescent="0.2">
      <c r="C3603" s="26"/>
      <c r="D3603" s="26"/>
    </row>
    <row r="3604" spans="3:4" x14ac:dyDescent="0.2">
      <c r="C3604" s="26"/>
      <c r="D3604" s="26"/>
    </row>
    <row r="3605" spans="3:4" x14ac:dyDescent="0.2">
      <c r="C3605" s="26"/>
      <c r="D3605" s="26"/>
    </row>
    <row r="3606" spans="3:4" x14ac:dyDescent="0.2">
      <c r="C3606" s="26"/>
      <c r="D3606" s="26"/>
    </row>
    <row r="3607" spans="3:4" x14ac:dyDescent="0.2">
      <c r="C3607" s="26"/>
      <c r="D3607" s="26"/>
    </row>
    <row r="3608" spans="3:4" x14ac:dyDescent="0.2">
      <c r="C3608" s="26"/>
      <c r="D3608" s="26"/>
    </row>
    <row r="3609" spans="3:4" x14ac:dyDescent="0.2">
      <c r="C3609" s="26"/>
      <c r="D3609" s="26"/>
    </row>
    <row r="3610" spans="3:4" x14ac:dyDescent="0.2">
      <c r="C3610" s="26"/>
      <c r="D3610" s="26"/>
    </row>
    <row r="3611" spans="3:4" x14ac:dyDescent="0.2">
      <c r="C3611" s="26"/>
      <c r="D3611" s="26"/>
    </row>
    <row r="3612" spans="3:4" x14ac:dyDescent="0.2">
      <c r="C3612" s="26"/>
      <c r="D3612" s="26"/>
    </row>
    <row r="3613" spans="3:4" x14ac:dyDescent="0.2">
      <c r="C3613" s="26"/>
      <c r="D3613" s="26"/>
    </row>
    <row r="3614" spans="3:4" x14ac:dyDescent="0.2">
      <c r="C3614" s="26"/>
      <c r="D3614" s="26"/>
    </row>
    <row r="3615" spans="3:4" x14ac:dyDescent="0.2">
      <c r="C3615" s="26"/>
      <c r="D3615" s="26"/>
    </row>
    <row r="3616" spans="3:4" x14ac:dyDescent="0.2">
      <c r="C3616" s="26"/>
      <c r="D3616" s="26"/>
    </row>
    <row r="3617" spans="3:4" x14ac:dyDescent="0.2">
      <c r="C3617" s="26"/>
      <c r="D3617" s="26"/>
    </row>
    <row r="3618" spans="3:4" x14ac:dyDescent="0.2">
      <c r="C3618" s="26"/>
      <c r="D3618" s="26"/>
    </row>
    <row r="3619" spans="3:4" x14ac:dyDescent="0.2">
      <c r="C3619" s="26"/>
      <c r="D3619" s="26"/>
    </row>
    <row r="3620" spans="3:4" x14ac:dyDescent="0.2">
      <c r="C3620" s="26"/>
      <c r="D3620" s="26"/>
    </row>
    <row r="3621" spans="3:4" x14ac:dyDescent="0.2">
      <c r="C3621" s="26"/>
      <c r="D3621" s="26"/>
    </row>
    <row r="3622" spans="3:4" x14ac:dyDescent="0.2">
      <c r="C3622" s="26"/>
      <c r="D3622" s="26"/>
    </row>
    <row r="3623" spans="3:4" x14ac:dyDescent="0.2">
      <c r="C3623" s="26"/>
      <c r="D3623" s="26"/>
    </row>
    <row r="3624" spans="3:4" x14ac:dyDescent="0.2">
      <c r="C3624" s="26"/>
      <c r="D3624" s="26"/>
    </row>
    <row r="3625" spans="3:4" x14ac:dyDescent="0.2">
      <c r="C3625" s="26"/>
      <c r="D3625" s="26"/>
    </row>
    <row r="3626" spans="3:4" x14ac:dyDescent="0.2">
      <c r="C3626" s="26"/>
      <c r="D3626" s="26"/>
    </row>
    <row r="3627" spans="3:4" x14ac:dyDescent="0.2">
      <c r="C3627" s="26"/>
      <c r="D3627" s="26"/>
    </row>
    <row r="3628" spans="3:4" x14ac:dyDescent="0.2">
      <c r="C3628" s="26"/>
      <c r="D3628" s="26"/>
    </row>
    <row r="3629" spans="3:4" x14ac:dyDescent="0.2">
      <c r="C3629" s="26"/>
      <c r="D3629" s="26"/>
    </row>
    <row r="3630" spans="3:4" x14ac:dyDescent="0.2">
      <c r="C3630" s="26"/>
      <c r="D3630" s="26"/>
    </row>
    <row r="3631" spans="3:4" x14ac:dyDescent="0.2">
      <c r="C3631" s="26"/>
      <c r="D3631" s="26"/>
    </row>
    <row r="3632" spans="3:4" x14ac:dyDescent="0.2">
      <c r="C3632" s="26"/>
      <c r="D3632" s="26"/>
    </row>
    <row r="3633" spans="3:4" x14ac:dyDescent="0.2">
      <c r="C3633" s="26"/>
      <c r="D3633" s="26"/>
    </row>
    <row r="3634" spans="3:4" x14ac:dyDescent="0.2">
      <c r="C3634" s="26"/>
      <c r="D3634" s="26"/>
    </row>
    <row r="3635" spans="3:4" x14ac:dyDescent="0.2">
      <c r="C3635" s="26"/>
      <c r="D3635" s="26"/>
    </row>
    <row r="3636" spans="3:4" x14ac:dyDescent="0.2">
      <c r="C3636" s="26"/>
      <c r="D3636" s="26"/>
    </row>
    <row r="3637" spans="3:4" x14ac:dyDescent="0.2">
      <c r="C3637" s="26"/>
      <c r="D3637" s="26"/>
    </row>
    <row r="3638" spans="3:4" x14ac:dyDescent="0.2">
      <c r="C3638" s="26"/>
      <c r="D3638" s="26"/>
    </row>
    <row r="3639" spans="3:4" x14ac:dyDescent="0.2">
      <c r="C3639" s="26"/>
      <c r="D3639" s="26"/>
    </row>
    <row r="3640" spans="3:4" x14ac:dyDescent="0.2">
      <c r="C3640" s="26"/>
      <c r="D3640" s="26"/>
    </row>
    <row r="3641" spans="3:4" x14ac:dyDescent="0.2">
      <c r="C3641" s="26"/>
      <c r="D3641" s="26"/>
    </row>
    <row r="3642" spans="3:4" x14ac:dyDescent="0.2">
      <c r="C3642" s="26"/>
      <c r="D3642" s="26"/>
    </row>
    <row r="3643" spans="3:4" x14ac:dyDescent="0.2">
      <c r="C3643" s="26"/>
      <c r="D3643" s="26"/>
    </row>
    <row r="3644" spans="3:4" x14ac:dyDescent="0.2">
      <c r="C3644" s="26"/>
      <c r="D3644" s="26"/>
    </row>
    <row r="3645" spans="3:4" x14ac:dyDescent="0.2">
      <c r="C3645" s="26"/>
      <c r="D3645" s="26"/>
    </row>
    <row r="3646" spans="3:4" x14ac:dyDescent="0.2">
      <c r="C3646" s="26"/>
      <c r="D3646" s="26"/>
    </row>
    <row r="3647" spans="3:4" x14ac:dyDescent="0.2">
      <c r="C3647" s="26"/>
      <c r="D3647" s="26"/>
    </row>
    <row r="3648" spans="3:4" x14ac:dyDescent="0.2">
      <c r="C3648" s="26"/>
      <c r="D3648" s="26"/>
    </row>
    <row r="3649" spans="3:4" x14ac:dyDescent="0.2">
      <c r="C3649" s="26"/>
      <c r="D3649" s="26"/>
    </row>
    <row r="3650" spans="3:4" x14ac:dyDescent="0.2">
      <c r="C3650" s="26"/>
      <c r="D3650" s="26"/>
    </row>
    <row r="3651" spans="3:4" x14ac:dyDescent="0.2">
      <c r="C3651" s="26"/>
      <c r="D3651" s="26"/>
    </row>
    <row r="3652" spans="3:4" x14ac:dyDescent="0.2">
      <c r="C3652" s="26"/>
      <c r="D3652" s="26"/>
    </row>
    <row r="3653" spans="3:4" x14ac:dyDescent="0.2">
      <c r="C3653" s="26"/>
      <c r="D3653" s="26"/>
    </row>
    <row r="3654" spans="3:4" x14ac:dyDescent="0.2">
      <c r="C3654" s="26"/>
      <c r="D3654" s="26"/>
    </row>
    <row r="3655" spans="3:4" x14ac:dyDescent="0.2">
      <c r="C3655" s="26"/>
      <c r="D3655" s="26"/>
    </row>
    <row r="3656" spans="3:4" x14ac:dyDescent="0.2">
      <c r="C3656" s="26"/>
      <c r="D3656" s="26"/>
    </row>
    <row r="3657" spans="3:4" x14ac:dyDescent="0.2">
      <c r="C3657" s="26"/>
      <c r="D3657" s="26"/>
    </row>
    <row r="3658" spans="3:4" x14ac:dyDescent="0.2">
      <c r="C3658" s="26"/>
      <c r="D3658" s="26"/>
    </row>
    <row r="3659" spans="3:4" x14ac:dyDescent="0.2">
      <c r="C3659" s="26"/>
      <c r="D3659" s="26"/>
    </row>
    <row r="3660" spans="3:4" x14ac:dyDescent="0.2">
      <c r="C3660" s="26"/>
      <c r="D3660" s="26"/>
    </row>
    <row r="3661" spans="3:4" x14ac:dyDescent="0.2">
      <c r="C3661" s="26"/>
      <c r="D3661" s="26"/>
    </row>
    <row r="3662" spans="3:4" x14ac:dyDescent="0.2">
      <c r="C3662" s="26"/>
      <c r="D3662" s="26"/>
    </row>
    <row r="3663" spans="3:4" x14ac:dyDescent="0.2">
      <c r="C3663" s="26"/>
      <c r="D3663" s="26"/>
    </row>
    <row r="3664" spans="3:4" x14ac:dyDescent="0.2">
      <c r="C3664" s="26"/>
      <c r="D3664" s="26"/>
    </row>
    <row r="3665" spans="3:4" x14ac:dyDescent="0.2">
      <c r="C3665" s="26"/>
      <c r="D3665" s="26"/>
    </row>
    <row r="3666" spans="3:4" x14ac:dyDescent="0.2">
      <c r="C3666" s="26"/>
      <c r="D3666" s="26"/>
    </row>
    <row r="3667" spans="3:4" x14ac:dyDescent="0.2">
      <c r="C3667" s="26"/>
      <c r="D3667" s="26"/>
    </row>
    <row r="3668" spans="3:4" x14ac:dyDescent="0.2">
      <c r="C3668" s="26"/>
      <c r="D3668" s="26"/>
    </row>
    <row r="3669" spans="3:4" x14ac:dyDescent="0.2">
      <c r="C3669" s="26"/>
      <c r="D3669" s="26"/>
    </row>
    <row r="3670" spans="3:4" x14ac:dyDescent="0.2">
      <c r="C3670" s="26"/>
      <c r="D3670" s="26"/>
    </row>
    <row r="3671" spans="3:4" x14ac:dyDescent="0.2">
      <c r="C3671" s="26"/>
      <c r="D3671" s="26"/>
    </row>
    <row r="3672" spans="3:4" x14ac:dyDescent="0.2">
      <c r="C3672" s="26"/>
      <c r="D3672" s="26"/>
    </row>
    <row r="3673" spans="3:4" x14ac:dyDescent="0.2">
      <c r="C3673" s="26"/>
      <c r="D3673" s="26"/>
    </row>
    <row r="3674" spans="3:4" x14ac:dyDescent="0.2">
      <c r="C3674" s="26"/>
      <c r="D3674" s="26"/>
    </row>
    <row r="3675" spans="3:4" x14ac:dyDescent="0.2">
      <c r="C3675" s="26"/>
      <c r="D3675" s="26"/>
    </row>
    <row r="3676" spans="3:4" x14ac:dyDescent="0.2">
      <c r="C3676" s="26"/>
      <c r="D3676" s="26"/>
    </row>
    <row r="3677" spans="3:4" x14ac:dyDescent="0.2">
      <c r="C3677" s="26"/>
      <c r="D3677" s="26"/>
    </row>
    <row r="3678" spans="3:4" x14ac:dyDescent="0.2">
      <c r="C3678" s="26"/>
      <c r="D3678" s="26"/>
    </row>
    <row r="3679" spans="3:4" x14ac:dyDescent="0.2">
      <c r="C3679" s="26"/>
      <c r="D3679" s="26"/>
    </row>
    <row r="3680" spans="3:4" x14ac:dyDescent="0.2">
      <c r="C3680" s="26"/>
      <c r="D3680" s="26"/>
    </row>
    <row r="3681" spans="3:4" x14ac:dyDescent="0.2">
      <c r="C3681" s="26"/>
      <c r="D3681" s="26"/>
    </row>
    <row r="3682" spans="3:4" x14ac:dyDescent="0.2">
      <c r="C3682" s="26"/>
      <c r="D3682" s="26"/>
    </row>
    <row r="3683" spans="3:4" x14ac:dyDescent="0.2">
      <c r="C3683" s="26"/>
      <c r="D3683" s="26"/>
    </row>
    <row r="3684" spans="3:4" x14ac:dyDescent="0.2">
      <c r="C3684" s="26"/>
      <c r="D3684" s="26"/>
    </row>
    <row r="3685" spans="3:4" x14ac:dyDescent="0.2">
      <c r="C3685" s="26"/>
      <c r="D3685" s="26"/>
    </row>
    <row r="3686" spans="3:4" x14ac:dyDescent="0.2">
      <c r="C3686" s="26"/>
      <c r="D3686" s="26"/>
    </row>
    <row r="3687" spans="3:4" x14ac:dyDescent="0.2">
      <c r="C3687" s="26"/>
      <c r="D3687" s="26"/>
    </row>
    <row r="3688" spans="3:4" x14ac:dyDescent="0.2">
      <c r="C3688" s="26"/>
      <c r="D3688" s="26"/>
    </row>
    <row r="3689" spans="3:4" x14ac:dyDescent="0.2">
      <c r="C3689" s="26"/>
      <c r="D3689" s="26"/>
    </row>
    <row r="3690" spans="3:4" x14ac:dyDescent="0.2">
      <c r="C3690" s="26"/>
      <c r="D3690" s="26"/>
    </row>
    <row r="3691" spans="3:4" x14ac:dyDescent="0.2">
      <c r="C3691" s="26"/>
      <c r="D3691" s="26"/>
    </row>
    <row r="3692" spans="3:4" x14ac:dyDescent="0.2">
      <c r="C3692" s="26"/>
      <c r="D3692" s="26"/>
    </row>
    <row r="3693" spans="3:4" x14ac:dyDescent="0.2">
      <c r="C3693" s="26"/>
      <c r="D3693" s="26"/>
    </row>
    <row r="3694" spans="3:4" x14ac:dyDescent="0.2">
      <c r="C3694" s="26"/>
      <c r="D3694" s="26"/>
    </row>
    <row r="3695" spans="3:4" x14ac:dyDescent="0.2">
      <c r="C3695" s="26"/>
      <c r="D3695" s="26"/>
    </row>
    <row r="3696" spans="3:4" x14ac:dyDescent="0.2">
      <c r="C3696" s="26"/>
      <c r="D3696" s="26"/>
    </row>
    <row r="3697" spans="3:4" x14ac:dyDescent="0.2">
      <c r="C3697" s="26"/>
      <c r="D3697" s="26"/>
    </row>
    <row r="3698" spans="3:4" x14ac:dyDescent="0.2">
      <c r="C3698" s="26"/>
      <c r="D3698" s="26"/>
    </row>
    <row r="3699" spans="3:4" x14ac:dyDescent="0.2">
      <c r="C3699" s="26"/>
      <c r="D3699" s="26"/>
    </row>
    <row r="3700" spans="3:4" x14ac:dyDescent="0.2">
      <c r="C3700" s="26"/>
      <c r="D3700" s="26"/>
    </row>
    <row r="3701" spans="3:4" x14ac:dyDescent="0.2">
      <c r="C3701" s="26"/>
      <c r="D3701" s="26"/>
    </row>
    <row r="3702" spans="3:4" x14ac:dyDescent="0.2">
      <c r="C3702" s="26"/>
      <c r="D3702" s="26"/>
    </row>
    <row r="3703" spans="3:4" x14ac:dyDescent="0.2">
      <c r="C3703" s="26"/>
      <c r="D3703" s="26"/>
    </row>
    <row r="3704" spans="3:4" x14ac:dyDescent="0.2">
      <c r="C3704" s="26"/>
      <c r="D3704" s="26"/>
    </row>
    <row r="3705" spans="3:4" x14ac:dyDescent="0.2">
      <c r="C3705" s="26"/>
      <c r="D3705" s="26"/>
    </row>
    <row r="3706" spans="3:4" x14ac:dyDescent="0.2">
      <c r="C3706" s="26"/>
      <c r="D3706" s="26"/>
    </row>
    <row r="3707" spans="3:4" x14ac:dyDescent="0.2">
      <c r="C3707" s="26"/>
      <c r="D3707" s="26"/>
    </row>
    <row r="3708" spans="3:4" x14ac:dyDescent="0.2">
      <c r="C3708" s="26"/>
      <c r="D3708" s="26"/>
    </row>
    <row r="3709" spans="3:4" x14ac:dyDescent="0.2">
      <c r="C3709" s="26"/>
      <c r="D3709" s="26"/>
    </row>
    <row r="3710" spans="3:4" x14ac:dyDescent="0.2">
      <c r="C3710" s="26"/>
      <c r="D3710" s="26"/>
    </row>
    <row r="3711" spans="3:4" x14ac:dyDescent="0.2">
      <c r="C3711" s="26"/>
      <c r="D3711" s="26"/>
    </row>
    <row r="3712" spans="3:4" x14ac:dyDescent="0.2">
      <c r="C3712" s="26"/>
      <c r="D3712" s="26"/>
    </row>
    <row r="3713" spans="3:4" x14ac:dyDescent="0.2">
      <c r="C3713" s="26"/>
      <c r="D3713" s="26"/>
    </row>
    <row r="3714" spans="3:4" x14ac:dyDescent="0.2">
      <c r="C3714" s="26"/>
      <c r="D3714" s="26"/>
    </row>
    <row r="3715" spans="3:4" x14ac:dyDescent="0.2">
      <c r="C3715" s="26"/>
      <c r="D3715" s="26"/>
    </row>
    <row r="3716" spans="3:4" x14ac:dyDescent="0.2">
      <c r="C3716" s="26"/>
      <c r="D3716" s="26"/>
    </row>
    <row r="3717" spans="3:4" x14ac:dyDescent="0.2">
      <c r="C3717" s="26"/>
      <c r="D3717" s="26"/>
    </row>
    <row r="3718" spans="3:4" x14ac:dyDescent="0.2">
      <c r="C3718" s="26"/>
      <c r="D3718" s="26"/>
    </row>
    <row r="3719" spans="3:4" x14ac:dyDescent="0.2">
      <c r="C3719" s="26"/>
      <c r="D3719" s="26"/>
    </row>
    <row r="3720" spans="3:4" x14ac:dyDescent="0.2">
      <c r="C3720" s="26"/>
      <c r="D3720" s="26"/>
    </row>
    <row r="3721" spans="3:4" x14ac:dyDescent="0.2">
      <c r="C3721" s="26"/>
      <c r="D3721" s="26"/>
    </row>
    <row r="3722" spans="3:4" x14ac:dyDescent="0.2">
      <c r="C3722" s="26"/>
      <c r="D3722" s="26"/>
    </row>
    <row r="3723" spans="3:4" x14ac:dyDescent="0.2">
      <c r="C3723" s="26"/>
      <c r="D3723" s="26"/>
    </row>
    <row r="3724" spans="3:4" x14ac:dyDescent="0.2">
      <c r="C3724" s="26"/>
      <c r="D3724" s="26"/>
    </row>
    <row r="3725" spans="3:4" x14ac:dyDescent="0.2">
      <c r="C3725" s="26"/>
      <c r="D3725" s="26"/>
    </row>
    <row r="3726" spans="3:4" x14ac:dyDescent="0.2">
      <c r="C3726" s="26"/>
      <c r="D3726" s="26"/>
    </row>
    <row r="3727" spans="3:4" x14ac:dyDescent="0.2">
      <c r="C3727" s="26"/>
      <c r="D3727" s="26"/>
    </row>
    <row r="3728" spans="3:4" x14ac:dyDescent="0.2">
      <c r="C3728" s="26"/>
      <c r="D3728" s="26"/>
    </row>
    <row r="3729" spans="3:4" x14ac:dyDescent="0.2">
      <c r="C3729" s="26"/>
      <c r="D3729" s="26"/>
    </row>
    <row r="3730" spans="3:4" x14ac:dyDescent="0.2">
      <c r="C3730" s="26"/>
      <c r="D3730" s="26"/>
    </row>
    <row r="3731" spans="3:4" x14ac:dyDescent="0.2">
      <c r="C3731" s="26"/>
      <c r="D3731" s="26"/>
    </row>
    <row r="3732" spans="3:4" x14ac:dyDescent="0.2">
      <c r="C3732" s="26"/>
      <c r="D3732" s="26"/>
    </row>
    <row r="3733" spans="3:4" x14ac:dyDescent="0.2">
      <c r="C3733" s="26"/>
      <c r="D3733" s="26"/>
    </row>
    <row r="3734" spans="3:4" x14ac:dyDescent="0.2">
      <c r="C3734" s="26"/>
      <c r="D3734" s="26"/>
    </row>
    <row r="3735" spans="3:4" x14ac:dyDescent="0.2">
      <c r="C3735" s="26"/>
      <c r="D3735" s="26"/>
    </row>
    <row r="3736" spans="3:4" x14ac:dyDescent="0.2">
      <c r="C3736" s="26"/>
      <c r="D3736" s="26"/>
    </row>
    <row r="3737" spans="3:4" x14ac:dyDescent="0.2">
      <c r="C3737" s="26"/>
      <c r="D3737" s="26"/>
    </row>
    <row r="3738" spans="3:4" x14ac:dyDescent="0.2">
      <c r="C3738" s="26"/>
      <c r="D3738" s="26"/>
    </row>
    <row r="3739" spans="3:4" x14ac:dyDescent="0.2">
      <c r="C3739" s="26"/>
      <c r="D3739" s="26"/>
    </row>
    <row r="3740" spans="3:4" x14ac:dyDescent="0.2">
      <c r="C3740" s="26"/>
      <c r="D3740" s="26"/>
    </row>
    <row r="3741" spans="3:4" x14ac:dyDescent="0.2">
      <c r="C3741" s="26"/>
      <c r="D3741" s="26"/>
    </row>
    <row r="3742" spans="3:4" x14ac:dyDescent="0.2">
      <c r="C3742" s="26"/>
      <c r="D3742" s="26"/>
    </row>
    <row r="3743" spans="3:4" x14ac:dyDescent="0.2">
      <c r="C3743" s="26"/>
      <c r="D3743" s="26"/>
    </row>
    <row r="3744" spans="3:4" x14ac:dyDescent="0.2">
      <c r="C3744" s="26"/>
      <c r="D3744" s="26"/>
    </row>
    <row r="3745" spans="3:4" x14ac:dyDescent="0.2">
      <c r="C3745" s="26"/>
      <c r="D3745" s="26"/>
    </row>
    <row r="3746" spans="3:4" x14ac:dyDescent="0.2">
      <c r="C3746" s="26"/>
      <c r="D3746" s="26"/>
    </row>
    <row r="3747" spans="3:4" x14ac:dyDescent="0.2">
      <c r="C3747" s="26"/>
      <c r="D3747" s="26"/>
    </row>
    <row r="3748" spans="3:4" x14ac:dyDescent="0.2">
      <c r="C3748" s="26"/>
      <c r="D3748" s="26"/>
    </row>
    <row r="3749" spans="3:4" x14ac:dyDescent="0.2">
      <c r="C3749" s="26"/>
      <c r="D3749" s="26"/>
    </row>
    <row r="3750" spans="3:4" x14ac:dyDescent="0.2">
      <c r="C3750" s="26"/>
      <c r="D3750" s="26"/>
    </row>
    <row r="3751" spans="3:4" x14ac:dyDescent="0.2">
      <c r="C3751" s="26"/>
      <c r="D3751" s="26"/>
    </row>
    <row r="3752" spans="3:4" x14ac:dyDescent="0.2">
      <c r="C3752" s="26"/>
      <c r="D3752" s="26"/>
    </row>
    <row r="3753" spans="3:4" x14ac:dyDescent="0.2">
      <c r="C3753" s="26"/>
      <c r="D3753" s="26"/>
    </row>
    <row r="3754" spans="3:4" x14ac:dyDescent="0.2">
      <c r="C3754" s="26"/>
      <c r="D3754" s="26"/>
    </row>
    <row r="3755" spans="3:4" x14ac:dyDescent="0.2">
      <c r="C3755" s="26"/>
      <c r="D3755" s="26"/>
    </row>
    <row r="3756" spans="3:4" x14ac:dyDescent="0.2">
      <c r="C3756" s="26"/>
      <c r="D3756" s="26"/>
    </row>
    <row r="3757" spans="3:4" x14ac:dyDescent="0.2">
      <c r="C3757" s="26"/>
      <c r="D3757" s="26"/>
    </row>
    <row r="3758" spans="3:4" x14ac:dyDescent="0.2">
      <c r="C3758" s="26"/>
      <c r="D3758" s="26"/>
    </row>
    <row r="3759" spans="3:4" x14ac:dyDescent="0.2">
      <c r="C3759" s="26"/>
      <c r="D3759" s="26"/>
    </row>
    <row r="3760" spans="3:4" x14ac:dyDescent="0.2">
      <c r="C3760" s="26"/>
      <c r="D3760" s="26"/>
    </row>
    <row r="3761" spans="3:4" x14ac:dyDescent="0.2">
      <c r="C3761" s="26"/>
      <c r="D3761" s="26"/>
    </row>
    <row r="3762" spans="3:4" x14ac:dyDescent="0.2">
      <c r="C3762" s="26"/>
      <c r="D3762" s="26"/>
    </row>
    <row r="3763" spans="3:4" x14ac:dyDescent="0.2">
      <c r="C3763" s="26"/>
      <c r="D3763" s="26"/>
    </row>
    <row r="3764" spans="3:4" x14ac:dyDescent="0.2">
      <c r="C3764" s="26"/>
      <c r="D3764" s="26"/>
    </row>
    <row r="3765" spans="3:4" x14ac:dyDescent="0.2">
      <c r="C3765" s="26"/>
      <c r="D3765" s="26"/>
    </row>
    <row r="3766" spans="3:4" x14ac:dyDescent="0.2">
      <c r="C3766" s="26"/>
      <c r="D3766" s="26"/>
    </row>
    <row r="3767" spans="3:4" x14ac:dyDescent="0.2">
      <c r="C3767" s="26"/>
      <c r="D3767" s="26"/>
    </row>
    <row r="3768" spans="3:4" x14ac:dyDescent="0.2">
      <c r="C3768" s="26"/>
      <c r="D3768" s="26"/>
    </row>
    <row r="3769" spans="3:4" x14ac:dyDescent="0.2">
      <c r="C3769" s="26"/>
      <c r="D3769" s="26"/>
    </row>
    <row r="3770" spans="3:4" x14ac:dyDescent="0.2">
      <c r="C3770" s="26"/>
      <c r="D3770" s="26"/>
    </row>
    <row r="3771" spans="3:4" x14ac:dyDescent="0.2">
      <c r="C3771" s="26"/>
      <c r="D3771" s="26"/>
    </row>
    <row r="3772" spans="3:4" x14ac:dyDescent="0.2">
      <c r="C3772" s="26"/>
      <c r="D3772" s="26"/>
    </row>
    <row r="3773" spans="3:4" x14ac:dyDescent="0.2">
      <c r="C3773" s="26"/>
      <c r="D3773" s="26"/>
    </row>
    <row r="3774" spans="3:4" x14ac:dyDescent="0.2">
      <c r="C3774" s="26"/>
      <c r="D3774" s="26"/>
    </row>
    <row r="3775" spans="3:4" x14ac:dyDescent="0.2">
      <c r="C3775" s="26"/>
      <c r="D3775" s="26"/>
    </row>
    <row r="3776" spans="3:4" x14ac:dyDescent="0.2">
      <c r="C3776" s="26"/>
      <c r="D3776" s="26"/>
    </row>
    <row r="3777" spans="3:4" x14ac:dyDescent="0.2">
      <c r="C3777" s="26"/>
      <c r="D3777" s="26"/>
    </row>
    <row r="3778" spans="3:4" x14ac:dyDescent="0.2">
      <c r="C3778" s="26"/>
      <c r="D3778" s="26"/>
    </row>
    <row r="3779" spans="3:4" x14ac:dyDescent="0.2">
      <c r="C3779" s="26"/>
      <c r="D3779" s="26"/>
    </row>
    <row r="3780" spans="3:4" x14ac:dyDescent="0.2">
      <c r="C3780" s="26"/>
      <c r="D3780" s="26"/>
    </row>
    <row r="3781" spans="3:4" x14ac:dyDescent="0.2">
      <c r="C3781" s="26"/>
      <c r="D3781" s="26"/>
    </row>
    <row r="3782" spans="3:4" x14ac:dyDescent="0.2">
      <c r="C3782" s="26"/>
      <c r="D3782" s="26"/>
    </row>
    <row r="3783" spans="3:4" x14ac:dyDescent="0.2">
      <c r="C3783" s="26"/>
      <c r="D3783" s="26"/>
    </row>
    <row r="3784" spans="3:4" x14ac:dyDescent="0.2">
      <c r="C3784" s="26"/>
      <c r="D3784" s="26"/>
    </row>
    <row r="3785" spans="3:4" x14ac:dyDescent="0.2">
      <c r="C3785" s="26"/>
      <c r="D3785" s="26"/>
    </row>
    <row r="3786" spans="3:4" x14ac:dyDescent="0.2">
      <c r="C3786" s="26"/>
      <c r="D3786" s="26"/>
    </row>
    <row r="3787" spans="3:4" x14ac:dyDescent="0.2">
      <c r="C3787" s="26"/>
      <c r="D3787" s="26"/>
    </row>
    <row r="3788" spans="3:4" x14ac:dyDescent="0.2">
      <c r="C3788" s="26"/>
      <c r="D3788" s="26"/>
    </row>
    <row r="3789" spans="3:4" x14ac:dyDescent="0.2">
      <c r="C3789" s="26"/>
      <c r="D3789" s="26"/>
    </row>
    <row r="3790" spans="3:4" x14ac:dyDescent="0.2">
      <c r="C3790" s="26"/>
      <c r="D3790" s="26"/>
    </row>
    <row r="3791" spans="3:4" x14ac:dyDescent="0.2">
      <c r="C3791" s="26"/>
      <c r="D3791" s="26"/>
    </row>
    <row r="3792" spans="3:4" x14ac:dyDescent="0.2">
      <c r="C3792" s="26"/>
      <c r="D3792" s="26"/>
    </row>
    <row r="3793" spans="3:4" x14ac:dyDescent="0.2">
      <c r="C3793" s="26"/>
      <c r="D3793" s="26"/>
    </row>
    <row r="3794" spans="3:4" x14ac:dyDescent="0.2">
      <c r="C3794" s="26"/>
      <c r="D3794" s="26"/>
    </row>
    <row r="3795" spans="3:4" x14ac:dyDescent="0.2">
      <c r="C3795" s="26"/>
      <c r="D3795" s="26"/>
    </row>
    <row r="3796" spans="3:4" x14ac:dyDescent="0.2">
      <c r="C3796" s="26"/>
      <c r="D3796" s="26"/>
    </row>
    <row r="3797" spans="3:4" x14ac:dyDescent="0.2">
      <c r="C3797" s="26"/>
      <c r="D3797" s="26"/>
    </row>
    <row r="3798" spans="3:4" x14ac:dyDescent="0.2">
      <c r="C3798" s="26"/>
      <c r="D3798" s="26"/>
    </row>
    <row r="3799" spans="3:4" x14ac:dyDescent="0.2">
      <c r="C3799" s="26"/>
      <c r="D3799" s="26"/>
    </row>
    <row r="3800" spans="3:4" x14ac:dyDescent="0.2">
      <c r="C3800" s="26"/>
      <c r="D3800" s="26"/>
    </row>
    <row r="3801" spans="3:4" x14ac:dyDescent="0.2">
      <c r="C3801" s="26"/>
      <c r="D3801" s="26"/>
    </row>
    <row r="3802" spans="3:4" x14ac:dyDescent="0.2">
      <c r="C3802" s="26"/>
      <c r="D3802" s="26"/>
    </row>
    <row r="3803" spans="3:4" x14ac:dyDescent="0.2">
      <c r="C3803" s="26"/>
      <c r="D3803" s="26"/>
    </row>
    <row r="3804" spans="3:4" x14ac:dyDescent="0.2">
      <c r="C3804" s="26"/>
      <c r="D3804" s="26"/>
    </row>
    <row r="3805" spans="3:4" x14ac:dyDescent="0.2">
      <c r="C3805" s="26"/>
      <c r="D3805" s="26"/>
    </row>
    <row r="3806" spans="3:4" x14ac:dyDescent="0.2">
      <c r="C3806" s="26"/>
      <c r="D3806" s="26"/>
    </row>
    <row r="3807" spans="3:4" x14ac:dyDescent="0.2">
      <c r="C3807" s="26"/>
      <c r="D3807" s="26"/>
    </row>
    <row r="3808" spans="3:4" x14ac:dyDescent="0.2">
      <c r="C3808" s="26"/>
      <c r="D3808" s="26"/>
    </row>
    <row r="3809" spans="3:4" x14ac:dyDescent="0.2">
      <c r="C3809" s="26"/>
      <c r="D3809" s="26"/>
    </row>
    <row r="3810" spans="3:4" x14ac:dyDescent="0.2">
      <c r="C3810" s="26"/>
      <c r="D3810" s="26"/>
    </row>
    <row r="3811" spans="3:4" x14ac:dyDescent="0.2">
      <c r="C3811" s="26"/>
      <c r="D3811" s="26"/>
    </row>
    <row r="3812" spans="3:4" x14ac:dyDescent="0.2">
      <c r="C3812" s="26"/>
      <c r="D3812" s="26"/>
    </row>
    <row r="3813" spans="3:4" x14ac:dyDescent="0.2">
      <c r="C3813" s="26"/>
      <c r="D3813" s="26"/>
    </row>
    <row r="3814" spans="3:4" x14ac:dyDescent="0.2">
      <c r="C3814" s="26"/>
      <c r="D3814" s="26"/>
    </row>
    <row r="3815" spans="3:4" x14ac:dyDescent="0.2">
      <c r="C3815" s="26"/>
      <c r="D3815" s="26"/>
    </row>
    <row r="3816" spans="3:4" x14ac:dyDescent="0.2">
      <c r="C3816" s="26"/>
      <c r="D3816" s="26"/>
    </row>
    <row r="3817" spans="3:4" x14ac:dyDescent="0.2">
      <c r="C3817" s="26"/>
      <c r="D3817" s="26"/>
    </row>
    <row r="3818" spans="3:4" x14ac:dyDescent="0.2">
      <c r="C3818" s="26"/>
      <c r="D3818" s="26"/>
    </row>
    <row r="3819" spans="3:4" x14ac:dyDescent="0.2">
      <c r="C3819" s="26"/>
      <c r="D3819" s="26"/>
    </row>
    <row r="3820" spans="3:4" x14ac:dyDescent="0.2">
      <c r="C3820" s="26"/>
      <c r="D3820" s="26"/>
    </row>
    <row r="3821" spans="3:4" x14ac:dyDescent="0.2">
      <c r="C3821" s="26"/>
      <c r="D3821" s="26"/>
    </row>
    <row r="3822" spans="3:4" x14ac:dyDescent="0.2">
      <c r="C3822" s="26"/>
      <c r="D3822" s="26"/>
    </row>
    <row r="3823" spans="3:4" x14ac:dyDescent="0.2">
      <c r="C3823" s="26"/>
      <c r="D3823" s="26"/>
    </row>
    <row r="3824" spans="3:4" x14ac:dyDescent="0.2">
      <c r="C3824" s="26"/>
      <c r="D3824" s="26"/>
    </row>
    <row r="3825" spans="3:4" x14ac:dyDescent="0.2">
      <c r="C3825" s="26"/>
      <c r="D3825" s="26"/>
    </row>
    <row r="3826" spans="3:4" x14ac:dyDescent="0.2">
      <c r="C3826" s="26"/>
      <c r="D3826" s="26"/>
    </row>
    <row r="3827" spans="3:4" x14ac:dyDescent="0.2">
      <c r="C3827" s="26"/>
      <c r="D3827" s="26"/>
    </row>
    <row r="3828" spans="3:4" x14ac:dyDescent="0.2">
      <c r="C3828" s="26"/>
      <c r="D3828" s="26"/>
    </row>
    <row r="3829" spans="3:4" x14ac:dyDescent="0.2">
      <c r="C3829" s="26"/>
      <c r="D3829" s="26"/>
    </row>
    <row r="3830" spans="3:4" x14ac:dyDescent="0.2">
      <c r="C3830" s="26"/>
      <c r="D3830" s="26"/>
    </row>
    <row r="3831" spans="3:4" x14ac:dyDescent="0.2">
      <c r="C3831" s="26"/>
      <c r="D3831" s="26"/>
    </row>
    <row r="3832" spans="3:4" x14ac:dyDescent="0.2">
      <c r="C3832" s="26"/>
      <c r="D3832" s="26"/>
    </row>
    <row r="3833" spans="3:4" x14ac:dyDescent="0.2">
      <c r="C3833" s="26"/>
      <c r="D3833" s="26"/>
    </row>
    <row r="3834" spans="3:4" x14ac:dyDescent="0.2">
      <c r="C3834" s="26"/>
      <c r="D3834" s="26"/>
    </row>
    <row r="3835" spans="3:4" x14ac:dyDescent="0.2">
      <c r="C3835" s="26"/>
      <c r="D3835" s="26"/>
    </row>
    <row r="3836" spans="3:4" x14ac:dyDescent="0.2">
      <c r="C3836" s="26"/>
      <c r="D3836" s="26"/>
    </row>
    <row r="3837" spans="3:4" x14ac:dyDescent="0.2">
      <c r="C3837" s="26"/>
      <c r="D3837" s="26"/>
    </row>
    <row r="3838" spans="3:4" x14ac:dyDescent="0.2">
      <c r="C3838" s="26"/>
      <c r="D3838" s="26"/>
    </row>
    <row r="3839" spans="3:4" x14ac:dyDescent="0.2">
      <c r="C3839" s="26"/>
      <c r="D3839" s="26"/>
    </row>
    <row r="3840" spans="3:4" x14ac:dyDescent="0.2">
      <c r="C3840" s="26"/>
      <c r="D3840" s="26"/>
    </row>
    <row r="3841" spans="3:4" x14ac:dyDescent="0.2">
      <c r="C3841" s="26"/>
      <c r="D3841" s="26"/>
    </row>
    <row r="3842" spans="3:4" x14ac:dyDescent="0.2">
      <c r="C3842" s="26"/>
      <c r="D3842" s="26"/>
    </row>
    <row r="3843" spans="3:4" x14ac:dyDescent="0.2">
      <c r="C3843" s="26"/>
      <c r="D3843" s="26"/>
    </row>
    <row r="3844" spans="3:4" x14ac:dyDescent="0.2">
      <c r="C3844" s="26"/>
      <c r="D3844" s="26"/>
    </row>
    <row r="3845" spans="3:4" x14ac:dyDescent="0.2">
      <c r="C3845" s="26"/>
      <c r="D3845" s="26"/>
    </row>
    <row r="3846" spans="3:4" x14ac:dyDescent="0.2">
      <c r="C3846" s="26"/>
      <c r="D3846" s="26"/>
    </row>
    <row r="3847" spans="3:4" x14ac:dyDescent="0.2">
      <c r="C3847" s="26"/>
      <c r="D3847" s="26"/>
    </row>
    <row r="3848" spans="3:4" x14ac:dyDescent="0.2">
      <c r="C3848" s="26"/>
      <c r="D3848" s="26"/>
    </row>
    <row r="3849" spans="3:4" x14ac:dyDescent="0.2">
      <c r="C3849" s="26"/>
      <c r="D3849" s="26"/>
    </row>
    <row r="3850" spans="3:4" x14ac:dyDescent="0.2">
      <c r="C3850" s="26"/>
      <c r="D3850" s="26"/>
    </row>
    <row r="3851" spans="3:4" x14ac:dyDescent="0.2">
      <c r="C3851" s="26"/>
      <c r="D3851" s="26"/>
    </row>
    <row r="3852" spans="3:4" x14ac:dyDescent="0.2">
      <c r="C3852" s="26"/>
      <c r="D3852" s="26"/>
    </row>
    <row r="3853" spans="3:4" x14ac:dyDescent="0.2">
      <c r="C3853" s="26"/>
      <c r="D3853" s="26"/>
    </row>
    <row r="3854" spans="3:4" x14ac:dyDescent="0.2">
      <c r="C3854" s="26"/>
      <c r="D3854" s="26"/>
    </row>
    <row r="3855" spans="3:4" x14ac:dyDescent="0.2">
      <c r="C3855" s="26"/>
      <c r="D3855" s="26"/>
    </row>
    <row r="3856" spans="3:4" x14ac:dyDescent="0.2">
      <c r="C3856" s="26"/>
      <c r="D3856" s="26"/>
    </row>
    <row r="3857" spans="3:4" x14ac:dyDescent="0.2">
      <c r="C3857" s="26"/>
      <c r="D3857" s="26"/>
    </row>
    <row r="3858" spans="3:4" x14ac:dyDescent="0.2">
      <c r="C3858" s="26"/>
      <c r="D3858" s="26"/>
    </row>
    <row r="3859" spans="3:4" x14ac:dyDescent="0.2">
      <c r="C3859" s="26"/>
      <c r="D3859" s="26"/>
    </row>
    <row r="3860" spans="3:4" x14ac:dyDescent="0.2">
      <c r="C3860" s="26"/>
      <c r="D3860" s="26"/>
    </row>
    <row r="3861" spans="3:4" x14ac:dyDescent="0.2">
      <c r="C3861" s="26"/>
      <c r="D3861" s="26"/>
    </row>
    <row r="3862" spans="3:4" x14ac:dyDescent="0.2">
      <c r="C3862" s="26"/>
      <c r="D3862" s="26"/>
    </row>
    <row r="3863" spans="3:4" x14ac:dyDescent="0.2">
      <c r="C3863" s="26"/>
      <c r="D3863" s="26"/>
    </row>
    <row r="3864" spans="3:4" x14ac:dyDescent="0.2">
      <c r="C3864" s="26"/>
      <c r="D3864" s="26"/>
    </row>
    <row r="3865" spans="3:4" x14ac:dyDescent="0.2">
      <c r="C3865" s="26"/>
      <c r="D3865" s="26"/>
    </row>
    <row r="3866" spans="3:4" x14ac:dyDescent="0.2">
      <c r="C3866" s="26"/>
      <c r="D3866" s="26"/>
    </row>
    <row r="3867" spans="3:4" x14ac:dyDescent="0.2">
      <c r="C3867" s="26"/>
      <c r="D3867" s="26"/>
    </row>
    <row r="3868" spans="3:4" x14ac:dyDescent="0.2">
      <c r="C3868" s="26"/>
      <c r="D3868" s="26"/>
    </row>
    <row r="3869" spans="3:4" x14ac:dyDescent="0.2">
      <c r="C3869" s="26"/>
      <c r="D3869" s="26"/>
    </row>
    <row r="3870" spans="3:4" x14ac:dyDescent="0.2">
      <c r="C3870" s="26"/>
      <c r="D3870" s="26"/>
    </row>
    <row r="3871" spans="3:4" x14ac:dyDescent="0.2">
      <c r="C3871" s="26"/>
      <c r="D3871" s="26"/>
    </row>
    <row r="3872" spans="3:4" x14ac:dyDescent="0.2">
      <c r="C3872" s="26"/>
      <c r="D3872" s="26"/>
    </row>
    <row r="3873" spans="3:4" x14ac:dyDescent="0.2">
      <c r="C3873" s="26"/>
      <c r="D3873" s="26"/>
    </row>
    <row r="3874" spans="3:4" x14ac:dyDescent="0.2">
      <c r="C3874" s="26"/>
      <c r="D3874" s="26"/>
    </row>
    <row r="3875" spans="3:4" x14ac:dyDescent="0.2">
      <c r="C3875" s="26"/>
      <c r="D3875" s="26"/>
    </row>
    <row r="3876" spans="3:4" x14ac:dyDescent="0.2">
      <c r="C3876" s="26"/>
      <c r="D3876" s="26"/>
    </row>
    <row r="3877" spans="3:4" x14ac:dyDescent="0.2">
      <c r="C3877" s="26"/>
      <c r="D3877" s="26"/>
    </row>
    <row r="3878" spans="3:4" x14ac:dyDescent="0.2">
      <c r="C3878" s="26"/>
      <c r="D3878" s="26"/>
    </row>
    <row r="3879" spans="3:4" x14ac:dyDescent="0.2">
      <c r="C3879" s="26"/>
      <c r="D3879" s="26"/>
    </row>
    <row r="3880" spans="3:4" x14ac:dyDescent="0.2">
      <c r="C3880" s="26"/>
      <c r="D3880" s="26"/>
    </row>
    <row r="3881" spans="3:4" x14ac:dyDescent="0.2">
      <c r="C3881" s="26"/>
      <c r="D3881" s="26"/>
    </row>
    <row r="3882" spans="3:4" x14ac:dyDescent="0.2">
      <c r="C3882" s="26"/>
      <c r="D3882" s="26"/>
    </row>
    <row r="3883" spans="3:4" x14ac:dyDescent="0.2">
      <c r="C3883" s="26"/>
      <c r="D3883" s="26"/>
    </row>
    <row r="3884" spans="3:4" x14ac:dyDescent="0.2">
      <c r="C3884" s="26"/>
      <c r="D3884" s="26"/>
    </row>
    <row r="3885" spans="3:4" x14ac:dyDescent="0.2">
      <c r="C3885" s="26"/>
      <c r="D3885" s="26"/>
    </row>
    <row r="3886" spans="3:4" x14ac:dyDescent="0.2">
      <c r="C3886" s="26"/>
      <c r="D3886" s="26"/>
    </row>
    <row r="3887" spans="3:4" x14ac:dyDescent="0.2">
      <c r="C3887" s="26"/>
      <c r="D3887" s="26"/>
    </row>
    <row r="3888" spans="3:4" x14ac:dyDescent="0.2">
      <c r="C3888" s="26"/>
      <c r="D3888" s="26"/>
    </row>
    <row r="3889" spans="3:4" x14ac:dyDescent="0.2">
      <c r="C3889" s="26"/>
      <c r="D3889" s="26"/>
    </row>
    <row r="3890" spans="3:4" x14ac:dyDescent="0.2">
      <c r="C3890" s="26"/>
      <c r="D3890" s="26"/>
    </row>
    <row r="3891" spans="3:4" x14ac:dyDescent="0.2">
      <c r="C3891" s="26"/>
      <c r="D3891" s="26"/>
    </row>
    <row r="3892" spans="3:4" x14ac:dyDescent="0.2">
      <c r="C3892" s="26"/>
      <c r="D3892" s="26"/>
    </row>
    <row r="3893" spans="3:4" x14ac:dyDescent="0.2">
      <c r="C3893" s="26"/>
      <c r="D3893" s="26"/>
    </row>
    <row r="3894" spans="3:4" x14ac:dyDescent="0.2">
      <c r="C3894" s="26"/>
      <c r="D3894" s="26"/>
    </row>
    <row r="3895" spans="3:4" x14ac:dyDescent="0.2">
      <c r="C3895" s="26"/>
      <c r="D3895" s="26"/>
    </row>
    <row r="3896" spans="3:4" x14ac:dyDescent="0.2">
      <c r="C3896" s="26"/>
      <c r="D3896" s="26"/>
    </row>
    <row r="3897" spans="3:4" x14ac:dyDescent="0.2">
      <c r="C3897" s="26"/>
      <c r="D3897" s="26"/>
    </row>
    <row r="3898" spans="3:4" x14ac:dyDescent="0.2">
      <c r="C3898" s="26"/>
      <c r="D3898" s="26"/>
    </row>
    <row r="3899" spans="3:4" x14ac:dyDescent="0.2">
      <c r="C3899" s="26"/>
      <c r="D3899" s="26"/>
    </row>
    <row r="3900" spans="3:4" x14ac:dyDescent="0.2">
      <c r="C3900" s="26"/>
      <c r="D3900" s="26"/>
    </row>
    <row r="3901" spans="3:4" x14ac:dyDescent="0.2">
      <c r="C3901" s="26"/>
      <c r="D3901" s="26"/>
    </row>
    <row r="3902" spans="3:4" x14ac:dyDescent="0.2">
      <c r="C3902" s="26"/>
      <c r="D3902" s="26"/>
    </row>
    <row r="3903" spans="3:4" x14ac:dyDescent="0.2">
      <c r="C3903" s="26"/>
      <c r="D3903" s="26"/>
    </row>
    <row r="3904" spans="3:4" x14ac:dyDescent="0.2">
      <c r="C3904" s="26"/>
      <c r="D3904" s="26"/>
    </row>
    <row r="3905" spans="3:4" x14ac:dyDescent="0.2">
      <c r="C3905" s="26"/>
      <c r="D3905" s="26"/>
    </row>
    <row r="3906" spans="3:4" x14ac:dyDescent="0.2">
      <c r="C3906" s="26"/>
      <c r="D3906" s="26"/>
    </row>
    <row r="3907" spans="3:4" x14ac:dyDescent="0.2">
      <c r="C3907" s="26"/>
      <c r="D3907" s="26"/>
    </row>
    <row r="3908" spans="3:4" x14ac:dyDescent="0.2">
      <c r="C3908" s="26"/>
      <c r="D3908" s="26"/>
    </row>
    <row r="3909" spans="3:4" x14ac:dyDescent="0.2">
      <c r="C3909" s="26"/>
      <c r="D3909" s="26"/>
    </row>
    <row r="3910" spans="3:4" x14ac:dyDescent="0.2">
      <c r="C3910" s="26"/>
      <c r="D3910" s="26"/>
    </row>
    <row r="3911" spans="3:4" x14ac:dyDescent="0.2">
      <c r="C3911" s="26"/>
      <c r="D3911" s="26"/>
    </row>
    <row r="3912" spans="3:4" x14ac:dyDescent="0.2">
      <c r="C3912" s="26"/>
      <c r="D3912" s="26"/>
    </row>
    <row r="3913" spans="3:4" x14ac:dyDescent="0.2">
      <c r="C3913" s="26"/>
      <c r="D3913" s="26"/>
    </row>
    <row r="3914" spans="3:4" x14ac:dyDescent="0.2">
      <c r="C3914" s="26"/>
      <c r="D3914" s="26"/>
    </row>
    <row r="3915" spans="3:4" x14ac:dyDescent="0.2">
      <c r="C3915" s="26"/>
      <c r="D3915" s="26"/>
    </row>
    <row r="3916" spans="3:4" x14ac:dyDescent="0.2">
      <c r="C3916" s="26"/>
      <c r="D3916" s="26"/>
    </row>
    <row r="3917" spans="3:4" x14ac:dyDescent="0.2">
      <c r="C3917" s="26"/>
      <c r="D3917" s="26"/>
    </row>
    <row r="3918" spans="3:4" x14ac:dyDescent="0.2">
      <c r="C3918" s="26"/>
      <c r="D3918" s="26"/>
    </row>
    <row r="3919" spans="3:4" x14ac:dyDescent="0.2">
      <c r="C3919" s="26"/>
      <c r="D3919" s="26"/>
    </row>
    <row r="3920" spans="3:4" x14ac:dyDescent="0.2">
      <c r="C3920" s="26"/>
      <c r="D3920" s="26"/>
    </row>
    <row r="3921" spans="3:4" x14ac:dyDescent="0.2">
      <c r="C3921" s="26"/>
      <c r="D3921" s="26"/>
    </row>
    <row r="3922" spans="3:4" x14ac:dyDescent="0.2">
      <c r="C3922" s="26"/>
      <c r="D3922" s="26"/>
    </row>
    <row r="3923" spans="3:4" x14ac:dyDescent="0.2">
      <c r="C3923" s="26"/>
      <c r="D3923" s="26"/>
    </row>
    <row r="3924" spans="3:4" x14ac:dyDescent="0.2">
      <c r="C3924" s="26"/>
      <c r="D3924" s="26"/>
    </row>
    <row r="3925" spans="3:4" x14ac:dyDescent="0.2">
      <c r="C3925" s="26"/>
      <c r="D3925" s="26"/>
    </row>
    <row r="3926" spans="3:4" x14ac:dyDescent="0.2">
      <c r="C3926" s="26"/>
      <c r="D3926" s="26"/>
    </row>
    <row r="3927" spans="3:4" x14ac:dyDescent="0.2">
      <c r="C3927" s="26"/>
      <c r="D3927" s="26"/>
    </row>
    <row r="3928" spans="3:4" x14ac:dyDescent="0.2">
      <c r="C3928" s="26"/>
      <c r="D3928" s="26"/>
    </row>
    <row r="3929" spans="3:4" x14ac:dyDescent="0.2">
      <c r="C3929" s="26"/>
      <c r="D3929" s="26"/>
    </row>
    <row r="3930" spans="3:4" x14ac:dyDescent="0.2">
      <c r="C3930" s="26"/>
      <c r="D3930" s="26"/>
    </row>
    <row r="3931" spans="3:4" x14ac:dyDescent="0.2">
      <c r="C3931" s="26"/>
      <c r="D3931" s="26"/>
    </row>
    <row r="3932" spans="3:4" x14ac:dyDescent="0.2">
      <c r="C3932" s="26"/>
      <c r="D3932" s="26"/>
    </row>
    <row r="3933" spans="3:4" x14ac:dyDescent="0.2">
      <c r="C3933" s="26"/>
      <c r="D3933" s="26"/>
    </row>
    <row r="3934" spans="3:4" x14ac:dyDescent="0.2">
      <c r="C3934" s="26"/>
      <c r="D3934" s="26"/>
    </row>
    <row r="3935" spans="3:4" x14ac:dyDescent="0.2">
      <c r="C3935" s="26"/>
      <c r="D3935" s="26"/>
    </row>
    <row r="3936" spans="3:4" x14ac:dyDescent="0.2">
      <c r="C3936" s="26"/>
      <c r="D3936" s="26"/>
    </row>
    <row r="3937" spans="3:4" x14ac:dyDescent="0.2">
      <c r="C3937" s="26"/>
      <c r="D3937" s="26"/>
    </row>
    <row r="3938" spans="3:4" x14ac:dyDescent="0.2">
      <c r="C3938" s="26"/>
      <c r="D3938" s="26"/>
    </row>
    <row r="3939" spans="3:4" x14ac:dyDescent="0.2">
      <c r="C3939" s="26"/>
      <c r="D3939" s="26"/>
    </row>
    <row r="3940" spans="3:4" x14ac:dyDescent="0.2">
      <c r="C3940" s="26"/>
      <c r="D3940" s="26"/>
    </row>
    <row r="3941" spans="3:4" x14ac:dyDescent="0.2">
      <c r="C3941" s="26"/>
      <c r="D3941" s="26"/>
    </row>
    <row r="3942" spans="3:4" x14ac:dyDescent="0.2">
      <c r="C3942" s="26"/>
      <c r="D3942" s="26"/>
    </row>
    <row r="3943" spans="3:4" x14ac:dyDescent="0.2">
      <c r="C3943" s="26"/>
      <c r="D3943" s="26"/>
    </row>
    <row r="3944" spans="3:4" x14ac:dyDescent="0.2">
      <c r="C3944" s="26"/>
      <c r="D3944" s="26"/>
    </row>
    <row r="3945" spans="3:4" x14ac:dyDescent="0.2">
      <c r="C3945" s="26"/>
      <c r="D3945" s="26"/>
    </row>
    <row r="3946" spans="3:4" x14ac:dyDescent="0.2">
      <c r="C3946" s="26"/>
      <c r="D3946" s="26"/>
    </row>
    <row r="3947" spans="3:4" x14ac:dyDescent="0.2">
      <c r="C3947" s="26"/>
      <c r="D3947" s="26"/>
    </row>
    <row r="3948" spans="3:4" x14ac:dyDescent="0.2">
      <c r="C3948" s="26"/>
      <c r="D3948" s="26"/>
    </row>
    <row r="3949" spans="3:4" x14ac:dyDescent="0.2">
      <c r="C3949" s="26"/>
      <c r="D3949" s="26"/>
    </row>
    <row r="3950" spans="3:4" x14ac:dyDescent="0.2">
      <c r="C3950" s="26"/>
      <c r="D3950" s="26"/>
    </row>
    <row r="3951" spans="3:4" x14ac:dyDescent="0.2">
      <c r="C3951" s="26"/>
      <c r="D3951" s="26"/>
    </row>
    <row r="3952" spans="3:4" x14ac:dyDescent="0.2">
      <c r="C3952" s="26"/>
      <c r="D3952" s="26"/>
    </row>
    <row r="3953" spans="3:4" x14ac:dyDescent="0.2">
      <c r="C3953" s="26"/>
      <c r="D3953" s="26"/>
    </row>
    <row r="3954" spans="3:4" x14ac:dyDescent="0.2">
      <c r="C3954" s="26"/>
      <c r="D3954" s="26"/>
    </row>
    <row r="3955" spans="3:4" x14ac:dyDescent="0.2">
      <c r="C3955" s="26"/>
      <c r="D3955" s="26"/>
    </row>
    <row r="3956" spans="3:4" x14ac:dyDescent="0.2">
      <c r="C3956" s="26"/>
      <c r="D3956" s="26"/>
    </row>
    <row r="3957" spans="3:4" x14ac:dyDescent="0.2">
      <c r="C3957" s="26"/>
      <c r="D3957" s="26"/>
    </row>
    <row r="3958" spans="3:4" x14ac:dyDescent="0.2">
      <c r="C3958" s="26"/>
      <c r="D3958" s="26"/>
    </row>
    <row r="3959" spans="3:4" x14ac:dyDescent="0.2">
      <c r="C3959" s="26"/>
      <c r="D3959" s="26"/>
    </row>
    <row r="3960" spans="3:4" x14ac:dyDescent="0.2">
      <c r="C3960" s="26"/>
      <c r="D3960" s="26"/>
    </row>
    <row r="3961" spans="3:4" x14ac:dyDescent="0.2">
      <c r="C3961" s="26"/>
      <c r="D3961" s="26"/>
    </row>
    <row r="3962" spans="3:4" x14ac:dyDescent="0.2">
      <c r="C3962" s="26"/>
      <c r="D3962" s="26"/>
    </row>
    <row r="3963" spans="3:4" x14ac:dyDescent="0.2">
      <c r="C3963" s="26"/>
      <c r="D3963" s="26"/>
    </row>
    <row r="3964" spans="3:4" x14ac:dyDescent="0.2">
      <c r="C3964" s="26"/>
      <c r="D3964" s="26"/>
    </row>
    <row r="3965" spans="3:4" x14ac:dyDescent="0.2">
      <c r="C3965" s="26"/>
      <c r="D3965" s="26"/>
    </row>
    <row r="3966" spans="3:4" x14ac:dyDescent="0.2">
      <c r="C3966" s="26"/>
      <c r="D3966" s="26"/>
    </row>
    <row r="3967" spans="3:4" x14ac:dyDescent="0.2">
      <c r="C3967" s="26"/>
      <c r="D3967" s="26"/>
    </row>
    <row r="3968" spans="3:4" x14ac:dyDescent="0.2">
      <c r="C3968" s="26"/>
      <c r="D3968" s="26"/>
    </row>
    <row r="3969" spans="3:4" x14ac:dyDescent="0.2">
      <c r="C3969" s="26"/>
      <c r="D3969" s="26"/>
    </row>
    <row r="3970" spans="3:4" x14ac:dyDescent="0.2">
      <c r="C3970" s="26"/>
      <c r="D3970" s="26"/>
    </row>
    <row r="3971" spans="3:4" x14ac:dyDescent="0.2">
      <c r="C3971" s="26"/>
      <c r="D3971" s="26"/>
    </row>
    <row r="3972" spans="3:4" x14ac:dyDescent="0.2">
      <c r="C3972" s="26"/>
      <c r="D3972" s="26"/>
    </row>
    <row r="3973" spans="3:4" x14ac:dyDescent="0.2">
      <c r="C3973" s="26"/>
      <c r="D3973" s="26"/>
    </row>
    <row r="3974" spans="3:4" x14ac:dyDescent="0.2">
      <c r="C3974" s="26"/>
      <c r="D3974" s="26"/>
    </row>
    <row r="3975" spans="3:4" x14ac:dyDescent="0.2">
      <c r="C3975" s="26"/>
      <c r="D3975" s="26"/>
    </row>
    <row r="3976" spans="3:4" x14ac:dyDescent="0.2">
      <c r="C3976" s="26"/>
      <c r="D3976" s="26"/>
    </row>
    <row r="3977" spans="3:4" x14ac:dyDescent="0.2">
      <c r="C3977" s="26"/>
      <c r="D3977" s="26"/>
    </row>
    <row r="3978" spans="3:4" x14ac:dyDescent="0.2">
      <c r="C3978" s="26"/>
      <c r="D3978" s="26"/>
    </row>
    <row r="3979" spans="3:4" x14ac:dyDescent="0.2">
      <c r="C3979" s="26"/>
      <c r="D3979" s="26"/>
    </row>
    <row r="3980" spans="3:4" x14ac:dyDescent="0.2">
      <c r="C3980" s="26"/>
      <c r="D3980" s="26"/>
    </row>
    <row r="3981" spans="3:4" x14ac:dyDescent="0.2">
      <c r="C3981" s="26"/>
      <c r="D3981" s="26"/>
    </row>
    <row r="3982" spans="3:4" x14ac:dyDescent="0.2">
      <c r="C3982" s="26"/>
      <c r="D3982" s="26"/>
    </row>
    <row r="3983" spans="3:4" x14ac:dyDescent="0.2">
      <c r="C3983" s="26"/>
      <c r="D3983" s="26"/>
    </row>
    <row r="3984" spans="3:4" x14ac:dyDescent="0.2">
      <c r="C3984" s="26"/>
      <c r="D3984" s="26"/>
    </row>
    <row r="3985" spans="3:4" x14ac:dyDescent="0.2">
      <c r="C3985" s="26"/>
      <c r="D3985" s="26"/>
    </row>
    <row r="3986" spans="3:4" x14ac:dyDescent="0.2">
      <c r="C3986" s="26"/>
      <c r="D3986" s="26"/>
    </row>
    <row r="3987" spans="3:4" x14ac:dyDescent="0.2">
      <c r="C3987" s="26"/>
      <c r="D3987" s="26"/>
    </row>
    <row r="3988" spans="3:4" x14ac:dyDescent="0.2">
      <c r="C3988" s="26"/>
      <c r="D3988" s="26"/>
    </row>
    <row r="3989" spans="3:4" x14ac:dyDescent="0.2">
      <c r="C3989" s="26"/>
      <c r="D3989" s="26"/>
    </row>
    <row r="3990" spans="3:4" x14ac:dyDescent="0.2">
      <c r="C3990" s="26"/>
      <c r="D3990" s="26"/>
    </row>
    <row r="3991" spans="3:4" x14ac:dyDescent="0.2">
      <c r="C3991" s="26"/>
      <c r="D3991" s="26"/>
    </row>
    <row r="3992" spans="3:4" x14ac:dyDescent="0.2">
      <c r="C3992" s="26"/>
      <c r="D3992" s="26"/>
    </row>
    <row r="3993" spans="3:4" x14ac:dyDescent="0.2">
      <c r="C3993" s="26"/>
      <c r="D3993" s="26"/>
    </row>
    <row r="3994" spans="3:4" x14ac:dyDescent="0.2">
      <c r="C3994" s="26"/>
      <c r="D3994" s="26"/>
    </row>
    <row r="3995" spans="3:4" x14ac:dyDescent="0.2">
      <c r="C3995" s="26"/>
      <c r="D3995" s="26"/>
    </row>
    <row r="3996" spans="3:4" x14ac:dyDescent="0.2">
      <c r="C3996" s="26"/>
      <c r="D3996" s="26"/>
    </row>
    <row r="3997" spans="3:4" x14ac:dyDescent="0.2">
      <c r="C3997" s="26"/>
      <c r="D3997" s="26"/>
    </row>
    <row r="3998" spans="3:4" x14ac:dyDescent="0.2">
      <c r="C3998" s="26"/>
      <c r="D3998" s="26"/>
    </row>
    <row r="3999" spans="3:4" x14ac:dyDescent="0.2">
      <c r="C3999" s="26"/>
      <c r="D3999" s="26"/>
    </row>
    <row r="4000" spans="3:4" x14ac:dyDescent="0.2">
      <c r="C4000" s="26"/>
      <c r="D4000" s="26"/>
    </row>
    <row r="4001" spans="3:4" x14ac:dyDescent="0.2">
      <c r="C4001" s="26"/>
      <c r="D4001" s="26"/>
    </row>
    <row r="4002" spans="3:4" x14ac:dyDescent="0.2">
      <c r="C4002" s="26"/>
      <c r="D4002" s="26"/>
    </row>
    <row r="4003" spans="3:4" x14ac:dyDescent="0.2">
      <c r="C4003" s="26"/>
      <c r="D4003" s="26"/>
    </row>
    <row r="4004" spans="3:4" x14ac:dyDescent="0.2">
      <c r="C4004" s="26"/>
      <c r="D4004" s="26"/>
    </row>
    <row r="4005" spans="3:4" x14ac:dyDescent="0.2">
      <c r="C4005" s="26"/>
      <c r="D4005" s="26"/>
    </row>
    <row r="4006" spans="3:4" x14ac:dyDescent="0.2">
      <c r="C4006" s="26"/>
      <c r="D4006" s="26"/>
    </row>
    <row r="4007" spans="3:4" x14ac:dyDescent="0.2">
      <c r="C4007" s="26"/>
      <c r="D4007" s="26"/>
    </row>
    <row r="4008" spans="3:4" x14ac:dyDescent="0.2">
      <c r="C4008" s="26"/>
      <c r="D4008" s="26"/>
    </row>
    <row r="4009" spans="3:4" x14ac:dyDescent="0.2">
      <c r="C4009" s="26"/>
      <c r="D4009" s="26"/>
    </row>
    <row r="4010" spans="3:4" x14ac:dyDescent="0.2">
      <c r="C4010" s="26"/>
      <c r="D4010" s="26"/>
    </row>
    <row r="4011" spans="3:4" x14ac:dyDescent="0.2">
      <c r="C4011" s="26"/>
      <c r="D4011" s="26"/>
    </row>
    <row r="4012" spans="3:4" x14ac:dyDescent="0.2">
      <c r="C4012" s="26"/>
      <c r="D4012" s="26"/>
    </row>
    <row r="4013" spans="3:4" x14ac:dyDescent="0.2">
      <c r="C4013" s="26"/>
      <c r="D4013" s="26"/>
    </row>
    <row r="4014" spans="3:4" x14ac:dyDescent="0.2">
      <c r="C4014" s="26"/>
      <c r="D4014" s="26"/>
    </row>
    <row r="4015" spans="3:4" x14ac:dyDescent="0.2">
      <c r="C4015" s="26"/>
      <c r="D4015" s="26"/>
    </row>
    <row r="4016" spans="3:4" x14ac:dyDescent="0.2">
      <c r="C4016" s="26"/>
      <c r="D4016" s="26"/>
    </row>
    <row r="4017" spans="3:4" x14ac:dyDescent="0.2">
      <c r="C4017" s="26"/>
      <c r="D4017" s="26"/>
    </row>
    <row r="4018" spans="3:4" x14ac:dyDescent="0.2">
      <c r="C4018" s="26"/>
      <c r="D4018" s="26"/>
    </row>
    <row r="4019" spans="3:4" x14ac:dyDescent="0.2">
      <c r="C4019" s="26"/>
      <c r="D4019" s="26"/>
    </row>
    <row r="4020" spans="3:4" x14ac:dyDescent="0.2">
      <c r="C4020" s="26"/>
      <c r="D4020" s="26"/>
    </row>
    <row r="4021" spans="3:4" x14ac:dyDescent="0.2">
      <c r="C4021" s="26"/>
      <c r="D4021" s="26"/>
    </row>
    <row r="4022" spans="3:4" x14ac:dyDescent="0.2">
      <c r="C4022" s="26"/>
      <c r="D4022" s="26"/>
    </row>
    <row r="4023" spans="3:4" x14ac:dyDescent="0.2">
      <c r="C4023" s="26"/>
      <c r="D4023" s="26"/>
    </row>
    <row r="4024" spans="3:4" x14ac:dyDescent="0.2">
      <c r="C4024" s="26"/>
      <c r="D4024" s="26"/>
    </row>
    <row r="4025" spans="3:4" x14ac:dyDescent="0.2">
      <c r="C4025" s="26"/>
      <c r="D4025" s="26"/>
    </row>
    <row r="4026" spans="3:4" x14ac:dyDescent="0.2">
      <c r="C4026" s="26"/>
      <c r="D4026" s="26"/>
    </row>
    <row r="4027" spans="3:4" x14ac:dyDescent="0.2">
      <c r="C4027" s="26"/>
      <c r="D4027" s="26"/>
    </row>
    <row r="4028" spans="3:4" x14ac:dyDescent="0.2">
      <c r="C4028" s="26"/>
      <c r="D4028" s="26"/>
    </row>
    <row r="4029" spans="3:4" x14ac:dyDescent="0.2">
      <c r="C4029" s="26"/>
      <c r="D4029" s="26"/>
    </row>
    <row r="4030" spans="3:4" x14ac:dyDescent="0.2">
      <c r="C4030" s="26"/>
      <c r="D4030" s="26"/>
    </row>
    <row r="4031" spans="3:4" x14ac:dyDescent="0.2">
      <c r="C4031" s="26"/>
      <c r="D4031" s="26"/>
    </row>
    <row r="4032" spans="3:4" x14ac:dyDescent="0.2">
      <c r="C4032" s="26"/>
      <c r="D4032" s="26"/>
    </row>
    <row r="4033" spans="3:4" x14ac:dyDescent="0.2">
      <c r="C4033" s="26"/>
      <c r="D4033" s="26"/>
    </row>
    <row r="4034" spans="3:4" x14ac:dyDescent="0.2">
      <c r="C4034" s="26"/>
      <c r="D4034" s="26"/>
    </row>
    <row r="4035" spans="3:4" x14ac:dyDescent="0.2">
      <c r="C4035" s="26"/>
      <c r="D4035" s="26"/>
    </row>
    <row r="4036" spans="3:4" x14ac:dyDescent="0.2">
      <c r="C4036" s="26"/>
      <c r="D4036" s="26"/>
    </row>
    <row r="4037" spans="3:4" x14ac:dyDescent="0.2">
      <c r="C4037" s="26"/>
      <c r="D4037" s="26"/>
    </row>
    <row r="4038" spans="3:4" x14ac:dyDescent="0.2">
      <c r="C4038" s="26"/>
      <c r="D4038" s="26"/>
    </row>
    <row r="4039" spans="3:4" x14ac:dyDescent="0.2">
      <c r="C4039" s="26"/>
      <c r="D4039" s="26"/>
    </row>
    <row r="4040" spans="3:4" x14ac:dyDescent="0.2">
      <c r="C4040" s="26"/>
      <c r="D4040" s="26"/>
    </row>
    <row r="4041" spans="3:4" x14ac:dyDescent="0.2">
      <c r="C4041" s="26"/>
      <c r="D4041" s="26"/>
    </row>
    <row r="4042" spans="3:4" x14ac:dyDescent="0.2">
      <c r="C4042" s="26"/>
      <c r="D4042" s="26"/>
    </row>
    <row r="4043" spans="3:4" x14ac:dyDescent="0.2">
      <c r="C4043" s="26"/>
      <c r="D4043" s="26"/>
    </row>
    <row r="4044" spans="3:4" x14ac:dyDescent="0.2">
      <c r="C4044" s="26"/>
      <c r="D4044" s="26"/>
    </row>
    <row r="4045" spans="3:4" x14ac:dyDescent="0.2">
      <c r="C4045" s="26"/>
      <c r="D4045" s="26"/>
    </row>
    <row r="4046" spans="3:4" x14ac:dyDescent="0.2">
      <c r="C4046" s="26"/>
      <c r="D4046" s="26"/>
    </row>
    <row r="4047" spans="3:4" x14ac:dyDescent="0.2">
      <c r="C4047" s="26"/>
      <c r="D4047" s="26"/>
    </row>
    <row r="4048" spans="3:4" x14ac:dyDescent="0.2">
      <c r="C4048" s="26"/>
      <c r="D4048" s="26"/>
    </row>
    <row r="4049" spans="3:4" x14ac:dyDescent="0.2">
      <c r="C4049" s="26"/>
      <c r="D4049" s="26"/>
    </row>
    <row r="4050" spans="3:4" x14ac:dyDescent="0.2">
      <c r="C4050" s="26"/>
      <c r="D4050" s="26"/>
    </row>
    <row r="4051" spans="3:4" x14ac:dyDescent="0.2">
      <c r="C4051" s="26"/>
      <c r="D4051" s="26"/>
    </row>
    <row r="4052" spans="3:4" x14ac:dyDescent="0.2">
      <c r="C4052" s="26"/>
      <c r="D4052" s="26"/>
    </row>
    <row r="4053" spans="3:4" x14ac:dyDescent="0.2">
      <c r="C4053" s="26"/>
      <c r="D4053" s="26"/>
    </row>
    <row r="4054" spans="3:4" x14ac:dyDescent="0.2">
      <c r="C4054" s="26"/>
      <c r="D4054" s="26"/>
    </row>
    <row r="4055" spans="3:4" x14ac:dyDescent="0.2">
      <c r="C4055" s="26"/>
      <c r="D4055" s="26"/>
    </row>
    <row r="4056" spans="3:4" x14ac:dyDescent="0.2">
      <c r="C4056" s="26"/>
      <c r="D4056" s="26"/>
    </row>
    <row r="4057" spans="3:4" x14ac:dyDescent="0.2">
      <c r="C4057" s="26"/>
      <c r="D4057" s="26"/>
    </row>
    <row r="4058" spans="3:4" x14ac:dyDescent="0.2">
      <c r="C4058" s="26"/>
      <c r="D4058" s="26"/>
    </row>
    <row r="4059" spans="3:4" x14ac:dyDescent="0.2">
      <c r="C4059" s="26"/>
      <c r="D4059" s="26"/>
    </row>
    <row r="4060" spans="3:4" x14ac:dyDescent="0.2">
      <c r="C4060" s="26"/>
      <c r="D4060" s="26"/>
    </row>
    <row r="4061" spans="3:4" x14ac:dyDescent="0.2">
      <c r="C4061" s="26"/>
      <c r="D4061" s="26"/>
    </row>
    <row r="4062" spans="3:4" x14ac:dyDescent="0.2">
      <c r="C4062" s="26"/>
      <c r="D4062" s="26"/>
    </row>
    <row r="4063" spans="3:4" x14ac:dyDescent="0.2">
      <c r="C4063" s="26"/>
      <c r="D4063" s="26"/>
    </row>
    <row r="4064" spans="3:4" x14ac:dyDescent="0.2">
      <c r="C4064" s="26"/>
      <c r="D4064" s="26"/>
    </row>
    <row r="4065" spans="3:4" x14ac:dyDescent="0.2">
      <c r="C4065" s="26"/>
      <c r="D4065" s="26"/>
    </row>
    <row r="4066" spans="3:4" x14ac:dyDescent="0.2">
      <c r="C4066" s="26"/>
      <c r="D4066" s="26"/>
    </row>
    <row r="4067" spans="3:4" x14ac:dyDescent="0.2">
      <c r="C4067" s="26"/>
      <c r="D4067" s="26"/>
    </row>
    <row r="4068" spans="3:4" x14ac:dyDescent="0.2">
      <c r="C4068" s="26"/>
      <c r="D4068" s="26"/>
    </row>
    <row r="4069" spans="3:4" x14ac:dyDescent="0.2">
      <c r="C4069" s="26"/>
      <c r="D4069" s="26"/>
    </row>
    <row r="4070" spans="3:4" x14ac:dyDescent="0.2">
      <c r="C4070" s="26"/>
      <c r="D4070" s="26"/>
    </row>
    <row r="4071" spans="3:4" x14ac:dyDescent="0.2">
      <c r="C4071" s="26"/>
      <c r="D4071" s="26"/>
    </row>
    <row r="4072" spans="3:4" x14ac:dyDescent="0.2">
      <c r="C4072" s="26"/>
      <c r="D4072" s="26"/>
    </row>
    <row r="4073" spans="3:4" x14ac:dyDescent="0.2">
      <c r="C4073" s="26"/>
      <c r="D4073" s="26"/>
    </row>
    <row r="4074" spans="3:4" x14ac:dyDescent="0.2">
      <c r="C4074" s="26"/>
      <c r="D4074" s="26"/>
    </row>
    <row r="4075" spans="3:4" x14ac:dyDescent="0.2">
      <c r="C4075" s="26"/>
      <c r="D4075" s="26"/>
    </row>
    <row r="4076" spans="3:4" x14ac:dyDescent="0.2">
      <c r="C4076" s="26"/>
      <c r="D4076" s="26"/>
    </row>
    <row r="4077" spans="3:4" x14ac:dyDescent="0.2">
      <c r="C4077" s="26"/>
      <c r="D4077" s="26"/>
    </row>
    <row r="4078" spans="3:4" x14ac:dyDescent="0.2">
      <c r="C4078" s="26"/>
      <c r="D4078" s="26"/>
    </row>
    <row r="4079" spans="3:4" x14ac:dyDescent="0.2">
      <c r="C4079" s="26"/>
      <c r="D4079" s="26"/>
    </row>
    <row r="4080" spans="3:4" x14ac:dyDescent="0.2">
      <c r="C4080" s="26"/>
      <c r="D4080" s="26"/>
    </row>
    <row r="4081" spans="3:4" x14ac:dyDescent="0.2">
      <c r="C4081" s="26"/>
      <c r="D4081" s="26"/>
    </row>
    <row r="4082" spans="3:4" x14ac:dyDescent="0.2">
      <c r="C4082" s="26"/>
      <c r="D4082" s="26"/>
    </row>
    <row r="4083" spans="3:4" x14ac:dyDescent="0.2">
      <c r="C4083" s="26"/>
      <c r="D4083" s="26"/>
    </row>
    <row r="4084" spans="3:4" x14ac:dyDescent="0.2">
      <c r="C4084" s="26"/>
      <c r="D4084" s="26"/>
    </row>
    <row r="4085" spans="3:4" x14ac:dyDescent="0.2">
      <c r="C4085" s="26"/>
      <c r="D4085" s="26"/>
    </row>
    <row r="4086" spans="3:4" x14ac:dyDescent="0.2">
      <c r="C4086" s="26"/>
      <c r="D4086" s="26"/>
    </row>
    <row r="4087" spans="3:4" x14ac:dyDescent="0.2">
      <c r="C4087" s="26"/>
      <c r="D4087" s="26"/>
    </row>
    <row r="4088" spans="3:4" x14ac:dyDescent="0.2">
      <c r="C4088" s="26"/>
      <c r="D4088" s="26"/>
    </row>
    <row r="4089" spans="3:4" x14ac:dyDescent="0.2">
      <c r="C4089" s="26"/>
      <c r="D4089" s="26"/>
    </row>
    <row r="4090" spans="3:4" x14ac:dyDescent="0.2">
      <c r="C4090" s="26"/>
      <c r="D4090" s="26"/>
    </row>
    <row r="4091" spans="3:4" x14ac:dyDescent="0.2">
      <c r="C4091" s="26"/>
      <c r="D4091" s="26"/>
    </row>
    <row r="4092" spans="3:4" x14ac:dyDescent="0.2">
      <c r="C4092" s="26"/>
      <c r="D4092" s="26"/>
    </row>
    <row r="4093" spans="3:4" x14ac:dyDescent="0.2">
      <c r="C4093" s="26"/>
      <c r="D4093" s="26"/>
    </row>
    <row r="4094" spans="3:4" x14ac:dyDescent="0.2">
      <c r="C4094" s="26"/>
      <c r="D4094" s="26"/>
    </row>
    <row r="4095" spans="3:4" x14ac:dyDescent="0.2">
      <c r="C4095" s="26"/>
      <c r="D4095" s="26"/>
    </row>
    <row r="4096" spans="3:4" x14ac:dyDescent="0.2">
      <c r="C4096" s="26"/>
      <c r="D4096" s="26"/>
    </row>
    <row r="4097" spans="3:4" x14ac:dyDescent="0.2">
      <c r="C4097" s="26"/>
      <c r="D4097" s="26"/>
    </row>
    <row r="4098" spans="3:4" x14ac:dyDescent="0.2">
      <c r="C4098" s="26"/>
      <c r="D4098" s="26"/>
    </row>
    <row r="4099" spans="3:4" x14ac:dyDescent="0.2">
      <c r="C4099" s="26"/>
      <c r="D4099" s="26"/>
    </row>
    <row r="4100" spans="3:4" x14ac:dyDescent="0.2">
      <c r="C4100" s="26"/>
      <c r="D4100" s="26"/>
    </row>
    <row r="4101" spans="3:4" x14ac:dyDescent="0.2">
      <c r="C4101" s="26"/>
      <c r="D4101" s="26"/>
    </row>
    <row r="4102" spans="3:4" x14ac:dyDescent="0.2">
      <c r="C4102" s="26"/>
      <c r="D4102" s="26"/>
    </row>
    <row r="4103" spans="3:4" x14ac:dyDescent="0.2">
      <c r="C4103" s="26"/>
      <c r="D4103" s="26"/>
    </row>
    <row r="4104" spans="3:4" x14ac:dyDescent="0.2">
      <c r="C4104" s="26"/>
      <c r="D4104" s="26"/>
    </row>
    <row r="4105" spans="3:4" x14ac:dyDescent="0.2">
      <c r="C4105" s="26"/>
      <c r="D4105" s="26"/>
    </row>
    <row r="4106" spans="3:4" x14ac:dyDescent="0.2">
      <c r="C4106" s="26"/>
      <c r="D4106" s="26"/>
    </row>
    <row r="4107" spans="3:4" x14ac:dyDescent="0.2">
      <c r="C4107" s="26"/>
      <c r="D4107" s="26"/>
    </row>
    <row r="4108" spans="3:4" x14ac:dyDescent="0.2">
      <c r="C4108" s="26"/>
      <c r="D4108" s="26"/>
    </row>
    <row r="4109" spans="3:4" x14ac:dyDescent="0.2">
      <c r="C4109" s="26"/>
      <c r="D4109" s="26"/>
    </row>
    <row r="4110" spans="3:4" x14ac:dyDescent="0.2">
      <c r="C4110" s="26"/>
      <c r="D4110" s="26"/>
    </row>
    <row r="4111" spans="3:4" x14ac:dyDescent="0.2">
      <c r="C4111" s="26"/>
      <c r="D4111" s="26"/>
    </row>
    <row r="4112" spans="3:4" x14ac:dyDescent="0.2">
      <c r="C4112" s="26"/>
      <c r="D4112" s="26"/>
    </row>
    <row r="4113" spans="3:4" x14ac:dyDescent="0.2">
      <c r="C4113" s="26"/>
      <c r="D4113" s="26"/>
    </row>
    <row r="4114" spans="3:4" x14ac:dyDescent="0.2">
      <c r="C4114" s="26"/>
      <c r="D4114" s="26"/>
    </row>
    <row r="4115" spans="3:4" x14ac:dyDescent="0.2">
      <c r="C4115" s="26"/>
      <c r="D4115" s="26"/>
    </row>
    <row r="4116" spans="3:4" x14ac:dyDescent="0.2">
      <c r="C4116" s="26"/>
      <c r="D4116" s="26"/>
    </row>
    <row r="4117" spans="3:4" x14ac:dyDescent="0.2">
      <c r="C4117" s="26"/>
      <c r="D4117" s="26"/>
    </row>
    <row r="4118" spans="3:4" x14ac:dyDescent="0.2">
      <c r="C4118" s="26"/>
      <c r="D4118" s="26"/>
    </row>
    <row r="4119" spans="3:4" x14ac:dyDescent="0.2">
      <c r="C4119" s="26"/>
      <c r="D4119" s="26"/>
    </row>
    <row r="4120" spans="3:4" x14ac:dyDescent="0.2">
      <c r="C4120" s="26"/>
      <c r="D4120" s="26"/>
    </row>
    <row r="4121" spans="3:4" x14ac:dyDescent="0.2">
      <c r="C4121" s="26"/>
      <c r="D4121" s="26"/>
    </row>
    <row r="4122" spans="3:4" x14ac:dyDescent="0.2">
      <c r="C4122" s="26"/>
      <c r="D4122" s="26"/>
    </row>
    <row r="4123" spans="3:4" x14ac:dyDescent="0.2">
      <c r="C4123" s="26"/>
      <c r="D4123" s="26"/>
    </row>
    <row r="4124" spans="3:4" x14ac:dyDescent="0.2">
      <c r="C4124" s="26"/>
      <c r="D4124" s="26"/>
    </row>
    <row r="4125" spans="3:4" x14ac:dyDescent="0.2">
      <c r="C4125" s="26"/>
      <c r="D4125" s="26"/>
    </row>
    <row r="4126" spans="3:4" x14ac:dyDescent="0.2">
      <c r="C4126" s="26"/>
      <c r="D4126" s="26"/>
    </row>
    <row r="4127" spans="3:4" x14ac:dyDescent="0.2">
      <c r="C4127" s="26"/>
      <c r="D4127" s="26"/>
    </row>
    <row r="4128" spans="3:4" x14ac:dyDescent="0.2">
      <c r="C4128" s="26"/>
      <c r="D4128" s="26"/>
    </row>
    <row r="4129" spans="3:4" x14ac:dyDescent="0.2">
      <c r="C4129" s="26"/>
      <c r="D4129" s="26"/>
    </row>
    <row r="4130" spans="3:4" x14ac:dyDescent="0.2">
      <c r="C4130" s="26"/>
      <c r="D4130" s="26"/>
    </row>
    <row r="4131" spans="3:4" x14ac:dyDescent="0.2">
      <c r="C4131" s="26"/>
      <c r="D4131" s="26"/>
    </row>
    <row r="4132" spans="3:4" x14ac:dyDescent="0.2">
      <c r="C4132" s="26"/>
      <c r="D4132" s="26"/>
    </row>
    <row r="4133" spans="3:4" x14ac:dyDescent="0.2">
      <c r="C4133" s="26"/>
      <c r="D4133" s="26"/>
    </row>
    <row r="4134" spans="3:4" x14ac:dyDescent="0.2">
      <c r="C4134" s="26"/>
      <c r="D4134" s="26"/>
    </row>
    <row r="4135" spans="3:4" x14ac:dyDescent="0.2">
      <c r="C4135" s="26"/>
      <c r="D4135" s="26"/>
    </row>
    <row r="4136" spans="3:4" x14ac:dyDescent="0.2">
      <c r="C4136" s="26"/>
      <c r="D4136" s="26"/>
    </row>
    <row r="4137" spans="3:4" x14ac:dyDescent="0.2">
      <c r="C4137" s="26"/>
      <c r="D4137" s="26"/>
    </row>
    <row r="4138" spans="3:4" x14ac:dyDescent="0.2">
      <c r="C4138" s="26"/>
      <c r="D4138" s="26"/>
    </row>
    <row r="4139" spans="3:4" x14ac:dyDescent="0.2">
      <c r="C4139" s="26"/>
      <c r="D4139" s="26"/>
    </row>
    <row r="4140" spans="3:4" x14ac:dyDescent="0.2">
      <c r="C4140" s="26"/>
      <c r="D4140" s="26"/>
    </row>
    <row r="4141" spans="3:4" x14ac:dyDescent="0.2">
      <c r="C4141" s="26"/>
      <c r="D4141" s="26"/>
    </row>
    <row r="4142" spans="3:4" x14ac:dyDescent="0.2">
      <c r="C4142" s="26"/>
      <c r="D4142" s="26"/>
    </row>
    <row r="4143" spans="3:4" x14ac:dyDescent="0.2">
      <c r="C4143" s="26"/>
      <c r="D4143" s="26"/>
    </row>
    <row r="4144" spans="3:4" x14ac:dyDescent="0.2">
      <c r="C4144" s="26"/>
      <c r="D4144" s="26"/>
    </row>
    <row r="4145" spans="3:4" x14ac:dyDescent="0.2">
      <c r="C4145" s="26"/>
      <c r="D4145" s="26"/>
    </row>
    <row r="4146" spans="3:4" x14ac:dyDescent="0.2">
      <c r="C4146" s="26"/>
      <c r="D4146" s="26"/>
    </row>
    <row r="4147" spans="3:4" x14ac:dyDescent="0.2">
      <c r="C4147" s="26"/>
      <c r="D4147" s="26"/>
    </row>
    <row r="4148" spans="3:4" x14ac:dyDescent="0.2">
      <c r="C4148" s="26"/>
      <c r="D4148" s="26"/>
    </row>
    <row r="4149" spans="3:4" x14ac:dyDescent="0.2">
      <c r="C4149" s="26"/>
      <c r="D4149" s="26"/>
    </row>
    <row r="4150" spans="3:4" x14ac:dyDescent="0.2">
      <c r="C4150" s="26"/>
      <c r="D4150" s="26"/>
    </row>
    <row r="4151" spans="3:4" x14ac:dyDescent="0.2">
      <c r="C4151" s="26"/>
      <c r="D4151" s="26"/>
    </row>
    <row r="4152" spans="3:4" x14ac:dyDescent="0.2">
      <c r="C4152" s="26"/>
      <c r="D4152" s="26"/>
    </row>
    <row r="4153" spans="3:4" x14ac:dyDescent="0.2">
      <c r="C4153" s="26"/>
      <c r="D4153" s="26"/>
    </row>
    <row r="4154" spans="3:4" x14ac:dyDescent="0.2">
      <c r="C4154" s="26"/>
      <c r="D4154" s="26"/>
    </row>
    <row r="4155" spans="3:4" x14ac:dyDescent="0.2">
      <c r="C4155" s="26"/>
      <c r="D4155" s="26"/>
    </row>
    <row r="4156" spans="3:4" x14ac:dyDescent="0.2">
      <c r="C4156" s="26"/>
      <c r="D4156" s="26"/>
    </row>
    <row r="4157" spans="3:4" x14ac:dyDescent="0.2">
      <c r="C4157" s="26"/>
      <c r="D4157" s="26"/>
    </row>
    <row r="4158" spans="3:4" x14ac:dyDescent="0.2">
      <c r="C4158" s="26"/>
      <c r="D4158" s="26"/>
    </row>
    <row r="4159" spans="3:4" x14ac:dyDescent="0.2">
      <c r="C4159" s="26"/>
      <c r="D4159" s="26"/>
    </row>
    <row r="4160" spans="3:4" x14ac:dyDescent="0.2">
      <c r="C4160" s="26"/>
      <c r="D4160" s="26"/>
    </row>
    <row r="4161" spans="3:4" x14ac:dyDescent="0.2">
      <c r="C4161" s="26"/>
      <c r="D4161" s="26"/>
    </row>
    <row r="4162" spans="3:4" x14ac:dyDescent="0.2">
      <c r="C4162" s="26"/>
      <c r="D4162" s="26"/>
    </row>
    <row r="4163" spans="3:4" x14ac:dyDescent="0.2">
      <c r="C4163" s="26"/>
      <c r="D4163" s="26"/>
    </row>
    <row r="4164" spans="3:4" x14ac:dyDescent="0.2">
      <c r="C4164" s="26"/>
      <c r="D4164" s="26"/>
    </row>
    <row r="4165" spans="3:4" x14ac:dyDescent="0.2">
      <c r="C4165" s="26"/>
      <c r="D4165" s="26"/>
    </row>
    <row r="4166" spans="3:4" x14ac:dyDescent="0.2">
      <c r="C4166" s="26"/>
      <c r="D4166" s="26"/>
    </row>
    <row r="4167" spans="3:4" x14ac:dyDescent="0.2">
      <c r="C4167" s="26"/>
      <c r="D4167" s="26"/>
    </row>
    <row r="4168" spans="3:4" x14ac:dyDescent="0.2">
      <c r="C4168" s="26"/>
      <c r="D4168" s="26"/>
    </row>
    <row r="4169" spans="3:4" x14ac:dyDescent="0.2">
      <c r="C4169" s="26"/>
      <c r="D4169" s="26"/>
    </row>
    <row r="4170" spans="3:4" x14ac:dyDescent="0.2">
      <c r="C4170" s="26"/>
      <c r="D4170" s="26"/>
    </row>
    <row r="4171" spans="3:4" x14ac:dyDescent="0.2">
      <c r="C4171" s="26"/>
      <c r="D4171" s="26"/>
    </row>
    <row r="4172" spans="3:4" x14ac:dyDescent="0.2">
      <c r="C4172" s="26"/>
      <c r="D4172" s="26"/>
    </row>
    <row r="4173" spans="3:4" x14ac:dyDescent="0.2">
      <c r="C4173" s="26"/>
      <c r="D4173" s="26"/>
    </row>
    <row r="4174" spans="3:4" x14ac:dyDescent="0.2">
      <c r="C4174" s="26"/>
      <c r="D4174" s="26"/>
    </row>
    <row r="4175" spans="3:4" x14ac:dyDescent="0.2">
      <c r="C4175" s="26"/>
      <c r="D4175" s="26"/>
    </row>
    <row r="4176" spans="3:4" x14ac:dyDescent="0.2">
      <c r="C4176" s="26"/>
      <c r="D4176" s="26"/>
    </row>
    <row r="4177" spans="3:4" x14ac:dyDescent="0.2">
      <c r="C4177" s="26"/>
      <c r="D4177" s="26"/>
    </row>
    <row r="4178" spans="3:4" x14ac:dyDescent="0.2">
      <c r="C4178" s="26"/>
      <c r="D4178" s="26"/>
    </row>
    <row r="4179" spans="3:4" x14ac:dyDescent="0.2">
      <c r="C4179" s="26"/>
      <c r="D4179" s="26"/>
    </row>
    <row r="4180" spans="3:4" x14ac:dyDescent="0.2">
      <c r="C4180" s="26"/>
      <c r="D4180" s="26"/>
    </row>
    <row r="4181" spans="3:4" x14ac:dyDescent="0.2">
      <c r="C4181" s="26"/>
      <c r="D4181" s="26"/>
    </row>
    <row r="4182" spans="3:4" x14ac:dyDescent="0.2">
      <c r="C4182" s="26"/>
      <c r="D4182" s="26"/>
    </row>
    <row r="4183" spans="3:4" x14ac:dyDescent="0.2">
      <c r="C4183" s="26"/>
      <c r="D4183" s="26"/>
    </row>
    <row r="4184" spans="3:4" x14ac:dyDescent="0.2">
      <c r="C4184" s="26"/>
      <c r="D4184" s="26"/>
    </row>
    <row r="4185" spans="3:4" x14ac:dyDescent="0.2">
      <c r="C4185" s="26"/>
      <c r="D4185" s="26"/>
    </row>
    <row r="4186" spans="3:4" x14ac:dyDescent="0.2">
      <c r="C4186" s="26"/>
      <c r="D4186" s="26"/>
    </row>
    <row r="4187" spans="3:4" x14ac:dyDescent="0.2">
      <c r="C4187" s="26"/>
      <c r="D4187" s="26"/>
    </row>
    <row r="4188" spans="3:4" x14ac:dyDescent="0.2">
      <c r="C4188" s="26"/>
      <c r="D4188" s="26"/>
    </row>
    <row r="4189" spans="3:4" x14ac:dyDescent="0.2">
      <c r="C4189" s="26"/>
      <c r="D4189" s="26"/>
    </row>
    <row r="4190" spans="3:4" x14ac:dyDescent="0.2">
      <c r="C4190" s="26"/>
      <c r="D4190" s="26"/>
    </row>
    <row r="4191" spans="3:4" x14ac:dyDescent="0.2">
      <c r="C4191" s="26"/>
      <c r="D4191" s="26"/>
    </row>
    <row r="4192" spans="3:4" x14ac:dyDescent="0.2">
      <c r="C4192" s="26"/>
      <c r="D4192" s="26"/>
    </row>
    <row r="4193" spans="3:4" x14ac:dyDescent="0.2">
      <c r="C4193" s="26"/>
      <c r="D4193" s="26"/>
    </row>
    <row r="4194" spans="3:4" x14ac:dyDescent="0.2">
      <c r="C4194" s="26"/>
      <c r="D4194" s="26"/>
    </row>
    <row r="4195" spans="3:4" x14ac:dyDescent="0.2">
      <c r="C4195" s="26"/>
      <c r="D4195" s="26"/>
    </row>
    <row r="4196" spans="3:4" x14ac:dyDescent="0.2">
      <c r="C4196" s="26"/>
      <c r="D4196" s="26"/>
    </row>
    <row r="4197" spans="3:4" x14ac:dyDescent="0.2">
      <c r="C4197" s="26"/>
      <c r="D4197" s="26"/>
    </row>
    <row r="4198" spans="3:4" x14ac:dyDescent="0.2">
      <c r="C4198" s="26"/>
      <c r="D4198" s="26"/>
    </row>
    <row r="4199" spans="3:4" x14ac:dyDescent="0.2">
      <c r="C4199" s="26"/>
      <c r="D4199" s="26"/>
    </row>
    <row r="4200" spans="3:4" x14ac:dyDescent="0.2">
      <c r="C4200" s="26"/>
      <c r="D4200" s="26"/>
    </row>
    <row r="4201" spans="3:4" x14ac:dyDescent="0.2">
      <c r="C4201" s="26"/>
      <c r="D4201" s="26"/>
    </row>
    <row r="4202" spans="3:4" x14ac:dyDescent="0.2">
      <c r="C4202" s="26"/>
      <c r="D4202" s="26"/>
    </row>
    <row r="4203" spans="3:4" x14ac:dyDescent="0.2">
      <c r="C4203" s="26"/>
      <c r="D4203" s="26"/>
    </row>
    <row r="4204" spans="3:4" x14ac:dyDescent="0.2">
      <c r="C4204" s="26"/>
      <c r="D4204" s="26"/>
    </row>
    <row r="4205" spans="3:4" x14ac:dyDescent="0.2">
      <c r="C4205" s="26"/>
      <c r="D4205" s="26"/>
    </row>
    <row r="4206" spans="3:4" x14ac:dyDescent="0.2">
      <c r="C4206" s="26"/>
      <c r="D4206" s="26"/>
    </row>
    <row r="4207" spans="3:4" x14ac:dyDescent="0.2">
      <c r="C4207" s="26"/>
      <c r="D4207" s="26"/>
    </row>
    <row r="4208" spans="3:4" x14ac:dyDescent="0.2">
      <c r="C4208" s="26"/>
      <c r="D4208" s="26"/>
    </row>
    <row r="4209" spans="3:4" x14ac:dyDescent="0.2">
      <c r="C4209" s="26"/>
      <c r="D4209" s="26"/>
    </row>
    <row r="4210" spans="3:4" x14ac:dyDescent="0.2">
      <c r="C4210" s="26"/>
      <c r="D4210" s="26"/>
    </row>
    <row r="4211" spans="3:4" x14ac:dyDescent="0.2">
      <c r="C4211" s="26"/>
      <c r="D4211" s="26"/>
    </row>
    <row r="4212" spans="3:4" x14ac:dyDescent="0.2">
      <c r="C4212" s="26"/>
      <c r="D4212" s="26"/>
    </row>
    <row r="4213" spans="3:4" x14ac:dyDescent="0.2">
      <c r="C4213" s="26"/>
      <c r="D4213" s="26"/>
    </row>
    <row r="4214" spans="3:4" x14ac:dyDescent="0.2">
      <c r="C4214" s="26"/>
      <c r="D4214" s="26"/>
    </row>
    <row r="4215" spans="3:4" x14ac:dyDescent="0.2">
      <c r="C4215" s="26"/>
      <c r="D4215" s="26"/>
    </row>
    <row r="4216" spans="3:4" x14ac:dyDescent="0.2">
      <c r="C4216" s="26"/>
      <c r="D4216" s="26"/>
    </row>
    <row r="4217" spans="3:4" x14ac:dyDescent="0.2">
      <c r="C4217" s="26"/>
      <c r="D4217" s="26"/>
    </row>
    <row r="4218" spans="3:4" x14ac:dyDescent="0.2">
      <c r="C4218" s="26"/>
      <c r="D4218" s="26"/>
    </row>
    <row r="4219" spans="3:4" x14ac:dyDescent="0.2">
      <c r="C4219" s="26"/>
      <c r="D4219" s="26"/>
    </row>
    <row r="4220" spans="3:4" x14ac:dyDescent="0.2">
      <c r="C4220" s="26"/>
      <c r="D4220" s="26"/>
    </row>
    <row r="4221" spans="3:4" x14ac:dyDescent="0.2">
      <c r="C4221" s="26"/>
      <c r="D4221" s="26"/>
    </row>
    <row r="4222" spans="3:4" x14ac:dyDescent="0.2">
      <c r="C4222" s="26"/>
      <c r="D4222" s="26"/>
    </row>
    <row r="4223" spans="3:4" x14ac:dyDescent="0.2">
      <c r="C4223" s="26"/>
      <c r="D4223" s="26"/>
    </row>
    <row r="4224" spans="3:4" x14ac:dyDescent="0.2">
      <c r="C4224" s="26"/>
      <c r="D4224" s="26"/>
    </row>
    <row r="4225" spans="3:4" x14ac:dyDescent="0.2">
      <c r="C4225" s="26"/>
      <c r="D4225" s="26"/>
    </row>
    <row r="4226" spans="3:4" x14ac:dyDescent="0.2">
      <c r="C4226" s="26"/>
      <c r="D4226" s="26"/>
    </row>
    <row r="4227" spans="3:4" x14ac:dyDescent="0.2">
      <c r="C4227" s="26"/>
      <c r="D4227" s="26"/>
    </row>
    <row r="4228" spans="3:4" x14ac:dyDescent="0.2">
      <c r="C4228" s="26"/>
      <c r="D4228" s="26"/>
    </row>
    <row r="4229" spans="3:4" x14ac:dyDescent="0.2">
      <c r="C4229" s="26"/>
      <c r="D4229" s="26"/>
    </row>
    <row r="4230" spans="3:4" x14ac:dyDescent="0.2">
      <c r="C4230" s="26"/>
      <c r="D4230" s="26"/>
    </row>
    <row r="4231" spans="3:4" x14ac:dyDescent="0.2">
      <c r="C4231" s="26"/>
      <c r="D4231" s="26"/>
    </row>
    <row r="4232" spans="3:4" x14ac:dyDescent="0.2">
      <c r="C4232" s="26"/>
      <c r="D4232" s="26"/>
    </row>
    <row r="4233" spans="3:4" x14ac:dyDescent="0.2">
      <c r="C4233" s="26"/>
      <c r="D4233" s="26"/>
    </row>
    <row r="4234" spans="3:4" x14ac:dyDescent="0.2">
      <c r="C4234" s="26"/>
      <c r="D4234" s="26"/>
    </row>
    <row r="4235" spans="3:4" x14ac:dyDescent="0.2">
      <c r="C4235" s="26"/>
      <c r="D4235" s="26"/>
    </row>
    <row r="4236" spans="3:4" x14ac:dyDescent="0.2">
      <c r="C4236" s="26"/>
      <c r="D4236" s="26"/>
    </row>
    <row r="4237" spans="3:4" x14ac:dyDescent="0.2">
      <c r="C4237" s="26"/>
      <c r="D4237" s="26"/>
    </row>
    <row r="4238" spans="3:4" x14ac:dyDescent="0.2">
      <c r="C4238" s="26"/>
      <c r="D4238" s="26"/>
    </row>
    <row r="4239" spans="3:4" x14ac:dyDescent="0.2">
      <c r="C4239" s="26"/>
      <c r="D4239" s="26"/>
    </row>
    <row r="4240" spans="3:4" x14ac:dyDescent="0.2">
      <c r="C4240" s="26"/>
      <c r="D4240" s="26"/>
    </row>
    <row r="4241" spans="3:4" x14ac:dyDescent="0.2">
      <c r="C4241" s="26"/>
      <c r="D4241" s="26"/>
    </row>
    <row r="4242" spans="3:4" x14ac:dyDescent="0.2">
      <c r="C4242" s="26"/>
      <c r="D4242" s="26"/>
    </row>
    <row r="4243" spans="3:4" x14ac:dyDescent="0.2">
      <c r="C4243" s="26"/>
      <c r="D4243" s="26"/>
    </row>
    <row r="4244" spans="3:4" x14ac:dyDescent="0.2">
      <c r="C4244" s="26"/>
      <c r="D4244" s="26"/>
    </row>
    <row r="4245" spans="3:4" x14ac:dyDescent="0.2">
      <c r="C4245" s="26"/>
      <c r="D4245" s="26"/>
    </row>
    <row r="4246" spans="3:4" x14ac:dyDescent="0.2">
      <c r="C4246" s="26"/>
      <c r="D4246" s="26"/>
    </row>
    <row r="4247" spans="3:4" x14ac:dyDescent="0.2">
      <c r="C4247" s="26"/>
      <c r="D4247" s="26"/>
    </row>
    <row r="4248" spans="3:4" x14ac:dyDescent="0.2">
      <c r="C4248" s="26"/>
      <c r="D4248" s="26"/>
    </row>
    <row r="4249" spans="3:4" x14ac:dyDescent="0.2">
      <c r="C4249" s="26"/>
      <c r="D4249" s="26"/>
    </row>
    <row r="4250" spans="3:4" x14ac:dyDescent="0.2">
      <c r="C4250" s="26"/>
      <c r="D4250" s="26"/>
    </row>
    <row r="4251" spans="3:4" x14ac:dyDescent="0.2">
      <c r="C4251" s="26"/>
      <c r="D4251" s="26"/>
    </row>
    <row r="4252" spans="3:4" x14ac:dyDescent="0.2">
      <c r="C4252" s="26"/>
      <c r="D4252" s="26"/>
    </row>
    <row r="4253" spans="3:4" x14ac:dyDescent="0.2">
      <c r="C4253" s="26"/>
      <c r="D4253" s="26"/>
    </row>
    <row r="4254" spans="3:4" x14ac:dyDescent="0.2">
      <c r="C4254" s="26"/>
      <c r="D4254" s="26"/>
    </row>
    <row r="4255" spans="3:4" x14ac:dyDescent="0.2">
      <c r="C4255" s="26"/>
      <c r="D4255" s="26"/>
    </row>
    <row r="4256" spans="3:4" x14ac:dyDescent="0.2">
      <c r="C4256" s="26"/>
      <c r="D4256" s="26"/>
    </row>
    <row r="4257" spans="3:4" x14ac:dyDescent="0.2">
      <c r="C4257" s="26"/>
      <c r="D4257" s="26"/>
    </row>
    <row r="4258" spans="3:4" x14ac:dyDescent="0.2">
      <c r="C4258" s="26"/>
      <c r="D4258" s="26"/>
    </row>
    <row r="4259" spans="3:4" x14ac:dyDescent="0.2">
      <c r="C4259" s="26"/>
      <c r="D4259" s="26"/>
    </row>
    <row r="4260" spans="3:4" x14ac:dyDescent="0.2">
      <c r="C4260" s="26"/>
      <c r="D4260" s="26"/>
    </row>
    <row r="4261" spans="3:4" x14ac:dyDescent="0.2">
      <c r="C4261" s="26"/>
      <c r="D4261" s="26"/>
    </row>
    <row r="4262" spans="3:4" x14ac:dyDescent="0.2">
      <c r="C4262" s="26"/>
      <c r="D4262" s="26"/>
    </row>
    <row r="4263" spans="3:4" x14ac:dyDescent="0.2">
      <c r="C4263" s="26"/>
      <c r="D4263" s="26"/>
    </row>
    <row r="4264" spans="3:4" x14ac:dyDescent="0.2">
      <c r="C4264" s="26"/>
      <c r="D4264" s="26"/>
    </row>
    <row r="4265" spans="3:4" x14ac:dyDescent="0.2">
      <c r="C4265" s="26"/>
      <c r="D4265" s="26"/>
    </row>
    <row r="4266" spans="3:4" x14ac:dyDescent="0.2">
      <c r="C4266" s="26"/>
      <c r="D4266" s="26"/>
    </row>
    <row r="4267" spans="3:4" x14ac:dyDescent="0.2">
      <c r="C4267" s="26"/>
      <c r="D4267" s="26"/>
    </row>
    <row r="4268" spans="3:4" x14ac:dyDescent="0.2">
      <c r="C4268" s="26"/>
      <c r="D4268" s="26"/>
    </row>
    <row r="4269" spans="3:4" x14ac:dyDescent="0.2">
      <c r="C4269" s="26"/>
      <c r="D4269" s="26"/>
    </row>
    <row r="4270" spans="3:4" x14ac:dyDescent="0.2">
      <c r="C4270" s="26"/>
      <c r="D4270" s="26"/>
    </row>
    <row r="4271" spans="3:4" x14ac:dyDescent="0.2">
      <c r="C4271" s="26"/>
      <c r="D4271" s="26"/>
    </row>
    <row r="4272" spans="3:4" x14ac:dyDescent="0.2">
      <c r="C4272" s="26"/>
      <c r="D4272" s="26"/>
    </row>
    <row r="4273" spans="3:4" x14ac:dyDescent="0.2">
      <c r="C4273" s="26"/>
      <c r="D4273" s="26"/>
    </row>
    <row r="4274" spans="3:4" x14ac:dyDescent="0.2">
      <c r="C4274" s="26"/>
      <c r="D4274" s="26"/>
    </row>
    <row r="4275" spans="3:4" x14ac:dyDescent="0.2">
      <c r="C4275" s="26"/>
      <c r="D4275" s="26"/>
    </row>
    <row r="4276" spans="3:4" x14ac:dyDescent="0.2">
      <c r="C4276" s="26"/>
      <c r="D4276" s="26"/>
    </row>
    <row r="4277" spans="3:4" x14ac:dyDescent="0.2">
      <c r="C4277" s="26"/>
      <c r="D4277" s="26"/>
    </row>
    <row r="4278" spans="3:4" x14ac:dyDescent="0.2">
      <c r="C4278" s="26"/>
      <c r="D4278" s="26"/>
    </row>
    <row r="4279" spans="3:4" x14ac:dyDescent="0.2">
      <c r="C4279" s="26"/>
      <c r="D4279" s="26"/>
    </row>
    <row r="4280" spans="3:4" x14ac:dyDescent="0.2">
      <c r="C4280" s="26"/>
      <c r="D4280" s="26"/>
    </row>
    <row r="4281" spans="3:4" x14ac:dyDescent="0.2">
      <c r="C4281" s="26"/>
      <c r="D4281" s="26"/>
    </row>
    <row r="4282" spans="3:4" x14ac:dyDescent="0.2">
      <c r="C4282" s="26"/>
      <c r="D4282" s="26"/>
    </row>
    <row r="4283" spans="3:4" x14ac:dyDescent="0.2">
      <c r="C4283" s="26"/>
      <c r="D4283" s="26"/>
    </row>
    <row r="4284" spans="3:4" x14ac:dyDescent="0.2">
      <c r="C4284" s="26"/>
      <c r="D4284" s="26"/>
    </row>
    <row r="4285" spans="3:4" x14ac:dyDescent="0.2">
      <c r="C4285" s="26"/>
      <c r="D4285" s="26"/>
    </row>
    <row r="4286" spans="3:4" x14ac:dyDescent="0.2">
      <c r="C4286" s="26"/>
      <c r="D4286" s="26"/>
    </row>
    <row r="4287" spans="3:4" x14ac:dyDescent="0.2">
      <c r="C4287" s="26"/>
      <c r="D4287" s="26"/>
    </row>
    <row r="4288" spans="3:4" x14ac:dyDescent="0.2">
      <c r="C4288" s="26"/>
      <c r="D4288" s="26"/>
    </row>
    <row r="4289" spans="3:4" x14ac:dyDescent="0.2">
      <c r="C4289" s="26"/>
      <c r="D4289" s="26"/>
    </row>
    <row r="4290" spans="3:4" x14ac:dyDescent="0.2">
      <c r="C4290" s="26"/>
      <c r="D4290" s="26"/>
    </row>
    <row r="4291" spans="3:4" x14ac:dyDescent="0.2">
      <c r="C4291" s="26"/>
      <c r="D4291" s="26"/>
    </row>
    <row r="4292" spans="3:4" x14ac:dyDescent="0.2">
      <c r="C4292" s="26"/>
      <c r="D4292" s="26"/>
    </row>
    <row r="4293" spans="3:4" x14ac:dyDescent="0.2">
      <c r="C4293" s="26"/>
      <c r="D4293" s="26"/>
    </row>
    <row r="4294" spans="3:4" x14ac:dyDescent="0.2">
      <c r="C4294" s="26"/>
      <c r="D4294" s="26"/>
    </row>
    <row r="4295" spans="3:4" x14ac:dyDescent="0.2">
      <c r="C4295" s="26"/>
      <c r="D4295" s="26"/>
    </row>
    <row r="4296" spans="3:4" x14ac:dyDescent="0.2">
      <c r="C4296" s="26"/>
      <c r="D4296" s="26"/>
    </row>
    <row r="4297" spans="3:4" x14ac:dyDescent="0.2">
      <c r="C4297" s="26"/>
      <c r="D4297" s="26"/>
    </row>
    <row r="4298" spans="3:4" x14ac:dyDescent="0.2">
      <c r="C4298" s="26"/>
      <c r="D4298" s="26"/>
    </row>
    <row r="4299" spans="3:4" x14ac:dyDescent="0.2">
      <c r="C4299" s="26"/>
      <c r="D4299" s="26"/>
    </row>
    <row r="4300" spans="3:4" x14ac:dyDescent="0.2">
      <c r="C4300" s="26"/>
      <c r="D4300" s="26"/>
    </row>
    <row r="4301" spans="3:4" x14ac:dyDescent="0.2">
      <c r="C4301" s="26"/>
      <c r="D4301" s="26"/>
    </row>
    <row r="4302" spans="3:4" x14ac:dyDescent="0.2">
      <c r="C4302" s="26"/>
      <c r="D4302" s="26"/>
    </row>
    <row r="4303" spans="3:4" x14ac:dyDescent="0.2">
      <c r="C4303" s="26"/>
      <c r="D4303" s="26"/>
    </row>
    <row r="4304" spans="3:4" x14ac:dyDescent="0.2">
      <c r="C4304" s="26"/>
      <c r="D4304" s="26"/>
    </row>
    <row r="4305" spans="3:4" x14ac:dyDescent="0.2">
      <c r="C4305" s="26"/>
      <c r="D4305" s="26"/>
    </row>
    <row r="4306" spans="3:4" x14ac:dyDescent="0.2">
      <c r="C4306" s="26"/>
      <c r="D4306" s="26"/>
    </row>
    <row r="4307" spans="3:4" x14ac:dyDescent="0.2">
      <c r="C4307" s="26"/>
      <c r="D4307" s="26"/>
    </row>
    <row r="4308" spans="3:4" x14ac:dyDescent="0.2">
      <c r="C4308" s="26"/>
      <c r="D4308" s="26"/>
    </row>
    <row r="4309" spans="3:4" x14ac:dyDescent="0.2">
      <c r="C4309" s="26"/>
      <c r="D4309" s="26"/>
    </row>
    <row r="4310" spans="3:4" x14ac:dyDescent="0.2">
      <c r="C4310" s="26"/>
      <c r="D4310" s="26"/>
    </row>
    <row r="4311" spans="3:4" x14ac:dyDescent="0.2">
      <c r="C4311" s="26"/>
      <c r="D4311" s="26"/>
    </row>
    <row r="4312" spans="3:4" x14ac:dyDescent="0.2">
      <c r="C4312" s="26"/>
      <c r="D4312" s="26"/>
    </row>
    <row r="4313" spans="3:4" x14ac:dyDescent="0.2">
      <c r="C4313" s="26"/>
      <c r="D4313" s="26"/>
    </row>
    <row r="4314" spans="3:4" x14ac:dyDescent="0.2">
      <c r="C4314" s="26"/>
      <c r="D4314" s="26"/>
    </row>
    <row r="4315" spans="3:4" x14ac:dyDescent="0.2">
      <c r="C4315" s="26"/>
      <c r="D4315" s="26"/>
    </row>
    <row r="4316" spans="3:4" x14ac:dyDescent="0.2">
      <c r="C4316" s="26"/>
      <c r="D4316" s="26"/>
    </row>
    <row r="4317" spans="3:4" x14ac:dyDescent="0.2">
      <c r="C4317" s="26"/>
      <c r="D4317" s="26"/>
    </row>
    <row r="4318" spans="3:4" x14ac:dyDescent="0.2">
      <c r="C4318" s="26"/>
      <c r="D4318" s="26"/>
    </row>
    <row r="4319" spans="3:4" x14ac:dyDescent="0.2">
      <c r="C4319" s="26"/>
      <c r="D4319" s="26"/>
    </row>
    <row r="4320" spans="3:4" x14ac:dyDescent="0.2">
      <c r="C4320" s="26"/>
      <c r="D4320" s="26"/>
    </row>
    <row r="4321" spans="3:4" x14ac:dyDescent="0.2">
      <c r="C4321" s="26"/>
      <c r="D4321" s="26"/>
    </row>
    <row r="4322" spans="3:4" x14ac:dyDescent="0.2">
      <c r="C4322" s="26"/>
      <c r="D4322" s="26"/>
    </row>
    <row r="4323" spans="3:4" x14ac:dyDescent="0.2">
      <c r="C4323" s="26"/>
      <c r="D4323" s="26"/>
    </row>
    <row r="4324" spans="3:4" x14ac:dyDescent="0.2">
      <c r="C4324" s="26"/>
      <c r="D4324" s="26"/>
    </row>
    <row r="4325" spans="3:4" x14ac:dyDescent="0.2">
      <c r="C4325" s="26"/>
      <c r="D4325" s="26"/>
    </row>
    <row r="4326" spans="3:4" x14ac:dyDescent="0.2">
      <c r="C4326" s="26"/>
      <c r="D4326" s="26"/>
    </row>
    <row r="4327" spans="3:4" x14ac:dyDescent="0.2">
      <c r="C4327" s="26"/>
      <c r="D4327" s="26"/>
    </row>
    <row r="4328" spans="3:4" x14ac:dyDescent="0.2">
      <c r="C4328" s="26"/>
      <c r="D4328" s="26"/>
    </row>
    <row r="4329" spans="3:4" x14ac:dyDescent="0.2">
      <c r="C4329" s="26"/>
      <c r="D4329" s="26"/>
    </row>
    <row r="4330" spans="3:4" x14ac:dyDescent="0.2">
      <c r="C4330" s="26"/>
      <c r="D4330" s="26"/>
    </row>
    <row r="4331" spans="3:4" x14ac:dyDescent="0.2">
      <c r="C4331" s="26"/>
      <c r="D4331" s="26"/>
    </row>
    <row r="4332" spans="3:4" x14ac:dyDescent="0.2">
      <c r="C4332" s="26"/>
      <c r="D4332" s="26"/>
    </row>
    <row r="4333" spans="3:4" x14ac:dyDescent="0.2">
      <c r="C4333" s="26"/>
      <c r="D4333" s="26"/>
    </row>
    <row r="4334" spans="3:4" x14ac:dyDescent="0.2">
      <c r="C4334" s="26"/>
      <c r="D4334" s="26"/>
    </row>
    <row r="4335" spans="3:4" x14ac:dyDescent="0.2">
      <c r="C4335" s="26"/>
      <c r="D4335" s="26"/>
    </row>
    <row r="4336" spans="3:4" x14ac:dyDescent="0.2">
      <c r="C4336" s="26"/>
      <c r="D4336" s="26"/>
    </row>
    <row r="4337" spans="3:4" x14ac:dyDescent="0.2">
      <c r="C4337" s="26"/>
      <c r="D4337" s="26"/>
    </row>
    <row r="4338" spans="3:4" x14ac:dyDescent="0.2">
      <c r="C4338" s="26"/>
      <c r="D4338" s="26"/>
    </row>
    <row r="4339" spans="3:4" x14ac:dyDescent="0.2">
      <c r="C4339" s="26"/>
      <c r="D4339" s="26"/>
    </row>
    <row r="4340" spans="3:4" x14ac:dyDescent="0.2">
      <c r="C4340" s="26"/>
      <c r="D4340" s="26"/>
    </row>
    <row r="4341" spans="3:4" x14ac:dyDescent="0.2">
      <c r="C4341" s="26"/>
      <c r="D4341" s="26"/>
    </row>
    <row r="4342" spans="3:4" x14ac:dyDescent="0.2">
      <c r="C4342" s="26"/>
      <c r="D4342" s="26"/>
    </row>
    <row r="4343" spans="3:4" x14ac:dyDescent="0.2">
      <c r="C4343" s="26"/>
      <c r="D4343" s="26"/>
    </row>
    <row r="4344" spans="3:4" x14ac:dyDescent="0.2">
      <c r="C4344" s="26"/>
      <c r="D4344" s="26"/>
    </row>
    <row r="4345" spans="3:4" x14ac:dyDescent="0.2">
      <c r="C4345" s="26"/>
      <c r="D4345" s="26"/>
    </row>
    <row r="4346" spans="3:4" x14ac:dyDescent="0.2">
      <c r="C4346" s="26"/>
      <c r="D4346" s="26"/>
    </row>
    <row r="4347" spans="3:4" x14ac:dyDescent="0.2">
      <c r="C4347" s="26"/>
      <c r="D4347" s="26"/>
    </row>
    <row r="4348" spans="3:4" x14ac:dyDescent="0.2">
      <c r="C4348" s="26"/>
      <c r="D4348" s="26"/>
    </row>
    <row r="4349" spans="3:4" x14ac:dyDescent="0.2">
      <c r="C4349" s="26"/>
      <c r="D4349" s="26"/>
    </row>
    <row r="4350" spans="3:4" x14ac:dyDescent="0.2">
      <c r="C4350" s="26"/>
      <c r="D4350" s="26"/>
    </row>
    <row r="4351" spans="3:4" x14ac:dyDescent="0.2">
      <c r="C4351" s="26"/>
      <c r="D4351" s="26"/>
    </row>
    <row r="4352" spans="3:4" x14ac:dyDescent="0.2">
      <c r="C4352" s="26"/>
      <c r="D4352" s="26"/>
    </row>
    <row r="4353" spans="3:4" x14ac:dyDescent="0.2">
      <c r="C4353" s="26"/>
      <c r="D4353" s="26"/>
    </row>
    <row r="4354" spans="3:4" x14ac:dyDescent="0.2">
      <c r="C4354" s="26"/>
      <c r="D4354" s="26"/>
    </row>
    <row r="4355" spans="3:4" x14ac:dyDescent="0.2">
      <c r="C4355" s="26"/>
      <c r="D4355" s="26"/>
    </row>
    <row r="4356" spans="3:4" x14ac:dyDescent="0.2">
      <c r="C4356" s="26"/>
      <c r="D4356" s="26"/>
    </row>
    <row r="4357" spans="3:4" x14ac:dyDescent="0.2">
      <c r="C4357" s="26"/>
      <c r="D4357" s="26"/>
    </row>
    <row r="4358" spans="3:4" x14ac:dyDescent="0.2">
      <c r="C4358" s="26"/>
      <c r="D4358" s="26"/>
    </row>
    <row r="4359" spans="3:4" x14ac:dyDescent="0.2">
      <c r="C4359" s="26"/>
      <c r="D4359" s="26"/>
    </row>
    <row r="4360" spans="3:4" x14ac:dyDescent="0.2">
      <c r="C4360" s="26"/>
      <c r="D4360" s="26"/>
    </row>
    <row r="4361" spans="3:4" x14ac:dyDescent="0.2">
      <c r="C4361" s="26"/>
      <c r="D4361" s="26"/>
    </row>
    <row r="4362" spans="3:4" x14ac:dyDescent="0.2">
      <c r="C4362" s="26"/>
      <c r="D4362" s="26"/>
    </row>
    <row r="4363" spans="3:4" x14ac:dyDescent="0.2">
      <c r="C4363" s="26"/>
      <c r="D4363" s="26"/>
    </row>
    <row r="4364" spans="3:4" x14ac:dyDescent="0.2">
      <c r="C4364" s="26"/>
      <c r="D4364" s="26"/>
    </row>
    <row r="4365" spans="3:4" x14ac:dyDescent="0.2">
      <c r="C4365" s="26"/>
      <c r="D4365" s="26"/>
    </row>
    <row r="4366" spans="3:4" x14ac:dyDescent="0.2">
      <c r="C4366" s="26"/>
      <c r="D4366" s="26"/>
    </row>
    <row r="4367" spans="3:4" x14ac:dyDescent="0.2">
      <c r="C4367" s="26"/>
      <c r="D4367" s="26"/>
    </row>
    <row r="4368" spans="3:4" x14ac:dyDescent="0.2">
      <c r="C4368" s="26"/>
      <c r="D4368" s="26"/>
    </row>
    <row r="4369" spans="3:4" x14ac:dyDescent="0.2">
      <c r="C4369" s="26"/>
      <c r="D4369" s="26"/>
    </row>
    <row r="4370" spans="3:4" x14ac:dyDescent="0.2">
      <c r="C4370" s="26"/>
      <c r="D4370" s="26"/>
    </row>
    <row r="4371" spans="3:4" x14ac:dyDescent="0.2">
      <c r="C4371" s="26"/>
      <c r="D4371" s="26"/>
    </row>
    <row r="4372" spans="3:4" x14ac:dyDescent="0.2">
      <c r="C4372" s="26"/>
      <c r="D4372" s="26"/>
    </row>
    <row r="4373" spans="3:4" x14ac:dyDescent="0.2">
      <c r="C4373" s="26"/>
      <c r="D4373" s="26"/>
    </row>
    <row r="4374" spans="3:4" x14ac:dyDescent="0.2">
      <c r="C4374" s="26"/>
      <c r="D4374" s="26"/>
    </row>
    <row r="4375" spans="3:4" x14ac:dyDescent="0.2">
      <c r="C4375" s="26"/>
      <c r="D4375" s="26"/>
    </row>
    <row r="4376" spans="3:4" x14ac:dyDescent="0.2">
      <c r="C4376" s="26"/>
      <c r="D4376" s="26"/>
    </row>
    <row r="4377" spans="3:4" x14ac:dyDescent="0.2">
      <c r="C4377" s="26"/>
      <c r="D4377" s="26"/>
    </row>
    <row r="4378" spans="3:4" x14ac:dyDescent="0.2">
      <c r="C4378" s="26"/>
      <c r="D4378" s="26"/>
    </row>
    <row r="4379" spans="3:4" x14ac:dyDescent="0.2">
      <c r="C4379" s="26"/>
      <c r="D4379" s="26"/>
    </row>
    <row r="4380" spans="3:4" x14ac:dyDescent="0.2">
      <c r="C4380" s="26"/>
      <c r="D4380" s="26"/>
    </row>
    <row r="4381" spans="3:4" x14ac:dyDescent="0.2">
      <c r="C4381" s="26"/>
      <c r="D4381" s="26"/>
    </row>
    <row r="4382" spans="3:4" x14ac:dyDescent="0.2">
      <c r="C4382" s="26"/>
      <c r="D4382" s="26"/>
    </row>
    <row r="4383" spans="3:4" x14ac:dyDescent="0.2">
      <c r="C4383" s="26"/>
      <c r="D4383" s="26"/>
    </row>
    <row r="4384" spans="3:4" x14ac:dyDescent="0.2">
      <c r="C4384" s="26"/>
      <c r="D4384" s="26"/>
    </row>
    <row r="4385" spans="3:4" x14ac:dyDescent="0.2">
      <c r="C4385" s="26"/>
      <c r="D4385" s="26"/>
    </row>
    <row r="4386" spans="3:4" x14ac:dyDescent="0.2">
      <c r="C4386" s="26"/>
      <c r="D4386" s="26"/>
    </row>
    <row r="4387" spans="3:4" x14ac:dyDescent="0.2">
      <c r="C4387" s="26"/>
      <c r="D4387" s="26"/>
    </row>
    <row r="4388" spans="3:4" x14ac:dyDescent="0.2">
      <c r="C4388" s="26"/>
      <c r="D4388" s="26"/>
    </row>
    <row r="4389" spans="3:4" x14ac:dyDescent="0.2">
      <c r="C4389" s="26"/>
      <c r="D4389" s="26"/>
    </row>
    <row r="4390" spans="3:4" x14ac:dyDescent="0.2">
      <c r="C4390" s="26"/>
      <c r="D4390" s="26"/>
    </row>
    <row r="4391" spans="3:4" x14ac:dyDescent="0.2">
      <c r="C4391" s="26"/>
      <c r="D4391" s="26"/>
    </row>
    <row r="4392" spans="3:4" x14ac:dyDescent="0.2">
      <c r="C4392" s="26"/>
      <c r="D4392" s="26"/>
    </row>
    <row r="4393" spans="3:4" x14ac:dyDescent="0.2">
      <c r="C4393" s="26"/>
      <c r="D4393" s="26"/>
    </row>
    <row r="4394" spans="3:4" x14ac:dyDescent="0.2">
      <c r="C4394" s="26"/>
      <c r="D4394" s="26"/>
    </row>
    <row r="4395" spans="3:4" x14ac:dyDescent="0.2">
      <c r="C4395" s="26"/>
      <c r="D4395" s="26"/>
    </row>
    <row r="4396" spans="3:4" x14ac:dyDescent="0.2">
      <c r="C4396" s="26"/>
      <c r="D4396" s="26"/>
    </row>
    <row r="4397" spans="3:4" x14ac:dyDescent="0.2">
      <c r="C4397" s="26"/>
      <c r="D4397" s="26"/>
    </row>
    <row r="4398" spans="3:4" x14ac:dyDescent="0.2">
      <c r="C4398" s="26"/>
      <c r="D4398" s="26"/>
    </row>
    <row r="4399" spans="3:4" x14ac:dyDescent="0.2">
      <c r="C4399" s="26"/>
      <c r="D4399" s="26"/>
    </row>
    <row r="4400" spans="3:4" x14ac:dyDescent="0.2">
      <c r="C4400" s="26"/>
      <c r="D4400" s="26"/>
    </row>
    <row r="4401" spans="3:4" x14ac:dyDescent="0.2">
      <c r="C4401" s="26"/>
      <c r="D4401" s="26"/>
    </row>
    <row r="4402" spans="3:4" x14ac:dyDescent="0.2">
      <c r="C4402" s="26"/>
      <c r="D4402" s="26"/>
    </row>
    <row r="4403" spans="3:4" x14ac:dyDescent="0.2">
      <c r="C4403" s="26"/>
      <c r="D4403" s="26"/>
    </row>
    <row r="4404" spans="3:4" x14ac:dyDescent="0.2">
      <c r="C4404" s="26"/>
      <c r="D4404" s="26"/>
    </row>
    <row r="4405" spans="3:4" x14ac:dyDescent="0.2">
      <c r="C4405" s="26"/>
      <c r="D4405" s="26"/>
    </row>
    <row r="4406" spans="3:4" x14ac:dyDescent="0.2">
      <c r="C4406" s="26"/>
      <c r="D4406" s="26"/>
    </row>
    <row r="4407" spans="3:4" x14ac:dyDescent="0.2">
      <c r="C4407" s="26"/>
      <c r="D4407" s="26"/>
    </row>
    <row r="4408" spans="3:4" x14ac:dyDescent="0.2">
      <c r="C4408" s="26"/>
      <c r="D4408" s="26"/>
    </row>
    <row r="4409" spans="3:4" x14ac:dyDescent="0.2">
      <c r="C4409" s="26"/>
      <c r="D4409" s="26"/>
    </row>
    <row r="4410" spans="3:4" x14ac:dyDescent="0.2">
      <c r="C4410" s="26"/>
      <c r="D4410" s="26"/>
    </row>
    <row r="4411" spans="3:4" x14ac:dyDescent="0.2">
      <c r="C4411" s="26"/>
      <c r="D4411" s="26"/>
    </row>
    <row r="4412" spans="3:4" x14ac:dyDescent="0.2">
      <c r="C4412" s="26"/>
      <c r="D4412" s="26"/>
    </row>
    <row r="4413" spans="3:4" x14ac:dyDescent="0.2">
      <c r="C4413" s="26"/>
      <c r="D4413" s="26"/>
    </row>
    <row r="4414" spans="3:4" x14ac:dyDescent="0.2">
      <c r="C4414" s="26"/>
      <c r="D4414" s="26"/>
    </row>
    <row r="4415" spans="3:4" x14ac:dyDescent="0.2">
      <c r="C4415" s="26"/>
      <c r="D4415" s="26"/>
    </row>
    <row r="4416" spans="3:4" x14ac:dyDescent="0.2">
      <c r="C4416" s="26"/>
      <c r="D4416" s="26"/>
    </row>
    <row r="4417" spans="3:4" x14ac:dyDescent="0.2">
      <c r="C4417" s="26"/>
      <c r="D4417" s="26"/>
    </row>
    <row r="4418" spans="3:4" x14ac:dyDescent="0.2">
      <c r="C4418" s="26"/>
      <c r="D4418" s="26"/>
    </row>
    <row r="4419" spans="3:4" x14ac:dyDescent="0.2">
      <c r="C4419" s="26"/>
      <c r="D4419" s="26"/>
    </row>
    <row r="4420" spans="3:4" x14ac:dyDescent="0.2">
      <c r="C4420" s="26"/>
      <c r="D4420" s="26"/>
    </row>
    <row r="4421" spans="3:4" x14ac:dyDescent="0.2">
      <c r="C4421" s="26"/>
      <c r="D4421" s="26"/>
    </row>
    <row r="4422" spans="3:4" x14ac:dyDescent="0.2">
      <c r="C4422" s="26"/>
      <c r="D4422" s="26"/>
    </row>
    <row r="4423" spans="3:4" x14ac:dyDescent="0.2">
      <c r="C4423" s="26"/>
      <c r="D4423" s="26"/>
    </row>
    <row r="4424" spans="3:4" x14ac:dyDescent="0.2">
      <c r="C4424" s="26"/>
      <c r="D4424" s="26"/>
    </row>
    <row r="4425" spans="3:4" x14ac:dyDescent="0.2">
      <c r="C4425" s="26"/>
      <c r="D4425" s="26"/>
    </row>
    <row r="4426" spans="3:4" x14ac:dyDescent="0.2">
      <c r="C4426" s="26"/>
      <c r="D4426" s="26"/>
    </row>
    <row r="4427" spans="3:4" x14ac:dyDescent="0.2">
      <c r="C4427" s="26"/>
      <c r="D4427" s="26"/>
    </row>
    <row r="4428" spans="3:4" x14ac:dyDescent="0.2">
      <c r="C4428" s="26"/>
      <c r="D4428" s="26"/>
    </row>
    <row r="4429" spans="3:4" x14ac:dyDescent="0.2">
      <c r="C4429" s="26"/>
      <c r="D4429" s="26"/>
    </row>
    <row r="4430" spans="3:4" x14ac:dyDescent="0.2">
      <c r="C4430" s="26"/>
      <c r="D4430" s="26"/>
    </row>
    <row r="4431" spans="3:4" x14ac:dyDescent="0.2">
      <c r="C4431" s="26"/>
      <c r="D4431" s="26"/>
    </row>
    <row r="4432" spans="3:4" x14ac:dyDescent="0.2">
      <c r="C4432" s="26"/>
      <c r="D4432" s="26"/>
    </row>
    <row r="4433" spans="3:4" x14ac:dyDescent="0.2">
      <c r="C4433" s="26"/>
      <c r="D4433" s="26"/>
    </row>
    <row r="4434" spans="3:4" x14ac:dyDescent="0.2">
      <c r="C4434" s="26"/>
      <c r="D4434" s="26"/>
    </row>
    <row r="4435" spans="3:4" x14ac:dyDescent="0.2">
      <c r="C4435" s="26"/>
      <c r="D4435" s="26"/>
    </row>
    <row r="4436" spans="3:4" x14ac:dyDescent="0.2">
      <c r="C4436" s="26"/>
      <c r="D4436" s="26"/>
    </row>
    <row r="4437" spans="3:4" x14ac:dyDescent="0.2">
      <c r="C4437" s="26"/>
      <c r="D4437" s="26"/>
    </row>
    <row r="4438" spans="3:4" x14ac:dyDescent="0.2">
      <c r="C4438" s="26"/>
      <c r="D4438" s="26"/>
    </row>
    <row r="4439" spans="3:4" x14ac:dyDescent="0.2">
      <c r="C4439" s="26"/>
      <c r="D4439" s="26"/>
    </row>
    <row r="4440" spans="3:4" x14ac:dyDescent="0.2">
      <c r="C4440" s="26"/>
      <c r="D4440" s="26"/>
    </row>
    <row r="4441" spans="3:4" x14ac:dyDescent="0.2">
      <c r="C4441" s="26"/>
      <c r="D4441" s="26"/>
    </row>
    <row r="4442" spans="3:4" x14ac:dyDescent="0.2">
      <c r="C4442" s="26"/>
      <c r="D4442" s="26"/>
    </row>
    <row r="4443" spans="3:4" x14ac:dyDescent="0.2">
      <c r="C4443" s="26"/>
      <c r="D4443" s="26"/>
    </row>
    <row r="4444" spans="3:4" x14ac:dyDescent="0.2">
      <c r="C4444" s="26"/>
      <c r="D4444" s="26"/>
    </row>
    <row r="4445" spans="3:4" x14ac:dyDescent="0.2">
      <c r="C4445" s="26"/>
      <c r="D4445" s="26"/>
    </row>
    <row r="4446" spans="3:4" x14ac:dyDescent="0.2">
      <c r="C4446" s="26"/>
      <c r="D4446" s="26"/>
    </row>
    <row r="4447" spans="3:4" x14ac:dyDescent="0.2">
      <c r="C4447" s="26"/>
      <c r="D4447" s="26"/>
    </row>
    <row r="4448" spans="3:4" x14ac:dyDescent="0.2">
      <c r="C4448" s="26"/>
      <c r="D4448" s="26"/>
    </row>
    <row r="4449" spans="3:4" x14ac:dyDescent="0.2">
      <c r="C4449" s="26"/>
      <c r="D4449" s="26"/>
    </row>
    <row r="4450" spans="3:4" x14ac:dyDescent="0.2">
      <c r="C4450" s="26"/>
      <c r="D4450" s="26"/>
    </row>
    <row r="4451" spans="3:4" x14ac:dyDescent="0.2">
      <c r="C4451" s="26"/>
      <c r="D4451" s="26"/>
    </row>
    <row r="4452" spans="3:4" x14ac:dyDescent="0.2">
      <c r="C4452" s="26"/>
      <c r="D4452" s="26"/>
    </row>
    <row r="4453" spans="3:4" x14ac:dyDescent="0.2">
      <c r="C4453" s="26"/>
      <c r="D4453" s="26"/>
    </row>
    <row r="4454" spans="3:4" x14ac:dyDescent="0.2">
      <c r="C4454" s="26"/>
      <c r="D4454" s="26"/>
    </row>
    <row r="4455" spans="3:4" x14ac:dyDescent="0.2">
      <c r="C4455" s="26"/>
      <c r="D4455" s="26"/>
    </row>
    <row r="4456" spans="3:4" x14ac:dyDescent="0.2">
      <c r="C4456" s="26"/>
      <c r="D4456" s="26"/>
    </row>
    <row r="4457" spans="3:4" x14ac:dyDescent="0.2">
      <c r="C4457" s="26"/>
      <c r="D4457" s="26"/>
    </row>
    <row r="4458" spans="3:4" x14ac:dyDescent="0.2">
      <c r="C4458" s="26"/>
      <c r="D4458" s="26"/>
    </row>
    <row r="4459" spans="3:4" x14ac:dyDescent="0.2">
      <c r="C4459" s="26"/>
      <c r="D4459" s="26"/>
    </row>
    <row r="4460" spans="3:4" x14ac:dyDescent="0.2">
      <c r="C4460" s="26"/>
      <c r="D4460" s="26"/>
    </row>
    <row r="4461" spans="3:4" x14ac:dyDescent="0.2">
      <c r="C4461" s="26"/>
      <c r="D4461" s="26"/>
    </row>
    <row r="4462" spans="3:4" x14ac:dyDescent="0.2">
      <c r="C4462" s="26"/>
      <c r="D4462" s="26"/>
    </row>
    <row r="4463" spans="3:4" x14ac:dyDescent="0.2">
      <c r="C4463" s="26"/>
      <c r="D4463" s="26"/>
    </row>
    <row r="4464" spans="3:4" x14ac:dyDescent="0.2">
      <c r="C4464" s="26"/>
      <c r="D4464" s="26"/>
    </row>
    <row r="4465" spans="3:4" x14ac:dyDescent="0.2">
      <c r="C4465" s="26"/>
      <c r="D4465" s="26"/>
    </row>
    <row r="4466" spans="3:4" x14ac:dyDescent="0.2">
      <c r="C4466" s="26"/>
      <c r="D4466" s="26"/>
    </row>
    <row r="4467" spans="3:4" x14ac:dyDescent="0.2">
      <c r="C4467" s="26"/>
      <c r="D4467" s="26"/>
    </row>
    <row r="4468" spans="3:4" x14ac:dyDescent="0.2">
      <c r="C4468" s="26"/>
      <c r="D4468" s="26"/>
    </row>
    <row r="4469" spans="3:4" x14ac:dyDescent="0.2">
      <c r="C4469" s="26"/>
      <c r="D4469" s="26"/>
    </row>
    <row r="4470" spans="3:4" x14ac:dyDescent="0.2">
      <c r="C4470" s="26"/>
      <c r="D4470" s="26"/>
    </row>
    <row r="4471" spans="3:4" x14ac:dyDescent="0.2">
      <c r="C4471" s="26"/>
      <c r="D4471" s="26"/>
    </row>
    <row r="4472" spans="3:4" x14ac:dyDescent="0.2">
      <c r="C4472" s="26"/>
      <c r="D4472" s="26"/>
    </row>
    <row r="4473" spans="3:4" x14ac:dyDescent="0.2">
      <c r="C4473" s="26"/>
      <c r="D4473" s="26"/>
    </row>
    <row r="4474" spans="3:4" x14ac:dyDescent="0.2">
      <c r="C4474" s="26"/>
      <c r="D4474" s="26"/>
    </row>
    <row r="4475" spans="3:4" x14ac:dyDescent="0.2">
      <c r="C4475" s="26"/>
      <c r="D4475" s="26"/>
    </row>
    <row r="4476" spans="3:4" x14ac:dyDescent="0.2">
      <c r="C4476" s="26"/>
      <c r="D4476" s="26"/>
    </row>
    <row r="4477" spans="3:4" x14ac:dyDescent="0.2">
      <c r="C4477" s="26"/>
      <c r="D4477" s="26"/>
    </row>
    <row r="4478" spans="3:4" x14ac:dyDescent="0.2">
      <c r="C4478" s="26"/>
      <c r="D4478" s="26"/>
    </row>
    <row r="4479" spans="3:4" x14ac:dyDescent="0.2">
      <c r="C4479" s="26"/>
      <c r="D4479" s="26"/>
    </row>
    <row r="4480" spans="3:4" x14ac:dyDescent="0.2">
      <c r="C4480" s="26"/>
      <c r="D4480" s="26"/>
    </row>
    <row r="4481" spans="3:4" x14ac:dyDescent="0.2">
      <c r="C4481" s="26"/>
      <c r="D4481" s="26"/>
    </row>
    <row r="4482" spans="3:4" x14ac:dyDescent="0.2">
      <c r="C4482" s="26"/>
      <c r="D4482" s="26"/>
    </row>
    <row r="4483" spans="3:4" x14ac:dyDescent="0.2">
      <c r="C4483" s="26"/>
      <c r="D4483" s="26"/>
    </row>
    <row r="4484" spans="3:4" x14ac:dyDescent="0.2">
      <c r="C4484" s="26"/>
      <c r="D4484" s="26"/>
    </row>
    <row r="4485" spans="3:4" x14ac:dyDescent="0.2">
      <c r="C4485" s="26"/>
      <c r="D4485" s="26"/>
    </row>
    <row r="4486" spans="3:4" x14ac:dyDescent="0.2">
      <c r="C4486" s="26"/>
      <c r="D4486" s="26"/>
    </row>
    <row r="4487" spans="3:4" x14ac:dyDescent="0.2">
      <c r="C4487" s="26"/>
      <c r="D4487" s="26"/>
    </row>
    <row r="4488" spans="3:4" x14ac:dyDescent="0.2">
      <c r="C4488" s="26"/>
      <c r="D4488" s="26"/>
    </row>
    <row r="4489" spans="3:4" x14ac:dyDescent="0.2">
      <c r="C4489" s="26"/>
      <c r="D4489" s="26"/>
    </row>
    <row r="4490" spans="3:4" x14ac:dyDescent="0.2">
      <c r="C4490" s="26"/>
      <c r="D4490" s="26"/>
    </row>
    <row r="4491" spans="3:4" x14ac:dyDescent="0.2">
      <c r="C4491" s="26"/>
      <c r="D4491" s="26"/>
    </row>
    <row r="4492" spans="3:4" x14ac:dyDescent="0.2">
      <c r="C4492" s="26"/>
      <c r="D4492" s="26"/>
    </row>
    <row r="4493" spans="3:4" x14ac:dyDescent="0.2">
      <c r="C4493" s="26"/>
      <c r="D4493" s="26"/>
    </row>
    <row r="4494" spans="3:4" x14ac:dyDescent="0.2">
      <c r="C4494" s="26"/>
      <c r="D4494" s="26"/>
    </row>
    <row r="4495" spans="3:4" x14ac:dyDescent="0.2">
      <c r="C4495" s="26"/>
      <c r="D4495" s="26"/>
    </row>
    <row r="4496" spans="3:4" x14ac:dyDescent="0.2">
      <c r="C4496" s="26"/>
      <c r="D4496" s="26"/>
    </row>
    <row r="4497" spans="3:4" x14ac:dyDescent="0.2">
      <c r="C4497" s="26"/>
      <c r="D4497" s="26"/>
    </row>
    <row r="4498" spans="3:4" x14ac:dyDescent="0.2">
      <c r="C4498" s="26"/>
      <c r="D4498" s="26"/>
    </row>
    <row r="4499" spans="3:4" x14ac:dyDescent="0.2">
      <c r="C4499" s="26"/>
      <c r="D4499" s="26"/>
    </row>
    <row r="4500" spans="3:4" x14ac:dyDescent="0.2">
      <c r="C4500" s="26"/>
      <c r="D4500" s="26"/>
    </row>
    <row r="4501" spans="3:4" x14ac:dyDescent="0.2">
      <c r="C4501" s="26"/>
      <c r="D4501" s="26"/>
    </row>
    <row r="4502" spans="3:4" x14ac:dyDescent="0.2">
      <c r="C4502" s="26"/>
      <c r="D4502" s="26"/>
    </row>
    <row r="4503" spans="3:4" x14ac:dyDescent="0.2">
      <c r="C4503" s="26"/>
      <c r="D4503" s="26"/>
    </row>
    <row r="4504" spans="3:4" x14ac:dyDescent="0.2">
      <c r="C4504" s="26"/>
      <c r="D4504" s="26"/>
    </row>
    <row r="4505" spans="3:4" x14ac:dyDescent="0.2">
      <c r="C4505" s="26"/>
      <c r="D4505" s="26"/>
    </row>
    <row r="4506" spans="3:4" x14ac:dyDescent="0.2">
      <c r="C4506" s="26"/>
      <c r="D4506" s="26"/>
    </row>
    <row r="4507" spans="3:4" x14ac:dyDescent="0.2">
      <c r="C4507" s="26"/>
      <c r="D4507" s="26"/>
    </row>
    <row r="4508" spans="3:4" x14ac:dyDescent="0.2">
      <c r="C4508" s="26"/>
      <c r="D4508" s="26"/>
    </row>
    <row r="4509" spans="3:4" x14ac:dyDescent="0.2">
      <c r="C4509" s="26"/>
      <c r="D4509" s="26"/>
    </row>
    <row r="4510" spans="3:4" x14ac:dyDescent="0.2">
      <c r="C4510" s="26"/>
      <c r="D4510" s="26"/>
    </row>
    <row r="4511" spans="3:4" x14ac:dyDescent="0.2">
      <c r="C4511" s="26"/>
      <c r="D4511" s="26"/>
    </row>
    <row r="4512" spans="3:4" x14ac:dyDescent="0.2">
      <c r="C4512" s="26"/>
      <c r="D4512" s="26"/>
    </row>
    <row r="4513" spans="3:4" x14ac:dyDescent="0.2">
      <c r="C4513" s="26"/>
      <c r="D4513" s="26"/>
    </row>
    <row r="4514" spans="3:4" x14ac:dyDescent="0.2">
      <c r="C4514" s="26"/>
      <c r="D4514" s="26"/>
    </row>
    <row r="4515" spans="3:4" x14ac:dyDescent="0.2">
      <c r="C4515" s="26"/>
      <c r="D4515" s="26"/>
    </row>
    <row r="4516" spans="3:4" x14ac:dyDescent="0.2">
      <c r="C4516" s="26"/>
      <c r="D4516" s="26"/>
    </row>
    <row r="4517" spans="3:4" x14ac:dyDescent="0.2">
      <c r="C4517" s="26"/>
      <c r="D4517" s="26"/>
    </row>
    <row r="4518" spans="3:4" x14ac:dyDescent="0.2">
      <c r="C4518" s="26"/>
      <c r="D4518" s="26"/>
    </row>
    <row r="4519" spans="3:4" x14ac:dyDescent="0.2">
      <c r="C4519" s="26"/>
      <c r="D4519" s="26"/>
    </row>
    <row r="4520" spans="3:4" x14ac:dyDescent="0.2">
      <c r="C4520" s="26"/>
      <c r="D4520" s="26"/>
    </row>
    <row r="4521" spans="3:4" x14ac:dyDescent="0.2">
      <c r="C4521" s="26"/>
      <c r="D4521" s="26"/>
    </row>
    <row r="4522" spans="3:4" x14ac:dyDescent="0.2">
      <c r="C4522" s="26"/>
      <c r="D4522" s="26"/>
    </row>
    <row r="4523" spans="3:4" x14ac:dyDescent="0.2">
      <c r="C4523" s="26"/>
      <c r="D4523" s="26"/>
    </row>
    <row r="4524" spans="3:4" x14ac:dyDescent="0.2">
      <c r="C4524" s="26"/>
      <c r="D4524" s="26"/>
    </row>
    <row r="4525" spans="3:4" x14ac:dyDescent="0.2">
      <c r="C4525" s="26"/>
      <c r="D4525" s="26"/>
    </row>
    <row r="4526" spans="3:4" x14ac:dyDescent="0.2">
      <c r="C4526" s="26"/>
      <c r="D4526" s="26"/>
    </row>
    <row r="4527" spans="3:4" x14ac:dyDescent="0.2">
      <c r="C4527" s="26"/>
      <c r="D4527" s="26"/>
    </row>
    <row r="4528" spans="3:4" x14ac:dyDescent="0.2">
      <c r="C4528" s="26"/>
      <c r="D4528" s="26"/>
    </row>
    <row r="4529" spans="3:4" x14ac:dyDescent="0.2">
      <c r="C4529" s="26"/>
      <c r="D4529" s="26"/>
    </row>
    <row r="4530" spans="3:4" x14ac:dyDescent="0.2">
      <c r="C4530" s="26"/>
      <c r="D4530" s="26"/>
    </row>
    <row r="4531" spans="3:4" x14ac:dyDescent="0.2">
      <c r="C4531" s="26"/>
      <c r="D4531" s="26"/>
    </row>
    <row r="4532" spans="3:4" x14ac:dyDescent="0.2">
      <c r="C4532" s="26"/>
      <c r="D4532" s="26"/>
    </row>
    <row r="4533" spans="3:4" x14ac:dyDescent="0.2">
      <c r="C4533" s="26"/>
      <c r="D4533" s="26"/>
    </row>
    <row r="4534" spans="3:4" x14ac:dyDescent="0.2">
      <c r="C4534" s="26"/>
      <c r="D4534" s="26"/>
    </row>
    <row r="4535" spans="3:4" x14ac:dyDescent="0.2">
      <c r="C4535" s="26"/>
      <c r="D4535" s="26"/>
    </row>
    <row r="4536" spans="3:4" x14ac:dyDescent="0.2">
      <c r="C4536" s="26"/>
      <c r="D4536" s="26"/>
    </row>
    <row r="4537" spans="3:4" x14ac:dyDescent="0.2">
      <c r="C4537" s="26"/>
      <c r="D4537" s="26"/>
    </row>
    <row r="4538" spans="3:4" x14ac:dyDescent="0.2">
      <c r="C4538" s="26"/>
      <c r="D4538" s="26"/>
    </row>
    <row r="4539" spans="3:4" x14ac:dyDescent="0.2">
      <c r="C4539" s="26"/>
      <c r="D4539" s="26"/>
    </row>
    <row r="4540" spans="3:4" x14ac:dyDescent="0.2">
      <c r="C4540" s="26"/>
      <c r="D4540" s="26"/>
    </row>
    <row r="4541" spans="3:4" x14ac:dyDescent="0.2">
      <c r="C4541" s="26"/>
      <c r="D4541" s="26"/>
    </row>
    <row r="4542" spans="3:4" x14ac:dyDescent="0.2">
      <c r="C4542" s="26"/>
      <c r="D4542" s="26"/>
    </row>
    <row r="4543" spans="3:4" x14ac:dyDescent="0.2">
      <c r="C4543" s="26"/>
      <c r="D4543" s="26"/>
    </row>
    <row r="4544" spans="3:4" x14ac:dyDescent="0.2">
      <c r="C4544" s="26"/>
      <c r="D4544" s="26"/>
    </row>
    <row r="4545" spans="3:4" x14ac:dyDescent="0.2">
      <c r="C4545" s="26"/>
      <c r="D4545" s="26"/>
    </row>
    <row r="4546" spans="3:4" x14ac:dyDescent="0.2">
      <c r="C4546" s="26"/>
      <c r="D4546" s="26"/>
    </row>
    <row r="4547" spans="3:4" x14ac:dyDescent="0.2">
      <c r="C4547" s="26"/>
      <c r="D4547" s="26"/>
    </row>
    <row r="4548" spans="3:4" x14ac:dyDescent="0.2">
      <c r="C4548" s="26"/>
      <c r="D4548" s="26"/>
    </row>
    <row r="4549" spans="3:4" x14ac:dyDescent="0.2">
      <c r="C4549" s="26"/>
      <c r="D4549" s="26"/>
    </row>
    <row r="4550" spans="3:4" x14ac:dyDescent="0.2">
      <c r="C4550" s="26"/>
      <c r="D4550" s="26"/>
    </row>
    <row r="4551" spans="3:4" x14ac:dyDescent="0.2">
      <c r="C4551" s="26"/>
      <c r="D4551" s="26"/>
    </row>
    <row r="4552" spans="3:4" x14ac:dyDescent="0.2">
      <c r="C4552" s="26"/>
      <c r="D4552" s="26"/>
    </row>
    <row r="4553" spans="3:4" x14ac:dyDescent="0.2">
      <c r="C4553" s="26"/>
      <c r="D4553" s="26"/>
    </row>
    <row r="4554" spans="3:4" x14ac:dyDescent="0.2">
      <c r="C4554" s="26"/>
      <c r="D4554" s="26"/>
    </row>
    <row r="4555" spans="3:4" x14ac:dyDescent="0.2">
      <c r="C4555" s="26"/>
      <c r="D4555" s="26"/>
    </row>
    <row r="4556" spans="3:4" x14ac:dyDescent="0.2">
      <c r="C4556" s="26"/>
      <c r="D4556" s="26"/>
    </row>
    <row r="4557" spans="3:4" x14ac:dyDescent="0.2">
      <c r="C4557" s="26"/>
      <c r="D4557" s="26"/>
    </row>
    <row r="4558" spans="3:4" x14ac:dyDescent="0.2">
      <c r="C4558" s="26"/>
      <c r="D4558" s="26"/>
    </row>
    <row r="4559" spans="3:4" x14ac:dyDescent="0.2">
      <c r="C4559" s="26"/>
      <c r="D4559" s="26"/>
    </row>
    <row r="4560" spans="3:4" x14ac:dyDescent="0.2">
      <c r="C4560" s="26"/>
      <c r="D4560" s="26"/>
    </row>
    <row r="4561" spans="3:4" x14ac:dyDescent="0.2">
      <c r="C4561" s="26"/>
      <c r="D4561" s="26"/>
    </row>
    <row r="4562" spans="3:4" x14ac:dyDescent="0.2">
      <c r="C4562" s="26"/>
      <c r="D4562" s="26"/>
    </row>
    <row r="4563" spans="3:4" x14ac:dyDescent="0.2">
      <c r="C4563" s="26"/>
      <c r="D4563" s="26"/>
    </row>
    <row r="4564" spans="3:4" x14ac:dyDescent="0.2">
      <c r="C4564" s="26"/>
      <c r="D4564" s="26"/>
    </row>
    <row r="4565" spans="3:4" x14ac:dyDescent="0.2">
      <c r="C4565" s="26"/>
      <c r="D4565" s="26"/>
    </row>
    <row r="4566" spans="3:4" x14ac:dyDescent="0.2">
      <c r="C4566" s="26"/>
      <c r="D4566" s="26"/>
    </row>
    <row r="4567" spans="3:4" x14ac:dyDescent="0.2">
      <c r="C4567" s="26"/>
      <c r="D4567" s="26"/>
    </row>
    <row r="4568" spans="3:4" x14ac:dyDescent="0.2">
      <c r="C4568" s="26"/>
      <c r="D4568" s="26"/>
    </row>
    <row r="4569" spans="3:4" x14ac:dyDescent="0.2">
      <c r="C4569" s="26"/>
      <c r="D4569" s="26"/>
    </row>
    <row r="4570" spans="3:4" x14ac:dyDescent="0.2">
      <c r="C4570" s="26"/>
      <c r="D4570" s="26"/>
    </row>
    <row r="4571" spans="3:4" x14ac:dyDescent="0.2">
      <c r="C4571" s="26"/>
      <c r="D4571" s="26"/>
    </row>
    <row r="4572" spans="3:4" x14ac:dyDescent="0.2">
      <c r="C4572" s="26"/>
      <c r="D4572" s="26"/>
    </row>
    <row r="4573" spans="3:4" x14ac:dyDescent="0.2">
      <c r="C4573" s="26"/>
      <c r="D4573" s="26"/>
    </row>
    <row r="4574" spans="3:4" x14ac:dyDescent="0.2">
      <c r="C4574" s="26"/>
      <c r="D4574" s="26"/>
    </row>
    <row r="4575" spans="3:4" x14ac:dyDescent="0.2">
      <c r="C4575" s="26"/>
      <c r="D4575" s="26"/>
    </row>
    <row r="4576" spans="3:4" x14ac:dyDescent="0.2">
      <c r="C4576" s="26"/>
      <c r="D4576" s="26"/>
    </row>
    <row r="4577" spans="3:4" x14ac:dyDescent="0.2">
      <c r="C4577" s="26"/>
      <c r="D4577" s="26"/>
    </row>
    <row r="4578" spans="3:4" x14ac:dyDescent="0.2">
      <c r="C4578" s="26"/>
      <c r="D4578" s="26"/>
    </row>
    <row r="4579" spans="3:4" x14ac:dyDescent="0.2">
      <c r="C4579" s="26"/>
      <c r="D4579" s="26"/>
    </row>
    <row r="4580" spans="3:4" x14ac:dyDescent="0.2">
      <c r="C4580" s="26"/>
      <c r="D4580" s="26"/>
    </row>
    <row r="4581" spans="3:4" x14ac:dyDescent="0.2">
      <c r="C4581" s="26"/>
      <c r="D4581" s="26"/>
    </row>
    <row r="4582" spans="3:4" x14ac:dyDescent="0.2">
      <c r="C4582" s="26"/>
      <c r="D4582" s="26"/>
    </row>
    <row r="4583" spans="3:4" x14ac:dyDescent="0.2">
      <c r="C4583" s="26"/>
      <c r="D4583" s="26"/>
    </row>
    <row r="4584" spans="3:4" x14ac:dyDescent="0.2">
      <c r="C4584" s="26"/>
      <c r="D4584" s="26"/>
    </row>
    <row r="4585" spans="3:4" x14ac:dyDescent="0.2">
      <c r="C4585" s="26"/>
      <c r="D4585" s="26"/>
    </row>
    <row r="4586" spans="3:4" x14ac:dyDescent="0.2">
      <c r="C4586" s="26"/>
      <c r="D4586" s="26"/>
    </row>
    <row r="4587" spans="3:4" x14ac:dyDescent="0.2">
      <c r="C4587" s="26"/>
      <c r="D4587" s="26"/>
    </row>
    <row r="4588" spans="3:4" x14ac:dyDescent="0.2">
      <c r="C4588" s="26"/>
      <c r="D4588" s="26"/>
    </row>
    <row r="4589" spans="3:4" x14ac:dyDescent="0.2">
      <c r="C4589" s="26"/>
      <c r="D4589" s="26"/>
    </row>
    <row r="4590" spans="3:4" x14ac:dyDescent="0.2">
      <c r="C4590" s="26"/>
      <c r="D4590" s="26"/>
    </row>
    <row r="4591" spans="3:4" x14ac:dyDescent="0.2">
      <c r="C4591" s="26"/>
      <c r="D4591" s="26"/>
    </row>
    <row r="4592" spans="3:4" x14ac:dyDescent="0.2">
      <c r="C4592" s="26"/>
      <c r="D4592" s="26"/>
    </row>
    <row r="4593" spans="3:4" x14ac:dyDescent="0.2">
      <c r="C4593" s="26"/>
      <c r="D4593" s="26"/>
    </row>
    <row r="4594" spans="3:4" x14ac:dyDescent="0.2">
      <c r="C4594" s="26"/>
      <c r="D4594" s="26"/>
    </row>
    <row r="4595" spans="3:4" x14ac:dyDescent="0.2">
      <c r="C4595" s="26"/>
      <c r="D4595" s="26"/>
    </row>
    <row r="4596" spans="3:4" x14ac:dyDescent="0.2">
      <c r="C4596" s="26"/>
      <c r="D4596" s="26"/>
    </row>
    <row r="4597" spans="3:4" x14ac:dyDescent="0.2">
      <c r="C4597" s="26"/>
      <c r="D4597" s="26"/>
    </row>
    <row r="4598" spans="3:4" x14ac:dyDescent="0.2">
      <c r="C4598" s="26"/>
      <c r="D4598" s="26"/>
    </row>
    <row r="4599" spans="3:4" x14ac:dyDescent="0.2">
      <c r="C4599" s="26"/>
      <c r="D4599" s="26"/>
    </row>
    <row r="4600" spans="3:4" x14ac:dyDescent="0.2">
      <c r="C4600" s="26"/>
      <c r="D4600" s="26"/>
    </row>
    <row r="4601" spans="3:4" x14ac:dyDescent="0.2">
      <c r="C4601" s="26"/>
      <c r="D4601" s="26"/>
    </row>
    <row r="4602" spans="3:4" x14ac:dyDescent="0.2">
      <c r="C4602" s="26"/>
      <c r="D4602" s="26"/>
    </row>
    <row r="4603" spans="3:4" x14ac:dyDescent="0.2">
      <c r="C4603" s="26"/>
      <c r="D4603" s="26"/>
    </row>
    <row r="4604" spans="3:4" x14ac:dyDescent="0.2">
      <c r="C4604" s="26"/>
      <c r="D4604" s="26"/>
    </row>
    <row r="4605" spans="3:4" x14ac:dyDescent="0.2">
      <c r="C4605" s="26"/>
      <c r="D4605" s="26"/>
    </row>
    <row r="4606" spans="3:4" x14ac:dyDescent="0.2">
      <c r="C4606" s="26"/>
      <c r="D4606" s="26"/>
    </row>
    <row r="4607" spans="3:4" x14ac:dyDescent="0.2">
      <c r="C4607" s="26"/>
      <c r="D4607" s="26"/>
    </row>
    <row r="4608" spans="3:4" x14ac:dyDescent="0.2">
      <c r="C4608" s="26"/>
      <c r="D4608" s="26"/>
    </row>
    <row r="4609" spans="3:4" x14ac:dyDescent="0.2">
      <c r="C4609" s="26"/>
      <c r="D4609" s="26"/>
    </row>
    <row r="4610" spans="3:4" x14ac:dyDescent="0.2">
      <c r="C4610" s="26"/>
      <c r="D4610" s="26"/>
    </row>
    <row r="4611" spans="3:4" x14ac:dyDescent="0.2">
      <c r="C4611" s="26"/>
      <c r="D4611" s="26"/>
    </row>
    <row r="4612" spans="3:4" x14ac:dyDescent="0.2">
      <c r="C4612" s="26"/>
      <c r="D4612" s="26"/>
    </row>
    <row r="4613" spans="3:4" x14ac:dyDescent="0.2">
      <c r="C4613" s="26"/>
      <c r="D4613" s="26"/>
    </row>
    <row r="4614" spans="3:4" x14ac:dyDescent="0.2">
      <c r="C4614" s="26"/>
      <c r="D4614" s="26"/>
    </row>
    <row r="4615" spans="3:4" x14ac:dyDescent="0.2">
      <c r="C4615" s="26"/>
      <c r="D4615" s="26"/>
    </row>
    <row r="4616" spans="3:4" x14ac:dyDescent="0.2">
      <c r="C4616" s="26"/>
      <c r="D4616" s="26"/>
    </row>
    <row r="4617" spans="3:4" x14ac:dyDescent="0.2">
      <c r="C4617" s="26"/>
      <c r="D4617" s="26"/>
    </row>
    <row r="4618" spans="3:4" x14ac:dyDescent="0.2">
      <c r="C4618" s="26"/>
      <c r="D4618" s="26"/>
    </row>
    <row r="4619" spans="3:4" x14ac:dyDescent="0.2">
      <c r="C4619" s="26"/>
      <c r="D4619" s="26"/>
    </row>
    <row r="4620" spans="3:4" x14ac:dyDescent="0.2">
      <c r="C4620" s="26"/>
      <c r="D4620" s="26"/>
    </row>
    <row r="4621" spans="3:4" x14ac:dyDescent="0.2">
      <c r="C4621" s="26"/>
      <c r="D4621" s="26"/>
    </row>
    <row r="4622" spans="3:4" x14ac:dyDescent="0.2">
      <c r="C4622" s="26"/>
      <c r="D4622" s="26"/>
    </row>
    <row r="4623" spans="3:4" x14ac:dyDescent="0.2">
      <c r="C4623" s="26"/>
      <c r="D4623" s="26"/>
    </row>
    <row r="4624" spans="3:4" x14ac:dyDescent="0.2">
      <c r="C4624" s="26"/>
      <c r="D4624" s="26"/>
    </row>
    <row r="4625" spans="3:4" x14ac:dyDescent="0.2">
      <c r="C4625" s="26"/>
      <c r="D4625" s="26"/>
    </row>
    <row r="4626" spans="3:4" x14ac:dyDescent="0.2">
      <c r="C4626" s="26"/>
      <c r="D4626" s="26"/>
    </row>
    <row r="4627" spans="3:4" x14ac:dyDescent="0.2">
      <c r="C4627" s="26"/>
      <c r="D4627" s="26"/>
    </row>
    <row r="4628" spans="3:4" x14ac:dyDescent="0.2">
      <c r="C4628" s="26"/>
      <c r="D4628" s="26"/>
    </row>
    <row r="4629" spans="3:4" x14ac:dyDescent="0.2">
      <c r="C4629" s="26"/>
      <c r="D4629" s="26"/>
    </row>
    <row r="4630" spans="3:4" x14ac:dyDescent="0.2">
      <c r="C4630" s="26"/>
      <c r="D4630" s="26"/>
    </row>
    <row r="4631" spans="3:4" x14ac:dyDescent="0.2">
      <c r="C4631" s="26"/>
      <c r="D4631" s="26"/>
    </row>
    <row r="4632" spans="3:4" x14ac:dyDescent="0.2">
      <c r="C4632" s="26"/>
      <c r="D4632" s="26"/>
    </row>
    <row r="4633" spans="3:4" x14ac:dyDescent="0.2">
      <c r="C4633" s="26"/>
      <c r="D4633" s="26"/>
    </row>
    <row r="4634" spans="3:4" x14ac:dyDescent="0.2">
      <c r="C4634" s="26"/>
      <c r="D4634" s="26"/>
    </row>
    <row r="4635" spans="3:4" x14ac:dyDescent="0.2">
      <c r="C4635" s="26"/>
      <c r="D4635" s="26"/>
    </row>
    <row r="4636" spans="3:4" x14ac:dyDescent="0.2">
      <c r="C4636" s="26"/>
      <c r="D4636" s="26"/>
    </row>
    <row r="4637" spans="3:4" x14ac:dyDescent="0.2">
      <c r="C4637" s="26"/>
      <c r="D4637" s="26"/>
    </row>
    <row r="4638" spans="3:4" x14ac:dyDescent="0.2">
      <c r="C4638" s="26"/>
      <c r="D4638" s="26"/>
    </row>
    <row r="4639" spans="3:4" x14ac:dyDescent="0.2">
      <c r="C4639" s="26"/>
      <c r="D4639" s="26"/>
    </row>
    <row r="4640" spans="3:4" x14ac:dyDescent="0.2">
      <c r="C4640" s="26"/>
      <c r="D4640" s="26"/>
    </row>
    <row r="4641" spans="3:4" x14ac:dyDescent="0.2">
      <c r="C4641" s="26"/>
      <c r="D4641" s="26"/>
    </row>
    <row r="4642" spans="3:4" x14ac:dyDescent="0.2">
      <c r="C4642" s="26"/>
      <c r="D4642" s="26"/>
    </row>
    <row r="4643" spans="3:4" x14ac:dyDescent="0.2">
      <c r="C4643" s="26"/>
      <c r="D4643" s="26"/>
    </row>
    <row r="4644" spans="3:4" x14ac:dyDescent="0.2">
      <c r="C4644" s="26"/>
      <c r="D4644" s="26"/>
    </row>
    <row r="4645" spans="3:4" x14ac:dyDescent="0.2">
      <c r="C4645" s="26"/>
      <c r="D4645" s="26"/>
    </row>
    <row r="4646" spans="3:4" x14ac:dyDescent="0.2">
      <c r="C4646" s="26"/>
      <c r="D4646" s="26"/>
    </row>
    <row r="4647" spans="3:4" x14ac:dyDescent="0.2">
      <c r="C4647" s="26"/>
      <c r="D4647" s="26"/>
    </row>
    <row r="4648" spans="3:4" x14ac:dyDescent="0.2">
      <c r="C4648" s="26"/>
      <c r="D4648" s="26"/>
    </row>
    <row r="4649" spans="3:4" x14ac:dyDescent="0.2">
      <c r="C4649" s="26"/>
      <c r="D4649" s="26"/>
    </row>
    <row r="4650" spans="3:4" x14ac:dyDescent="0.2">
      <c r="C4650" s="26"/>
      <c r="D4650" s="26"/>
    </row>
    <row r="4651" spans="3:4" x14ac:dyDescent="0.2">
      <c r="C4651" s="26"/>
      <c r="D4651" s="26"/>
    </row>
    <row r="4652" spans="3:4" x14ac:dyDescent="0.2">
      <c r="C4652" s="26"/>
      <c r="D4652" s="26"/>
    </row>
    <row r="4653" spans="3:4" x14ac:dyDescent="0.2">
      <c r="C4653" s="26"/>
      <c r="D4653" s="26"/>
    </row>
    <row r="4654" spans="3:4" x14ac:dyDescent="0.2">
      <c r="C4654" s="26"/>
      <c r="D4654" s="26"/>
    </row>
    <row r="4655" spans="3:4" x14ac:dyDescent="0.2">
      <c r="C4655" s="26"/>
      <c r="D4655" s="26"/>
    </row>
    <row r="4656" spans="3:4" x14ac:dyDescent="0.2">
      <c r="C4656" s="26"/>
      <c r="D4656" s="26"/>
    </row>
    <row r="4657" spans="3:4" x14ac:dyDescent="0.2">
      <c r="C4657" s="26"/>
      <c r="D4657" s="26"/>
    </row>
    <row r="4658" spans="3:4" x14ac:dyDescent="0.2">
      <c r="C4658" s="26"/>
      <c r="D4658" s="26"/>
    </row>
    <row r="4659" spans="3:4" x14ac:dyDescent="0.2">
      <c r="C4659" s="26"/>
      <c r="D4659" s="26"/>
    </row>
    <row r="4660" spans="3:4" x14ac:dyDescent="0.2">
      <c r="C4660" s="26"/>
      <c r="D4660" s="26"/>
    </row>
    <row r="4661" spans="3:4" x14ac:dyDescent="0.2">
      <c r="C4661" s="26"/>
      <c r="D4661" s="26"/>
    </row>
    <row r="4662" spans="3:4" x14ac:dyDescent="0.2">
      <c r="C4662" s="26"/>
      <c r="D4662" s="26"/>
    </row>
    <row r="4663" spans="3:4" x14ac:dyDescent="0.2">
      <c r="C4663" s="26"/>
      <c r="D4663" s="26"/>
    </row>
    <row r="4664" spans="3:4" x14ac:dyDescent="0.2">
      <c r="C4664" s="26"/>
      <c r="D4664" s="26"/>
    </row>
    <row r="4665" spans="3:4" x14ac:dyDescent="0.2">
      <c r="C4665" s="26"/>
      <c r="D4665" s="26"/>
    </row>
    <row r="4666" spans="3:4" x14ac:dyDescent="0.2">
      <c r="C4666" s="26"/>
      <c r="D4666" s="26"/>
    </row>
    <row r="4667" spans="3:4" x14ac:dyDescent="0.2">
      <c r="C4667" s="26"/>
      <c r="D4667" s="26"/>
    </row>
    <row r="4668" spans="3:4" x14ac:dyDescent="0.2">
      <c r="C4668" s="26"/>
      <c r="D4668" s="26"/>
    </row>
    <row r="4669" spans="3:4" x14ac:dyDescent="0.2">
      <c r="C4669" s="26"/>
      <c r="D4669" s="26"/>
    </row>
    <row r="4670" spans="3:4" x14ac:dyDescent="0.2">
      <c r="C4670" s="26"/>
      <c r="D4670" s="26"/>
    </row>
    <row r="4671" spans="3:4" x14ac:dyDescent="0.2">
      <c r="C4671" s="26"/>
      <c r="D4671" s="26"/>
    </row>
    <row r="4672" spans="3:4" x14ac:dyDescent="0.2">
      <c r="C4672" s="26"/>
      <c r="D4672" s="26"/>
    </row>
    <row r="4673" spans="3:4" x14ac:dyDescent="0.2">
      <c r="C4673" s="26"/>
      <c r="D4673" s="26"/>
    </row>
    <row r="4674" spans="3:4" x14ac:dyDescent="0.2">
      <c r="C4674" s="26"/>
      <c r="D4674" s="26"/>
    </row>
    <row r="4675" spans="3:4" x14ac:dyDescent="0.2">
      <c r="C4675" s="26"/>
      <c r="D4675" s="26"/>
    </row>
    <row r="4676" spans="3:4" x14ac:dyDescent="0.2">
      <c r="C4676" s="26"/>
      <c r="D4676" s="26"/>
    </row>
    <row r="4677" spans="3:4" x14ac:dyDescent="0.2">
      <c r="C4677" s="26"/>
      <c r="D4677" s="26"/>
    </row>
    <row r="4678" spans="3:4" x14ac:dyDescent="0.2">
      <c r="C4678" s="26"/>
      <c r="D4678" s="26"/>
    </row>
    <row r="4679" spans="3:4" x14ac:dyDescent="0.2">
      <c r="C4679" s="26"/>
      <c r="D4679" s="26"/>
    </row>
    <row r="4680" spans="3:4" x14ac:dyDescent="0.2">
      <c r="C4680" s="26"/>
      <c r="D4680" s="26"/>
    </row>
    <row r="4681" spans="3:4" x14ac:dyDescent="0.2">
      <c r="C4681" s="26"/>
      <c r="D4681" s="26"/>
    </row>
    <row r="4682" spans="3:4" x14ac:dyDescent="0.2">
      <c r="C4682" s="26"/>
      <c r="D4682" s="26"/>
    </row>
    <row r="4683" spans="3:4" x14ac:dyDescent="0.2">
      <c r="C4683" s="26"/>
      <c r="D4683" s="26"/>
    </row>
    <row r="4684" spans="3:4" x14ac:dyDescent="0.2">
      <c r="C4684" s="26"/>
      <c r="D4684" s="26"/>
    </row>
    <row r="4685" spans="3:4" x14ac:dyDescent="0.2">
      <c r="C4685" s="26"/>
      <c r="D4685" s="26"/>
    </row>
    <row r="4686" spans="3:4" x14ac:dyDescent="0.2">
      <c r="C4686" s="26"/>
      <c r="D4686" s="26"/>
    </row>
    <row r="4687" spans="3:4" x14ac:dyDescent="0.2">
      <c r="C4687" s="26"/>
      <c r="D4687" s="26"/>
    </row>
    <row r="4688" spans="3:4" x14ac:dyDescent="0.2">
      <c r="C4688" s="26"/>
      <c r="D4688" s="26"/>
    </row>
    <row r="4689" spans="3:4" x14ac:dyDescent="0.2">
      <c r="C4689" s="26"/>
      <c r="D4689" s="26"/>
    </row>
    <row r="4690" spans="3:4" x14ac:dyDescent="0.2">
      <c r="C4690" s="26"/>
      <c r="D4690" s="26"/>
    </row>
    <row r="4691" spans="3:4" x14ac:dyDescent="0.2">
      <c r="C4691" s="26"/>
      <c r="D4691" s="26"/>
    </row>
    <row r="4692" spans="3:4" x14ac:dyDescent="0.2">
      <c r="C4692" s="26"/>
      <c r="D4692" s="26"/>
    </row>
    <row r="4693" spans="3:4" x14ac:dyDescent="0.2">
      <c r="C4693" s="26"/>
      <c r="D4693" s="26"/>
    </row>
    <row r="4694" spans="3:4" x14ac:dyDescent="0.2">
      <c r="C4694" s="26"/>
      <c r="D4694" s="26"/>
    </row>
    <row r="4695" spans="3:4" x14ac:dyDescent="0.2">
      <c r="C4695" s="26"/>
      <c r="D4695" s="26"/>
    </row>
    <row r="4696" spans="3:4" x14ac:dyDescent="0.2">
      <c r="C4696" s="26"/>
      <c r="D4696" s="26"/>
    </row>
    <row r="4697" spans="3:4" x14ac:dyDescent="0.2">
      <c r="C4697" s="26"/>
      <c r="D4697" s="26"/>
    </row>
    <row r="4698" spans="3:4" x14ac:dyDescent="0.2">
      <c r="C4698" s="26"/>
      <c r="D4698" s="26"/>
    </row>
    <row r="4699" spans="3:4" x14ac:dyDescent="0.2">
      <c r="C4699" s="26"/>
      <c r="D4699" s="26"/>
    </row>
    <row r="4700" spans="3:4" x14ac:dyDescent="0.2">
      <c r="C4700" s="26"/>
      <c r="D4700" s="26"/>
    </row>
    <row r="4701" spans="3:4" x14ac:dyDescent="0.2">
      <c r="C4701" s="26"/>
      <c r="D4701" s="26"/>
    </row>
    <row r="4702" spans="3:4" x14ac:dyDescent="0.2">
      <c r="C4702" s="26"/>
      <c r="D4702" s="26"/>
    </row>
    <row r="4703" spans="3:4" x14ac:dyDescent="0.2">
      <c r="C4703" s="26"/>
      <c r="D4703" s="26"/>
    </row>
    <row r="4704" spans="3:4" x14ac:dyDescent="0.2">
      <c r="C4704" s="26"/>
      <c r="D4704" s="26"/>
    </row>
    <row r="4705" spans="3:4" x14ac:dyDescent="0.2">
      <c r="C4705" s="26"/>
      <c r="D4705" s="26"/>
    </row>
    <row r="4706" spans="3:4" x14ac:dyDescent="0.2">
      <c r="C4706" s="26"/>
      <c r="D4706" s="26"/>
    </row>
    <row r="4707" spans="3:4" x14ac:dyDescent="0.2">
      <c r="C4707" s="26"/>
      <c r="D4707" s="26"/>
    </row>
    <row r="4708" spans="3:4" x14ac:dyDescent="0.2">
      <c r="C4708" s="26"/>
      <c r="D4708" s="26"/>
    </row>
    <row r="4709" spans="3:4" x14ac:dyDescent="0.2">
      <c r="C4709" s="26"/>
      <c r="D4709" s="26"/>
    </row>
    <row r="4710" spans="3:4" x14ac:dyDescent="0.2">
      <c r="C4710" s="26"/>
      <c r="D4710" s="26"/>
    </row>
    <row r="4711" spans="3:4" x14ac:dyDescent="0.2">
      <c r="C4711" s="26"/>
      <c r="D4711" s="26"/>
    </row>
    <row r="4712" spans="3:4" x14ac:dyDescent="0.2">
      <c r="C4712" s="26"/>
      <c r="D4712" s="26"/>
    </row>
    <row r="4713" spans="3:4" x14ac:dyDescent="0.2">
      <c r="C4713" s="26"/>
      <c r="D4713" s="26"/>
    </row>
    <row r="4714" spans="3:4" x14ac:dyDescent="0.2">
      <c r="C4714" s="26"/>
      <c r="D4714" s="26"/>
    </row>
    <row r="4715" spans="3:4" x14ac:dyDescent="0.2">
      <c r="C4715" s="26"/>
      <c r="D4715" s="26"/>
    </row>
    <row r="4716" spans="3:4" x14ac:dyDescent="0.2">
      <c r="C4716" s="26"/>
      <c r="D4716" s="26"/>
    </row>
    <row r="4717" spans="3:4" x14ac:dyDescent="0.2">
      <c r="C4717" s="26"/>
      <c r="D4717" s="26"/>
    </row>
    <row r="4718" spans="3:4" x14ac:dyDescent="0.2">
      <c r="C4718" s="26"/>
      <c r="D4718" s="26"/>
    </row>
    <row r="4719" spans="3:4" x14ac:dyDescent="0.2">
      <c r="C4719" s="26"/>
      <c r="D4719" s="26"/>
    </row>
    <row r="4720" spans="3:4" x14ac:dyDescent="0.2">
      <c r="C4720" s="26"/>
      <c r="D4720" s="26"/>
    </row>
    <row r="4721" spans="3:4" x14ac:dyDescent="0.2">
      <c r="C4721" s="26"/>
      <c r="D4721" s="26"/>
    </row>
    <row r="4722" spans="3:4" x14ac:dyDescent="0.2">
      <c r="C4722" s="26"/>
      <c r="D4722" s="26"/>
    </row>
    <row r="4723" spans="3:4" x14ac:dyDescent="0.2">
      <c r="C4723" s="26"/>
      <c r="D4723" s="26"/>
    </row>
    <row r="4724" spans="3:4" x14ac:dyDescent="0.2">
      <c r="C4724" s="26"/>
      <c r="D4724" s="26"/>
    </row>
    <row r="4725" spans="3:4" x14ac:dyDescent="0.2">
      <c r="C4725" s="26"/>
      <c r="D4725" s="26"/>
    </row>
    <row r="4726" spans="3:4" x14ac:dyDescent="0.2">
      <c r="C4726" s="26"/>
      <c r="D4726" s="26"/>
    </row>
    <row r="4727" spans="3:4" x14ac:dyDescent="0.2">
      <c r="C4727" s="26"/>
      <c r="D4727" s="26"/>
    </row>
    <row r="4728" spans="3:4" x14ac:dyDescent="0.2">
      <c r="C4728" s="26"/>
      <c r="D4728" s="26"/>
    </row>
    <row r="4729" spans="3:4" x14ac:dyDescent="0.2">
      <c r="C4729" s="26"/>
      <c r="D4729" s="26"/>
    </row>
    <row r="4730" spans="3:4" x14ac:dyDescent="0.2">
      <c r="C4730" s="26"/>
      <c r="D4730" s="26"/>
    </row>
    <row r="4731" spans="3:4" x14ac:dyDescent="0.2">
      <c r="C4731" s="26"/>
      <c r="D4731" s="26"/>
    </row>
    <row r="4732" spans="3:4" x14ac:dyDescent="0.2">
      <c r="C4732" s="26"/>
      <c r="D4732" s="26"/>
    </row>
    <row r="4733" spans="3:4" x14ac:dyDescent="0.2">
      <c r="C4733" s="26"/>
      <c r="D4733" s="26"/>
    </row>
    <row r="4734" spans="3:4" x14ac:dyDescent="0.2">
      <c r="C4734" s="26"/>
      <c r="D4734" s="26"/>
    </row>
    <row r="4735" spans="3:4" x14ac:dyDescent="0.2">
      <c r="C4735" s="26"/>
      <c r="D4735" s="26"/>
    </row>
    <row r="4736" spans="3:4" x14ac:dyDescent="0.2">
      <c r="C4736" s="26"/>
      <c r="D4736" s="26"/>
    </row>
    <row r="4737" spans="3:4" x14ac:dyDescent="0.2">
      <c r="C4737" s="26"/>
      <c r="D4737" s="26"/>
    </row>
    <row r="4738" spans="3:4" x14ac:dyDescent="0.2">
      <c r="C4738" s="26"/>
      <c r="D4738" s="26"/>
    </row>
    <row r="4739" spans="3:4" x14ac:dyDescent="0.2">
      <c r="C4739" s="26"/>
      <c r="D4739" s="26"/>
    </row>
    <row r="4740" spans="3:4" x14ac:dyDescent="0.2">
      <c r="C4740" s="26"/>
      <c r="D4740" s="26"/>
    </row>
    <row r="4741" spans="3:4" x14ac:dyDescent="0.2">
      <c r="C4741" s="26"/>
      <c r="D4741" s="26"/>
    </row>
    <row r="4742" spans="3:4" x14ac:dyDescent="0.2">
      <c r="C4742" s="26"/>
      <c r="D4742" s="26"/>
    </row>
    <row r="4743" spans="3:4" x14ac:dyDescent="0.2">
      <c r="C4743" s="26"/>
      <c r="D4743" s="26"/>
    </row>
    <row r="4744" spans="3:4" x14ac:dyDescent="0.2">
      <c r="C4744" s="26"/>
      <c r="D4744" s="26"/>
    </row>
    <row r="4745" spans="3:4" x14ac:dyDescent="0.2">
      <c r="C4745" s="26"/>
      <c r="D4745" s="26"/>
    </row>
    <row r="4746" spans="3:4" x14ac:dyDescent="0.2">
      <c r="C4746" s="26"/>
      <c r="D4746" s="26"/>
    </row>
    <row r="4747" spans="3:4" x14ac:dyDescent="0.2">
      <c r="C4747" s="26"/>
      <c r="D4747" s="26"/>
    </row>
    <row r="4748" spans="3:4" x14ac:dyDescent="0.2">
      <c r="C4748" s="26"/>
      <c r="D4748" s="26"/>
    </row>
    <row r="4749" spans="3:4" x14ac:dyDescent="0.2">
      <c r="C4749" s="26"/>
      <c r="D4749" s="26"/>
    </row>
    <row r="4750" spans="3:4" x14ac:dyDescent="0.2">
      <c r="C4750" s="26"/>
      <c r="D4750" s="26"/>
    </row>
    <row r="4751" spans="3:4" x14ac:dyDescent="0.2">
      <c r="C4751" s="26"/>
      <c r="D4751" s="26"/>
    </row>
    <row r="4752" spans="3:4" x14ac:dyDescent="0.2">
      <c r="C4752" s="26"/>
      <c r="D4752" s="26"/>
    </row>
    <row r="4753" spans="3:4" x14ac:dyDescent="0.2">
      <c r="C4753" s="26"/>
      <c r="D4753" s="26"/>
    </row>
    <row r="4754" spans="3:4" x14ac:dyDescent="0.2">
      <c r="C4754" s="26"/>
      <c r="D4754" s="26"/>
    </row>
    <row r="4755" spans="3:4" x14ac:dyDescent="0.2">
      <c r="C4755" s="26"/>
      <c r="D4755" s="26"/>
    </row>
    <row r="4756" spans="3:4" x14ac:dyDescent="0.2">
      <c r="C4756" s="26"/>
      <c r="D4756" s="26"/>
    </row>
    <row r="4757" spans="3:4" x14ac:dyDescent="0.2">
      <c r="C4757" s="26"/>
      <c r="D4757" s="26"/>
    </row>
    <row r="4758" spans="3:4" x14ac:dyDescent="0.2">
      <c r="C4758" s="26"/>
      <c r="D4758" s="26"/>
    </row>
    <row r="4759" spans="3:4" x14ac:dyDescent="0.2">
      <c r="C4759" s="26"/>
      <c r="D4759" s="26"/>
    </row>
    <row r="4760" spans="3:4" x14ac:dyDescent="0.2">
      <c r="C4760" s="26"/>
      <c r="D4760" s="26"/>
    </row>
    <row r="4761" spans="3:4" x14ac:dyDescent="0.2">
      <c r="C4761" s="26"/>
      <c r="D4761" s="26"/>
    </row>
    <row r="4762" spans="3:4" x14ac:dyDescent="0.2">
      <c r="C4762" s="26"/>
      <c r="D4762" s="26"/>
    </row>
    <row r="4763" spans="3:4" x14ac:dyDescent="0.2">
      <c r="C4763" s="26"/>
      <c r="D4763" s="26"/>
    </row>
    <row r="4764" spans="3:4" x14ac:dyDescent="0.2">
      <c r="C4764" s="26"/>
      <c r="D4764" s="26"/>
    </row>
    <row r="4765" spans="3:4" x14ac:dyDescent="0.2">
      <c r="C4765" s="26"/>
      <c r="D4765" s="26"/>
    </row>
    <row r="4766" spans="3:4" x14ac:dyDescent="0.2">
      <c r="C4766" s="26"/>
      <c r="D4766" s="26"/>
    </row>
    <row r="4767" spans="3:4" x14ac:dyDescent="0.2">
      <c r="C4767" s="26"/>
      <c r="D4767" s="26"/>
    </row>
    <row r="4768" spans="3:4" x14ac:dyDescent="0.2">
      <c r="C4768" s="26"/>
      <c r="D4768" s="26"/>
    </row>
    <row r="4769" spans="3:4" x14ac:dyDescent="0.2">
      <c r="C4769" s="26"/>
      <c r="D4769" s="26"/>
    </row>
    <row r="4770" spans="3:4" x14ac:dyDescent="0.2">
      <c r="C4770" s="26"/>
      <c r="D4770" s="26"/>
    </row>
    <row r="4771" spans="3:4" x14ac:dyDescent="0.2">
      <c r="C4771" s="26"/>
      <c r="D4771" s="26"/>
    </row>
    <row r="4772" spans="3:4" x14ac:dyDescent="0.2">
      <c r="C4772" s="26"/>
      <c r="D4772" s="26"/>
    </row>
    <row r="4773" spans="3:4" x14ac:dyDescent="0.2">
      <c r="C4773" s="26"/>
      <c r="D4773" s="26"/>
    </row>
    <row r="4774" spans="3:4" x14ac:dyDescent="0.2">
      <c r="C4774" s="26"/>
      <c r="D4774" s="26"/>
    </row>
    <row r="4775" spans="3:4" x14ac:dyDescent="0.2">
      <c r="C4775" s="26"/>
      <c r="D4775" s="26"/>
    </row>
    <row r="4776" spans="3:4" x14ac:dyDescent="0.2">
      <c r="C4776" s="26"/>
      <c r="D4776" s="26"/>
    </row>
    <row r="4777" spans="3:4" x14ac:dyDescent="0.2">
      <c r="C4777" s="26"/>
      <c r="D4777" s="26"/>
    </row>
    <row r="4778" spans="3:4" x14ac:dyDescent="0.2">
      <c r="C4778" s="26"/>
      <c r="D4778" s="26"/>
    </row>
    <row r="4779" spans="3:4" x14ac:dyDescent="0.2">
      <c r="C4779" s="26"/>
      <c r="D4779" s="26"/>
    </row>
    <row r="4780" spans="3:4" x14ac:dyDescent="0.2">
      <c r="C4780" s="26"/>
      <c r="D4780" s="26"/>
    </row>
    <row r="4781" spans="3:4" x14ac:dyDescent="0.2">
      <c r="C4781" s="26"/>
      <c r="D4781" s="26"/>
    </row>
    <row r="4782" spans="3:4" x14ac:dyDescent="0.2">
      <c r="C4782" s="26"/>
      <c r="D4782" s="26"/>
    </row>
    <row r="4783" spans="3:4" x14ac:dyDescent="0.2">
      <c r="C4783" s="26"/>
      <c r="D4783" s="26"/>
    </row>
    <row r="4784" spans="3:4" x14ac:dyDescent="0.2">
      <c r="C4784" s="26"/>
      <c r="D4784" s="26"/>
    </row>
    <row r="4785" spans="3:4" x14ac:dyDescent="0.2">
      <c r="C4785" s="26"/>
      <c r="D4785" s="26"/>
    </row>
    <row r="4786" spans="3:4" x14ac:dyDescent="0.2">
      <c r="C4786" s="26"/>
      <c r="D4786" s="26"/>
    </row>
    <row r="4787" spans="3:4" x14ac:dyDescent="0.2">
      <c r="C4787" s="26"/>
      <c r="D4787" s="26"/>
    </row>
    <row r="4788" spans="3:4" x14ac:dyDescent="0.2">
      <c r="C4788" s="26"/>
      <c r="D4788" s="26"/>
    </row>
    <row r="4789" spans="3:4" x14ac:dyDescent="0.2">
      <c r="C4789" s="26"/>
      <c r="D4789" s="26"/>
    </row>
    <row r="4790" spans="3:4" x14ac:dyDescent="0.2">
      <c r="C4790" s="26"/>
      <c r="D4790" s="26"/>
    </row>
    <row r="4791" spans="3:4" x14ac:dyDescent="0.2">
      <c r="C4791" s="26"/>
      <c r="D4791" s="26"/>
    </row>
    <row r="4792" spans="3:4" x14ac:dyDescent="0.2">
      <c r="C4792" s="26"/>
      <c r="D4792" s="26"/>
    </row>
    <row r="4793" spans="3:4" x14ac:dyDescent="0.2">
      <c r="C4793" s="26"/>
      <c r="D4793" s="26"/>
    </row>
    <row r="4794" spans="3:4" x14ac:dyDescent="0.2">
      <c r="C4794" s="26"/>
      <c r="D4794" s="26"/>
    </row>
    <row r="4795" spans="3:4" x14ac:dyDescent="0.2">
      <c r="C4795" s="26"/>
      <c r="D4795" s="26"/>
    </row>
    <row r="4796" spans="3:4" x14ac:dyDescent="0.2">
      <c r="C4796" s="26"/>
      <c r="D4796" s="26"/>
    </row>
    <row r="4797" spans="3:4" x14ac:dyDescent="0.2">
      <c r="C4797" s="26"/>
      <c r="D4797" s="26"/>
    </row>
    <row r="4798" spans="3:4" x14ac:dyDescent="0.2">
      <c r="C4798" s="26"/>
      <c r="D4798" s="26"/>
    </row>
    <row r="4799" spans="3:4" x14ac:dyDescent="0.2">
      <c r="C4799" s="26"/>
      <c r="D4799" s="26"/>
    </row>
    <row r="4800" spans="3:4" x14ac:dyDescent="0.2">
      <c r="C4800" s="26"/>
      <c r="D4800" s="26"/>
    </row>
    <row r="4801" spans="3:4" x14ac:dyDescent="0.2">
      <c r="C4801" s="26"/>
      <c r="D4801" s="26"/>
    </row>
    <row r="4802" spans="3:4" x14ac:dyDescent="0.2">
      <c r="C4802" s="26"/>
      <c r="D4802" s="26"/>
    </row>
    <row r="4803" spans="3:4" x14ac:dyDescent="0.2">
      <c r="C4803" s="26"/>
      <c r="D4803" s="26"/>
    </row>
    <row r="4804" spans="3:4" x14ac:dyDescent="0.2">
      <c r="C4804" s="26"/>
      <c r="D4804" s="26"/>
    </row>
    <row r="4805" spans="3:4" x14ac:dyDescent="0.2">
      <c r="C4805" s="26"/>
      <c r="D4805" s="26"/>
    </row>
    <row r="4806" spans="3:4" x14ac:dyDescent="0.2">
      <c r="C4806" s="26"/>
      <c r="D4806" s="26"/>
    </row>
    <row r="4807" spans="3:4" x14ac:dyDescent="0.2">
      <c r="C4807" s="26"/>
      <c r="D4807" s="26"/>
    </row>
    <row r="4808" spans="3:4" x14ac:dyDescent="0.2">
      <c r="C4808" s="26"/>
      <c r="D4808" s="26"/>
    </row>
    <row r="4809" spans="3:4" x14ac:dyDescent="0.2">
      <c r="C4809" s="26"/>
      <c r="D4809" s="26"/>
    </row>
    <row r="4810" spans="3:4" x14ac:dyDescent="0.2">
      <c r="C4810" s="26"/>
      <c r="D4810" s="26"/>
    </row>
    <row r="4811" spans="3:4" x14ac:dyDescent="0.2">
      <c r="C4811" s="26"/>
      <c r="D4811" s="26"/>
    </row>
    <row r="4812" spans="3:4" x14ac:dyDescent="0.2">
      <c r="C4812" s="26"/>
      <c r="D4812" s="26"/>
    </row>
    <row r="4813" spans="3:4" x14ac:dyDescent="0.2">
      <c r="C4813" s="26"/>
      <c r="D4813" s="26"/>
    </row>
    <row r="4814" spans="3:4" x14ac:dyDescent="0.2">
      <c r="C4814" s="26"/>
      <c r="D4814" s="26"/>
    </row>
    <row r="4815" spans="3:4" x14ac:dyDescent="0.2">
      <c r="C4815" s="26"/>
      <c r="D4815" s="26"/>
    </row>
    <row r="4816" spans="3:4" x14ac:dyDescent="0.2">
      <c r="C4816" s="26"/>
      <c r="D4816" s="26"/>
    </row>
    <row r="4817" spans="3:4" x14ac:dyDescent="0.2">
      <c r="C4817" s="26"/>
      <c r="D4817" s="26"/>
    </row>
    <row r="4818" spans="3:4" x14ac:dyDescent="0.2">
      <c r="C4818" s="26"/>
      <c r="D4818" s="26"/>
    </row>
    <row r="4819" spans="3:4" x14ac:dyDescent="0.2">
      <c r="C4819" s="26"/>
      <c r="D4819" s="26"/>
    </row>
    <row r="4820" spans="3:4" x14ac:dyDescent="0.2">
      <c r="C4820" s="26"/>
      <c r="D4820" s="26"/>
    </row>
    <row r="4821" spans="3:4" x14ac:dyDescent="0.2">
      <c r="C4821" s="26"/>
      <c r="D4821" s="26"/>
    </row>
    <row r="4822" spans="3:4" x14ac:dyDescent="0.2">
      <c r="C4822" s="26"/>
      <c r="D4822" s="26"/>
    </row>
    <row r="4823" spans="3:4" x14ac:dyDescent="0.2">
      <c r="C4823" s="26"/>
      <c r="D4823" s="26"/>
    </row>
    <row r="4824" spans="3:4" x14ac:dyDescent="0.2">
      <c r="C4824" s="26"/>
      <c r="D4824" s="26"/>
    </row>
    <row r="4825" spans="3:4" x14ac:dyDescent="0.2">
      <c r="C4825" s="26"/>
      <c r="D4825" s="26"/>
    </row>
    <row r="4826" spans="3:4" x14ac:dyDescent="0.2">
      <c r="C4826" s="26"/>
      <c r="D4826" s="26"/>
    </row>
    <row r="4827" spans="3:4" x14ac:dyDescent="0.2">
      <c r="C4827" s="26"/>
      <c r="D4827" s="26"/>
    </row>
    <row r="4828" spans="3:4" x14ac:dyDescent="0.2">
      <c r="C4828" s="26"/>
      <c r="D4828" s="26"/>
    </row>
    <row r="4829" spans="3:4" x14ac:dyDescent="0.2">
      <c r="C4829" s="26"/>
      <c r="D4829" s="26"/>
    </row>
  </sheetData>
  <protectedRanges>
    <protectedRange sqref="A633:D636" name="Range1"/>
  </protectedRanges>
  <sortState xmlns:xlrd2="http://schemas.microsoft.com/office/spreadsheetml/2017/richdata2" ref="A21:U651">
    <sortCondition ref="C21:C651"/>
  </sortState>
  <phoneticPr fontId="0" type="noConversion"/>
  <hyperlinks>
    <hyperlink ref="H1359" r:id="rId1" display="http://vsolj.cetus-net.org/bulletin.html" xr:uid="{00000000-0004-0000-0000-000000000000}"/>
    <hyperlink ref="H65116" r:id="rId2" display="http://vsolj.cetus-net.org/bulletin.html" xr:uid="{00000000-0004-0000-0000-000001000000}"/>
    <hyperlink ref="H65109" r:id="rId3" display="https://www.aavso.org/ejaavso" xr:uid="{00000000-0004-0000-0000-000002000000}"/>
    <hyperlink ref="AP1260" r:id="rId4" display="http://cdsbib.u-strasbg.fr/cgi-bin/cdsbib?1990RMxAA..21..381G" xr:uid="{00000000-0004-0000-0000-000003000000}"/>
    <hyperlink ref="AP1264" r:id="rId5" display="http://cdsbib.u-strasbg.fr/cgi-bin/cdsbib?1990RMxAA..21..381G" xr:uid="{00000000-0004-0000-0000-000004000000}"/>
    <hyperlink ref="AP1263" r:id="rId6" display="http://cdsbib.u-strasbg.fr/cgi-bin/cdsbib?1990RMxAA..21..381G" xr:uid="{00000000-0004-0000-0000-000005000000}"/>
    <hyperlink ref="AP1244" r:id="rId7" display="http://cdsbib.u-strasbg.fr/cgi-bin/cdsbib?1990RMxAA..21..381G" xr:uid="{00000000-0004-0000-0000-000006000000}"/>
    <hyperlink ref="I65116" r:id="rId8" display="http://vsolj.cetus-net.org/bulletin.html" xr:uid="{00000000-0004-0000-0000-000007000000}"/>
    <hyperlink ref="AQ1400" r:id="rId9" display="http://cdsbib.u-strasbg.fr/cgi-bin/cdsbib?1990RMxAA..21..381G" xr:uid="{00000000-0004-0000-0000-000008000000}"/>
    <hyperlink ref="AQ56166" r:id="rId10" display="http://cdsbib.u-strasbg.fr/cgi-bin/cdsbib?1990RMxAA..21..381G" xr:uid="{00000000-0004-0000-0000-000009000000}"/>
    <hyperlink ref="AQ1401" r:id="rId11" display="http://cdsbib.u-strasbg.fr/cgi-bin/cdsbib?1990RMxAA..21..381G" xr:uid="{00000000-0004-0000-0000-00000A000000}"/>
    <hyperlink ref="H65113" r:id="rId12" display="https://www.aavso.org/ejaavso" xr:uid="{00000000-0004-0000-0000-00000B000000}"/>
    <hyperlink ref="H2286" r:id="rId13" display="http://vsolj.cetus-net.org/bulletin.html" xr:uid="{00000000-0004-0000-0000-00000C000000}"/>
    <hyperlink ref="AP3530" r:id="rId14" display="http://cdsbib.u-strasbg.fr/cgi-bin/cdsbib?1990RMxAA..21..381G" xr:uid="{00000000-0004-0000-0000-00000D000000}"/>
    <hyperlink ref="AP3533" r:id="rId15" display="http://cdsbib.u-strasbg.fr/cgi-bin/cdsbib?1990RMxAA..21..381G" xr:uid="{00000000-0004-0000-0000-00000E000000}"/>
    <hyperlink ref="AP3531" r:id="rId16" display="http://cdsbib.u-strasbg.fr/cgi-bin/cdsbib?1990RMxAA..21..381G" xr:uid="{00000000-0004-0000-0000-00000F000000}"/>
    <hyperlink ref="AP3515" r:id="rId17" display="http://cdsbib.u-strasbg.fr/cgi-bin/cdsbib?1990RMxAA..21..381G" xr:uid="{00000000-0004-0000-0000-000010000000}"/>
    <hyperlink ref="I2286" r:id="rId18" display="http://vsolj.cetus-net.org/bulletin.html" xr:uid="{00000000-0004-0000-0000-000011000000}"/>
    <hyperlink ref="AQ3744" r:id="rId19" display="http://cdsbib.u-strasbg.fr/cgi-bin/cdsbib?1990RMxAA..21..381G" xr:uid="{00000000-0004-0000-0000-000012000000}"/>
    <hyperlink ref="AQ451" r:id="rId20" display="http://cdsbib.u-strasbg.fr/cgi-bin/cdsbib?1990RMxAA..21..381G" xr:uid="{00000000-0004-0000-0000-000013000000}"/>
    <hyperlink ref="AQ3748" r:id="rId21" display="http://cdsbib.u-strasbg.fr/cgi-bin/cdsbib?1990RMxAA..21..381G" xr:uid="{00000000-0004-0000-0000-000014000000}"/>
    <hyperlink ref="H64930" r:id="rId22" display="http://vsolj.cetus-net.org/bulletin.html" xr:uid="{00000000-0004-0000-0000-000015000000}"/>
    <hyperlink ref="H64923" r:id="rId23" display="https://www.aavso.org/ejaavso" xr:uid="{00000000-0004-0000-0000-000016000000}"/>
    <hyperlink ref="I64930" r:id="rId24" display="http://vsolj.cetus-net.org/bulletin.html" xr:uid="{00000000-0004-0000-0000-000017000000}"/>
    <hyperlink ref="AQ58581" r:id="rId25" display="http://cdsbib.u-strasbg.fr/cgi-bin/cdsbib?1990RMxAA..21..381G" xr:uid="{00000000-0004-0000-0000-000018000000}"/>
    <hyperlink ref="H64927" r:id="rId26" display="https://www.aavso.org/ejaavso" xr:uid="{00000000-0004-0000-0000-000019000000}"/>
    <hyperlink ref="AP5945" r:id="rId27" display="http://cdsbib.u-strasbg.fr/cgi-bin/cdsbib?1990RMxAA..21..381G" xr:uid="{00000000-0004-0000-0000-00001A000000}"/>
    <hyperlink ref="AP5948" r:id="rId28" display="http://cdsbib.u-strasbg.fr/cgi-bin/cdsbib?1990RMxAA..21..381G" xr:uid="{00000000-0004-0000-0000-00001B000000}"/>
    <hyperlink ref="AP5946" r:id="rId29" display="http://cdsbib.u-strasbg.fr/cgi-bin/cdsbib?1990RMxAA..21..381G" xr:uid="{00000000-0004-0000-0000-00001C000000}"/>
    <hyperlink ref="AP5930" r:id="rId30" display="http://cdsbib.u-strasbg.fr/cgi-bin/cdsbib?1990RMxAA..21..381G" xr:uid="{00000000-0004-0000-0000-00001D000000}"/>
    <hyperlink ref="AQ6159" r:id="rId31" display="http://cdsbib.u-strasbg.fr/cgi-bin/cdsbib?1990RMxAA..21..381G" xr:uid="{00000000-0004-0000-0000-00001E000000}"/>
    <hyperlink ref="AQ6163" r:id="rId32" display="http://cdsbib.u-strasbg.fr/cgi-bin/cdsbib?1990RMxAA..21..381G" xr:uid="{00000000-0004-0000-0000-00001F000000}"/>
    <hyperlink ref="AQ313" r:id="rId33" display="http://cdsbib.u-strasbg.fr/cgi-bin/cdsbib?1990RMxAA..21..381G" xr:uid="{00000000-0004-0000-0000-000020000000}"/>
    <hyperlink ref="I3051" r:id="rId34" display="http://vsolj.cetus-net.org/bulletin.html" xr:uid="{00000000-0004-0000-0000-000021000000}"/>
    <hyperlink ref="H3051" r:id="rId35" display="http://vsolj.cetus-net.org/bulletin.html" xr:uid="{00000000-0004-0000-0000-000022000000}"/>
    <hyperlink ref="AQ968" r:id="rId36" display="http://cdsbib.u-strasbg.fr/cgi-bin/cdsbib?1990RMxAA..21..381G" xr:uid="{00000000-0004-0000-0000-000023000000}"/>
    <hyperlink ref="AQ967" r:id="rId37" display="http://cdsbib.u-strasbg.fr/cgi-bin/cdsbib?1990RMxAA..21..381G" xr:uid="{00000000-0004-0000-0000-000024000000}"/>
    <hyperlink ref="AP4221" r:id="rId38" display="http://cdsbib.u-strasbg.fr/cgi-bin/cdsbib?1990RMxAA..21..381G" xr:uid="{00000000-0004-0000-0000-000025000000}"/>
    <hyperlink ref="AP4239" r:id="rId39" display="http://cdsbib.u-strasbg.fr/cgi-bin/cdsbib?1990RMxAA..21..381G" xr:uid="{00000000-0004-0000-0000-000026000000}"/>
    <hyperlink ref="AP4240" r:id="rId40" display="http://cdsbib.u-strasbg.fr/cgi-bin/cdsbib?1990RMxAA..21..381G" xr:uid="{00000000-0004-0000-0000-000027000000}"/>
    <hyperlink ref="AP4236" r:id="rId41" display="http://cdsbib.u-strasbg.fr/cgi-bin/cdsbib?1990RMxAA..21..381G" xr:uid="{00000000-0004-0000-0000-000028000000}"/>
  </hyperlinks>
  <pageMargins left="0.75" right="0.75" top="1" bottom="1" header="0.5" footer="0.5"/>
  <headerFooter alignWithMargins="0"/>
  <drawing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workbookViewId="0">
      <selection activeCell="E5" sqref="E5"/>
    </sheetView>
  </sheetViews>
  <sheetFormatPr defaultRowHeight="12.75" x14ac:dyDescent="0.2"/>
  <cols>
    <col min="1" max="1" width="19.7109375" style="26" customWidth="1"/>
    <col min="2" max="2" width="4.42578125" style="29" customWidth="1"/>
    <col min="3" max="3" width="12.7109375" style="26" customWidth="1"/>
    <col min="4" max="4" width="5.42578125" style="29" customWidth="1"/>
    <col min="5" max="5" width="14.85546875" style="29" customWidth="1"/>
    <col min="6" max="6" width="9.140625" style="29"/>
    <col min="7" max="7" width="12" style="29" customWidth="1"/>
    <col min="8" max="8" width="14.140625" style="26" customWidth="1"/>
    <col min="9" max="9" width="22.5703125" style="29" customWidth="1"/>
    <col min="10" max="10" width="25.140625" style="29" customWidth="1"/>
    <col min="11" max="11" width="15.7109375" style="29" customWidth="1"/>
    <col min="12" max="12" width="14.140625" style="29" customWidth="1"/>
    <col min="13" max="13" width="9.5703125" style="29" customWidth="1"/>
    <col min="14" max="14" width="14.140625" style="29" customWidth="1"/>
    <col min="15" max="15" width="23.42578125" style="29" customWidth="1"/>
    <col min="16" max="16" width="16.5703125" style="29" customWidth="1"/>
    <col min="17" max="17" width="41" style="29" customWidth="1"/>
    <col min="18" max="16384" width="9.140625" style="29"/>
  </cols>
  <sheetData>
    <row r="1" spans="1:16" ht="15.75" x14ac:dyDescent="0.25">
      <c r="A1" s="82" t="s">
        <v>268</v>
      </c>
      <c r="I1" s="83" t="s">
        <v>178</v>
      </c>
      <c r="J1" s="84" t="s">
        <v>269</v>
      </c>
    </row>
    <row r="2" spans="1:16" x14ac:dyDescent="0.2">
      <c r="I2" s="85" t="s">
        <v>189</v>
      </c>
      <c r="J2" s="86" t="s">
        <v>270</v>
      </c>
    </row>
    <row r="3" spans="1:16" x14ac:dyDescent="0.2">
      <c r="A3" s="87" t="s">
        <v>271</v>
      </c>
      <c r="I3" s="85" t="s">
        <v>193</v>
      </c>
      <c r="J3" s="86" t="s">
        <v>272</v>
      </c>
    </row>
    <row r="4" spans="1:16" x14ac:dyDescent="0.2">
      <c r="I4" s="85" t="s">
        <v>207</v>
      </c>
      <c r="J4" s="86" t="s">
        <v>272</v>
      </c>
    </row>
    <row r="5" spans="1:16" ht="13.5" thickBot="1" x14ac:dyDescent="0.25">
      <c r="I5" s="88" t="s">
        <v>237</v>
      </c>
      <c r="J5" s="89" t="s">
        <v>162</v>
      </c>
    </row>
    <row r="10" spans="1:16" ht="13.5" thickBot="1" x14ac:dyDescent="0.25"/>
    <row r="11" spans="1:16" ht="12.75" customHeight="1" thickBot="1" x14ac:dyDescent="0.25">
      <c r="A11" s="26" t="str">
        <f t="shared" ref="A11:A74" si="0">P11</f>
        <v>IBVS 795 </v>
      </c>
      <c r="B11" s="5" t="str">
        <f t="shared" ref="B11:B74" si="1">IF(H11=INT(H11),"I","II")</f>
        <v>I</v>
      </c>
      <c r="C11" s="26">
        <f t="shared" ref="C11:C74" si="2">1*G11</f>
        <v>40094.745999999999</v>
      </c>
      <c r="D11" s="29" t="str">
        <f t="shared" ref="D11:D74" si="3">VLOOKUP(F11,I$1:J$5,2,FALSE)</f>
        <v>vis</v>
      </c>
      <c r="E11" s="90">
        <f>VLOOKUP(C11,Active!C$21:E$967,3,FALSE)</f>
        <v>11198.002943262145</v>
      </c>
      <c r="F11" s="5" t="s">
        <v>237</v>
      </c>
      <c r="G11" s="29" t="str">
        <f t="shared" ref="G11:G74" si="4">MID(I11,3,LEN(I11)-3)</f>
        <v>40094.746</v>
      </c>
      <c r="H11" s="26">
        <f t="shared" ref="H11:H74" si="5">1*K11</f>
        <v>11198</v>
      </c>
      <c r="I11" s="91" t="s">
        <v>340</v>
      </c>
      <c r="J11" s="92" t="s">
        <v>341</v>
      </c>
      <c r="K11" s="91">
        <v>11198</v>
      </c>
      <c r="L11" s="91" t="s">
        <v>342</v>
      </c>
      <c r="M11" s="92" t="s">
        <v>343</v>
      </c>
      <c r="N11" s="92"/>
      <c r="O11" s="93" t="s">
        <v>344</v>
      </c>
      <c r="P11" s="94" t="s">
        <v>345</v>
      </c>
    </row>
    <row r="12" spans="1:16" ht="12.75" customHeight="1" thickBot="1" x14ac:dyDescent="0.25">
      <c r="A12" s="26" t="str">
        <f t="shared" si="0"/>
        <v>IBVS 795 </v>
      </c>
      <c r="B12" s="5" t="str">
        <f t="shared" si="1"/>
        <v>I</v>
      </c>
      <c r="C12" s="26">
        <f t="shared" si="2"/>
        <v>40116.677000000003</v>
      </c>
      <c r="D12" s="29" t="str">
        <f t="shared" si="3"/>
        <v>vis</v>
      </c>
      <c r="E12" s="90">
        <f>VLOOKUP(C12,Active!C$21:E$967,3,FALSE)</f>
        <v>11226.004280319292</v>
      </c>
      <c r="F12" s="5" t="s">
        <v>237</v>
      </c>
      <c r="G12" s="29" t="str">
        <f t="shared" si="4"/>
        <v>40116.677</v>
      </c>
      <c r="H12" s="26">
        <f t="shared" si="5"/>
        <v>11226</v>
      </c>
      <c r="I12" s="91" t="s">
        <v>346</v>
      </c>
      <c r="J12" s="92" t="s">
        <v>347</v>
      </c>
      <c r="K12" s="91">
        <v>11226</v>
      </c>
      <c r="L12" s="91" t="s">
        <v>348</v>
      </c>
      <c r="M12" s="92" t="s">
        <v>343</v>
      </c>
      <c r="N12" s="92"/>
      <c r="O12" s="93" t="s">
        <v>344</v>
      </c>
      <c r="P12" s="94" t="s">
        <v>345</v>
      </c>
    </row>
    <row r="13" spans="1:16" ht="12.75" customHeight="1" thickBot="1" x14ac:dyDescent="0.25">
      <c r="A13" s="26" t="str">
        <f t="shared" si="0"/>
        <v>IBVS 795 </v>
      </c>
      <c r="B13" s="5" t="str">
        <f t="shared" si="1"/>
        <v>I</v>
      </c>
      <c r="C13" s="26">
        <f t="shared" si="2"/>
        <v>40145.65</v>
      </c>
      <c r="D13" s="29" t="str">
        <f t="shared" si="3"/>
        <v>vis</v>
      </c>
      <c r="E13" s="90">
        <f>VLOOKUP(C13,Active!C$21:E$967,3,FALSE)</f>
        <v>11262.996790398927</v>
      </c>
      <c r="F13" s="5" t="s">
        <v>237</v>
      </c>
      <c r="G13" s="29" t="str">
        <f t="shared" si="4"/>
        <v>40145.650</v>
      </c>
      <c r="H13" s="26">
        <f t="shared" si="5"/>
        <v>11263</v>
      </c>
      <c r="I13" s="91" t="s">
        <v>349</v>
      </c>
      <c r="J13" s="92" t="s">
        <v>350</v>
      </c>
      <c r="K13" s="91">
        <v>11263</v>
      </c>
      <c r="L13" s="91" t="s">
        <v>273</v>
      </c>
      <c r="M13" s="92" t="s">
        <v>343</v>
      </c>
      <c r="N13" s="92"/>
      <c r="O13" s="93" t="s">
        <v>351</v>
      </c>
      <c r="P13" s="94" t="s">
        <v>345</v>
      </c>
    </row>
    <row r="14" spans="1:16" ht="12.75" customHeight="1" thickBot="1" x14ac:dyDescent="0.25">
      <c r="A14" s="26" t="str">
        <f t="shared" si="0"/>
        <v>IBVS 795 </v>
      </c>
      <c r="B14" s="5" t="str">
        <f t="shared" si="1"/>
        <v>I</v>
      </c>
      <c r="C14" s="26">
        <f t="shared" si="2"/>
        <v>40156.616000000002</v>
      </c>
      <c r="D14" s="29" t="str">
        <f t="shared" si="3"/>
        <v>vis</v>
      </c>
      <c r="E14" s="90">
        <f>VLOOKUP(C14,Active!C$21:E$967,3,FALSE)</f>
        <v>11276.998097323765</v>
      </c>
      <c r="F14" s="5" t="s">
        <v>237</v>
      </c>
      <c r="G14" s="29" t="str">
        <f t="shared" si="4"/>
        <v>40156.616</v>
      </c>
      <c r="H14" s="26">
        <f t="shared" si="5"/>
        <v>11277</v>
      </c>
      <c r="I14" s="91" t="s">
        <v>352</v>
      </c>
      <c r="J14" s="92" t="s">
        <v>353</v>
      </c>
      <c r="K14" s="91">
        <v>11277</v>
      </c>
      <c r="L14" s="91" t="s">
        <v>354</v>
      </c>
      <c r="M14" s="92" t="s">
        <v>343</v>
      </c>
      <c r="N14" s="92"/>
      <c r="O14" s="93" t="s">
        <v>344</v>
      </c>
      <c r="P14" s="94" t="s">
        <v>345</v>
      </c>
    </row>
    <row r="15" spans="1:16" ht="12.75" customHeight="1" thickBot="1" x14ac:dyDescent="0.25">
      <c r="A15" s="26" t="str">
        <f t="shared" si="0"/>
        <v>IBVS 795 </v>
      </c>
      <c r="B15" s="5" t="str">
        <f t="shared" si="1"/>
        <v>I</v>
      </c>
      <c r="C15" s="26">
        <f t="shared" si="2"/>
        <v>40416.639999999999</v>
      </c>
      <c r="D15" s="29" t="str">
        <f t="shared" si="3"/>
        <v>vis</v>
      </c>
      <c r="E15" s="90">
        <f>VLOOKUP(C15,Active!C$21:E$967,3,FALSE)</f>
        <v>11608.99479911329</v>
      </c>
      <c r="F15" s="5" t="s">
        <v>237</v>
      </c>
      <c r="G15" s="29" t="str">
        <f t="shared" si="4"/>
        <v>40416.640</v>
      </c>
      <c r="H15" s="26">
        <f t="shared" si="5"/>
        <v>11609</v>
      </c>
      <c r="I15" s="91" t="s">
        <v>355</v>
      </c>
      <c r="J15" s="92" t="s">
        <v>356</v>
      </c>
      <c r="K15" s="91">
        <v>11609</v>
      </c>
      <c r="L15" s="91" t="s">
        <v>357</v>
      </c>
      <c r="M15" s="92" t="s">
        <v>343</v>
      </c>
      <c r="N15" s="92"/>
      <c r="O15" s="93" t="s">
        <v>351</v>
      </c>
      <c r="P15" s="94" t="s">
        <v>345</v>
      </c>
    </row>
    <row r="16" spans="1:16" ht="12.75" customHeight="1" thickBot="1" x14ac:dyDescent="0.25">
      <c r="A16" s="26" t="str">
        <f t="shared" si="0"/>
        <v>IBVS 795 </v>
      </c>
      <c r="B16" s="5" t="str">
        <f t="shared" si="1"/>
        <v>I</v>
      </c>
      <c r="C16" s="26">
        <f t="shared" si="2"/>
        <v>40466.771000000001</v>
      </c>
      <c r="D16" s="29" t="str">
        <f t="shared" si="3"/>
        <v>vis</v>
      </c>
      <c r="E16" s="90">
        <f>VLOOKUP(C16,Active!C$21:E$967,3,FALSE)</f>
        <v>11673.001685621501</v>
      </c>
      <c r="F16" s="5" t="s">
        <v>237</v>
      </c>
      <c r="G16" s="29" t="str">
        <f t="shared" si="4"/>
        <v>40466.771</v>
      </c>
      <c r="H16" s="26">
        <f t="shared" si="5"/>
        <v>11673</v>
      </c>
      <c r="I16" s="91" t="s">
        <v>358</v>
      </c>
      <c r="J16" s="92" t="s">
        <v>359</v>
      </c>
      <c r="K16" s="91">
        <v>11673</v>
      </c>
      <c r="L16" s="91" t="s">
        <v>306</v>
      </c>
      <c r="M16" s="92" t="s">
        <v>343</v>
      </c>
      <c r="N16" s="92"/>
      <c r="O16" s="93" t="s">
        <v>344</v>
      </c>
      <c r="P16" s="94" t="s">
        <v>345</v>
      </c>
    </row>
    <row r="17" spans="1:16" ht="12.75" customHeight="1" thickBot="1" x14ac:dyDescent="0.25">
      <c r="A17" s="26" t="str">
        <f t="shared" si="0"/>
        <v>IBVS 795 </v>
      </c>
      <c r="B17" s="5" t="str">
        <f t="shared" si="1"/>
        <v>I</v>
      </c>
      <c r="C17" s="26">
        <f t="shared" si="2"/>
        <v>40470.69</v>
      </c>
      <c r="D17" s="29" t="str">
        <f t="shared" si="3"/>
        <v>vis</v>
      </c>
      <c r="E17" s="90">
        <f>VLOOKUP(C17,Active!C$21:E$967,3,FALSE)</f>
        <v>11678.005435561176</v>
      </c>
      <c r="F17" s="5" t="s">
        <v>237</v>
      </c>
      <c r="G17" s="29" t="str">
        <f t="shared" si="4"/>
        <v>40470.690</v>
      </c>
      <c r="H17" s="26">
        <f t="shared" si="5"/>
        <v>11678</v>
      </c>
      <c r="I17" s="91" t="s">
        <v>360</v>
      </c>
      <c r="J17" s="92" t="s">
        <v>361</v>
      </c>
      <c r="K17" s="91">
        <v>11678</v>
      </c>
      <c r="L17" s="91" t="s">
        <v>362</v>
      </c>
      <c r="M17" s="92" t="s">
        <v>343</v>
      </c>
      <c r="N17" s="92"/>
      <c r="O17" s="93" t="s">
        <v>344</v>
      </c>
      <c r="P17" s="94" t="s">
        <v>345</v>
      </c>
    </row>
    <row r="18" spans="1:16" ht="12.75" customHeight="1" thickBot="1" x14ac:dyDescent="0.25">
      <c r="A18" s="26" t="str">
        <f t="shared" si="0"/>
        <v> ORI 120 </v>
      </c>
      <c r="B18" s="5" t="str">
        <f t="shared" si="1"/>
        <v>I</v>
      </c>
      <c r="C18" s="26">
        <f t="shared" si="2"/>
        <v>40796.504000000001</v>
      </c>
      <c r="D18" s="29" t="str">
        <f t="shared" si="3"/>
        <v>vis</v>
      </c>
      <c r="E18" s="90">
        <f>VLOOKUP(C18,Active!C$21:E$967,3,FALSE)</f>
        <v>12094.002318144523</v>
      </c>
      <c r="F18" s="5" t="s">
        <v>237</v>
      </c>
      <c r="G18" s="29" t="str">
        <f t="shared" si="4"/>
        <v>40796.504</v>
      </c>
      <c r="H18" s="26">
        <f t="shared" si="5"/>
        <v>12094</v>
      </c>
      <c r="I18" s="91" t="s">
        <v>368</v>
      </c>
      <c r="J18" s="92" t="s">
        <v>369</v>
      </c>
      <c r="K18" s="91">
        <v>12094</v>
      </c>
      <c r="L18" s="91" t="s">
        <v>342</v>
      </c>
      <c r="M18" s="92" t="s">
        <v>343</v>
      </c>
      <c r="N18" s="92"/>
      <c r="O18" s="93" t="s">
        <v>370</v>
      </c>
      <c r="P18" s="93" t="s">
        <v>371</v>
      </c>
    </row>
    <row r="19" spans="1:16" ht="12.75" customHeight="1" thickBot="1" x14ac:dyDescent="0.25">
      <c r="A19" s="26" t="str">
        <f t="shared" si="0"/>
        <v> ORI 121 </v>
      </c>
      <c r="B19" s="5" t="str">
        <f t="shared" si="1"/>
        <v>I</v>
      </c>
      <c r="C19" s="26">
        <f t="shared" si="2"/>
        <v>40811.379000000001</v>
      </c>
      <c r="D19" s="29" t="str">
        <f t="shared" si="3"/>
        <v>vis</v>
      </c>
      <c r="E19" s="90">
        <f>VLOOKUP(C19,Active!C$21:E$967,3,FALSE)</f>
        <v>12112.994607083694</v>
      </c>
      <c r="F19" s="5" t="s">
        <v>237</v>
      </c>
      <c r="G19" s="29" t="str">
        <f t="shared" si="4"/>
        <v>40811.379</v>
      </c>
      <c r="H19" s="26">
        <f t="shared" si="5"/>
        <v>12113</v>
      </c>
      <c r="I19" s="91" t="s">
        <v>381</v>
      </c>
      <c r="J19" s="92" t="s">
        <v>382</v>
      </c>
      <c r="K19" s="91">
        <v>12113</v>
      </c>
      <c r="L19" s="91" t="s">
        <v>357</v>
      </c>
      <c r="M19" s="92" t="s">
        <v>343</v>
      </c>
      <c r="N19" s="92"/>
      <c r="O19" s="93" t="s">
        <v>370</v>
      </c>
      <c r="P19" s="93" t="s">
        <v>383</v>
      </c>
    </row>
    <row r="20" spans="1:16" ht="12.75" customHeight="1" thickBot="1" x14ac:dyDescent="0.25">
      <c r="A20" s="26" t="str">
        <f t="shared" si="0"/>
        <v> ORI 121 </v>
      </c>
      <c r="B20" s="5" t="str">
        <f t="shared" si="1"/>
        <v>I</v>
      </c>
      <c r="C20" s="26">
        <f t="shared" si="2"/>
        <v>40851.334000000003</v>
      </c>
      <c r="D20" s="29" t="str">
        <f t="shared" si="3"/>
        <v>vis</v>
      </c>
      <c r="E20" s="90">
        <f>VLOOKUP(C20,Active!C$21:E$967,3,FALSE)</f>
        <v>12164.008852768713</v>
      </c>
      <c r="F20" s="5" t="s">
        <v>237</v>
      </c>
      <c r="G20" s="29" t="str">
        <f t="shared" si="4"/>
        <v>40851.334</v>
      </c>
      <c r="H20" s="26">
        <f t="shared" si="5"/>
        <v>12164</v>
      </c>
      <c r="I20" s="91" t="s">
        <v>384</v>
      </c>
      <c r="J20" s="92" t="s">
        <v>385</v>
      </c>
      <c r="K20" s="91">
        <v>12164</v>
      </c>
      <c r="L20" s="91" t="s">
        <v>386</v>
      </c>
      <c r="M20" s="92" t="s">
        <v>343</v>
      </c>
      <c r="N20" s="92"/>
      <c r="O20" s="93" t="s">
        <v>370</v>
      </c>
      <c r="P20" s="93" t="s">
        <v>383</v>
      </c>
    </row>
    <row r="21" spans="1:16" ht="12.75" customHeight="1" thickBot="1" x14ac:dyDescent="0.25">
      <c r="A21" s="26" t="str">
        <f t="shared" si="0"/>
        <v> ORI 126 </v>
      </c>
      <c r="B21" s="5" t="str">
        <f t="shared" si="1"/>
        <v>I</v>
      </c>
      <c r="C21" s="26">
        <f t="shared" si="2"/>
        <v>41139.548000000003</v>
      </c>
      <c r="D21" s="29" t="str">
        <f t="shared" si="3"/>
        <v>vis</v>
      </c>
      <c r="E21" s="90">
        <f>VLOOKUP(C21,Active!C$21:E$967,3,FALSE)</f>
        <v>12531.998336083971</v>
      </c>
      <c r="F21" s="5" t="s">
        <v>237</v>
      </c>
      <c r="G21" s="29" t="str">
        <f t="shared" si="4"/>
        <v>41139.548</v>
      </c>
      <c r="H21" s="26">
        <f t="shared" si="5"/>
        <v>12532</v>
      </c>
      <c r="I21" s="91" t="s">
        <v>392</v>
      </c>
      <c r="J21" s="92" t="s">
        <v>393</v>
      </c>
      <c r="K21" s="91">
        <v>12532</v>
      </c>
      <c r="L21" s="91" t="s">
        <v>354</v>
      </c>
      <c r="M21" s="92" t="s">
        <v>343</v>
      </c>
      <c r="N21" s="92"/>
      <c r="O21" s="93" t="s">
        <v>370</v>
      </c>
      <c r="P21" s="93" t="s">
        <v>394</v>
      </c>
    </row>
    <row r="22" spans="1:16" ht="12.75" customHeight="1" thickBot="1" x14ac:dyDescent="0.25">
      <c r="A22" s="26" t="str">
        <f t="shared" si="0"/>
        <v> ORI 126 </v>
      </c>
      <c r="B22" s="5" t="str">
        <f t="shared" si="1"/>
        <v>I</v>
      </c>
      <c r="C22" s="26">
        <f t="shared" si="2"/>
        <v>41157.565999999999</v>
      </c>
      <c r="D22" s="29" t="str">
        <f t="shared" si="3"/>
        <v>vis</v>
      </c>
      <c r="E22" s="90">
        <f>VLOOKUP(C22,Active!C$21:E$967,3,FALSE)</f>
        <v>12555.003583956639</v>
      </c>
      <c r="F22" s="5" t="s">
        <v>237</v>
      </c>
      <c r="G22" s="29" t="str">
        <f t="shared" si="4"/>
        <v>41157.566</v>
      </c>
      <c r="H22" s="26">
        <f t="shared" si="5"/>
        <v>12555</v>
      </c>
      <c r="I22" s="91" t="s">
        <v>401</v>
      </c>
      <c r="J22" s="92" t="s">
        <v>402</v>
      </c>
      <c r="K22" s="91">
        <v>12555</v>
      </c>
      <c r="L22" s="91" t="s">
        <v>348</v>
      </c>
      <c r="M22" s="92" t="s">
        <v>343</v>
      </c>
      <c r="N22" s="92"/>
      <c r="O22" s="93" t="s">
        <v>403</v>
      </c>
      <c r="P22" s="93" t="s">
        <v>394</v>
      </c>
    </row>
    <row r="23" spans="1:16" ht="12.75" customHeight="1" thickBot="1" x14ac:dyDescent="0.25">
      <c r="A23" s="26" t="str">
        <f t="shared" si="0"/>
        <v> ORI 126 </v>
      </c>
      <c r="B23" s="5" t="str">
        <f t="shared" si="1"/>
        <v>I</v>
      </c>
      <c r="C23" s="26">
        <f t="shared" si="2"/>
        <v>41165.4</v>
      </c>
      <c r="D23" s="29" t="str">
        <f t="shared" si="3"/>
        <v>vis</v>
      </c>
      <c r="E23" s="90">
        <f>VLOOKUP(C23,Active!C$21:E$967,3,FALSE)</f>
        <v>12565.005976665851</v>
      </c>
      <c r="F23" s="5" t="s">
        <v>237</v>
      </c>
      <c r="G23" s="29" t="str">
        <f t="shared" si="4"/>
        <v>41165.400</v>
      </c>
      <c r="H23" s="26">
        <f t="shared" si="5"/>
        <v>12565</v>
      </c>
      <c r="I23" s="91" t="s">
        <v>404</v>
      </c>
      <c r="J23" s="92" t="s">
        <v>405</v>
      </c>
      <c r="K23" s="91">
        <v>12565</v>
      </c>
      <c r="L23" s="91" t="s">
        <v>319</v>
      </c>
      <c r="M23" s="92" t="s">
        <v>343</v>
      </c>
      <c r="N23" s="92"/>
      <c r="O23" s="93" t="s">
        <v>370</v>
      </c>
      <c r="P23" s="93" t="s">
        <v>394</v>
      </c>
    </row>
    <row r="24" spans="1:16" ht="12.75" customHeight="1" thickBot="1" x14ac:dyDescent="0.25">
      <c r="A24" s="26" t="str">
        <f t="shared" si="0"/>
        <v> ORI 126 </v>
      </c>
      <c r="B24" s="5" t="str">
        <f t="shared" si="1"/>
        <v>I</v>
      </c>
      <c r="C24" s="26">
        <f t="shared" si="2"/>
        <v>41176.360999999997</v>
      </c>
      <c r="D24" s="29" t="str">
        <f t="shared" si="3"/>
        <v>vis</v>
      </c>
      <c r="E24" s="90">
        <f>VLOOKUP(C24,Active!C$21:E$967,3,FALSE)</f>
        <v>12579.000899628014</v>
      </c>
      <c r="F24" s="5" t="s">
        <v>237</v>
      </c>
      <c r="G24" s="29" t="str">
        <f t="shared" si="4"/>
        <v>41176.361</v>
      </c>
      <c r="H24" s="26">
        <f t="shared" si="5"/>
        <v>12579</v>
      </c>
      <c r="I24" s="91" t="s">
        <v>406</v>
      </c>
      <c r="J24" s="92" t="s">
        <v>407</v>
      </c>
      <c r="K24" s="91">
        <v>12579</v>
      </c>
      <c r="L24" s="91" t="s">
        <v>306</v>
      </c>
      <c r="M24" s="92" t="s">
        <v>343</v>
      </c>
      <c r="N24" s="92"/>
      <c r="O24" s="93" t="s">
        <v>370</v>
      </c>
      <c r="P24" s="93" t="s">
        <v>394</v>
      </c>
    </row>
    <row r="25" spans="1:16" ht="12.75" customHeight="1" thickBot="1" x14ac:dyDescent="0.25">
      <c r="A25" s="26" t="str">
        <f t="shared" si="0"/>
        <v> BBS 3 </v>
      </c>
      <c r="B25" s="5" t="str">
        <f t="shared" si="1"/>
        <v>I</v>
      </c>
      <c r="C25" s="26">
        <f t="shared" si="2"/>
        <v>41490.427000000003</v>
      </c>
      <c r="D25" s="29" t="str">
        <f t="shared" si="3"/>
        <v>vis</v>
      </c>
      <c r="E25" s="90">
        <f>VLOOKUP(C25,Active!C$21:E$967,3,FALSE)</f>
        <v>12979.998023525159</v>
      </c>
      <c r="F25" s="5" t="s">
        <v>237</v>
      </c>
      <c r="G25" s="29" t="str">
        <f t="shared" si="4"/>
        <v>41490.427</v>
      </c>
      <c r="H25" s="26">
        <f t="shared" si="5"/>
        <v>12980</v>
      </c>
      <c r="I25" s="91" t="s">
        <v>416</v>
      </c>
      <c r="J25" s="92" t="s">
        <v>417</v>
      </c>
      <c r="K25" s="91">
        <v>12980</v>
      </c>
      <c r="L25" s="91" t="s">
        <v>288</v>
      </c>
      <c r="M25" s="92" t="s">
        <v>343</v>
      </c>
      <c r="N25" s="92"/>
      <c r="O25" s="93" t="s">
        <v>403</v>
      </c>
      <c r="P25" s="93" t="s">
        <v>418</v>
      </c>
    </row>
    <row r="26" spans="1:16" ht="12.75" customHeight="1" thickBot="1" x14ac:dyDescent="0.25">
      <c r="A26" s="26" t="str">
        <f t="shared" si="0"/>
        <v> BBS 3 </v>
      </c>
      <c r="B26" s="5" t="str">
        <f t="shared" si="1"/>
        <v>I</v>
      </c>
      <c r="C26" s="26">
        <f t="shared" si="2"/>
        <v>41493.56</v>
      </c>
      <c r="D26" s="29" t="str">
        <f t="shared" si="3"/>
        <v>vis</v>
      </c>
      <c r="E26" s="90">
        <f>VLOOKUP(C26,Active!C$21:E$967,3,FALSE)</f>
        <v>12983.998214533316</v>
      </c>
      <c r="F26" s="5" t="s">
        <v>237</v>
      </c>
      <c r="G26" s="29" t="str">
        <f t="shared" si="4"/>
        <v>41493.560</v>
      </c>
      <c r="H26" s="26">
        <f t="shared" si="5"/>
        <v>12984</v>
      </c>
      <c r="I26" s="91" t="s">
        <v>419</v>
      </c>
      <c r="J26" s="92" t="s">
        <v>420</v>
      </c>
      <c r="K26" s="91">
        <v>12984</v>
      </c>
      <c r="L26" s="91" t="s">
        <v>354</v>
      </c>
      <c r="M26" s="92" t="s">
        <v>343</v>
      </c>
      <c r="N26" s="92"/>
      <c r="O26" s="93" t="s">
        <v>403</v>
      </c>
      <c r="P26" s="93" t="s">
        <v>418</v>
      </c>
    </row>
    <row r="27" spans="1:16" ht="12.75" customHeight="1" thickBot="1" x14ac:dyDescent="0.25">
      <c r="A27" s="26" t="str">
        <f t="shared" si="0"/>
        <v> BBS 4 </v>
      </c>
      <c r="B27" s="5" t="str">
        <f t="shared" si="1"/>
        <v>I</v>
      </c>
      <c r="C27" s="26">
        <f t="shared" si="2"/>
        <v>41504.527000000002</v>
      </c>
      <c r="D27" s="29" t="str">
        <f t="shared" si="3"/>
        <v>vis</v>
      </c>
      <c r="E27" s="90">
        <f>VLOOKUP(C27,Active!C$21:E$967,3,FALSE)</f>
        <v>12998.000798250692</v>
      </c>
      <c r="F27" s="5" t="s">
        <v>237</v>
      </c>
      <c r="G27" s="29" t="str">
        <f t="shared" si="4"/>
        <v>41504.527</v>
      </c>
      <c r="H27" s="26">
        <f t="shared" si="5"/>
        <v>12998</v>
      </c>
      <c r="I27" s="91" t="s">
        <v>421</v>
      </c>
      <c r="J27" s="92" t="s">
        <v>422</v>
      </c>
      <c r="K27" s="91">
        <v>12998</v>
      </c>
      <c r="L27" s="91" t="s">
        <v>306</v>
      </c>
      <c r="M27" s="92" t="s">
        <v>343</v>
      </c>
      <c r="N27" s="92"/>
      <c r="O27" s="93" t="s">
        <v>403</v>
      </c>
      <c r="P27" s="93" t="s">
        <v>423</v>
      </c>
    </row>
    <row r="28" spans="1:16" ht="12.75" customHeight="1" thickBot="1" x14ac:dyDescent="0.25">
      <c r="A28" s="26" t="str">
        <f t="shared" si="0"/>
        <v> BBS 4 </v>
      </c>
      <c r="B28" s="5" t="str">
        <f t="shared" si="1"/>
        <v>I</v>
      </c>
      <c r="C28" s="26">
        <f t="shared" si="2"/>
        <v>41522.544000000002</v>
      </c>
      <c r="D28" s="29" t="str">
        <f t="shared" si="3"/>
        <v>vis</v>
      </c>
      <c r="E28" s="90">
        <f>VLOOKUP(C28,Active!C$21:E$967,3,FALSE)</f>
        <v>13021.00476933083</v>
      </c>
      <c r="F28" s="5" t="s">
        <v>237</v>
      </c>
      <c r="G28" s="29" t="str">
        <f t="shared" si="4"/>
        <v>41522.544</v>
      </c>
      <c r="H28" s="26">
        <f t="shared" si="5"/>
        <v>13021</v>
      </c>
      <c r="I28" s="91" t="s">
        <v>424</v>
      </c>
      <c r="J28" s="92" t="s">
        <v>425</v>
      </c>
      <c r="K28" s="91">
        <v>13021</v>
      </c>
      <c r="L28" s="91" t="s">
        <v>362</v>
      </c>
      <c r="M28" s="92" t="s">
        <v>343</v>
      </c>
      <c r="N28" s="92"/>
      <c r="O28" s="93" t="s">
        <v>403</v>
      </c>
      <c r="P28" s="93" t="s">
        <v>423</v>
      </c>
    </row>
    <row r="29" spans="1:16" ht="12.75" customHeight="1" thickBot="1" x14ac:dyDescent="0.25">
      <c r="A29" s="26" t="str">
        <f t="shared" si="0"/>
        <v> BBS 6 </v>
      </c>
      <c r="B29" s="5" t="str">
        <f t="shared" si="1"/>
        <v>I</v>
      </c>
      <c r="C29" s="26">
        <f t="shared" si="2"/>
        <v>41595.377</v>
      </c>
      <c r="D29" s="29" t="str">
        <f t="shared" si="3"/>
        <v>vis</v>
      </c>
      <c r="E29" s="90">
        <f>VLOOKUP(C29,Active!C$21:E$967,3,FALSE)</f>
        <v>13113.997399939683</v>
      </c>
      <c r="F29" s="5" t="s">
        <v>237</v>
      </c>
      <c r="G29" s="29" t="str">
        <f t="shared" si="4"/>
        <v>41595.377</v>
      </c>
      <c r="H29" s="26">
        <f t="shared" si="5"/>
        <v>13114</v>
      </c>
      <c r="I29" s="91" t="s">
        <v>431</v>
      </c>
      <c r="J29" s="92" t="s">
        <v>432</v>
      </c>
      <c r="K29" s="91">
        <v>13114</v>
      </c>
      <c r="L29" s="91" t="s">
        <v>288</v>
      </c>
      <c r="M29" s="92" t="s">
        <v>343</v>
      </c>
      <c r="N29" s="92"/>
      <c r="O29" s="93" t="s">
        <v>370</v>
      </c>
      <c r="P29" s="93" t="s">
        <v>433</v>
      </c>
    </row>
    <row r="30" spans="1:16" ht="12.75" customHeight="1" thickBot="1" x14ac:dyDescent="0.25">
      <c r="A30" s="26" t="str">
        <f t="shared" si="0"/>
        <v> BBS 6 </v>
      </c>
      <c r="B30" s="5" t="str">
        <f t="shared" si="1"/>
        <v>I</v>
      </c>
      <c r="C30" s="26">
        <f t="shared" si="2"/>
        <v>41628.275999999998</v>
      </c>
      <c r="D30" s="29" t="str">
        <f t="shared" si="3"/>
        <v>vis</v>
      </c>
      <c r="E30" s="90">
        <f>VLOOKUP(C30,Active!C$21:E$967,3,FALSE)</f>
        <v>13156.002597506726</v>
      </c>
      <c r="F30" s="5" t="s">
        <v>237</v>
      </c>
      <c r="G30" s="29" t="str">
        <f t="shared" si="4"/>
        <v>41628.276</v>
      </c>
      <c r="H30" s="26">
        <f t="shared" si="5"/>
        <v>13156</v>
      </c>
      <c r="I30" s="91" t="s">
        <v>434</v>
      </c>
      <c r="J30" s="92" t="s">
        <v>435</v>
      </c>
      <c r="K30" s="91">
        <v>13156</v>
      </c>
      <c r="L30" s="91" t="s">
        <v>342</v>
      </c>
      <c r="M30" s="92" t="s">
        <v>343</v>
      </c>
      <c r="N30" s="92"/>
      <c r="O30" s="93" t="s">
        <v>370</v>
      </c>
      <c r="P30" s="93" t="s">
        <v>433</v>
      </c>
    </row>
    <row r="31" spans="1:16" ht="12.75" customHeight="1" thickBot="1" x14ac:dyDescent="0.25">
      <c r="A31" s="26" t="str">
        <f t="shared" si="0"/>
        <v> BBS 11 </v>
      </c>
      <c r="B31" s="5" t="str">
        <f t="shared" si="1"/>
        <v>I</v>
      </c>
      <c r="C31" s="26">
        <f t="shared" si="2"/>
        <v>41927.457999999999</v>
      </c>
      <c r="D31" s="29" t="str">
        <f t="shared" si="3"/>
        <v>vis</v>
      </c>
      <c r="E31" s="90">
        <f>VLOOKUP(C31,Active!C$21:E$967,3,FALSE)</f>
        <v>13537.99594133189</v>
      </c>
      <c r="F31" s="5" t="s">
        <v>237</v>
      </c>
      <c r="G31" s="29" t="str">
        <f t="shared" si="4"/>
        <v>41927.458</v>
      </c>
      <c r="H31" s="26">
        <f t="shared" si="5"/>
        <v>13538</v>
      </c>
      <c r="I31" s="91" t="s">
        <v>443</v>
      </c>
      <c r="J31" s="92" t="s">
        <v>444</v>
      </c>
      <c r="K31" s="91">
        <v>13538</v>
      </c>
      <c r="L31" s="91" t="s">
        <v>273</v>
      </c>
      <c r="M31" s="92" t="s">
        <v>343</v>
      </c>
      <c r="N31" s="92"/>
      <c r="O31" s="93" t="s">
        <v>445</v>
      </c>
      <c r="P31" s="93" t="s">
        <v>446</v>
      </c>
    </row>
    <row r="32" spans="1:16" ht="12.75" customHeight="1" thickBot="1" x14ac:dyDescent="0.25">
      <c r="A32" s="26" t="str">
        <f t="shared" si="0"/>
        <v> BBS 11 </v>
      </c>
      <c r="B32" s="5" t="str">
        <f t="shared" si="1"/>
        <v>I</v>
      </c>
      <c r="C32" s="26">
        <f t="shared" si="2"/>
        <v>41931.368999999999</v>
      </c>
      <c r="D32" s="29" t="str">
        <f t="shared" si="3"/>
        <v>vis</v>
      </c>
      <c r="E32" s="90">
        <f>VLOOKUP(C32,Active!C$21:E$967,3,FALSE)</f>
        <v>13542.98947693129</v>
      </c>
      <c r="F32" s="5" t="s">
        <v>237</v>
      </c>
      <c r="G32" s="29" t="str">
        <f t="shared" si="4"/>
        <v>41931.369</v>
      </c>
      <c r="H32" s="26">
        <f t="shared" si="5"/>
        <v>13543</v>
      </c>
      <c r="I32" s="91" t="s">
        <v>447</v>
      </c>
      <c r="J32" s="92" t="s">
        <v>448</v>
      </c>
      <c r="K32" s="91">
        <v>13543</v>
      </c>
      <c r="L32" s="91" t="s">
        <v>449</v>
      </c>
      <c r="M32" s="92" t="s">
        <v>343</v>
      </c>
      <c r="N32" s="92"/>
      <c r="O32" s="93" t="s">
        <v>450</v>
      </c>
      <c r="P32" s="93" t="s">
        <v>446</v>
      </c>
    </row>
    <row r="33" spans="1:16" ht="12.75" customHeight="1" thickBot="1" x14ac:dyDescent="0.25">
      <c r="A33" s="26" t="str">
        <f t="shared" si="0"/>
        <v> BBS 11 </v>
      </c>
      <c r="B33" s="5" t="str">
        <f t="shared" si="1"/>
        <v>I</v>
      </c>
      <c r="C33" s="26">
        <f t="shared" si="2"/>
        <v>41931.385000000002</v>
      </c>
      <c r="D33" s="29" t="str">
        <f t="shared" si="3"/>
        <v>vis</v>
      </c>
      <c r="E33" s="90">
        <f>VLOOKUP(C33,Active!C$21:E$967,3,FALSE)</f>
        <v>13543.009905611834</v>
      </c>
      <c r="F33" s="5" t="s">
        <v>237</v>
      </c>
      <c r="G33" s="29" t="str">
        <f t="shared" si="4"/>
        <v>41931.385</v>
      </c>
      <c r="H33" s="26">
        <f t="shared" si="5"/>
        <v>13543</v>
      </c>
      <c r="I33" s="91" t="s">
        <v>451</v>
      </c>
      <c r="J33" s="92" t="s">
        <v>452</v>
      </c>
      <c r="K33" s="91">
        <v>13543</v>
      </c>
      <c r="L33" s="91" t="s">
        <v>453</v>
      </c>
      <c r="M33" s="92" t="s">
        <v>343</v>
      </c>
      <c r="N33" s="92"/>
      <c r="O33" s="93" t="s">
        <v>445</v>
      </c>
      <c r="P33" s="93" t="s">
        <v>446</v>
      </c>
    </row>
    <row r="34" spans="1:16" ht="12.75" customHeight="1" thickBot="1" x14ac:dyDescent="0.25">
      <c r="A34" s="26" t="str">
        <f t="shared" si="0"/>
        <v> BBS 12 </v>
      </c>
      <c r="B34" s="5" t="str">
        <f t="shared" si="1"/>
        <v>I</v>
      </c>
      <c r="C34" s="26">
        <f t="shared" si="2"/>
        <v>41982.29</v>
      </c>
      <c r="D34" s="29" t="str">
        <f t="shared" si="3"/>
        <v>vis</v>
      </c>
      <c r="E34" s="90">
        <f>VLOOKUP(C34,Active!C$21:E$967,3,FALSE)</f>
        <v>13608.005029541147</v>
      </c>
      <c r="F34" s="5" t="s">
        <v>237</v>
      </c>
      <c r="G34" s="29" t="str">
        <f t="shared" si="4"/>
        <v>41982.290</v>
      </c>
      <c r="H34" s="26">
        <f t="shared" si="5"/>
        <v>13608</v>
      </c>
      <c r="I34" s="91" t="s">
        <v>457</v>
      </c>
      <c r="J34" s="92" t="s">
        <v>458</v>
      </c>
      <c r="K34" s="91">
        <v>13608</v>
      </c>
      <c r="L34" s="91" t="s">
        <v>362</v>
      </c>
      <c r="M34" s="92" t="s">
        <v>343</v>
      </c>
      <c r="N34" s="92"/>
      <c r="O34" s="93" t="s">
        <v>445</v>
      </c>
      <c r="P34" s="93" t="s">
        <v>459</v>
      </c>
    </row>
    <row r="35" spans="1:16" ht="12.75" customHeight="1" thickBot="1" x14ac:dyDescent="0.25">
      <c r="A35" s="26" t="str">
        <f t="shared" si="0"/>
        <v> BBS 12 </v>
      </c>
      <c r="B35" s="5" t="str">
        <f t="shared" si="1"/>
        <v>I</v>
      </c>
      <c r="C35" s="26">
        <f t="shared" si="2"/>
        <v>41989.326000000001</v>
      </c>
      <c r="D35" s="29" t="str">
        <f t="shared" si="3"/>
        <v>vis</v>
      </c>
      <c r="E35" s="90">
        <f>VLOOKUP(C35,Active!C$21:E$967,3,FALSE)</f>
        <v>13616.988541808443</v>
      </c>
      <c r="F35" s="5" t="s">
        <v>237</v>
      </c>
      <c r="G35" s="29" t="str">
        <f t="shared" si="4"/>
        <v>41989.326</v>
      </c>
      <c r="H35" s="26">
        <f t="shared" si="5"/>
        <v>13617</v>
      </c>
      <c r="I35" s="91" t="s">
        <v>460</v>
      </c>
      <c r="J35" s="92" t="s">
        <v>461</v>
      </c>
      <c r="K35" s="91">
        <v>13617</v>
      </c>
      <c r="L35" s="91" t="s">
        <v>462</v>
      </c>
      <c r="M35" s="92" t="s">
        <v>343</v>
      </c>
      <c r="N35" s="92"/>
      <c r="O35" s="93" t="s">
        <v>450</v>
      </c>
      <c r="P35" s="93" t="s">
        <v>459</v>
      </c>
    </row>
    <row r="36" spans="1:16" ht="12.75" customHeight="1" thickBot="1" x14ac:dyDescent="0.25">
      <c r="A36" s="26" t="str">
        <f t="shared" si="0"/>
        <v> BBS 16 </v>
      </c>
      <c r="B36" s="5" t="str">
        <f t="shared" si="1"/>
        <v>I</v>
      </c>
      <c r="C36" s="26">
        <f t="shared" si="2"/>
        <v>42201.599999999999</v>
      </c>
      <c r="D36" s="29" t="str">
        <f t="shared" si="3"/>
        <v>vis</v>
      </c>
      <c r="E36" s="90">
        <f>VLOOKUP(C36,Active!C$21:E$967,3,FALSE)</f>
        <v>13888.018400112558</v>
      </c>
      <c r="F36" s="5" t="s">
        <v>237</v>
      </c>
      <c r="G36" s="29" t="str">
        <f t="shared" si="4"/>
        <v>42201.600</v>
      </c>
      <c r="H36" s="26">
        <f t="shared" si="5"/>
        <v>13888</v>
      </c>
      <c r="I36" s="91" t="s">
        <v>463</v>
      </c>
      <c r="J36" s="92" t="s">
        <v>464</v>
      </c>
      <c r="K36" s="91">
        <v>13888</v>
      </c>
      <c r="L36" s="91" t="s">
        <v>465</v>
      </c>
      <c r="M36" s="92" t="s">
        <v>343</v>
      </c>
      <c r="N36" s="92"/>
      <c r="O36" s="93" t="s">
        <v>403</v>
      </c>
      <c r="P36" s="93" t="s">
        <v>466</v>
      </c>
    </row>
    <row r="37" spans="1:16" ht="12.75" customHeight="1" thickBot="1" x14ac:dyDescent="0.25">
      <c r="A37" s="26" t="str">
        <f t="shared" si="0"/>
        <v> BBS 17 </v>
      </c>
      <c r="B37" s="5" t="str">
        <f t="shared" si="1"/>
        <v>I</v>
      </c>
      <c r="C37" s="26">
        <f t="shared" si="2"/>
        <v>42267.37</v>
      </c>
      <c r="D37" s="29" t="str">
        <f t="shared" si="3"/>
        <v>vis</v>
      </c>
      <c r="E37" s="90">
        <f>VLOOKUP(C37,Active!C$21:E$967,3,FALSE)</f>
        <v>13971.993045055711</v>
      </c>
      <c r="F37" s="5" t="s">
        <v>237</v>
      </c>
      <c r="G37" s="29" t="str">
        <f t="shared" si="4"/>
        <v>42267.370</v>
      </c>
      <c r="H37" s="26">
        <f t="shared" si="5"/>
        <v>13972</v>
      </c>
      <c r="I37" s="91" t="s">
        <v>467</v>
      </c>
      <c r="J37" s="92" t="s">
        <v>468</v>
      </c>
      <c r="K37" s="91">
        <v>13972</v>
      </c>
      <c r="L37" s="91" t="s">
        <v>365</v>
      </c>
      <c r="M37" s="92" t="s">
        <v>343</v>
      </c>
      <c r="N37" s="92"/>
      <c r="O37" s="93" t="s">
        <v>370</v>
      </c>
      <c r="P37" s="93" t="s">
        <v>469</v>
      </c>
    </row>
    <row r="38" spans="1:16" ht="12.75" customHeight="1" thickBot="1" x14ac:dyDescent="0.25">
      <c r="A38" s="26" t="str">
        <f t="shared" si="0"/>
        <v> BBS 17 </v>
      </c>
      <c r="B38" s="5" t="str">
        <f t="shared" si="1"/>
        <v>I</v>
      </c>
      <c r="C38" s="26">
        <f t="shared" si="2"/>
        <v>42296.349000000002</v>
      </c>
      <c r="D38" s="29" t="str">
        <f t="shared" si="3"/>
        <v>vis</v>
      </c>
      <c r="E38" s="90">
        <f>VLOOKUP(C38,Active!C$21:E$967,3,FALSE)</f>
        <v>14008.99321589055</v>
      </c>
      <c r="F38" s="5" t="s">
        <v>237</v>
      </c>
      <c r="G38" s="29" t="str">
        <f t="shared" si="4"/>
        <v>42296.349</v>
      </c>
      <c r="H38" s="26">
        <f t="shared" si="5"/>
        <v>14009</v>
      </c>
      <c r="I38" s="91" t="s">
        <v>470</v>
      </c>
      <c r="J38" s="92" t="s">
        <v>471</v>
      </c>
      <c r="K38" s="91">
        <v>14009</v>
      </c>
      <c r="L38" s="91" t="s">
        <v>365</v>
      </c>
      <c r="M38" s="92" t="s">
        <v>343</v>
      </c>
      <c r="N38" s="92"/>
      <c r="O38" s="93" t="s">
        <v>370</v>
      </c>
      <c r="P38" s="93" t="s">
        <v>469</v>
      </c>
    </row>
    <row r="39" spans="1:16" ht="12.75" customHeight="1" thickBot="1" x14ac:dyDescent="0.25">
      <c r="A39" s="26" t="str">
        <f t="shared" si="0"/>
        <v> BBS 17 </v>
      </c>
      <c r="B39" s="5" t="str">
        <f t="shared" si="1"/>
        <v>I</v>
      </c>
      <c r="C39" s="26">
        <f t="shared" si="2"/>
        <v>42296.351999999999</v>
      </c>
      <c r="D39" s="29" t="str">
        <f t="shared" si="3"/>
        <v>vis</v>
      </c>
      <c r="E39" s="90">
        <f>VLOOKUP(C39,Active!C$21:E$967,3,FALSE)</f>
        <v>14008.997046268149</v>
      </c>
      <c r="F39" s="5" t="s">
        <v>237</v>
      </c>
      <c r="G39" s="29" t="str">
        <f t="shared" si="4"/>
        <v>42296.352</v>
      </c>
      <c r="H39" s="26">
        <f t="shared" si="5"/>
        <v>14009</v>
      </c>
      <c r="I39" s="91" t="s">
        <v>472</v>
      </c>
      <c r="J39" s="92" t="s">
        <v>473</v>
      </c>
      <c r="K39" s="91">
        <v>14009</v>
      </c>
      <c r="L39" s="91" t="s">
        <v>288</v>
      </c>
      <c r="M39" s="92" t="s">
        <v>343</v>
      </c>
      <c r="N39" s="92"/>
      <c r="O39" s="93" t="s">
        <v>403</v>
      </c>
      <c r="P39" s="93" t="s">
        <v>469</v>
      </c>
    </row>
    <row r="40" spans="1:16" ht="12.75" customHeight="1" thickBot="1" x14ac:dyDescent="0.25">
      <c r="A40" s="26" t="str">
        <f t="shared" si="0"/>
        <v> BBS 17 </v>
      </c>
      <c r="B40" s="5" t="str">
        <f t="shared" si="1"/>
        <v>I</v>
      </c>
      <c r="C40" s="26">
        <f t="shared" si="2"/>
        <v>42296.353000000003</v>
      </c>
      <c r="D40" s="29" t="str">
        <f t="shared" si="3"/>
        <v>vis</v>
      </c>
      <c r="E40" s="90">
        <f>VLOOKUP(C40,Active!C$21:E$967,3,FALSE)</f>
        <v>14008.998323060687</v>
      </c>
      <c r="F40" s="5" t="s">
        <v>237</v>
      </c>
      <c r="G40" s="29" t="str">
        <f t="shared" si="4"/>
        <v>42296.353</v>
      </c>
      <c r="H40" s="26">
        <f t="shared" si="5"/>
        <v>14009</v>
      </c>
      <c r="I40" s="91" t="s">
        <v>474</v>
      </c>
      <c r="J40" s="92" t="s">
        <v>475</v>
      </c>
      <c r="K40" s="91">
        <v>14009</v>
      </c>
      <c r="L40" s="91" t="s">
        <v>354</v>
      </c>
      <c r="M40" s="92" t="s">
        <v>343</v>
      </c>
      <c r="N40" s="92"/>
      <c r="O40" s="93" t="s">
        <v>450</v>
      </c>
      <c r="P40" s="93" t="s">
        <v>469</v>
      </c>
    </row>
    <row r="41" spans="1:16" ht="12.75" customHeight="1" thickBot="1" x14ac:dyDescent="0.25">
      <c r="A41" s="26" t="str">
        <f t="shared" si="0"/>
        <v> AVSJ 6.28 </v>
      </c>
      <c r="B41" s="5" t="str">
        <f t="shared" si="1"/>
        <v>I</v>
      </c>
      <c r="C41" s="26">
        <f t="shared" si="2"/>
        <v>42298.718000000001</v>
      </c>
      <c r="D41" s="29" t="str">
        <f t="shared" si="3"/>
        <v>vis</v>
      </c>
      <c r="E41" s="90">
        <f>VLOOKUP(C41,Active!C$21:E$967,3,FALSE)</f>
        <v>14012.017937402947</v>
      </c>
      <c r="F41" s="5" t="s">
        <v>237</v>
      </c>
      <c r="G41" s="29" t="str">
        <f t="shared" si="4"/>
        <v>42298.718</v>
      </c>
      <c r="H41" s="26">
        <f t="shared" si="5"/>
        <v>14012</v>
      </c>
      <c r="I41" s="91" t="s">
        <v>476</v>
      </c>
      <c r="J41" s="92" t="s">
        <v>477</v>
      </c>
      <c r="K41" s="91">
        <v>14012</v>
      </c>
      <c r="L41" s="91" t="s">
        <v>465</v>
      </c>
      <c r="M41" s="92" t="s">
        <v>343</v>
      </c>
      <c r="N41" s="92"/>
      <c r="O41" s="93" t="s">
        <v>478</v>
      </c>
      <c r="P41" s="93" t="s">
        <v>479</v>
      </c>
    </row>
    <row r="42" spans="1:16" ht="12.75" customHeight="1" thickBot="1" x14ac:dyDescent="0.25">
      <c r="A42" s="26" t="str">
        <f t="shared" si="0"/>
        <v> BBS 17 </v>
      </c>
      <c r="B42" s="5" t="str">
        <f t="shared" si="1"/>
        <v>I</v>
      </c>
      <c r="C42" s="26">
        <f t="shared" si="2"/>
        <v>42303.396000000001</v>
      </c>
      <c r="D42" s="29" t="str">
        <f t="shared" si="3"/>
        <v>vis</v>
      </c>
      <c r="E42" s="90">
        <f>VLOOKUP(C42,Active!C$21:E$967,3,FALSE)</f>
        <v>14017.990772875715</v>
      </c>
      <c r="F42" s="5" t="str">
        <f>LEFT(M42,1)</f>
        <v>V</v>
      </c>
      <c r="G42" s="29" t="str">
        <f t="shared" si="4"/>
        <v>42303.396</v>
      </c>
      <c r="H42" s="26">
        <f t="shared" si="5"/>
        <v>14018</v>
      </c>
      <c r="I42" s="91" t="s">
        <v>480</v>
      </c>
      <c r="J42" s="92" t="s">
        <v>481</v>
      </c>
      <c r="K42" s="91">
        <v>14018</v>
      </c>
      <c r="L42" s="91" t="s">
        <v>330</v>
      </c>
      <c r="M42" s="92" t="s">
        <v>343</v>
      </c>
      <c r="N42" s="92"/>
      <c r="O42" s="93" t="s">
        <v>370</v>
      </c>
      <c r="P42" s="93" t="s">
        <v>469</v>
      </c>
    </row>
    <row r="43" spans="1:16" ht="12.75" customHeight="1" thickBot="1" x14ac:dyDescent="0.25">
      <c r="A43" s="26" t="str">
        <f t="shared" si="0"/>
        <v> BBS 17 </v>
      </c>
      <c r="B43" s="5" t="str">
        <f t="shared" si="1"/>
        <v>I</v>
      </c>
      <c r="C43" s="26">
        <f t="shared" si="2"/>
        <v>42303.402999999998</v>
      </c>
      <c r="D43" s="29" t="str">
        <f t="shared" si="3"/>
        <v>vis</v>
      </c>
      <c r="E43" s="90">
        <f>VLOOKUP(C43,Active!C$21:E$967,3,FALSE)</f>
        <v>14017.999710423448</v>
      </c>
      <c r="F43" s="5" t="str">
        <f>LEFT(M43,1)</f>
        <v>V</v>
      </c>
      <c r="G43" s="29" t="str">
        <f t="shared" si="4"/>
        <v>42303.403</v>
      </c>
      <c r="H43" s="26">
        <f t="shared" si="5"/>
        <v>14018</v>
      </c>
      <c r="I43" s="91" t="s">
        <v>482</v>
      </c>
      <c r="J43" s="92" t="s">
        <v>483</v>
      </c>
      <c r="K43" s="91">
        <v>14018</v>
      </c>
      <c r="L43" s="91" t="s">
        <v>484</v>
      </c>
      <c r="M43" s="92" t="s">
        <v>343</v>
      </c>
      <c r="N43" s="92"/>
      <c r="O43" s="93" t="s">
        <v>445</v>
      </c>
      <c r="P43" s="93" t="s">
        <v>469</v>
      </c>
    </row>
    <row r="44" spans="1:16" ht="12.75" customHeight="1" thickBot="1" x14ac:dyDescent="0.25">
      <c r="A44" s="26" t="str">
        <f t="shared" si="0"/>
        <v> AVSJ 6.28 </v>
      </c>
      <c r="B44" s="5" t="str">
        <f t="shared" si="1"/>
        <v>I</v>
      </c>
      <c r="C44" s="26">
        <f t="shared" si="2"/>
        <v>42309.665999999997</v>
      </c>
      <c r="D44" s="29" t="str">
        <f t="shared" si="3"/>
        <v>vis</v>
      </c>
      <c r="E44" s="90">
        <f>VLOOKUP(C44,Active!C$21:E$967,3,FALSE)</f>
        <v>14025.996262062172</v>
      </c>
      <c r="F44" s="5" t="str">
        <f>LEFT(M44,1)</f>
        <v>V</v>
      </c>
      <c r="G44" s="29" t="str">
        <f t="shared" si="4"/>
        <v>42309.666</v>
      </c>
      <c r="H44" s="26">
        <f t="shared" si="5"/>
        <v>14026</v>
      </c>
      <c r="I44" s="91" t="s">
        <v>485</v>
      </c>
      <c r="J44" s="92" t="s">
        <v>486</v>
      </c>
      <c r="K44" s="91">
        <v>14026</v>
      </c>
      <c r="L44" s="91" t="s">
        <v>273</v>
      </c>
      <c r="M44" s="92" t="s">
        <v>343</v>
      </c>
      <c r="N44" s="92"/>
      <c r="O44" s="93" t="s">
        <v>430</v>
      </c>
      <c r="P44" s="93" t="s">
        <v>479</v>
      </c>
    </row>
    <row r="45" spans="1:16" ht="12.75" customHeight="1" thickBot="1" x14ac:dyDescent="0.25">
      <c r="A45" s="26" t="str">
        <f t="shared" si="0"/>
        <v> AVSJ 6.28 </v>
      </c>
      <c r="B45" s="5" t="str">
        <f t="shared" si="1"/>
        <v>I</v>
      </c>
      <c r="C45" s="26">
        <f t="shared" si="2"/>
        <v>42320.631000000001</v>
      </c>
      <c r="D45" s="29" t="str">
        <f t="shared" si="3"/>
        <v>vis</v>
      </c>
      <c r="E45" s="90">
        <f>VLOOKUP(C45,Active!C$21:E$967,3,FALSE)</f>
        <v>14039.996292194481</v>
      </c>
      <c r="F45" s="5" t="str">
        <f>LEFT(M45,1)</f>
        <v>V</v>
      </c>
      <c r="G45" s="29" t="str">
        <f t="shared" si="4"/>
        <v>42320.631</v>
      </c>
      <c r="H45" s="26">
        <f t="shared" si="5"/>
        <v>14040</v>
      </c>
      <c r="I45" s="91" t="s">
        <v>487</v>
      </c>
      <c r="J45" s="92" t="s">
        <v>488</v>
      </c>
      <c r="K45" s="91">
        <v>14040</v>
      </c>
      <c r="L45" s="91" t="s">
        <v>273</v>
      </c>
      <c r="M45" s="92" t="s">
        <v>343</v>
      </c>
      <c r="N45" s="92"/>
      <c r="O45" s="93" t="s">
        <v>489</v>
      </c>
      <c r="P45" s="93" t="s">
        <v>479</v>
      </c>
    </row>
    <row r="46" spans="1:16" ht="12.75" customHeight="1" thickBot="1" x14ac:dyDescent="0.25">
      <c r="A46" s="26" t="str">
        <f t="shared" si="0"/>
        <v> BBS 18 </v>
      </c>
      <c r="B46" s="5" t="str">
        <f t="shared" si="1"/>
        <v>I</v>
      </c>
      <c r="C46" s="26">
        <f t="shared" si="2"/>
        <v>42354.305</v>
      </c>
      <c r="D46" s="29" t="str">
        <f t="shared" si="3"/>
        <v>vis</v>
      </c>
      <c r="E46" s="90">
        <f>VLOOKUP(C46,Active!C$21:E$967,3,FALSE)</f>
        <v>14082.991003975163</v>
      </c>
      <c r="F46" s="5" t="str">
        <f>LEFT(M46,1)</f>
        <v>V</v>
      </c>
      <c r="G46" s="29" t="str">
        <f t="shared" si="4"/>
        <v>42354.305</v>
      </c>
      <c r="H46" s="26">
        <f t="shared" si="5"/>
        <v>14083</v>
      </c>
      <c r="I46" s="91" t="s">
        <v>490</v>
      </c>
      <c r="J46" s="92" t="s">
        <v>491</v>
      </c>
      <c r="K46" s="91">
        <v>14083</v>
      </c>
      <c r="L46" s="91" t="s">
        <v>330</v>
      </c>
      <c r="M46" s="92" t="s">
        <v>343</v>
      </c>
      <c r="N46" s="92"/>
      <c r="O46" s="93" t="s">
        <v>445</v>
      </c>
      <c r="P46" s="93" t="s">
        <v>492</v>
      </c>
    </row>
    <row r="47" spans="1:16" ht="12.75" customHeight="1" thickBot="1" x14ac:dyDescent="0.25">
      <c r="A47" s="26" t="str">
        <f t="shared" si="0"/>
        <v> AVSJ 6.28 </v>
      </c>
      <c r="B47" s="5" t="str">
        <f t="shared" si="1"/>
        <v>I</v>
      </c>
      <c r="C47" s="26">
        <f t="shared" si="2"/>
        <v>42360.574999999997</v>
      </c>
      <c r="D47" s="29" t="str">
        <f t="shared" si="3"/>
        <v>vis</v>
      </c>
      <c r="E47" s="90">
        <f>VLOOKUP(C47,Active!C$21:E$967,3,FALSE)</f>
        <v>14090.996493161621</v>
      </c>
      <c r="F47" s="5" t="s">
        <v>237</v>
      </c>
      <c r="G47" s="29" t="str">
        <f t="shared" si="4"/>
        <v>42360.575</v>
      </c>
      <c r="H47" s="26">
        <f t="shared" si="5"/>
        <v>14091</v>
      </c>
      <c r="I47" s="91" t="s">
        <v>493</v>
      </c>
      <c r="J47" s="92" t="s">
        <v>494</v>
      </c>
      <c r="K47" s="91">
        <v>14091</v>
      </c>
      <c r="L47" s="91" t="s">
        <v>273</v>
      </c>
      <c r="M47" s="92" t="s">
        <v>343</v>
      </c>
      <c r="N47" s="92"/>
      <c r="O47" s="93" t="s">
        <v>344</v>
      </c>
      <c r="P47" s="93" t="s">
        <v>479</v>
      </c>
    </row>
    <row r="48" spans="1:16" ht="12.75" customHeight="1" thickBot="1" x14ac:dyDescent="0.25">
      <c r="A48" s="26" t="str">
        <f t="shared" si="0"/>
        <v> BBS 18 </v>
      </c>
      <c r="B48" s="5" t="str">
        <f t="shared" si="1"/>
        <v>I</v>
      </c>
      <c r="C48" s="26">
        <f t="shared" si="2"/>
        <v>42365.267999999996</v>
      </c>
      <c r="D48" s="29" t="str">
        <f t="shared" si="3"/>
        <v>vis</v>
      </c>
      <c r="E48" s="90">
        <f>VLOOKUP(C48,Active!C$21:E$967,3,FALSE)</f>
        <v>14096.988480522396</v>
      </c>
      <c r="F48" s="5" t="s">
        <v>237</v>
      </c>
      <c r="G48" s="29" t="str">
        <f t="shared" si="4"/>
        <v>42365.268</v>
      </c>
      <c r="H48" s="26">
        <f t="shared" si="5"/>
        <v>14097</v>
      </c>
      <c r="I48" s="91" t="s">
        <v>495</v>
      </c>
      <c r="J48" s="92" t="s">
        <v>496</v>
      </c>
      <c r="K48" s="91">
        <v>14097</v>
      </c>
      <c r="L48" s="91" t="s">
        <v>462</v>
      </c>
      <c r="M48" s="92" t="s">
        <v>343</v>
      </c>
      <c r="N48" s="92"/>
      <c r="O48" s="93" t="s">
        <v>370</v>
      </c>
      <c r="P48" s="93" t="s">
        <v>492</v>
      </c>
    </row>
    <row r="49" spans="1:16" ht="12.75" customHeight="1" thickBot="1" x14ac:dyDescent="0.25">
      <c r="A49" s="26" t="str">
        <f t="shared" si="0"/>
        <v> BBS 18 </v>
      </c>
      <c r="B49" s="5" t="str">
        <f t="shared" si="1"/>
        <v>I</v>
      </c>
      <c r="C49" s="26">
        <f t="shared" si="2"/>
        <v>42365.27</v>
      </c>
      <c r="D49" s="29" t="str">
        <f t="shared" si="3"/>
        <v>vis</v>
      </c>
      <c r="E49" s="90">
        <f>VLOOKUP(C49,Active!C$21:E$967,3,FALSE)</f>
        <v>14096.991034107463</v>
      </c>
      <c r="F49" s="5" t="s">
        <v>237</v>
      </c>
      <c r="G49" s="29" t="str">
        <f t="shared" si="4"/>
        <v>42365.270</v>
      </c>
      <c r="H49" s="26">
        <f t="shared" si="5"/>
        <v>14097</v>
      </c>
      <c r="I49" s="91" t="s">
        <v>497</v>
      </c>
      <c r="J49" s="92" t="s">
        <v>498</v>
      </c>
      <c r="K49" s="91">
        <v>14097</v>
      </c>
      <c r="L49" s="91" t="s">
        <v>330</v>
      </c>
      <c r="M49" s="92" t="s">
        <v>343</v>
      </c>
      <c r="N49" s="92"/>
      <c r="O49" s="93" t="s">
        <v>403</v>
      </c>
      <c r="P49" s="93" t="s">
        <v>492</v>
      </c>
    </row>
    <row r="50" spans="1:16" ht="12.75" customHeight="1" thickBot="1" x14ac:dyDescent="0.25">
      <c r="A50" s="26" t="str">
        <f t="shared" si="0"/>
        <v> BBS 19 </v>
      </c>
      <c r="B50" s="5" t="str">
        <f t="shared" si="1"/>
        <v>I</v>
      </c>
      <c r="C50" s="26">
        <f t="shared" si="2"/>
        <v>42405.214</v>
      </c>
      <c r="D50" s="29" t="str">
        <f t="shared" si="3"/>
        <v>vis</v>
      </c>
      <c r="E50" s="90">
        <f>VLOOKUP(C50,Active!C$21:E$967,3,FALSE)</f>
        <v>14147.991235074613</v>
      </c>
      <c r="F50" s="5" t="s">
        <v>237</v>
      </c>
      <c r="G50" s="29" t="str">
        <f t="shared" si="4"/>
        <v>42405.214</v>
      </c>
      <c r="H50" s="26">
        <f t="shared" si="5"/>
        <v>14148</v>
      </c>
      <c r="I50" s="91" t="s">
        <v>499</v>
      </c>
      <c r="J50" s="92" t="s">
        <v>500</v>
      </c>
      <c r="K50" s="91">
        <v>14148</v>
      </c>
      <c r="L50" s="91" t="s">
        <v>330</v>
      </c>
      <c r="M50" s="92" t="s">
        <v>343</v>
      </c>
      <c r="N50" s="92"/>
      <c r="O50" s="93" t="s">
        <v>370</v>
      </c>
      <c r="P50" s="93" t="s">
        <v>501</v>
      </c>
    </row>
    <row r="51" spans="1:16" ht="12.75" customHeight="1" thickBot="1" x14ac:dyDescent="0.25">
      <c r="A51" s="26" t="str">
        <f t="shared" si="0"/>
        <v> BBS 20 </v>
      </c>
      <c r="B51" s="5" t="str">
        <f t="shared" si="1"/>
        <v>I</v>
      </c>
      <c r="C51" s="26">
        <f t="shared" si="2"/>
        <v>42423.233999999997</v>
      </c>
      <c r="D51" s="29" t="str">
        <f t="shared" si="3"/>
        <v>vis</v>
      </c>
      <c r="E51" s="90">
        <f>VLOOKUP(C51,Active!C$21:E$967,3,FALSE)</f>
        <v>14170.999036532347</v>
      </c>
      <c r="F51" s="5" t="s">
        <v>237</v>
      </c>
      <c r="G51" s="29" t="str">
        <f t="shared" si="4"/>
        <v>42423.234</v>
      </c>
      <c r="H51" s="26">
        <f t="shared" si="5"/>
        <v>14171</v>
      </c>
      <c r="I51" s="91" t="s">
        <v>502</v>
      </c>
      <c r="J51" s="92" t="s">
        <v>503</v>
      </c>
      <c r="K51" s="91">
        <v>14171</v>
      </c>
      <c r="L51" s="91" t="s">
        <v>354</v>
      </c>
      <c r="M51" s="92" t="s">
        <v>343</v>
      </c>
      <c r="N51" s="92"/>
      <c r="O51" s="93" t="s">
        <v>403</v>
      </c>
      <c r="P51" s="93" t="s">
        <v>504</v>
      </c>
    </row>
    <row r="52" spans="1:16" ht="12.75" customHeight="1" thickBot="1" x14ac:dyDescent="0.25">
      <c r="A52" s="26" t="str">
        <f t="shared" si="0"/>
        <v> BBS 23 </v>
      </c>
      <c r="B52" s="5" t="str">
        <f t="shared" si="1"/>
        <v>I</v>
      </c>
      <c r="C52" s="26">
        <f t="shared" si="2"/>
        <v>42566.563999999998</v>
      </c>
      <c r="D52" s="29" t="str">
        <f t="shared" si="3"/>
        <v>vis</v>
      </c>
      <c r="E52" s="90">
        <f>VLOOKUP(C52,Active!C$21:E$967,3,FALSE)</f>
        <v>14354.001710391274</v>
      </c>
      <c r="F52" s="5" t="s">
        <v>237</v>
      </c>
      <c r="G52" s="29" t="str">
        <f t="shared" si="4"/>
        <v>42566.564</v>
      </c>
      <c r="H52" s="26">
        <f t="shared" si="5"/>
        <v>14354</v>
      </c>
      <c r="I52" s="91" t="s">
        <v>505</v>
      </c>
      <c r="J52" s="92" t="s">
        <v>506</v>
      </c>
      <c r="K52" s="91">
        <v>14354</v>
      </c>
      <c r="L52" s="91" t="s">
        <v>306</v>
      </c>
      <c r="M52" s="92" t="s">
        <v>343</v>
      </c>
      <c r="N52" s="92"/>
      <c r="O52" s="93" t="s">
        <v>403</v>
      </c>
      <c r="P52" s="93" t="s">
        <v>507</v>
      </c>
    </row>
    <row r="53" spans="1:16" ht="12.75" customHeight="1" thickBot="1" x14ac:dyDescent="0.25">
      <c r="A53" s="26" t="str">
        <f t="shared" si="0"/>
        <v> AVSJ 7.34 </v>
      </c>
      <c r="B53" s="5" t="str">
        <f t="shared" si="1"/>
        <v>I</v>
      </c>
      <c r="C53" s="26">
        <f t="shared" si="2"/>
        <v>42583.796999999999</v>
      </c>
      <c r="D53" s="29" t="str">
        <f t="shared" si="3"/>
        <v>vis</v>
      </c>
      <c r="E53" s="90">
        <f>VLOOKUP(C53,Active!C$21:E$967,3,FALSE)</f>
        <v>14376.004676124971</v>
      </c>
      <c r="F53" s="5" t="s">
        <v>237</v>
      </c>
      <c r="G53" s="29" t="str">
        <f t="shared" si="4"/>
        <v>42583.797</v>
      </c>
      <c r="H53" s="26">
        <f t="shared" si="5"/>
        <v>14376</v>
      </c>
      <c r="I53" s="91" t="s">
        <v>508</v>
      </c>
      <c r="J53" s="92" t="s">
        <v>509</v>
      </c>
      <c r="K53" s="91">
        <v>14376</v>
      </c>
      <c r="L53" s="91" t="s">
        <v>362</v>
      </c>
      <c r="M53" s="92" t="s">
        <v>343</v>
      </c>
      <c r="N53" s="92"/>
      <c r="O53" s="93" t="s">
        <v>510</v>
      </c>
      <c r="P53" s="93" t="s">
        <v>511</v>
      </c>
    </row>
    <row r="54" spans="1:16" ht="12.75" customHeight="1" thickBot="1" x14ac:dyDescent="0.25">
      <c r="A54" s="26" t="str">
        <f t="shared" si="0"/>
        <v> AVSJ 7.34 </v>
      </c>
      <c r="B54" s="5" t="str">
        <f t="shared" si="1"/>
        <v>I</v>
      </c>
      <c r="C54" s="26">
        <f t="shared" si="2"/>
        <v>42594.754000000001</v>
      </c>
      <c r="D54" s="29" t="str">
        <f t="shared" si="3"/>
        <v>vis</v>
      </c>
      <c r="E54" s="90">
        <f>VLOOKUP(C54,Active!C$21:E$967,3,FALSE)</f>
        <v>14389.994491917008</v>
      </c>
      <c r="F54" s="5" t="s">
        <v>237</v>
      </c>
      <c r="G54" s="29" t="str">
        <f t="shared" si="4"/>
        <v>42594.754</v>
      </c>
      <c r="H54" s="26">
        <f t="shared" si="5"/>
        <v>14390</v>
      </c>
      <c r="I54" s="91" t="s">
        <v>512</v>
      </c>
      <c r="J54" s="92" t="s">
        <v>513</v>
      </c>
      <c r="K54" s="91">
        <v>14390</v>
      </c>
      <c r="L54" s="91" t="s">
        <v>357</v>
      </c>
      <c r="M54" s="92" t="s">
        <v>343</v>
      </c>
      <c r="N54" s="92"/>
      <c r="O54" s="93" t="s">
        <v>344</v>
      </c>
      <c r="P54" s="93" t="s">
        <v>511</v>
      </c>
    </row>
    <row r="55" spans="1:16" ht="12.75" customHeight="1" thickBot="1" x14ac:dyDescent="0.25">
      <c r="A55" s="26" t="str">
        <f t="shared" si="0"/>
        <v> AVSJ 7.34 </v>
      </c>
      <c r="B55" s="5" t="str">
        <f t="shared" si="1"/>
        <v>I</v>
      </c>
      <c r="C55" s="26">
        <f t="shared" si="2"/>
        <v>42598.673999999999</v>
      </c>
      <c r="D55" s="29" t="str">
        <f t="shared" si="3"/>
        <v>vis</v>
      </c>
      <c r="E55" s="90">
        <f>VLOOKUP(C55,Active!C$21:E$967,3,FALSE)</f>
        <v>14394.999518649211</v>
      </c>
      <c r="F55" s="5" t="s">
        <v>237</v>
      </c>
      <c r="G55" s="29" t="str">
        <f t="shared" si="4"/>
        <v>42598.674</v>
      </c>
      <c r="H55" s="26">
        <f t="shared" si="5"/>
        <v>14395</v>
      </c>
      <c r="I55" s="91" t="s">
        <v>514</v>
      </c>
      <c r="J55" s="92" t="s">
        <v>515</v>
      </c>
      <c r="K55" s="91">
        <v>14395</v>
      </c>
      <c r="L55" s="91" t="s">
        <v>484</v>
      </c>
      <c r="M55" s="92" t="s">
        <v>343</v>
      </c>
      <c r="N55" s="92"/>
      <c r="O55" s="93" t="s">
        <v>344</v>
      </c>
      <c r="P55" s="93" t="s">
        <v>511</v>
      </c>
    </row>
    <row r="56" spans="1:16" ht="12.75" customHeight="1" thickBot="1" x14ac:dyDescent="0.25">
      <c r="A56" s="26" t="str">
        <f t="shared" si="0"/>
        <v> BBS 23 </v>
      </c>
      <c r="B56" s="5" t="str">
        <f t="shared" si="1"/>
        <v>I</v>
      </c>
      <c r="C56" s="26">
        <f t="shared" si="2"/>
        <v>42606.5</v>
      </c>
      <c r="D56" s="29" t="str">
        <f t="shared" si="3"/>
        <v>vis</v>
      </c>
      <c r="E56" s="90">
        <f>VLOOKUP(C56,Active!C$21:E$967,3,FALSE)</f>
        <v>14404.991697018151</v>
      </c>
      <c r="F56" s="5" t="s">
        <v>237</v>
      </c>
      <c r="G56" s="29" t="str">
        <f t="shared" si="4"/>
        <v>42606.500</v>
      </c>
      <c r="H56" s="26">
        <f t="shared" si="5"/>
        <v>14405</v>
      </c>
      <c r="I56" s="91" t="s">
        <v>516</v>
      </c>
      <c r="J56" s="92" t="s">
        <v>517</v>
      </c>
      <c r="K56" s="91">
        <v>14405</v>
      </c>
      <c r="L56" s="91" t="s">
        <v>330</v>
      </c>
      <c r="M56" s="92" t="s">
        <v>343</v>
      </c>
      <c r="N56" s="92"/>
      <c r="O56" s="93" t="s">
        <v>370</v>
      </c>
      <c r="P56" s="93" t="s">
        <v>507</v>
      </c>
    </row>
    <row r="57" spans="1:16" ht="12.75" customHeight="1" thickBot="1" x14ac:dyDescent="0.25">
      <c r="A57" s="26" t="str">
        <f t="shared" si="0"/>
        <v> BBS 23 </v>
      </c>
      <c r="B57" s="5" t="str">
        <f t="shared" si="1"/>
        <v>I</v>
      </c>
      <c r="C57" s="26">
        <f t="shared" si="2"/>
        <v>42606.504999999997</v>
      </c>
      <c r="D57" s="29" t="str">
        <f t="shared" si="3"/>
        <v>vis</v>
      </c>
      <c r="E57" s="90">
        <f>VLOOKUP(C57,Active!C$21:E$967,3,FALSE)</f>
        <v>14404.998080980817</v>
      </c>
      <c r="F57" s="5" t="s">
        <v>237</v>
      </c>
      <c r="G57" s="29" t="str">
        <f t="shared" si="4"/>
        <v>42606.505</v>
      </c>
      <c r="H57" s="26">
        <f t="shared" si="5"/>
        <v>14405</v>
      </c>
      <c r="I57" s="91" t="s">
        <v>518</v>
      </c>
      <c r="J57" s="92" t="s">
        <v>519</v>
      </c>
      <c r="K57" s="91">
        <v>14405</v>
      </c>
      <c r="L57" s="91" t="s">
        <v>288</v>
      </c>
      <c r="M57" s="92" t="s">
        <v>343</v>
      </c>
      <c r="N57" s="92"/>
      <c r="O57" s="93" t="s">
        <v>445</v>
      </c>
      <c r="P57" s="93" t="s">
        <v>507</v>
      </c>
    </row>
    <row r="58" spans="1:16" ht="12.75" customHeight="1" thickBot="1" x14ac:dyDescent="0.25">
      <c r="A58" s="26" t="str">
        <f t="shared" si="0"/>
        <v> BBS 23 </v>
      </c>
      <c r="B58" s="5" t="str">
        <f t="shared" si="1"/>
        <v>I</v>
      </c>
      <c r="C58" s="26">
        <f t="shared" si="2"/>
        <v>42621.391000000003</v>
      </c>
      <c r="D58" s="29" t="str">
        <f t="shared" si="3"/>
        <v>vis</v>
      </c>
      <c r="E58" s="90">
        <f>VLOOKUP(C58,Active!C$21:E$967,3,FALSE)</f>
        <v>14424.004414637866</v>
      </c>
      <c r="F58" s="5" t="s">
        <v>237</v>
      </c>
      <c r="G58" s="29" t="str">
        <f t="shared" si="4"/>
        <v>42621.391</v>
      </c>
      <c r="H58" s="26">
        <f t="shared" si="5"/>
        <v>14424</v>
      </c>
      <c r="I58" s="91" t="s">
        <v>520</v>
      </c>
      <c r="J58" s="92" t="s">
        <v>521</v>
      </c>
      <c r="K58" s="91">
        <v>14424</v>
      </c>
      <c r="L58" s="91" t="s">
        <v>348</v>
      </c>
      <c r="M58" s="92" t="s">
        <v>343</v>
      </c>
      <c r="N58" s="92"/>
      <c r="O58" s="93" t="s">
        <v>370</v>
      </c>
      <c r="P58" s="93" t="s">
        <v>507</v>
      </c>
    </row>
    <row r="59" spans="1:16" ht="12.75" customHeight="1" thickBot="1" x14ac:dyDescent="0.25">
      <c r="A59" s="26" t="str">
        <f t="shared" si="0"/>
        <v> AVSJ 7.34 </v>
      </c>
      <c r="B59" s="5" t="str">
        <f t="shared" si="1"/>
        <v>I</v>
      </c>
      <c r="C59" s="26">
        <f t="shared" si="2"/>
        <v>42652.716999999997</v>
      </c>
      <c r="D59" s="29" t="str">
        <f t="shared" si="3"/>
        <v>vis</v>
      </c>
      <c r="E59" s="90">
        <f>VLOOKUP(C59,Active!C$21:E$967,3,FALSE)</f>
        <v>14464.001217549354</v>
      </c>
      <c r="F59" s="5" t="s">
        <v>237</v>
      </c>
      <c r="G59" s="29" t="str">
        <f t="shared" si="4"/>
        <v>42652.717</v>
      </c>
      <c r="H59" s="26">
        <f t="shared" si="5"/>
        <v>14464</v>
      </c>
      <c r="I59" s="91" t="s">
        <v>522</v>
      </c>
      <c r="J59" s="92" t="s">
        <v>523</v>
      </c>
      <c r="K59" s="91">
        <v>14464</v>
      </c>
      <c r="L59" s="91" t="s">
        <v>306</v>
      </c>
      <c r="M59" s="92" t="s">
        <v>343</v>
      </c>
      <c r="N59" s="92"/>
      <c r="O59" s="93" t="s">
        <v>344</v>
      </c>
      <c r="P59" s="93" t="s">
        <v>511</v>
      </c>
    </row>
    <row r="60" spans="1:16" ht="12.75" customHeight="1" thickBot="1" x14ac:dyDescent="0.25">
      <c r="A60" s="26" t="str">
        <f t="shared" si="0"/>
        <v> AVSJ 7.34 </v>
      </c>
      <c r="B60" s="5" t="str">
        <f t="shared" si="1"/>
        <v>I</v>
      </c>
      <c r="C60" s="26">
        <f t="shared" si="2"/>
        <v>42663.675000000003</v>
      </c>
      <c r="D60" s="29" t="str">
        <f t="shared" si="3"/>
        <v>vis</v>
      </c>
      <c r="E60" s="90">
        <f>VLOOKUP(C60,Active!C$21:E$967,3,FALSE)</f>
        <v>14477.992310133928</v>
      </c>
      <c r="F60" s="5" t="s">
        <v>237</v>
      </c>
      <c r="G60" s="29" t="str">
        <f t="shared" si="4"/>
        <v>42663.675</v>
      </c>
      <c r="H60" s="26">
        <f t="shared" si="5"/>
        <v>14478</v>
      </c>
      <c r="I60" s="91" t="s">
        <v>524</v>
      </c>
      <c r="J60" s="92" t="s">
        <v>525</v>
      </c>
      <c r="K60" s="91">
        <v>14478</v>
      </c>
      <c r="L60" s="91" t="s">
        <v>313</v>
      </c>
      <c r="M60" s="92" t="s">
        <v>343</v>
      </c>
      <c r="N60" s="92"/>
      <c r="O60" s="93" t="s">
        <v>344</v>
      </c>
      <c r="P60" s="93" t="s">
        <v>511</v>
      </c>
    </row>
    <row r="61" spans="1:16" ht="12.75" customHeight="1" thickBot="1" x14ac:dyDescent="0.25">
      <c r="A61" s="26" t="str">
        <f t="shared" si="0"/>
        <v> AVSJ 7.34 </v>
      </c>
      <c r="B61" s="5" t="str">
        <f t="shared" si="1"/>
        <v>I</v>
      </c>
      <c r="C61" s="26">
        <f t="shared" si="2"/>
        <v>42663.682000000001</v>
      </c>
      <c r="D61" s="29" t="str">
        <f t="shared" si="3"/>
        <v>vis</v>
      </c>
      <c r="E61" s="90">
        <f>VLOOKUP(C61,Active!C$21:E$967,3,FALSE)</f>
        <v>14478.001247681663</v>
      </c>
      <c r="F61" s="5" t="s">
        <v>237</v>
      </c>
      <c r="G61" s="29" t="str">
        <f t="shared" si="4"/>
        <v>42663.682</v>
      </c>
      <c r="H61" s="26">
        <f t="shared" si="5"/>
        <v>14478</v>
      </c>
      <c r="I61" s="91" t="s">
        <v>526</v>
      </c>
      <c r="J61" s="92" t="s">
        <v>527</v>
      </c>
      <c r="K61" s="91">
        <v>14478</v>
      </c>
      <c r="L61" s="91" t="s">
        <v>306</v>
      </c>
      <c r="M61" s="92" t="s">
        <v>343</v>
      </c>
      <c r="N61" s="92"/>
      <c r="O61" s="93" t="s">
        <v>528</v>
      </c>
      <c r="P61" s="93" t="s">
        <v>511</v>
      </c>
    </row>
    <row r="62" spans="1:16" ht="12.75" customHeight="1" thickBot="1" x14ac:dyDescent="0.25">
      <c r="A62" s="26" t="str">
        <f t="shared" si="0"/>
        <v> BBS 24 </v>
      </c>
      <c r="B62" s="5" t="str">
        <f t="shared" si="1"/>
        <v>I</v>
      </c>
      <c r="C62" s="26">
        <f t="shared" si="2"/>
        <v>42672.3</v>
      </c>
      <c r="D62" s="29" t="str">
        <f t="shared" si="3"/>
        <v>vis</v>
      </c>
      <c r="E62" s="90">
        <f>VLOOKUP(C62,Active!C$21:E$967,3,FALSE)</f>
        <v>14489.004645737314</v>
      </c>
      <c r="F62" s="5" t="s">
        <v>237</v>
      </c>
      <c r="G62" s="29" t="str">
        <f t="shared" si="4"/>
        <v>42672.300</v>
      </c>
      <c r="H62" s="26">
        <f t="shared" si="5"/>
        <v>14489</v>
      </c>
      <c r="I62" s="91" t="s">
        <v>529</v>
      </c>
      <c r="J62" s="92" t="s">
        <v>530</v>
      </c>
      <c r="K62" s="91">
        <v>14489</v>
      </c>
      <c r="L62" s="91" t="s">
        <v>362</v>
      </c>
      <c r="M62" s="92" t="s">
        <v>343</v>
      </c>
      <c r="N62" s="92"/>
      <c r="O62" s="93" t="s">
        <v>403</v>
      </c>
      <c r="P62" s="93" t="s">
        <v>531</v>
      </c>
    </row>
    <row r="63" spans="1:16" ht="12.75" customHeight="1" thickBot="1" x14ac:dyDescent="0.25">
      <c r="A63" s="26" t="str">
        <f t="shared" si="0"/>
        <v> BBS 24 </v>
      </c>
      <c r="B63" s="5" t="str">
        <f t="shared" si="1"/>
        <v>I</v>
      </c>
      <c r="C63" s="26">
        <f t="shared" si="2"/>
        <v>42679.351999999999</v>
      </c>
      <c r="D63" s="29" t="str">
        <f t="shared" si="3"/>
        <v>vis</v>
      </c>
      <c r="E63" s="90">
        <f>VLOOKUP(C63,Active!C$21:E$967,3,FALSE)</f>
        <v>14498.008586685144</v>
      </c>
      <c r="F63" s="5" t="s">
        <v>237</v>
      </c>
      <c r="G63" s="29" t="str">
        <f t="shared" si="4"/>
        <v>42679.352</v>
      </c>
      <c r="H63" s="26">
        <f t="shared" si="5"/>
        <v>14498</v>
      </c>
      <c r="I63" s="91" t="s">
        <v>532</v>
      </c>
      <c r="J63" s="92" t="s">
        <v>533</v>
      </c>
      <c r="K63" s="91">
        <v>14498</v>
      </c>
      <c r="L63" s="91" t="s">
        <v>386</v>
      </c>
      <c r="M63" s="92" t="s">
        <v>343</v>
      </c>
      <c r="N63" s="92"/>
      <c r="O63" s="93" t="s">
        <v>403</v>
      </c>
      <c r="P63" s="93" t="s">
        <v>531</v>
      </c>
    </row>
    <row r="64" spans="1:16" ht="12.75" customHeight="1" thickBot="1" x14ac:dyDescent="0.25">
      <c r="A64" s="26" t="str">
        <f t="shared" si="0"/>
        <v> AVSJ 7.34 </v>
      </c>
      <c r="B64" s="5" t="str">
        <f t="shared" si="1"/>
        <v>I</v>
      </c>
      <c r="C64" s="26">
        <f t="shared" si="2"/>
        <v>42692.659</v>
      </c>
      <c r="D64" s="29" t="str">
        <f t="shared" si="3"/>
        <v>vis</v>
      </c>
      <c r="E64" s="90">
        <f>VLOOKUP(C64,Active!C$21:E$967,3,FALSE)</f>
        <v>14514.998864931435</v>
      </c>
      <c r="F64" s="5" t="s">
        <v>237</v>
      </c>
      <c r="G64" s="29" t="str">
        <f t="shared" si="4"/>
        <v>42692.659</v>
      </c>
      <c r="H64" s="26">
        <f t="shared" si="5"/>
        <v>14515</v>
      </c>
      <c r="I64" s="91" t="s">
        <v>534</v>
      </c>
      <c r="J64" s="92" t="s">
        <v>535</v>
      </c>
      <c r="K64" s="91">
        <v>14515</v>
      </c>
      <c r="L64" s="91" t="s">
        <v>354</v>
      </c>
      <c r="M64" s="92" t="s">
        <v>343</v>
      </c>
      <c r="N64" s="92"/>
      <c r="O64" s="93" t="s">
        <v>344</v>
      </c>
      <c r="P64" s="93" t="s">
        <v>511</v>
      </c>
    </row>
    <row r="65" spans="1:16" ht="12.75" customHeight="1" thickBot="1" x14ac:dyDescent="0.25">
      <c r="A65" s="26" t="str">
        <f t="shared" si="0"/>
        <v> BBS 24 </v>
      </c>
      <c r="B65" s="5" t="str">
        <f t="shared" si="1"/>
        <v>I</v>
      </c>
      <c r="C65" s="26">
        <f t="shared" si="2"/>
        <v>42708.322</v>
      </c>
      <c r="D65" s="29" t="str">
        <f t="shared" si="3"/>
        <v>vis</v>
      </c>
      <c r="E65" s="90">
        <f>VLOOKUP(C65,Active!C$21:E$967,3,FALSE)</f>
        <v>14534.997266387183</v>
      </c>
      <c r="F65" s="5" t="s">
        <v>237</v>
      </c>
      <c r="G65" s="29" t="str">
        <f t="shared" si="4"/>
        <v>42708.322</v>
      </c>
      <c r="H65" s="26">
        <f t="shared" si="5"/>
        <v>14535</v>
      </c>
      <c r="I65" s="91" t="s">
        <v>536</v>
      </c>
      <c r="J65" s="92" t="s">
        <v>537</v>
      </c>
      <c r="K65" s="91">
        <v>14535</v>
      </c>
      <c r="L65" s="91" t="s">
        <v>288</v>
      </c>
      <c r="M65" s="92" t="s">
        <v>343</v>
      </c>
      <c r="N65" s="92"/>
      <c r="O65" s="93" t="s">
        <v>445</v>
      </c>
      <c r="P65" s="93" t="s">
        <v>531</v>
      </c>
    </row>
    <row r="66" spans="1:16" ht="12.75" customHeight="1" thickBot="1" x14ac:dyDescent="0.25">
      <c r="A66" s="26" t="str">
        <f t="shared" si="0"/>
        <v> BBS 24 </v>
      </c>
      <c r="B66" s="5" t="str">
        <f t="shared" si="1"/>
        <v>I</v>
      </c>
      <c r="C66" s="26">
        <f t="shared" si="2"/>
        <v>42712.243000000002</v>
      </c>
      <c r="D66" s="29" t="str">
        <f t="shared" si="3"/>
        <v>vis</v>
      </c>
      <c r="E66" s="90">
        <f>VLOOKUP(C66,Active!C$21:E$967,3,FALSE)</f>
        <v>14540.003569911925</v>
      </c>
      <c r="F66" s="5" t="s">
        <v>237</v>
      </c>
      <c r="G66" s="29" t="str">
        <f t="shared" si="4"/>
        <v>42712.243</v>
      </c>
      <c r="H66" s="26">
        <f t="shared" si="5"/>
        <v>14540</v>
      </c>
      <c r="I66" s="91" t="s">
        <v>538</v>
      </c>
      <c r="J66" s="92" t="s">
        <v>539</v>
      </c>
      <c r="K66" s="91">
        <v>14540</v>
      </c>
      <c r="L66" s="91" t="s">
        <v>348</v>
      </c>
      <c r="M66" s="92" t="s">
        <v>343</v>
      </c>
      <c r="N66" s="92"/>
      <c r="O66" s="93" t="s">
        <v>445</v>
      </c>
      <c r="P66" s="93" t="s">
        <v>531</v>
      </c>
    </row>
    <row r="67" spans="1:16" ht="12.75" customHeight="1" thickBot="1" x14ac:dyDescent="0.25">
      <c r="A67" s="26" t="str">
        <f t="shared" si="0"/>
        <v> AVSJ 7.34 </v>
      </c>
      <c r="B67" s="5" t="str">
        <f t="shared" si="1"/>
        <v>I</v>
      </c>
      <c r="C67" s="26">
        <f t="shared" si="2"/>
        <v>42725.553999999996</v>
      </c>
      <c r="D67" s="29" t="str">
        <f t="shared" si="3"/>
        <v>vis</v>
      </c>
      <c r="E67" s="90">
        <f>VLOOKUP(C67,Active!C$21:E$967,3,FALSE)</f>
        <v>14556.998955328341</v>
      </c>
      <c r="F67" s="5" t="s">
        <v>237</v>
      </c>
      <c r="G67" s="29" t="str">
        <f t="shared" si="4"/>
        <v>42725.554</v>
      </c>
      <c r="H67" s="26">
        <f t="shared" si="5"/>
        <v>14557</v>
      </c>
      <c r="I67" s="91" t="s">
        <v>540</v>
      </c>
      <c r="J67" s="92" t="s">
        <v>541</v>
      </c>
      <c r="K67" s="91">
        <v>14557</v>
      </c>
      <c r="L67" s="91" t="s">
        <v>354</v>
      </c>
      <c r="M67" s="92" t="s">
        <v>343</v>
      </c>
      <c r="N67" s="92"/>
      <c r="O67" s="93" t="s">
        <v>344</v>
      </c>
      <c r="P67" s="93" t="s">
        <v>511</v>
      </c>
    </row>
    <row r="68" spans="1:16" ht="12.75" customHeight="1" thickBot="1" x14ac:dyDescent="0.25">
      <c r="A68" s="26" t="str">
        <f t="shared" si="0"/>
        <v> AVSJ 7.34 </v>
      </c>
      <c r="B68" s="5" t="str">
        <f t="shared" si="1"/>
        <v>I</v>
      </c>
      <c r="C68" s="26">
        <f t="shared" si="2"/>
        <v>42728.673999999999</v>
      </c>
      <c r="D68" s="29" t="str">
        <f t="shared" si="3"/>
        <v>vis</v>
      </c>
      <c r="E68" s="90">
        <f>VLOOKUP(C68,Active!C$21:E$967,3,FALSE)</f>
        <v>14560.982548033569</v>
      </c>
      <c r="F68" s="5" t="s">
        <v>237</v>
      </c>
      <c r="G68" s="29" t="str">
        <f t="shared" si="4"/>
        <v>42728.674</v>
      </c>
      <c r="H68" s="26">
        <f t="shared" si="5"/>
        <v>14561</v>
      </c>
      <c r="I68" s="91" t="s">
        <v>542</v>
      </c>
      <c r="J68" s="92" t="s">
        <v>543</v>
      </c>
      <c r="K68" s="91">
        <v>14561</v>
      </c>
      <c r="L68" s="91" t="s">
        <v>277</v>
      </c>
      <c r="M68" s="92" t="s">
        <v>343</v>
      </c>
      <c r="N68" s="92"/>
      <c r="O68" s="93" t="s">
        <v>544</v>
      </c>
      <c r="P68" s="93" t="s">
        <v>511</v>
      </c>
    </row>
    <row r="69" spans="1:16" ht="12.75" customHeight="1" thickBot="1" x14ac:dyDescent="0.25">
      <c r="A69" s="26" t="str">
        <f t="shared" si="0"/>
        <v> AOEB 1 </v>
      </c>
      <c r="B69" s="5" t="str">
        <f t="shared" si="1"/>
        <v>I</v>
      </c>
      <c r="C69" s="26">
        <f t="shared" si="2"/>
        <v>42919.79</v>
      </c>
      <c r="D69" s="29" t="str">
        <f t="shared" si="3"/>
        <v>vis</v>
      </c>
      <c r="E69" s="90">
        <f>VLOOKUP(C69,Active!C$21:E$967,3,FALSE)</f>
        <v>14804.998029909118</v>
      </c>
      <c r="F69" s="5" t="s">
        <v>237</v>
      </c>
      <c r="G69" s="29" t="str">
        <f t="shared" si="4"/>
        <v>42919.790</v>
      </c>
      <c r="H69" s="26">
        <f t="shared" si="5"/>
        <v>14805</v>
      </c>
      <c r="I69" s="91" t="s">
        <v>545</v>
      </c>
      <c r="J69" s="92" t="s">
        <v>546</v>
      </c>
      <c r="K69" s="91">
        <v>14805</v>
      </c>
      <c r="L69" s="91" t="s">
        <v>288</v>
      </c>
      <c r="M69" s="92" t="s">
        <v>343</v>
      </c>
      <c r="N69" s="92"/>
      <c r="O69" s="93" t="s">
        <v>510</v>
      </c>
      <c r="P69" s="93" t="s">
        <v>547</v>
      </c>
    </row>
    <row r="70" spans="1:16" ht="12.75" customHeight="1" thickBot="1" x14ac:dyDescent="0.25">
      <c r="A70" s="26" t="str">
        <f t="shared" si="0"/>
        <v> AOEB 1 </v>
      </c>
      <c r="B70" s="5" t="str">
        <f t="shared" si="1"/>
        <v>I</v>
      </c>
      <c r="C70" s="26">
        <f t="shared" si="2"/>
        <v>42919.794999999998</v>
      </c>
      <c r="D70" s="29" t="str">
        <f t="shared" si="3"/>
        <v>vis</v>
      </c>
      <c r="E70" s="90">
        <f>VLOOKUP(C70,Active!C$21:E$967,3,FALSE)</f>
        <v>14805.004413871784</v>
      </c>
      <c r="F70" s="5" t="s">
        <v>237</v>
      </c>
      <c r="G70" s="29" t="str">
        <f t="shared" si="4"/>
        <v>42919.795</v>
      </c>
      <c r="H70" s="26">
        <f t="shared" si="5"/>
        <v>14805</v>
      </c>
      <c r="I70" s="91" t="s">
        <v>548</v>
      </c>
      <c r="J70" s="92" t="s">
        <v>549</v>
      </c>
      <c r="K70" s="91">
        <v>14805</v>
      </c>
      <c r="L70" s="91" t="s">
        <v>348</v>
      </c>
      <c r="M70" s="92" t="s">
        <v>343</v>
      </c>
      <c r="N70" s="92"/>
      <c r="O70" s="93" t="s">
        <v>550</v>
      </c>
      <c r="P70" s="93" t="s">
        <v>547</v>
      </c>
    </row>
    <row r="71" spans="1:16" ht="12.75" customHeight="1" thickBot="1" x14ac:dyDescent="0.25">
      <c r="A71" s="26" t="str">
        <f t="shared" si="0"/>
        <v> AOEB 1 </v>
      </c>
      <c r="B71" s="5" t="str">
        <f t="shared" si="1"/>
        <v>I</v>
      </c>
      <c r="C71" s="26">
        <f t="shared" si="2"/>
        <v>42937.803999999996</v>
      </c>
      <c r="D71" s="29" t="str">
        <f t="shared" si="3"/>
        <v>vis</v>
      </c>
      <c r="E71" s="90">
        <f>VLOOKUP(C71,Active!C$21:E$967,3,FALSE)</f>
        <v>14827.99817061165</v>
      </c>
      <c r="F71" s="5" t="s">
        <v>237</v>
      </c>
      <c r="G71" s="29" t="str">
        <f t="shared" si="4"/>
        <v>42937.804</v>
      </c>
      <c r="H71" s="26">
        <f t="shared" si="5"/>
        <v>14828</v>
      </c>
      <c r="I71" s="91" t="s">
        <v>551</v>
      </c>
      <c r="J71" s="92" t="s">
        <v>552</v>
      </c>
      <c r="K71" s="91">
        <v>14828</v>
      </c>
      <c r="L71" s="91" t="s">
        <v>354</v>
      </c>
      <c r="M71" s="92" t="s">
        <v>343</v>
      </c>
      <c r="N71" s="92"/>
      <c r="O71" s="93" t="s">
        <v>510</v>
      </c>
      <c r="P71" s="93" t="s">
        <v>547</v>
      </c>
    </row>
    <row r="72" spans="1:16" ht="12.75" customHeight="1" thickBot="1" x14ac:dyDescent="0.25">
      <c r="A72" s="26" t="str">
        <f t="shared" si="0"/>
        <v> AOEB 1 </v>
      </c>
      <c r="B72" s="5" t="str">
        <f t="shared" si="1"/>
        <v>I</v>
      </c>
      <c r="C72" s="26">
        <f t="shared" si="2"/>
        <v>42937.807000000001</v>
      </c>
      <c r="D72" s="29" t="str">
        <f t="shared" si="3"/>
        <v>vis</v>
      </c>
      <c r="E72" s="90">
        <f>VLOOKUP(C72,Active!C$21:E$967,3,FALSE)</f>
        <v>14828.002000989258</v>
      </c>
      <c r="F72" s="5" t="s">
        <v>237</v>
      </c>
      <c r="G72" s="29" t="str">
        <f t="shared" si="4"/>
        <v>42937.807</v>
      </c>
      <c r="H72" s="26">
        <f t="shared" si="5"/>
        <v>14828</v>
      </c>
      <c r="I72" s="91" t="s">
        <v>553</v>
      </c>
      <c r="J72" s="92" t="s">
        <v>554</v>
      </c>
      <c r="K72" s="91">
        <v>14828</v>
      </c>
      <c r="L72" s="91" t="s">
        <v>342</v>
      </c>
      <c r="M72" s="92" t="s">
        <v>343</v>
      </c>
      <c r="N72" s="92"/>
      <c r="O72" s="93" t="s">
        <v>550</v>
      </c>
      <c r="P72" s="93" t="s">
        <v>547</v>
      </c>
    </row>
    <row r="73" spans="1:16" ht="12.75" customHeight="1" thickBot="1" x14ac:dyDescent="0.25">
      <c r="A73" s="26" t="str">
        <f t="shared" si="0"/>
        <v> BBS 28 </v>
      </c>
      <c r="B73" s="5" t="str">
        <f t="shared" si="1"/>
        <v>I</v>
      </c>
      <c r="C73" s="26">
        <f t="shared" si="2"/>
        <v>42953.464</v>
      </c>
      <c r="D73" s="29" t="str">
        <f t="shared" si="3"/>
        <v>vis</v>
      </c>
      <c r="E73" s="90">
        <f>VLOOKUP(C73,Active!C$21:E$967,3,FALSE)</f>
        <v>14847.992741689801</v>
      </c>
      <c r="F73" s="5" t="s">
        <v>237</v>
      </c>
      <c r="G73" s="29" t="str">
        <f t="shared" si="4"/>
        <v>42953.464</v>
      </c>
      <c r="H73" s="26">
        <f t="shared" si="5"/>
        <v>14848</v>
      </c>
      <c r="I73" s="91" t="s">
        <v>555</v>
      </c>
      <c r="J73" s="92" t="s">
        <v>556</v>
      </c>
      <c r="K73" s="91">
        <v>14848</v>
      </c>
      <c r="L73" s="91" t="s">
        <v>313</v>
      </c>
      <c r="M73" s="92" t="s">
        <v>343</v>
      </c>
      <c r="N73" s="92"/>
      <c r="O73" s="93" t="s">
        <v>445</v>
      </c>
      <c r="P73" s="93" t="s">
        <v>557</v>
      </c>
    </row>
    <row r="74" spans="1:16" ht="12.75" customHeight="1" thickBot="1" x14ac:dyDescent="0.25">
      <c r="A74" s="26" t="str">
        <f t="shared" si="0"/>
        <v> BBS 29 </v>
      </c>
      <c r="B74" s="5" t="str">
        <f t="shared" si="1"/>
        <v>I</v>
      </c>
      <c r="C74" s="26">
        <f t="shared" si="2"/>
        <v>42964.434999999998</v>
      </c>
      <c r="D74" s="29" t="str">
        <f t="shared" si="3"/>
        <v>vis</v>
      </c>
      <c r="E74" s="90">
        <f>VLOOKUP(C74,Active!C$21:E$967,3,FALSE)</f>
        <v>14862.000432577304</v>
      </c>
      <c r="F74" s="5" t="s">
        <v>237</v>
      </c>
      <c r="G74" s="29" t="str">
        <f t="shared" si="4"/>
        <v>42964.435</v>
      </c>
      <c r="H74" s="26">
        <f t="shared" si="5"/>
        <v>14862</v>
      </c>
      <c r="I74" s="91" t="s">
        <v>558</v>
      </c>
      <c r="J74" s="92" t="s">
        <v>559</v>
      </c>
      <c r="K74" s="91">
        <v>14862</v>
      </c>
      <c r="L74" s="91" t="s">
        <v>391</v>
      </c>
      <c r="M74" s="92" t="s">
        <v>343</v>
      </c>
      <c r="N74" s="92"/>
      <c r="O74" s="93" t="s">
        <v>445</v>
      </c>
      <c r="P74" s="93" t="s">
        <v>560</v>
      </c>
    </row>
    <row r="75" spans="1:16" ht="12.75" customHeight="1" thickBot="1" x14ac:dyDescent="0.25">
      <c r="A75" s="26" t="str">
        <f t="shared" ref="A75:A138" si="6">P75</f>
        <v> BBS 29 </v>
      </c>
      <c r="B75" s="5" t="str">
        <f t="shared" ref="B75:B138" si="7">IF(H75=INT(H75),"I","II")</f>
        <v>I</v>
      </c>
      <c r="C75" s="26">
        <f t="shared" ref="C75:C138" si="8">1*G75</f>
        <v>42975.400999999998</v>
      </c>
      <c r="D75" s="29" t="str">
        <f t="shared" ref="D75:D138" si="9">VLOOKUP(F75,I$1:J$5,2,FALSE)</f>
        <v>vis</v>
      </c>
      <c r="E75" s="90">
        <f>VLOOKUP(C75,Active!C$21:E$967,3,FALSE)</f>
        <v>14876.001739502142</v>
      </c>
      <c r="F75" s="5" t="s">
        <v>237</v>
      </c>
      <c r="G75" s="29" t="str">
        <f t="shared" ref="G75:G138" si="10">MID(I75,3,LEN(I75)-3)</f>
        <v>42975.401</v>
      </c>
      <c r="H75" s="26">
        <f t="shared" ref="H75:H138" si="11">1*K75</f>
        <v>14876</v>
      </c>
      <c r="I75" s="91" t="s">
        <v>561</v>
      </c>
      <c r="J75" s="92" t="s">
        <v>562</v>
      </c>
      <c r="K75" s="91">
        <v>14876</v>
      </c>
      <c r="L75" s="91" t="s">
        <v>306</v>
      </c>
      <c r="M75" s="92" t="s">
        <v>343</v>
      </c>
      <c r="N75" s="92"/>
      <c r="O75" s="93" t="s">
        <v>450</v>
      </c>
      <c r="P75" s="93" t="s">
        <v>560</v>
      </c>
    </row>
    <row r="76" spans="1:16" ht="12.75" customHeight="1" thickBot="1" x14ac:dyDescent="0.25">
      <c r="A76" s="26" t="str">
        <f t="shared" si="6"/>
        <v> AOEB 1 </v>
      </c>
      <c r="B76" s="5" t="str">
        <f t="shared" si="7"/>
        <v>I</v>
      </c>
      <c r="C76" s="26">
        <f t="shared" si="8"/>
        <v>42977.743999999999</v>
      </c>
      <c r="D76" s="29" t="str">
        <f t="shared" si="9"/>
        <v>vis</v>
      </c>
      <c r="E76" s="90">
        <f>VLOOKUP(C76,Active!C$21:E$967,3,FALSE)</f>
        <v>14878.993264408664</v>
      </c>
      <c r="F76" s="5" t="s">
        <v>237</v>
      </c>
      <c r="G76" s="29" t="str">
        <f t="shared" si="10"/>
        <v>42977.744</v>
      </c>
      <c r="H76" s="26">
        <f t="shared" si="11"/>
        <v>14879</v>
      </c>
      <c r="I76" s="91" t="s">
        <v>563</v>
      </c>
      <c r="J76" s="92" t="s">
        <v>564</v>
      </c>
      <c r="K76" s="91">
        <v>14879</v>
      </c>
      <c r="L76" s="91" t="s">
        <v>365</v>
      </c>
      <c r="M76" s="92" t="s">
        <v>343</v>
      </c>
      <c r="N76" s="92"/>
      <c r="O76" s="93" t="s">
        <v>565</v>
      </c>
      <c r="P76" s="93" t="s">
        <v>547</v>
      </c>
    </row>
    <row r="77" spans="1:16" ht="12.75" customHeight="1" thickBot="1" x14ac:dyDescent="0.25">
      <c r="A77" s="26" t="str">
        <f t="shared" si="6"/>
        <v> AOEB 1 </v>
      </c>
      <c r="B77" s="5" t="str">
        <f t="shared" si="7"/>
        <v>I</v>
      </c>
      <c r="C77" s="26">
        <f t="shared" si="8"/>
        <v>42977.745999999999</v>
      </c>
      <c r="D77" s="29" t="str">
        <f t="shared" si="9"/>
        <v>vis</v>
      </c>
      <c r="E77" s="90">
        <f>VLOOKUP(C77,Active!C$21:E$967,3,FALSE)</f>
        <v>14878.995817993731</v>
      </c>
      <c r="F77" s="5" t="s">
        <v>237</v>
      </c>
      <c r="G77" s="29" t="str">
        <f t="shared" si="10"/>
        <v>42977.746</v>
      </c>
      <c r="H77" s="26">
        <f t="shared" si="11"/>
        <v>14879</v>
      </c>
      <c r="I77" s="91" t="s">
        <v>566</v>
      </c>
      <c r="J77" s="92" t="s">
        <v>567</v>
      </c>
      <c r="K77" s="91">
        <v>14879</v>
      </c>
      <c r="L77" s="91" t="s">
        <v>273</v>
      </c>
      <c r="M77" s="92" t="s">
        <v>343</v>
      </c>
      <c r="N77" s="92"/>
      <c r="O77" s="93" t="s">
        <v>568</v>
      </c>
      <c r="P77" s="93" t="s">
        <v>547</v>
      </c>
    </row>
    <row r="78" spans="1:16" ht="12.75" customHeight="1" thickBot="1" x14ac:dyDescent="0.25">
      <c r="A78" s="26" t="str">
        <f t="shared" si="6"/>
        <v> AOEB 1 </v>
      </c>
      <c r="B78" s="5" t="str">
        <f t="shared" si="7"/>
        <v>I</v>
      </c>
      <c r="C78" s="26">
        <f t="shared" si="8"/>
        <v>42977.750999999997</v>
      </c>
      <c r="D78" s="29" t="str">
        <f t="shared" si="9"/>
        <v>vis</v>
      </c>
      <c r="E78" s="90">
        <f>VLOOKUP(C78,Active!C$21:E$967,3,FALSE)</f>
        <v>14879.002201956397</v>
      </c>
      <c r="F78" s="5" t="s">
        <v>237</v>
      </c>
      <c r="G78" s="29" t="str">
        <f t="shared" si="10"/>
        <v>42977.751</v>
      </c>
      <c r="H78" s="26">
        <f t="shared" si="11"/>
        <v>14879</v>
      </c>
      <c r="I78" s="91" t="s">
        <v>569</v>
      </c>
      <c r="J78" s="92" t="s">
        <v>570</v>
      </c>
      <c r="K78" s="91">
        <v>14879</v>
      </c>
      <c r="L78" s="91" t="s">
        <v>342</v>
      </c>
      <c r="M78" s="92" t="s">
        <v>343</v>
      </c>
      <c r="N78" s="92"/>
      <c r="O78" s="93" t="s">
        <v>571</v>
      </c>
      <c r="P78" s="93" t="s">
        <v>547</v>
      </c>
    </row>
    <row r="79" spans="1:16" ht="12.75" customHeight="1" thickBot="1" x14ac:dyDescent="0.25">
      <c r="A79" s="26" t="str">
        <f t="shared" si="6"/>
        <v> BBS 29 </v>
      </c>
      <c r="B79" s="5" t="str">
        <f t="shared" si="7"/>
        <v>I</v>
      </c>
      <c r="C79" s="26">
        <f t="shared" si="8"/>
        <v>42989.499000000003</v>
      </c>
      <c r="D79" s="29" t="str">
        <f t="shared" si="9"/>
        <v>vis</v>
      </c>
      <c r="E79" s="90">
        <f>VLOOKUP(C79,Active!C$21:E$967,3,FALSE)</f>
        <v>14894.001960642616</v>
      </c>
      <c r="F79" s="5" t="s">
        <v>237</v>
      </c>
      <c r="G79" s="29" t="str">
        <f t="shared" si="10"/>
        <v>42989.499</v>
      </c>
      <c r="H79" s="26">
        <f t="shared" si="11"/>
        <v>14894</v>
      </c>
      <c r="I79" s="91" t="s">
        <v>572</v>
      </c>
      <c r="J79" s="92" t="s">
        <v>573</v>
      </c>
      <c r="K79" s="91">
        <v>14894</v>
      </c>
      <c r="L79" s="91" t="s">
        <v>342</v>
      </c>
      <c r="M79" s="92" t="s">
        <v>343</v>
      </c>
      <c r="N79" s="92"/>
      <c r="O79" s="93" t="s">
        <v>403</v>
      </c>
      <c r="P79" s="93" t="s">
        <v>560</v>
      </c>
    </row>
    <row r="80" spans="1:16" ht="12.75" customHeight="1" thickBot="1" x14ac:dyDescent="0.25">
      <c r="A80" s="26" t="str">
        <f t="shared" si="6"/>
        <v> BBS 29 </v>
      </c>
      <c r="B80" s="5" t="str">
        <f t="shared" si="7"/>
        <v>I</v>
      </c>
      <c r="C80" s="26">
        <f t="shared" si="8"/>
        <v>42993.408000000003</v>
      </c>
      <c r="D80" s="29" t="str">
        <f t="shared" si="9"/>
        <v>vis</v>
      </c>
      <c r="E80" s="90">
        <f>VLOOKUP(C80,Active!C$21:E$967,3,FALSE)</f>
        <v>14898.992942656951</v>
      </c>
      <c r="F80" s="5" t="s">
        <v>237</v>
      </c>
      <c r="G80" s="29" t="str">
        <f t="shared" si="10"/>
        <v>42993.408</v>
      </c>
      <c r="H80" s="26">
        <f t="shared" si="11"/>
        <v>14899</v>
      </c>
      <c r="I80" s="91" t="s">
        <v>574</v>
      </c>
      <c r="J80" s="92" t="s">
        <v>575</v>
      </c>
      <c r="K80" s="91">
        <v>14899</v>
      </c>
      <c r="L80" s="91" t="s">
        <v>313</v>
      </c>
      <c r="M80" s="92" t="s">
        <v>343</v>
      </c>
      <c r="N80" s="92"/>
      <c r="O80" s="93" t="s">
        <v>403</v>
      </c>
      <c r="P80" s="93" t="s">
        <v>560</v>
      </c>
    </row>
    <row r="81" spans="1:16" ht="12.75" customHeight="1" thickBot="1" x14ac:dyDescent="0.25">
      <c r="A81" s="26" t="str">
        <f t="shared" si="6"/>
        <v> BBS 29 </v>
      </c>
      <c r="B81" s="5" t="str">
        <f t="shared" si="7"/>
        <v>I</v>
      </c>
      <c r="C81" s="26">
        <f t="shared" si="8"/>
        <v>42993.411</v>
      </c>
      <c r="D81" s="29" t="str">
        <f t="shared" si="9"/>
        <v>vis</v>
      </c>
      <c r="E81" s="90">
        <f>VLOOKUP(C81,Active!C$21:E$967,3,FALSE)</f>
        <v>14898.996773034547</v>
      </c>
      <c r="F81" s="5" t="s">
        <v>237</v>
      </c>
      <c r="G81" s="29" t="str">
        <f t="shared" si="10"/>
        <v>42993.411</v>
      </c>
      <c r="H81" s="26">
        <f t="shared" si="11"/>
        <v>14899</v>
      </c>
      <c r="I81" s="91" t="s">
        <v>576</v>
      </c>
      <c r="J81" s="92" t="s">
        <v>577</v>
      </c>
      <c r="K81" s="91">
        <v>14899</v>
      </c>
      <c r="L81" s="91" t="s">
        <v>273</v>
      </c>
      <c r="M81" s="92" t="s">
        <v>343</v>
      </c>
      <c r="N81" s="92"/>
      <c r="O81" s="93" t="s">
        <v>370</v>
      </c>
      <c r="P81" s="93" t="s">
        <v>560</v>
      </c>
    </row>
    <row r="82" spans="1:16" ht="12.75" customHeight="1" thickBot="1" x14ac:dyDescent="0.25">
      <c r="A82" s="26" t="str">
        <f t="shared" si="6"/>
        <v> AOEB 1 </v>
      </c>
      <c r="B82" s="5" t="str">
        <f t="shared" si="7"/>
        <v>I</v>
      </c>
      <c r="C82" s="26">
        <f t="shared" si="8"/>
        <v>43006.726000000002</v>
      </c>
      <c r="D82" s="29" t="str">
        <f t="shared" si="9"/>
        <v>vis</v>
      </c>
      <c r="E82" s="90">
        <f>VLOOKUP(C82,Active!C$21:E$967,3,FALSE)</f>
        <v>14915.99726562111</v>
      </c>
      <c r="F82" s="5" t="s">
        <v>237</v>
      </c>
      <c r="G82" s="29" t="str">
        <f t="shared" si="10"/>
        <v>43006.726</v>
      </c>
      <c r="H82" s="26">
        <f t="shared" si="11"/>
        <v>14916</v>
      </c>
      <c r="I82" s="91" t="s">
        <v>578</v>
      </c>
      <c r="J82" s="92" t="s">
        <v>579</v>
      </c>
      <c r="K82" s="91">
        <v>14916</v>
      </c>
      <c r="L82" s="91" t="s">
        <v>288</v>
      </c>
      <c r="M82" s="92" t="s">
        <v>343</v>
      </c>
      <c r="N82" s="92"/>
      <c r="O82" s="93" t="s">
        <v>510</v>
      </c>
      <c r="P82" s="93" t="s">
        <v>547</v>
      </c>
    </row>
    <row r="83" spans="1:16" ht="12.75" customHeight="1" thickBot="1" x14ac:dyDescent="0.25">
      <c r="A83" s="26" t="str">
        <f t="shared" si="6"/>
        <v> AOEB 1 </v>
      </c>
      <c r="B83" s="5" t="str">
        <f t="shared" si="7"/>
        <v>I</v>
      </c>
      <c r="C83" s="26">
        <f t="shared" si="8"/>
        <v>43006.728999999999</v>
      </c>
      <c r="D83" s="29" t="str">
        <f t="shared" si="9"/>
        <v>vis</v>
      </c>
      <c r="E83" s="90">
        <f>VLOOKUP(C83,Active!C$21:E$967,3,FALSE)</f>
        <v>14916.001095998707</v>
      </c>
      <c r="F83" s="5" t="s">
        <v>237</v>
      </c>
      <c r="G83" s="29" t="str">
        <f t="shared" si="10"/>
        <v>43006.729</v>
      </c>
      <c r="H83" s="26">
        <f t="shared" si="11"/>
        <v>14916</v>
      </c>
      <c r="I83" s="91" t="s">
        <v>580</v>
      </c>
      <c r="J83" s="92" t="s">
        <v>581</v>
      </c>
      <c r="K83" s="91">
        <v>14916</v>
      </c>
      <c r="L83" s="91" t="s">
        <v>306</v>
      </c>
      <c r="M83" s="92" t="s">
        <v>343</v>
      </c>
      <c r="N83" s="92"/>
      <c r="O83" s="93" t="s">
        <v>344</v>
      </c>
      <c r="P83" s="93" t="s">
        <v>547</v>
      </c>
    </row>
    <row r="84" spans="1:16" ht="12.75" customHeight="1" thickBot="1" x14ac:dyDescent="0.25">
      <c r="A84" s="26" t="str">
        <f t="shared" si="6"/>
        <v> AOEB 1 </v>
      </c>
      <c r="B84" s="5" t="str">
        <f t="shared" si="7"/>
        <v>I</v>
      </c>
      <c r="C84" s="26">
        <f t="shared" si="8"/>
        <v>43006.732000000004</v>
      </c>
      <c r="D84" s="29" t="str">
        <f t="shared" si="9"/>
        <v>vis</v>
      </c>
      <c r="E84" s="90">
        <f>VLOOKUP(C84,Active!C$21:E$967,3,FALSE)</f>
        <v>14916.004926376314</v>
      </c>
      <c r="F84" s="5" t="s">
        <v>237</v>
      </c>
      <c r="G84" s="29" t="str">
        <f t="shared" si="10"/>
        <v>43006.732</v>
      </c>
      <c r="H84" s="26">
        <f t="shared" si="11"/>
        <v>14916</v>
      </c>
      <c r="I84" s="91" t="s">
        <v>582</v>
      </c>
      <c r="J84" s="92" t="s">
        <v>583</v>
      </c>
      <c r="K84" s="91">
        <v>14916</v>
      </c>
      <c r="L84" s="91" t="s">
        <v>362</v>
      </c>
      <c r="M84" s="92" t="s">
        <v>343</v>
      </c>
      <c r="N84" s="92"/>
      <c r="O84" s="93" t="s">
        <v>568</v>
      </c>
      <c r="P84" s="93" t="s">
        <v>547</v>
      </c>
    </row>
    <row r="85" spans="1:16" ht="12.75" customHeight="1" thickBot="1" x14ac:dyDescent="0.25">
      <c r="A85" s="26" t="str">
        <f t="shared" si="6"/>
        <v> BBS 30 </v>
      </c>
      <c r="B85" s="5" t="str">
        <f t="shared" si="7"/>
        <v>I</v>
      </c>
      <c r="C85" s="26">
        <f t="shared" si="8"/>
        <v>43040.411</v>
      </c>
      <c r="D85" s="29" t="str">
        <f t="shared" si="9"/>
        <v>vis</v>
      </c>
      <c r="E85" s="90">
        <f>VLOOKUP(C85,Active!C$21:E$967,3,FALSE)</f>
        <v>14959.006022119662</v>
      </c>
      <c r="F85" s="5" t="s">
        <v>237</v>
      </c>
      <c r="G85" s="29" t="str">
        <f t="shared" si="10"/>
        <v>43040.411</v>
      </c>
      <c r="H85" s="26">
        <f t="shared" si="11"/>
        <v>14959</v>
      </c>
      <c r="I85" s="91" t="s">
        <v>584</v>
      </c>
      <c r="J85" s="92" t="s">
        <v>585</v>
      </c>
      <c r="K85" s="91">
        <v>14959</v>
      </c>
      <c r="L85" s="91" t="s">
        <v>319</v>
      </c>
      <c r="M85" s="92" t="s">
        <v>343</v>
      </c>
      <c r="N85" s="92"/>
      <c r="O85" s="93" t="s">
        <v>445</v>
      </c>
      <c r="P85" s="93" t="s">
        <v>586</v>
      </c>
    </row>
    <row r="86" spans="1:16" ht="12.75" customHeight="1" thickBot="1" x14ac:dyDescent="0.25">
      <c r="A86" s="26" t="str">
        <f t="shared" si="6"/>
        <v> AOEB 1 </v>
      </c>
      <c r="B86" s="5" t="str">
        <f t="shared" si="7"/>
        <v>I</v>
      </c>
      <c r="C86" s="26">
        <f t="shared" si="8"/>
        <v>43046.667000000001</v>
      </c>
      <c r="D86" s="29" t="str">
        <f t="shared" si="9"/>
        <v>vis</v>
      </c>
      <c r="E86" s="90">
        <f>VLOOKUP(C86,Active!C$21:E$967,3,FALSE)</f>
        <v>14966.993636210653</v>
      </c>
      <c r="F86" s="5" t="s">
        <v>237</v>
      </c>
      <c r="G86" s="29" t="str">
        <f t="shared" si="10"/>
        <v>43046.667</v>
      </c>
      <c r="H86" s="26">
        <f t="shared" si="11"/>
        <v>14967</v>
      </c>
      <c r="I86" s="91" t="s">
        <v>587</v>
      </c>
      <c r="J86" s="92" t="s">
        <v>588</v>
      </c>
      <c r="K86" s="91">
        <v>14967</v>
      </c>
      <c r="L86" s="91" t="s">
        <v>365</v>
      </c>
      <c r="M86" s="92" t="s">
        <v>343</v>
      </c>
      <c r="N86" s="92"/>
      <c r="O86" s="93" t="s">
        <v>344</v>
      </c>
      <c r="P86" s="93" t="s">
        <v>547</v>
      </c>
    </row>
    <row r="87" spans="1:16" ht="12.75" customHeight="1" thickBot="1" x14ac:dyDescent="0.25">
      <c r="A87" s="26" t="str">
        <f t="shared" si="6"/>
        <v> BBS 34 </v>
      </c>
      <c r="B87" s="5" t="str">
        <f t="shared" si="7"/>
        <v>I</v>
      </c>
      <c r="C87" s="26">
        <f t="shared" si="8"/>
        <v>43358.385999999999</v>
      </c>
      <c r="D87" s="29" t="str">
        <f t="shared" si="9"/>
        <v>vis</v>
      </c>
      <c r="E87" s="90">
        <f>VLOOKUP(C87,Active!C$21:E$967,3,FALSE)</f>
        <v>15364.994128031132</v>
      </c>
      <c r="F87" s="5" t="s">
        <v>237</v>
      </c>
      <c r="G87" s="29" t="str">
        <f t="shared" si="10"/>
        <v>43358.386</v>
      </c>
      <c r="H87" s="26">
        <f t="shared" si="11"/>
        <v>15365</v>
      </c>
      <c r="I87" s="91" t="s">
        <v>589</v>
      </c>
      <c r="J87" s="92" t="s">
        <v>590</v>
      </c>
      <c r="K87" s="91">
        <v>15365</v>
      </c>
      <c r="L87" s="91" t="s">
        <v>365</v>
      </c>
      <c r="M87" s="92" t="s">
        <v>343</v>
      </c>
      <c r="N87" s="92"/>
      <c r="O87" s="93" t="s">
        <v>403</v>
      </c>
      <c r="P87" s="93" t="s">
        <v>591</v>
      </c>
    </row>
    <row r="88" spans="1:16" ht="12.75" customHeight="1" thickBot="1" x14ac:dyDescent="0.25">
      <c r="A88" s="26" t="str">
        <f t="shared" si="6"/>
        <v> BBS 35 </v>
      </c>
      <c r="B88" s="5" t="str">
        <f t="shared" si="7"/>
        <v>I</v>
      </c>
      <c r="C88" s="26">
        <f t="shared" si="8"/>
        <v>43409.302000000003</v>
      </c>
      <c r="D88" s="29" t="str">
        <f t="shared" si="9"/>
        <v>vis</v>
      </c>
      <c r="E88" s="90">
        <f>VLOOKUP(C88,Active!C$21:E$967,3,FALSE)</f>
        <v>15430.003296678324</v>
      </c>
      <c r="F88" s="5" t="s">
        <v>237</v>
      </c>
      <c r="G88" s="29" t="str">
        <f t="shared" si="10"/>
        <v>43409.302</v>
      </c>
      <c r="H88" s="26">
        <f t="shared" si="11"/>
        <v>15430</v>
      </c>
      <c r="I88" s="91" t="s">
        <v>592</v>
      </c>
      <c r="J88" s="92" t="s">
        <v>593</v>
      </c>
      <c r="K88" s="91">
        <v>15430</v>
      </c>
      <c r="L88" s="91" t="s">
        <v>348</v>
      </c>
      <c r="M88" s="92" t="s">
        <v>343</v>
      </c>
      <c r="N88" s="92"/>
      <c r="O88" s="93" t="s">
        <v>403</v>
      </c>
      <c r="P88" s="93" t="s">
        <v>594</v>
      </c>
    </row>
    <row r="89" spans="1:16" ht="12.75" customHeight="1" thickBot="1" x14ac:dyDescent="0.25">
      <c r="A89" s="26" t="str">
        <f t="shared" si="6"/>
        <v> AOEB 1 </v>
      </c>
      <c r="B89" s="5" t="str">
        <f t="shared" si="7"/>
        <v>I</v>
      </c>
      <c r="C89" s="26">
        <f t="shared" si="8"/>
        <v>43429.667000000001</v>
      </c>
      <c r="D89" s="29" t="str">
        <f t="shared" si="9"/>
        <v>vis</v>
      </c>
      <c r="E89" s="90">
        <f>VLOOKUP(C89,Active!C$21:E$967,3,FALSE)</f>
        <v>15456.005176627648</v>
      </c>
      <c r="F89" s="5" t="s">
        <v>237</v>
      </c>
      <c r="G89" s="29" t="str">
        <f t="shared" si="10"/>
        <v>43429.667</v>
      </c>
      <c r="H89" s="26">
        <f t="shared" si="11"/>
        <v>15456</v>
      </c>
      <c r="I89" s="91" t="s">
        <v>595</v>
      </c>
      <c r="J89" s="92" t="s">
        <v>596</v>
      </c>
      <c r="K89" s="91">
        <v>15456</v>
      </c>
      <c r="L89" s="91" t="s">
        <v>362</v>
      </c>
      <c r="M89" s="92" t="s">
        <v>343</v>
      </c>
      <c r="N89" s="92"/>
      <c r="O89" s="93" t="s">
        <v>510</v>
      </c>
      <c r="P89" s="93" t="s">
        <v>547</v>
      </c>
    </row>
    <row r="90" spans="1:16" ht="12.75" customHeight="1" thickBot="1" x14ac:dyDescent="0.25">
      <c r="A90" s="26" t="str">
        <f t="shared" si="6"/>
        <v> AOEB 1 </v>
      </c>
      <c r="B90" s="5" t="str">
        <f t="shared" si="7"/>
        <v>I</v>
      </c>
      <c r="C90" s="26">
        <f t="shared" si="8"/>
        <v>43703.777999999998</v>
      </c>
      <c r="D90" s="29" t="str">
        <f t="shared" si="9"/>
        <v>vis</v>
      </c>
      <c r="E90" s="90">
        <f>VLOOKUP(C90,Active!C$21:E$967,3,FALSE)</f>
        <v>15805.988054839767</v>
      </c>
      <c r="F90" s="5" t="s">
        <v>237</v>
      </c>
      <c r="G90" s="29" t="str">
        <f t="shared" si="10"/>
        <v>43703.778</v>
      </c>
      <c r="H90" s="26">
        <f t="shared" si="11"/>
        <v>15806</v>
      </c>
      <c r="I90" s="91" t="s">
        <v>599</v>
      </c>
      <c r="J90" s="92" t="s">
        <v>600</v>
      </c>
      <c r="K90" s="91">
        <v>15806</v>
      </c>
      <c r="L90" s="91" t="s">
        <v>462</v>
      </c>
      <c r="M90" s="92" t="s">
        <v>343</v>
      </c>
      <c r="N90" s="92"/>
      <c r="O90" s="93" t="s">
        <v>510</v>
      </c>
      <c r="P90" s="93" t="s">
        <v>547</v>
      </c>
    </row>
    <row r="91" spans="1:16" ht="12.75" customHeight="1" thickBot="1" x14ac:dyDescent="0.25">
      <c r="A91" s="26" t="str">
        <f t="shared" si="6"/>
        <v> AOEB 1 </v>
      </c>
      <c r="B91" s="5" t="str">
        <f t="shared" si="7"/>
        <v>I</v>
      </c>
      <c r="C91" s="26">
        <f t="shared" si="8"/>
        <v>43718.671000000002</v>
      </c>
      <c r="D91" s="29" t="str">
        <f t="shared" si="9"/>
        <v>vis</v>
      </c>
      <c r="E91" s="90">
        <f>VLOOKUP(C91,Active!C$21:E$967,3,FALSE)</f>
        <v>15825.003326044551</v>
      </c>
      <c r="F91" s="5" t="s">
        <v>237</v>
      </c>
      <c r="G91" s="29" t="str">
        <f t="shared" si="10"/>
        <v>43718.671</v>
      </c>
      <c r="H91" s="26">
        <f t="shared" si="11"/>
        <v>15825</v>
      </c>
      <c r="I91" s="91" t="s">
        <v>604</v>
      </c>
      <c r="J91" s="92" t="s">
        <v>605</v>
      </c>
      <c r="K91" s="91">
        <v>15825</v>
      </c>
      <c r="L91" s="91" t="s">
        <v>348</v>
      </c>
      <c r="M91" s="92" t="s">
        <v>343</v>
      </c>
      <c r="N91" s="92"/>
      <c r="O91" s="93" t="s">
        <v>344</v>
      </c>
      <c r="P91" s="93" t="s">
        <v>547</v>
      </c>
    </row>
    <row r="92" spans="1:16" ht="12.75" customHeight="1" thickBot="1" x14ac:dyDescent="0.25">
      <c r="A92" s="26" t="str">
        <f t="shared" si="6"/>
        <v> AOEB 1 </v>
      </c>
      <c r="B92" s="5" t="str">
        <f t="shared" si="7"/>
        <v>I</v>
      </c>
      <c r="C92" s="26">
        <f t="shared" si="8"/>
        <v>43776.62</v>
      </c>
      <c r="D92" s="29" t="str">
        <f t="shared" si="9"/>
        <v>vis</v>
      </c>
      <c r="E92" s="90">
        <f>VLOOKUP(C92,Active!C$21:E$967,3,FALSE)</f>
        <v>15898.992176581429</v>
      </c>
      <c r="F92" s="5" t="s">
        <v>237</v>
      </c>
      <c r="G92" s="29" t="str">
        <f t="shared" si="10"/>
        <v>43776.620</v>
      </c>
      <c r="H92" s="26">
        <f t="shared" si="11"/>
        <v>15899</v>
      </c>
      <c r="I92" s="91" t="s">
        <v>614</v>
      </c>
      <c r="J92" s="92" t="s">
        <v>615</v>
      </c>
      <c r="K92" s="91">
        <v>15899</v>
      </c>
      <c r="L92" s="91" t="s">
        <v>313</v>
      </c>
      <c r="M92" s="92" t="s">
        <v>343</v>
      </c>
      <c r="N92" s="92"/>
      <c r="O92" s="93" t="s">
        <v>344</v>
      </c>
      <c r="P92" s="93" t="s">
        <v>547</v>
      </c>
    </row>
    <row r="93" spans="1:16" ht="12.75" customHeight="1" thickBot="1" x14ac:dyDescent="0.25">
      <c r="A93" s="26" t="str">
        <f t="shared" si="6"/>
        <v> AOEB 1 </v>
      </c>
      <c r="B93" s="5" t="str">
        <f t="shared" si="7"/>
        <v>I</v>
      </c>
      <c r="C93" s="26">
        <f t="shared" si="8"/>
        <v>43787.593000000001</v>
      </c>
      <c r="D93" s="29" t="str">
        <f t="shared" si="9"/>
        <v>vis</v>
      </c>
      <c r="E93" s="90">
        <f>VLOOKUP(C93,Active!C$21:E$967,3,FALSE)</f>
        <v>15913.002421054001</v>
      </c>
      <c r="F93" s="5" t="s">
        <v>237</v>
      </c>
      <c r="G93" s="29" t="str">
        <f t="shared" si="10"/>
        <v>43787.593</v>
      </c>
      <c r="H93" s="26">
        <f t="shared" si="11"/>
        <v>15913</v>
      </c>
      <c r="I93" s="91" t="s">
        <v>619</v>
      </c>
      <c r="J93" s="92" t="s">
        <v>620</v>
      </c>
      <c r="K93" s="91">
        <v>15913</v>
      </c>
      <c r="L93" s="91" t="s">
        <v>342</v>
      </c>
      <c r="M93" s="92" t="s">
        <v>343</v>
      </c>
      <c r="N93" s="92"/>
      <c r="O93" s="93" t="s">
        <v>344</v>
      </c>
      <c r="P93" s="93" t="s">
        <v>547</v>
      </c>
    </row>
    <row r="94" spans="1:16" ht="12.75" customHeight="1" thickBot="1" x14ac:dyDescent="0.25">
      <c r="A94" s="26" t="str">
        <f t="shared" si="6"/>
        <v> AOEB 1 </v>
      </c>
      <c r="B94" s="5" t="str">
        <f t="shared" si="7"/>
        <v>I</v>
      </c>
      <c r="C94" s="26">
        <f t="shared" si="8"/>
        <v>44068.760999999999</v>
      </c>
      <c r="D94" s="29" t="str">
        <f t="shared" si="9"/>
        <v>vis</v>
      </c>
      <c r="E94" s="90">
        <f>VLOOKUP(C94,Active!C$21:E$967,3,FALSE)</f>
        <v>16271.995624176623</v>
      </c>
      <c r="F94" s="5" t="s">
        <v>237</v>
      </c>
      <c r="G94" s="29" t="str">
        <f t="shared" si="10"/>
        <v>44068.761</v>
      </c>
      <c r="H94" s="26">
        <f t="shared" si="11"/>
        <v>16272</v>
      </c>
      <c r="I94" s="91" t="s">
        <v>630</v>
      </c>
      <c r="J94" s="92" t="s">
        <v>631</v>
      </c>
      <c r="K94" s="91">
        <v>16272</v>
      </c>
      <c r="L94" s="91" t="s">
        <v>273</v>
      </c>
      <c r="M94" s="92" t="s">
        <v>343</v>
      </c>
      <c r="N94" s="92"/>
      <c r="O94" s="93" t="s">
        <v>544</v>
      </c>
      <c r="P94" s="93" t="s">
        <v>547</v>
      </c>
    </row>
    <row r="95" spans="1:16" ht="12.75" customHeight="1" thickBot="1" x14ac:dyDescent="0.25">
      <c r="A95" s="26" t="str">
        <f t="shared" si="6"/>
        <v> AOEB 1 </v>
      </c>
      <c r="B95" s="5" t="str">
        <f t="shared" si="7"/>
        <v>I</v>
      </c>
      <c r="C95" s="26">
        <f t="shared" si="8"/>
        <v>44101.652000000002</v>
      </c>
      <c r="D95" s="29" t="str">
        <f t="shared" si="9"/>
        <v>vis</v>
      </c>
      <c r="E95" s="90">
        <f>VLOOKUP(C95,Active!C$21:E$967,3,FALSE)</f>
        <v>16313.990607403404</v>
      </c>
      <c r="F95" s="5" t="s">
        <v>237</v>
      </c>
      <c r="G95" s="29" t="str">
        <f t="shared" si="10"/>
        <v>44101.652</v>
      </c>
      <c r="H95" s="26">
        <f t="shared" si="11"/>
        <v>16314</v>
      </c>
      <c r="I95" s="91" t="s">
        <v>640</v>
      </c>
      <c r="J95" s="92" t="s">
        <v>641</v>
      </c>
      <c r="K95" s="91">
        <v>16314</v>
      </c>
      <c r="L95" s="91" t="s">
        <v>330</v>
      </c>
      <c r="M95" s="92" t="s">
        <v>343</v>
      </c>
      <c r="N95" s="92"/>
      <c r="O95" s="93" t="s">
        <v>344</v>
      </c>
      <c r="P95" s="93" t="s">
        <v>547</v>
      </c>
    </row>
    <row r="96" spans="1:16" ht="12.75" customHeight="1" thickBot="1" x14ac:dyDescent="0.25">
      <c r="A96" s="26" t="str">
        <f t="shared" si="6"/>
        <v> AOEB 1 </v>
      </c>
      <c r="B96" s="5" t="str">
        <f t="shared" si="7"/>
        <v>I</v>
      </c>
      <c r="C96" s="26">
        <f t="shared" si="8"/>
        <v>44101.658000000003</v>
      </c>
      <c r="D96" s="29" t="str">
        <f t="shared" si="9"/>
        <v>vis</v>
      </c>
      <c r="E96" s="90">
        <f>VLOOKUP(C96,Active!C$21:E$967,3,FALSE)</f>
        <v>16313.998268158608</v>
      </c>
      <c r="F96" s="5" t="s">
        <v>237</v>
      </c>
      <c r="G96" s="29" t="str">
        <f t="shared" si="10"/>
        <v>44101.658</v>
      </c>
      <c r="H96" s="26">
        <f t="shared" si="11"/>
        <v>16314</v>
      </c>
      <c r="I96" s="91" t="s">
        <v>642</v>
      </c>
      <c r="J96" s="92" t="s">
        <v>643</v>
      </c>
      <c r="K96" s="91">
        <v>16314</v>
      </c>
      <c r="L96" s="91" t="s">
        <v>354</v>
      </c>
      <c r="M96" s="92" t="s">
        <v>343</v>
      </c>
      <c r="N96" s="92"/>
      <c r="O96" s="93" t="s">
        <v>510</v>
      </c>
      <c r="P96" s="93" t="s">
        <v>547</v>
      </c>
    </row>
    <row r="97" spans="1:16" ht="12.75" customHeight="1" thickBot="1" x14ac:dyDescent="0.25">
      <c r="A97" s="26" t="str">
        <f t="shared" si="6"/>
        <v> AOEB 1 </v>
      </c>
      <c r="B97" s="5" t="str">
        <f t="shared" si="7"/>
        <v>I</v>
      </c>
      <c r="C97" s="26">
        <f t="shared" si="8"/>
        <v>44126.724999999999</v>
      </c>
      <c r="D97" s="29" t="str">
        <f t="shared" si="9"/>
        <v>vis</v>
      </c>
      <c r="E97" s="90">
        <f>VLOOKUP(C97,Active!C$21:E$967,3,FALSE)</f>
        <v>16346.003626601509</v>
      </c>
      <c r="F97" s="5" t="s">
        <v>237</v>
      </c>
      <c r="G97" s="29" t="str">
        <f t="shared" si="10"/>
        <v>44126.725</v>
      </c>
      <c r="H97" s="26">
        <f t="shared" si="11"/>
        <v>16346</v>
      </c>
      <c r="I97" s="91" t="s">
        <v>647</v>
      </c>
      <c r="J97" s="92" t="s">
        <v>648</v>
      </c>
      <c r="K97" s="91">
        <v>16346</v>
      </c>
      <c r="L97" s="91" t="s">
        <v>348</v>
      </c>
      <c r="M97" s="92" t="s">
        <v>343</v>
      </c>
      <c r="N97" s="92"/>
      <c r="O97" s="93" t="s">
        <v>649</v>
      </c>
      <c r="P97" s="93" t="s">
        <v>547</v>
      </c>
    </row>
    <row r="98" spans="1:16" ht="12.75" customHeight="1" thickBot="1" x14ac:dyDescent="0.25">
      <c r="A98" s="26" t="str">
        <f t="shared" si="6"/>
        <v> AOEB 1 </v>
      </c>
      <c r="B98" s="5" t="str">
        <f t="shared" si="7"/>
        <v>I</v>
      </c>
      <c r="C98" s="26">
        <f t="shared" si="8"/>
        <v>44382.826999999997</v>
      </c>
      <c r="D98" s="29" t="str">
        <f t="shared" si="9"/>
        <v>vis</v>
      </c>
      <c r="E98" s="90">
        <f>VLOOKUP(C98,Active!C$21:E$967,3,FALSE)</f>
        <v>16672.992748073761</v>
      </c>
      <c r="F98" s="5" t="s">
        <v>237</v>
      </c>
      <c r="G98" s="29" t="str">
        <f t="shared" si="10"/>
        <v>44382.827</v>
      </c>
      <c r="H98" s="26">
        <f t="shared" si="11"/>
        <v>16673</v>
      </c>
      <c r="I98" s="91" t="s">
        <v>670</v>
      </c>
      <c r="J98" s="92" t="s">
        <v>671</v>
      </c>
      <c r="K98" s="91">
        <v>16673</v>
      </c>
      <c r="L98" s="91" t="s">
        <v>313</v>
      </c>
      <c r="M98" s="92" t="s">
        <v>343</v>
      </c>
      <c r="N98" s="92"/>
      <c r="O98" s="93" t="s">
        <v>672</v>
      </c>
      <c r="P98" s="93" t="s">
        <v>547</v>
      </c>
    </row>
    <row r="99" spans="1:16" ht="12.75" customHeight="1" thickBot="1" x14ac:dyDescent="0.25">
      <c r="A99" s="26" t="str">
        <f t="shared" si="6"/>
        <v> AOEB 1 </v>
      </c>
      <c r="B99" s="5" t="str">
        <f t="shared" si="7"/>
        <v>I</v>
      </c>
      <c r="C99" s="26">
        <f t="shared" si="8"/>
        <v>44444.701999999997</v>
      </c>
      <c r="D99" s="29" t="str">
        <f t="shared" si="9"/>
        <v>vis</v>
      </c>
      <c r="E99" s="90">
        <f>VLOOKUP(C99,Active!C$21:E$967,3,FALSE)</f>
        <v>16751.994286098048</v>
      </c>
      <c r="F99" s="5" t="s">
        <v>237</v>
      </c>
      <c r="G99" s="29" t="str">
        <f t="shared" si="10"/>
        <v>44444.702</v>
      </c>
      <c r="H99" s="26">
        <f t="shared" si="11"/>
        <v>16752</v>
      </c>
      <c r="I99" s="91" t="s">
        <v>676</v>
      </c>
      <c r="J99" s="92" t="s">
        <v>677</v>
      </c>
      <c r="K99" s="91">
        <v>16752</v>
      </c>
      <c r="L99" s="91" t="s">
        <v>357</v>
      </c>
      <c r="M99" s="92" t="s">
        <v>343</v>
      </c>
      <c r="N99" s="92"/>
      <c r="O99" s="93" t="s">
        <v>672</v>
      </c>
      <c r="P99" s="93" t="s">
        <v>547</v>
      </c>
    </row>
    <row r="100" spans="1:16" ht="12.75" customHeight="1" thickBot="1" x14ac:dyDescent="0.25">
      <c r="A100" s="26" t="str">
        <f t="shared" si="6"/>
        <v> AOEB 1 </v>
      </c>
      <c r="B100" s="5" t="str">
        <f t="shared" si="7"/>
        <v>I</v>
      </c>
      <c r="C100" s="26">
        <f t="shared" si="8"/>
        <v>44473.680999999997</v>
      </c>
      <c r="D100" s="29" t="str">
        <f t="shared" si="9"/>
        <v>vis</v>
      </c>
      <c r="E100" s="90">
        <f>VLOOKUP(C100,Active!C$21:E$967,3,FALSE)</f>
        <v>16788.994456932887</v>
      </c>
      <c r="F100" s="5" t="s">
        <v>237</v>
      </c>
      <c r="G100" s="29" t="str">
        <f t="shared" si="10"/>
        <v>44473.681</v>
      </c>
      <c r="H100" s="26">
        <f t="shared" si="11"/>
        <v>16789</v>
      </c>
      <c r="I100" s="91" t="s">
        <v>689</v>
      </c>
      <c r="J100" s="92" t="s">
        <v>690</v>
      </c>
      <c r="K100" s="91">
        <v>16789</v>
      </c>
      <c r="L100" s="91" t="s">
        <v>357</v>
      </c>
      <c r="M100" s="92" t="s">
        <v>343</v>
      </c>
      <c r="N100" s="92"/>
      <c r="O100" s="93" t="s">
        <v>649</v>
      </c>
      <c r="P100" s="93" t="s">
        <v>547</v>
      </c>
    </row>
    <row r="101" spans="1:16" ht="12.75" customHeight="1" thickBot="1" x14ac:dyDescent="0.25">
      <c r="A101" s="26" t="str">
        <f t="shared" si="6"/>
        <v> AOEB 1 </v>
      </c>
      <c r="B101" s="5" t="str">
        <f t="shared" si="7"/>
        <v>I</v>
      </c>
      <c r="C101" s="26">
        <f t="shared" si="8"/>
        <v>44473.684000000001</v>
      </c>
      <c r="D101" s="29" t="str">
        <f t="shared" si="9"/>
        <v>vis</v>
      </c>
      <c r="E101" s="90">
        <f>VLOOKUP(C101,Active!C$21:E$967,3,FALSE)</f>
        <v>16788.998287310493</v>
      </c>
      <c r="F101" s="5" t="s">
        <v>237</v>
      </c>
      <c r="G101" s="29" t="str">
        <f t="shared" si="10"/>
        <v>44473.684</v>
      </c>
      <c r="H101" s="26">
        <f t="shared" si="11"/>
        <v>16789</v>
      </c>
      <c r="I101" s="91" t="s">
        <v>691</v>
      </c>
      <c r="J101" s="92" t="s">
        <v>692</v>
      </c>
      <c r="K101" s="91">
        <v>16789</v>
      </c>
      <c r="L101" s="91" t="s">
        <v>354</v>
      </c>
      <c r="M101" s="92" t="s">
        <v>343</v>
      </c>
      <c r="N101" s="92"/>
      <c r="O101" s="93" t="s">
        <v>510</v>
      </c>
      <c r="P101" s="93" t="s">
        <v>547</v>
      </c>
    </row>
    <row r="102" spans="1:16" ht="12.75" customHeight="1" thickBot="1" x14ac:dyDescent="0.25">
      <c r="A102" s="26" t="str">
        <f t="shared" si="6"/>
        <v> AOEB 1 </v>
      </c>
      <c r="B102" s="5" t="str">
        <f t="shared" si="7"/>
        <v>I</v>
      </c>
      <c r="C102" s="26">
        <f t="shared" si="8"/>
        <v>44885.646000000001</v>
      </c>
      <c r="D102" s="29" t="str">
        <f t="shared" si="9"/>
        <v>vis</v>
      </c>
      <c r="E102" s="90">
        <f>VLOOKUP(C102,Active!C$21:E$967,3,FALSE)</f>
        <v>17314.988293089256</v>
      </c>
      <c r="F102" s="5" t="s">
        <v>237</v>
      </c>
      <c r="G102" s="29" t="str">
        <f t="shared" si="10"/>
        <v>44885.646</v>
      </c>
      <c r="H102" s="26">
        <f t="shared" si="11"/>
        <v>17315</v>
      </c>
      <c r="I102" s="91" t="s">
        <v>751</v>
      </c>
      <c r="J102" s="92" t="s">
        <v>752</v>
      </c>
      <c r="K102" s="91">
        <v>17315</v>
      </c>
      <c r="L102" s="91" t="s">
        <v>462</v>
      </c>
      <c r="M102" s="92" t="s">
        <v>343</v>
      </c>
      <c r="N102" s="92"/>
      <c r="O102" s="93" t="s">
        <v>510</v>
      </c>
      <c r="P102" s="93" t="s">
        <v>547</v>
      </c>
    </row>
    <row r="103" spans="1:16" ht="12.75" customHeight="1" thickBot="1" x14ac:dyDescent="0.25">
      <c r="A103" s="26" t="str">
        <f t="shared" si="6"/>
        <v> AOEB 1 </v>
      </c>
      <c r="B103" s="5" t="str">
        <f t="shared" si="7"/>
        <v>I</v>
      </c>
      <c r="C103" s="26">
        <f t="shared" si="8"/>
        <v>44907.578999999998</v>
      </c>
      <c r="D103" s="29" t="str">
        <f t="shared" si="9"/>
        <v>vis</v>
      </c>
      <c r="E103" s="90">
        <f>VLOOKUP(C103,Active!C$21:E$967,3,FALSE)</f>
        <v>17342.992183731461</v>
      </c>
      <c r="F103" s="5" t="s">
        <v>237</v>
      </c>
      <c r="G103" s="29" t="str">
        <f t="shared" si="10"/>
        <v>44907.579</v>
      </c>
      <c r="H103" s="26">
        <f t="shared" si="11"/>
        <v>17343</v>
      </c>
      <c r="I103" s="91" t="s">
        <v>753</v>
      </c>
      <c r="J103" s="92" t="s">
        <v>754</v>
      </c>
      <c r="K103" s="91">
        <v>17343</v>
      </c>
      <c r="L103" s="91" t="s">
        <v>313</v>
      </c>
      <c r="M103" s="92" t="s">
        <v>343</v>
      </c>
      <c r="N103" s="92"/>
      <c r="O103" s="93" t="s">
        <v>344</v>
      </c>
      <c r="P103" s="93" t="s">
        <v>547</v>
      </c>
    </row>
    <row r="104" spans="1:16" ht="12.75" customHeight="1" thickBot="1" x14ac:dyDescent="0.25">
      <c r="A104" s="26" t="str">
        <f t="shared" si="6"/>
        <v> AOEB 1 </v>
      </c>
      <c r="B104" s="5" t="str">
        <f t="shared" si="7"/>
        <v>I</v>
      </c>
      <c r="C104" s="26">
        <f t="shared" si="8"/>
        <v>45170.741999999998</v>
      </c>
      <c r="D104" s="29" t="str">
        <f t="shared" si="9"/>
        <v>vis</v>
      </c>
      <c r="E104" s="90">
        <f>VLOOKUP(C104,Active!C$21:E$967,3,FALSE)</f>
        <v>17678.996737284353</v>
      </c>
      <c r="F104" s="5" t="s">
        <v>237</v>
      </c>
      <c r="G104" s="29" t="str">
        <f t="shared" si="10"/>
        <v>45170.742</v>
      </c>
      <c r="H104" s="26">
        <f t="shared" si="11"/>
        <v>17679</v>
      </c>
      <c r="I104" s="91" t="s">
        <v>760</v>
      </c>
      <c r="J104" s="92" t="s">
        <v>761</v>
      </c>
      <c r="K104" s="91">
        <v>17679</v>
      </c>
      <c r="L104" s="91" t="s">
        <v>273</v>
      </c>
      <c r="M104" s="92" t="s">
        <v>343</v>
      </c>
      <c r="N104" s="92"/>
      <c r="O104" s="93" t="s">
        <v>565</v>
      </c>
      <c r="P104" s="93" t="s">
        <v>547</v>
      </c>
    </row>
    <row r="105" spans="1:16" ht="12.75" customHeight="1" thickBot="1" x14ac:dyDescent="0.25">
      <c r="A105" s="26" t="str">
        <f t="shared" si="6"/>
        <v> AOEB 1 </v>
      </c>
      <c r="B105" s="5" t="str">
        <f t="shared" si="7"/>
        <v>I</v>
      </c>
      <c r="C105" s="26">
        <f t="shared" si="8"/>
        <v>45203.631999999998</v>
      </c>
      <c r="D105" s="29" t="str">
        <f t="shared" si="9"/>
        <v>vis</v>
      </c>
      <c r="E105" s="90">
        <f>VLOOKUP(C105,Active!C$21:E$967,3,FALSE)</f>
        <v>17720.990443718598</v>
      </c>
      <c r="F105" s="5" t="s">
        <v>237</v>
      </c>
      <c r="G105" s="29" t="str">
        <f t="shared" si="10"/>
        <v>45203.632</v>
      </c>
      <c r="H105" s="26">
        <f t="shared" si="11"/>
        <v>17721</v>
      </c>
      <c r="I105" s="91" t="s">
        <v>771</v>
      </c>
      <c r="J105" s="92" t="s">
        <v>772</v>
      </c>
      <c r="K105" s="91">
        <v>17721</v>
      </c>
      <c r="L105" s="91" t="s">
        <v>330</v>
      </c>
      <c r="M105" s="92" t="s">
        <v>343</v>
      </c>
      <c r="N105" s="92"/>
      <c r="O105" s="93" t="s">
        <v>773</v>
      </c>
      <c r="P105" s="93" t="s">
        <v>547</v>
      </c>
    </row>
    <row r="106" spans="1:16" ht="12.75" customHeight="1" thickBot="1" x14ac:dyDescent="0.25">
      <c r="A106" s="26" t="str">
        <f t="shared" si="6"/>
        <v> AOEB 1 </v>
      </c>
      <c r="B106" s="5" t="str">
        <f t="shared" si="7"/>
        <v>I</v>
      </c>
      <c r="C106" s="26">
        <f t="shared" si="8"/>
        <v>45221.644</v>
      </c>
      <c r="D106" s="29" t="str">
        <f t="shared" si="9"/>
        <v>vis</v>
      </c>
      <c r="E106" s="90">
        <f>VLOOKUP(C106,Active!C$21:E$967,3,FALSE)</f>
        <v>17743.98803083607</v>
      </c>
      <c r="F106" s="5" t="s">
        <v>237</v>
      </c>
      <c r="G106" s="29" t="str">
        <f t="shared" si="10"/>
        <v>45221.644</v>
      </c>
      <c r="H106" s="26">
        <f t="shared" si="11"/>
        <v>17744</v>
      </c>
      <c r="I106" s="91" t="s">
        <v>777</v>
      </c>
      <c r="J106" s="92" t="s">
        <v>778</v>
      </c>
      <c r="K106" s="91">
        <v>17744</v>
      </c>
      <c r="L106" s="91" t="s">
        <v>462</v>
      </c>
      <c r="M106" s="92" t="s">
        <v>343</v>
      </c>
      <c r="N106" s="92"/>
      <c r="O106" s="93" t="s">
        <v>510</v>
      </c>
      <c r="P106" s="93" t="s">
        <v>547</v>
      </c>
    </row>
    <row r="107" spans="1:16" ht="12.75" customHeight="1" thickBot="1" x14ac:dyDescent="0.25">
      <c r="A107" s="26" t="str">
        <f t="shared" si="6"/>
        <v> AOEB 1 </v>
      </c>
      <c r="B107" s="5" t="str">
        <f t="shared" si="7"/>
        <v>I</v>
      </c>
      <c r="C107" s="26">
        <f t="shared" si="8"/>
        <v>45250.624000000003</v>
      </c>
      <c r="D107" s="29" t="str">
        <f t="shared" si="9"/>
        <v>vis</v>
      </c>
      <c r="E107" s="90">
        <f>VLOOKUP(C107,Active!C$21:E$967,3,FALSE)</f>
        <v>17780.989478463449</v>
      </c>
      <c r="F107" s="5" t="s">
        <v>237</v>
      </c>
      <c r="G107" s="29" t="str">
        <f t="shared" si="10"/>
        <v>45250.624</v>
      </c>
      <c r="H107" s="26">
        <f t="shared" si="11"/>
        <v>17781</v>
      </c>
      <c r="I107" s="91" t="s">
        <v>788</v>
      </c>
      <c r="J107" s="92" t="s">
        <v>789</v>
      </c>
      <c r="K107" s="91">
        <v>17781</v>
      </c>
      <c r="L107" s="91" t="s">
        <v>449</v>
      </c>
      <c r="M107" s="92" t="s">
        <v>343</v>
      </c>
      <c r="N107" s="92"/>
      <c r="O107" s="93" t="s">
        <v>773</v>
      </c>
      <c r="P107" s="93" t="s">
        <v>547</v>
      </c>
    </row>
    <row r="108" spans="1:16" ht="12.75" customHeight="1" thickBot="1" x14ac:dyDescent="0.25">
      <c r="A108" s="26" t="str">
        <f t="shared" si="6"/>
        <v> AOEB 1 </v>
      </c>
      <c r="B108" s="5" t="str">
        <f t="shared" si="7"/>
        <v>I</v>
      </c>
      <c r="C108" s="26">
        <f t="shared" si="8"/>
        <v>45261.584000000003</v>
      </c>
      <c r="D108" s="29" t="str">
        <f t="shared" si="9"/>
        <v>vis</v>
      </c>
      <c r="E108" s="90">
        <f>VLOOKUP(C108,Active!C$21:E$967,3,FALSE)</f>
        <v>17794.983124633083</v>
      </c>
      <c r="F108" s="5" t="s">
        <v>237</v>
      </c>
      <c r="G108" s="29" t="str">
        <f t="shared" si="10"/>
        <v>45261.584</v>
      </c>
      <c r="H108" s="26">
        <f t="shared" si="11"/>
        <v>17795</v>
      </c>
      <c r="I108" s="91" t="s">
        <v>792</v>
      </c>
      <c r="J108" s="92" t="s">
        <v>793</v>
      </c>
      <c r="K108" s="91">
        <v>17795</v>
      </c>
      <c r="L108" s="91" t="s">
        <v>683</v>
      </c>
      <c r="M108" s="92" t="s">
        <v>343</v>
      </c>
      <c r="N108" s="92"/>
      <c r="O108" s="93" t="s">
        <v>773</v>
      </c>
      <c r="P108" s="93" t="s">
        <v>547</v>
      </c>
    </row>
    <row r="109" spans="1:16" ht="12.75" customHeight="1" thickBot="1" x14ac:dyDescent="0.25">
      <c r="A109" s="26" t="str">
        <f t="shared" si="6"/>
        <v> AOEB 1 </v>
      </c>
      <c r="B109" s="5" t="str">
        <f t="shared" si="7"/>
        <v>I</v>
      </c>
      <c r="C109" s="26">
        <f t="shared" si="8"/>
        <v>45586.618999999999</v>
      </c>
      <c r="D109" s="29" t="str">
        <f t="shared" si="9"/>
        <v>vis</v>
      </c>
      <c r="E109" s="90">
        <f>VLOOKUP(C109,Active!C$21:E$967,3,FALSE)</f>
        <v>18209.985385832653</v>
      </c>
      <c r="F109" s="5" t="s">
        <v>237</v>
      </c>
      <c r="G109" s="29" t="str">
        <f t="shared" si="10"/>
        <v>45586.619</v>
      </c>
      <c r="H109" s="26">
        <f t="shared" si="11"/>
        <v>18210</v>
      </c>
      <c r="I109" s="91" t="s">
        <v>823</v>
      </c>
      <c r="J109" s="92" t="s">
        <v>824</v>
      </c>
      <c r="K109" s="91">
        <v>18210</v>
      </c>
      <c r="L109" s="91" t="s">
        <v>783</v>
      </c>
      <c r="M109" s="92" t="s">
        <v>343</v>
      </c>
      <c r="N109" s="92"/>
      <c r="O109" s="93" t="s">
        <v>773</v>
      </c>
      <c r="P109" s="93" t="s">
        <v>547</v>
      </c>
    </row>
    <row r="110" spans="1:16" ht="12.75" customHeight="1" thickBot="1" x14ac:dyDescent="0.25">
      <c r="A110" s="26" t="str">
        <f t="shared" si="6"/>
        <v> AOEB 1 </v>
      </c>
      <c r="B110" s="5" t="str">
        <f t="shared" si="7"/>
        <v>I</v>
      </c>
      <c r="C110" s="26">
        <f t="shared" si="8"/>
        <v>45622.648000000001</v>
      </c>
      <c r="D110" s="29" t="str">
        <f t="shared" si="9"/>
        <v>vis</v>
      </c>
      <c r="E110" s="90">
        <f>VLOOKUP(C110,Active!C$21:E$967,3,FALSE)</f>
        <v>18255.986944030265</v>
      </c>
      <c r="F110" s="5" t="s">
        <v>237</v>
      </c>
      <c r="G110" s="29" t="str">
        <f t="shared" si="10"/>
        <v>45622.648</v>
      </c>
      <c r="H110" s="26">
        <f t="shared" si="11"/>
        <v>18256</v>
      </c>
      <c r="I110" s="91" t="s">
        <v>846</v>
      </c>
      <c r="J110" s="92" t="s">
        <v>847</v>
      </c>
      <c r="K110" s="91">
        <v>18256</v>
      </c>
      <c r="L110" s="91" t="s">
        <v>697</v>
      </c>
      <c r="M110" s="92" t="s">
        <v>343</v>
      </c>
      <c r="N110" s="92"/>
      <c r="O110" s="93" t="s">
        <v>510</v>
      </c>
      <c r="P110" s="93" t="s">
        <v>547</v>
      </c>
    </row>
    <row r="111" spans="1:16" ht="12.75" customHeight="1" thickBot="1" x14ac:dyDescent="0.25">
      <c r="A111" s="26" t="str">
        <f t="shared" si="6"/>
        <v> AOEB 1 </v>
      </c>
      <c r="B111" s="5" t="str">
        <f t="shared" si="7"/>
        <v>I</v>
      </c>
      <c r="C111" s="26">
        <f t="shared" si="8"/>
        <v>45911.652999999998</v>
      </c>
      <c r="D111" s="29" t="str">
        <f t="shared" si="9"/>
        <v>vis</v>
      </c>
      <c r="E111" s="90">
        <f>VLOOKUP(C111,Active!C$21:E$967,3,FALSE)</f>
        <v>18624.986370239698</v>
      </c>
      <c r="F111" s="5" t="s">
        <v>237</v>
      </c>
      <c r="G111" s="29" t="str">
        <f t="shared" si="10"/>
        <v>45911.653</v>
      </c>
      <c r="H111" s="26">
        <f t="shared" si="11"/>
        <v>18625</v>
      </c>
      <c r="I111" s="91" t="s">
        <v>856</v>
      </c>
      <c r="J111" s="92" t="s">
        <v>857</v>
      </c>
      <c r="K111" s="91">
        <v>18625</v>
      </c>
      <c r="L111" s="91" t="s">
        <v>783</v>
      </c>
      <c r="M111" s="92" t="s">
        <v>343</v>
      </c>
      <c r="N111" s="92"/>
      <c r="O111" s="93" t="s">
        <v>773</v>
      </c>
      <c r="P111" s="93" t="s">
        <v>547</v>
      </c>
    </row>
    <row r="112" spans="1:16" ht="12.75" customHeight="1" thickBot="1" x14ac:dyDescent="0.25">
      <c r="A112" s="26" t="str">
        <f t="shared" si="6"/>
        <v> AOEB 1 </v>
      </c>
      <c r="B112" s="5" t="str">
        <f t="shared" si="7"/>
        <v>I</v>
      </c>
      <c r="C112" s="26">
        <f t="shared" si="8"/>
        <v>45951.597000000002</v>
      </c>
      <c r="D112" s="29" t="str">
        <f t="shared" si="9"/>
        <v>vis</v>
      </c>
      <c r="E112" s="90">
        <f>VLOOKUP(C112,Active!C$21:E$967,3,FALSE)</f>
        <v>18675.986571206846</v>
      </c>
      <c r="F112" s="5" t="s">
        <v>237</v>
      </c>
      <c r="G112" s="29" t="str">
        <f t="shared" si="10"/>
        <v>45951.597</v>
      </c>
      <c r="H112" s="26">
        <f t="shared" si="11"/>
        <v>18676</v>
      </c>
      <c r="I112" s="91" t="s">
        <v>883</v>
      </c>
      <c r="J112" s="92" t="s">
        <v>884</v>
      </c>
      <c r="K112" s="91">
        <v>18676</v>
      </c>
      <c r="L112" s="91" t="s">
        <v>783</v>
      </c>
      <c r="M112" s="92" t="s">
        <v>343</v>
      </c>
      <c r="N112" s="92"/>
      <c r="O112" s="93" t="s">
        <v>885</v>
      </c>
      <c r="P112" s="93" t="s">
        <v>547</v>
      </c>
    </row>
    <row r="113" spans="1:16" ht="12.75" customHeight="1" thickBot="1" x14ac:dyDescent="0.25">
      <c r="A113" s="26" t="str">
        <f t="shared" si="6"/>
        <v> AOEB 1 </v>
      </c>
      <c r="B113" s="5" t="str">
        <f t="shared" si="7"/>
        <v>I</v>
      </c>
      <c r="C113" s="26">
        <f t="shared" si="8"/>
        <v>45994.673000000003</v>
      </c>
      <c r="D113" s="29" t="str">
        <f t="shared" si="9"/>
        <v>vis</v>
      </c>
      <c r="E113" s="90">
        <f>VLOOKUP(C113,Active!C$21:E$967,3,FALSE)</f>
        <v>18730.98568638962</v>
      </c>
      <c r="F113" s="5" t="s">
        <v>237</v>
      </c>
      <c r="G113" s="29" t="str">
        <f t="shared" si="10"/>
        <v>45994.673</v>
      </c>
      <c r="H113" s="26">
        <f t="shared" si="11"/>
        <v>18731</v>
      </c>
      <c r="I113" s="91" t="s">
        <v>889</v>
      </c>
      <c r="J113" s="92" t="s">
        <v>890</v>
      </c>
      <c r="K113" s="91">
        <v>18731</v>
      </c>
      <c r="L113" s="91" t="s">
        <v>783</v>
      </c>
      <c r="M113" s="92" t="s">
        <v>343</v>
      </c>
      <c r="N113" s="92"/>
      <c r="O113" s="93" t="s">
        <v>544</v>
      </c>
      <c r="P113" s="93" t="s">
        <v>547</v>
      </c>
    </row>
    <row r="114" spans="1:16" ht="12.75" customHeight="1" thickBot="1" x14ac:dyDescent="0.25">
      <c r="A114" s="26" t="str">
        <f t="shared" si="6"/>
        <v> AOEB 1 </v>
      </c>
      <c r="B114" s="5" t="str">
        <f t="shared" si="7"/>
        <v>I</v>
      </c>
      <c r="C114" s="26">
        <f t="shared" si="8"/>
        <v>46020.519</v>
      </c>
      <c r="D114" s="29" t="str">
        <f t="shared" si="9"/>
        <v>vis</v>
      </c>
      <c r="E114" s="90">
        <f>VLOOKUP(C114,Active!C$21:E$967,3,FALSE)</f>
        <v>18763.985666216297</v>
      </c>
      <c r="F114" s="5" t="s">
        <v>237</v>
      </c>
      <c r="G114" s="29" t="str">
        <f t="shared" si="10"/>
        <v>46020.519</v>
      </c>
      <c r="H114" s="26">
        <f t="shared" si="11"/>
        <v>18764</v>
      </c>
      <c r="I114" s="91" t="s">
        <v>895</v>
      </c>
      <c r="J114" s="92" t="s">
        <v>896</v>
      </c>
      <c r="K114" s="91">
        <v>18764</v>
      </c>
      <c r="L114" s="91" t="s">
        <v>783</v>
      </c>
      <c r="M114" s="92" t="s">
        <v>343</v>
      </c>
      <c r="N114" s="92"/>
      <c r="O114" s="93" t="s">
        <v>344</v>
      </c>
      <c r="P114" s="93" t="s">
        <v>547</v>
      </c>
    </row>
    <row r="115" spans="1:16" ht="12.75" customHeight="1" thickBot="1" x14ac:dyDescent="0.25">
      <c r="A115" s="26" t="str">
        <f t="shared" si="6"/>
        <v> AOEB 1 </v>
      </c>
      <c r="B115" s="5" t="str">
        <f t="shared" si="7"/>
        <v>I</v>
      </c>
      <c r="C115" s="26">
        <f t="shared" si="8"/>
        <v>46027.563000000002</v>
      </c>
      <c r="D115" s="29" t="str">
        <f t="shared" si="9"/>
        <v>vis</v>
      </c>
      <c r="E115" s="90">
        <f>VLOOKUP(C115,Active!C$21:E$967,3,FALSE)</f>
        <v>18772.979392823865</v>
      </c>
      <c r="F115" s="5" t="s">
        <v>237</v>
      </c>
      <c r="G115" s="29" t="str">
        <f t="shared" si="10"/>
        <v>46027.563</v>
      </c>
      <c r="H115" s="26">
        <f t="shared" si="11"/>
        <v>18773</v>
      </c>
      <c r="I115" s="91" t="s">
        <v>897</v>
      </c>
      <c r="J115" s="92" t="s">
        <v>898</v>
      </c>
      <c r="K115" s="91">
        <v>18773</v>
      </c>
      <c r="L115" s="91" t="s">
        <v>821</v>
      </c>
      <c r="M115" s="92" t="s">
        <v>343</v>
      </c>
      <c r="N115" s="92"/>
      <c r="O115" s="93" t="s">
        <v>344</v>
      </c>
      <c r="P115" s="93" t="s">
        <v>547</v>
      </c>
    </row>
    <row r="116" spans="1:16" ht="12.75" customHeight="1" thickBot="1" x14ac:dyDescent="0.25">
      <c r="A116" s="26" t="str">
        <f t="shared" si="6"/>
        <v> AOEB 1 </v>
      </c>
      <c r="B116" s="5" t="str">
        <f t="shared" si="7"/>
        <v>I</v>
      </c>
      <c r="C116" s="26">
        <f t="shared" si="8"/>
        <v>46038.538999999997</v>
      </c>
      <c r="D116" s="29" t="str">
        <f t="shared" si="9"/>
        <v>vis</v>
      </c>
      <c r="E116" s="90">
        <f>VLOOKUP(C116,Active!C$21:E$967,3,FALSE)</f>
        <v>18786.993467674034</v>
      </c>
      <c r="F116" s="5" t="s">
        <v>237</v>
      </c>
      <c r="G116" s="29" t="str">
        <f t="shared" si="10"/>
        <v>46038.539</v>
      </c>
      <c r="H116" s="26">
        <f t="shared" si="11"/>
        <v>18787</v>
      </c>
      <c r="I116" s="91" t="s">
        <v>901</v>
      </c>
      <c r="J116" s="92" t="s">
        <v>902</v>
      </c>
      <c r="K116" s="91">
        <v>18787</v>
      </c>
      <c r="L116" s="91" t="s">
        <v>365</v>
      </c>
      <c r="M116" s="92" t="s">
        <v>343</v>
      </c>
      <c r="N116" s="92"/>
      <c r="O116" s="93" t="s">
        <v>510</v>
      </c>
      <c r="P116" s="93" t="s">
        <v>547</v>
      </c>
    </row>
    <row r="117" spans="1:16" ht="12.75" customHeight="1" thickBot="1" x14ac:dyDescent="0.25">
      <c r="A117" s="26" t="str">
        <f t="shared" si="6"/>
        <v> AOEB 1 </v>
      </c>
      <c r="B117" s="5" t="str">
        <f t="shared" si="7"/>
        <v>I</v>
      </c>
      <c r="C117" s="26">
        <f t="shared" si="8"/>
        <v>46228.853999999999</v>
      </c>
      <c r="D117" s="29" t="str">
        <f t="shared" si="9"/>
        <v>vis</v>
      </c>
      <c r="E117" s="90">
        <f>VLOOKUP(C117,Active!C$21:E$967,3,FALSE)</f>
        <v>19029.986238730067</v>
      </c>
      <c r="F117" s="5" t="s">
        <v>237</v>
      </c>
      <c r="G117" s="29" t="str">
        <f t="shared" si="10"/>
        <v>46228.854</v>
      </c>
      <c r="H117" s="26">
        <f t="shared" si="11"/>
        <v>19030</v>
      </c>
      <c r="I117" s="91" t="s">
        <v>907</v>
      </c>
      <c r="J117" s="92" t="s">
        <v>908</v>
      </c>
      <c r="K117" s="91">
        <v>19030</v>
      </c>
      <c r="L117" s="91" t="s">
        <v>783</v>
      </c>
      <c r="M117" s="92" t="s">
        <v>343</v>
      </c>
      <c r="N117" s="92"/>
      <c r="O117" s="93" t="s">
        <v>885</v>
      </c>
      <c r="P117" s="93" t="s">
        <v>547</v>
      </c>
    </row>
    <row r="118" spans="1:16" ht="12.75" customHeight="1" thickBot="1" x14ac:dyDescent="0.25">
      <c r="A118" s="26" t="str">
        <f t="shared" si="6"/>
        <v> AOEB 1 </v>
      </c>
      <c r="B118" s="5" t="str">
        <f t="shared" si="7"/>
        <v>I</v>
      </c>
      <c r="C118" s="26">
        <f t="shared" si="8"/>
        <v>46286.805999999997</v>
      </c>
      <c r="D118" s="29" t="str">
        <f t="shared" si="9"/>
        <v>vis</v>
      </c>
      <c r="E118" s="90">
        <f>VLOOKUP(C118,Active!C$21:E$967,3,FALSE)</f>
        <v>19103.978919644545</v>
      </c>
      <c r="F118" s="5" t="s">
        <v>237</v>
      </c>
      <c r="G118" s="29" t="str">
        <f t="shared" si="10"/>
        <v>46286.806</v>
      </c>
      <c r="H118" s="26">
        <f t="shared" si="11"/>
        <v>19104</v>
      </c>
      <c r="I118" s="91" t="s">
        <v>920</v>
      </c>
      <c r="J118" s="92" t="s">
        <v>921</v>
      </c>
      <c r="K118" s="91">
        <v>19104</v>
      </c>
      <c r="L118" s="91" t="s">
        <v>922</v>
      </c>
      <c r="M118" s="92" t="s">
        <v>343</v>
      </c>
      <c r="N118" s="92"/>
      <c r="O118" s="93" t="s">
        <v>544</v>
      </c>
      <c r="P118" s="93" t="s">
        <v>547</v>
      </c>
    </row>
    <row r="119" spans="1:16" ht="12.75" customHeight="1" thickBot="1" x14ac:dyDescent="0.25">
      <c r="A119" s="26" t="str">
        <f t="shared" si="6"/>
        <v> AOEB 1 </v>
      </c>
      <c r="B119" s="5" t="str">
        <f t="shared" si="7"/>
        <v>I</v>
      </c>
      <c r="C119" s="26">
        <f t="shared" si="8"/>
        <v>46334.591999999997</v>
      </c>
      <c r="D119" s="29" t="str">
        <f t="shared" si="9"/>
        <v>vis</v>
      </c>
      <c r="E119" s="90">
        <f>VLOOKUP(C119,Active!C$21:E$967,3,FALSE)</f>
        <v>19164.991727661167</v>
      </c>
      <c r="F119" s="5" t="s">
        <v>237</v>
      </c>
      <c r="G119" s="29" t="str">
        <f t="shared" si="10"/>
        <v>46334.592</v>
      </c>
      <c r="H119" s="26">
        <f t="shared" si="11"/>
        <v>19165</v>
      </c>
      <c r="I119" s="91" t="s">
        <v>940</v>
      </c>
      <c r="J119" s="92" t="s">
        <v>941</v>
      </c>
      <c r="K119" s="91">
        <v>19165</v>
      </c>
      <c r="L119" s="91" t="s">
        <v>313</v>
      </c>
      <c r="M119" s="92" t="s">
        <v>343</v>
      </c>
      <c r="N119" s="92"/>
      <c r="O119" s="93" t="s">
        <v>885</v>
      </c>
      <c r="P119" s="93" t="s">
        <v>547</v>
      </c>
    </row>
    <row r="120" spans="1:16" ht="12.75" customHeight="1" thickBot="1" x14ac:dyDescent="0.25">
      <c r="A120" s="26" t="str">
        <f t="shared" si="6"/>
        <v> AOEB 1 </v>
      </c>
      <c r="B120" s="5" t="str">
        <f t="shared" si="7"/>
        <v>I</v>
      </c>
      <c r="C120" s="26">
        <f t="shared" si="8"/>
        <v>46348.688000000002</v>
      </c>
      <c r="D120" s="29" t="str">
        <f t="shared" si="9"/>
        <v>vis</v>
      </c>
      <c r="E120" s="90">
        <f>VLOOKUP(C120,Active!C$21:E$967,3,FALSE)</f>
        <v>19182.989395216573</v>
      </c>
      <c r="F120" s="5" t="s">
        <v>237</v>
      </c>
      <c r="G120" s="29" t="str">
        <f t="shared" si="10"/>
        <v>46348.688</v>
      </c>
      <c r="H120" s="26">
        <f t="shared" si="11"/>
        <v>19183</v>
      </c>
      <c r="I120" s="91" t="s">
        <v>946</v>
      </c>
      <c r="J120" s="92" t="s">
        <v>947</v>
      </c>
      <c r="K120" s="91">
        <v>19183</v>
      </c>
      <c r="L120" s="91" t="s">
        <v>449</v>
      </c>
      <c r="M120" s="92" t="s">
        <v>343</v>
      </c>
      <c r="N120" s="92"/>
      <c r="O120" s="93" t="s">
        <v>544</v>
      </c>
      <c r="P120" s="93" t="s">
        <v>547</v>
      </c>
    </row>
    <row r="121" spans="1:16" ht="12.75" customHeight="1" thickBot="1" x14ac:dyDescent="0.25">
      <c r="A121" s="26" t="str">
        <f t="shared" si="6"/>
        <v> AOEB 1 </v>
      </c>
      <c r="B121" s="5" t="str">
        <f t="shared" si="7"/>
        <v>I</v>
      </c>
      <c r="C121" s="26">
        <f t="shared" si="8"/>
        <v>46735.584999999999</v>
      </c>
      <c r="D121" s="29" t="str">
        <f t="shared" si="9"/>
        <v>vis</v>
      </c>
      <c r="E121" s="90">
        <f>VLOOKUP(C121,Active!C$21:E$967,3,FALSE)</f>
        <v>19676.976596137494</v>
      </c>
      <c r="F121" s="5" t="s">
        <v>237</v>
      </c>
      <c r="G121" s="29" t="str">
        <f t="shared" si="10"/>
        <v>46735.585</v>
      </c>
      <c r="H121" s="26">
        <f t="shared" si="11"/>
        <v>19677</v>
      </c>
      <c r="I121" s="91" t="s">
        <v>963</v>
      </c>
      <c r="J121" s="92" t="s">
        <v>964</v>
      </c>
      <c r="K121" s="91">
        <v>19677</v>
      </c>
      <c r="L121" s="91" t="s">
        <v>686</v>
      </c>
      <c r="M121" s="92" t="s">
        <v>343</v>
      </c>
      <c r="N121" s="92"/>
      <c r="O121" s="93" t="s">
        <v>344</v>
      </c>
      <c r="P121" s="93" t="s">
        <v>547</v>
      </c>
    </row>
    <row r="122" spans="1:16" ht="12.75" customHeight="1" thickBot="1" x14ac:dyDescent="0.25">
      <c r="A122" s="26" t="str">
        <f t="shared" si="6"/>
        <v> AOEB 1 </v>
      </c>
      <c r="B122" s="5" t="str">
        <f t="shared" si="7"/>
        <v>I</v>
      </c>
      <c r="C122" s="26">
        <f t="shared" si="8"/>
        <v>46973.682999999997</v>
      </c>
      <c r="D122" s="29" t="str">
        <f t="shared" si="9"/>
        <v>vis</v>
      </c>
      <c r="E122" s="90">
        <f>VLOOKUP(C122,Active!C$21:E$967,3,FALSE)</f>
        <v>19980.978344832547</v>
      </c>
      <c r="F122" s="5" t="s">
        <v>237</v>
      </c>
      <c r="G122" s="29" t="str">
        <f t="shared" si="10"/>
        <v>46973.683</v>
      </c>
      <c r="H122" s="26">
        <f t="shared" si="11"/>
        <v>19981</v>
      </c>
      <c r="I122" s="91" t="s">
        <v>965</v>
      </c>
      <c r="J122" s="92" t="s">
        <v>966</v>
      </c>
      <c r="K122" s="91">
        <v>19981</v>
      </c>
      <c r="L122" s="91" t="s">
        <v>922</v>
      </c>
      <c r="M122" s="92" t="s">
        <v>343</v>
      </c>
      <c r="N122" s="92"/>
      <c r="O122" s="93" t="s">
        <v>344</v>
      </c>
      <c r="P122" s="93" t="s">
        <v>547</v>
      </c>
    </row>
    <row r="123" spans="1:16" ht="12.75" customHeight="1" thickBot="1" x14ac:dyDescent="0.25">
      <c r="A123" s="26" t="str">
        <f t="shared" si="6"/>
        <v> AOEB 1 </v>
      </c>
      <c r="B123" s="5" t="str">
        <f t="shared" si="7"/>
        <v>I</v>
      </c>
      <c r="C123" s="26">
        <f t="shared" si="8"/>
        <v>47002.663</v>
      </c>
      <c r="D123" s="29" t="str">
        <f t="shared" si="9"/>
        <v>vis</v>
      </c>
      <c r="E123" s="90">
        <f>VLOOKUP(C123,Active!C$21:E$967,3,FALSE)</f>
        <v>20017.979792459926</v>
      </c>
      <c r="F123" s="5" t="s">
        <v>237</v>
      </c>
      <c r="G123" s="29" t="str">
        <f t="shared" si="10"/>
        <v>47002.663</v>
      </c>
      <c r="H123" s="26">
        <f t="shared" si="11"/>
        <v>20018</v>
      </c>
      <c r="I123" s="91" t="s">
        <v>970</v>
      </c>
      <c r="J123" s="92" t="s">
        <v>971</v>
      </c>
      <c r="K123" s="91">
        <v>20018</v>
      </c>
      <c r="L123" s="91" t="s">
        <v>821</v>
      </c>
      <c r="M123" s="92" t="s">
        <v>343</v>
      </c>
      <c r="N123" s="92"/>
      <c r="O123" s="93" t="s">
        <v>344</v>
      </c>
      <c r="P123" s="93" t="s">
        <v>547</v>
      </c>
    </row>
    <row r="124" spans="1:16" ht="12.75" customHeight="1" thickBot="1" x14ac:dyDescent="0.25">
      <c r="A124" s="26" t="str">
        <f t="shared" si="6"/>
        <v> AOEB 1 </v>
      </c>
      <c r="B124" s="5" t="str">
        <f t="shared" si="7"/>
        <v>I</v>
      </c>
      <c r="C124" s="26">
        <f t="shared" si="8"/>
        <v>47056.705999999998</v>
      </c>
      <c r="D124" s="29" t="str">
        <f t="shared" si="9"/>
        <v>vis</v>
      </c>
      <c r="E124" s="90">
        <f>VLOOKUP(C124,Active!C$21:E$967,3,FALSE)</f>
        <v>20086.981491360068</v>
      </c>
      <c r="F124" s="5" t="s">
        <v>237</v>
      </c>
      <c r="G124" s="29" t="str">
        <f t="shared" si="10"/>
        <v>47056.706</v>
      </c>
      <c r="H124" s="26">
        <f t="shared" si="11"/>
        <v>20087</v>
      </c>
      <c r="I124" s="91" t="s">
        <v>998</v>
      </c>
      <c r="J124" s="92" t="s">
        <v>999</v>
      </c>
      <c r="K124" s="91">
        <v>20087</v>
      </c>
      <c r="L124" s="91" t="s">
        <v>277</v>
      </c>
      <c r="M124" s="92" t="s">
        <v>343</v>
      </c>
      <c r="N124" s="92"/>
      <c r="O124" s="93" t="s">
        <v>544</v>
      </c>
      <c r="P124" s="93" t="s">
        <v>547</v>
      </c>
    </row>
    <row r="125" spans="1:16" ht="12.75" customHeight="1" thickBot="1" x14ac:dyDescent="0.25">
      <c r="A125" s="26" t="str">
        <f t="shared" si="6"/>
        <v> AOEB 1 </v>
      </c>
      <c r="B125" s="5" t="str">
        <f t="shared" si="7"/>
        <v>I</v>
      </c>
      <c r="C125" s="26">
        <f t="shared" si="8"/>
        <v>47082.548999999999</v>
      </c>
      <c r="D125" s="29" t="str">
        <f t="shared" si="9"/>
        <v>vis</v>
      </c>
      <c r="E125" s="90">
        <f>VLOOKUP(C125,Active!C$21:E$967,3,FALSE)</f>
        <v>20119.977640809146</v>
      </c>
      <c r="F125" s="5" t="s">
        <v>237</v>
      </c>
      <c r="G125" s="29" t="str">
        <f t="shared" si="10"/>
        <v>47082.549</v>
      </c>
      <c r="H125" s="26">
        <f t="shared" si="11"/>
        <v>20120</v>
      </c>
      <c r="I125" s="91" t="s">
        <v>1002</v>
      </c>
      <c r="J125" s="92" t="s">
        <v>1003</v>
      </c>
      <c r="K125" s="91">
        <v>20120</v>
      </c>
      <c r="L125" s="91" t="s">
        <v>686</v>
      </c>
      <c r="M125" s="92" t="s">
        <v>343</v>
      </c>
      <c r="N125" s="92"/>
      <c r="O125" s="93" t="s">
        <v>344</v>
      </c>
      <c r="P125" s="93" t="s">
        <v>547</v>
      </c>
    </row>
    <row r="126" spans="1:16" ht="12.75" customHeight="1" thickBot="1" x14ac:dyDescent="0.25">
      <c r="A126" s="26" t="str">
        <f t="shared" si="6"/>
        <v> AOEB 1 </v>
      </c>
      <c r="B126" s="5" t="str">
        <f t="shared" si="7"/>
        <v>I</v>
      </c>
      <c r="C126" s="26">
        <f t="shared" si="8"/>
        <v>47118.582000000002</v>
      </c>
      <c r="D126" s="29" t="str">
        <f t="shared" si="9"/>
        <v>vis</v>
      </c>
      <c r="E126" s="90">
        <f>VLOOKUP(C126,Active!C$21:E$967,3,FALSE)</f>
        <v>20165.984306176892</v>
      </c>
      <c r="F126" s="5" t="s">
        <v>237</v>
      </c>
      <c r="G126" s="29" t="str">
        <f t="shared" si="10"/>
        <v>47118.582</v>
      </c>
      <c r="H126" s="26">
        <f t="shared" si="11"/>
        <v>20166</v>
      </c>
      <c r="I126" s="91" t="s">
        <v>1007</v>
      </c>
      <c r="J126" s="92" t="s">
        <v>1008</v>
      </c>
      <c r="K126" s="91">
        <v>20166</v>
      </c>
      <c r="L126" s="91" t="s">
        <v>634</v>
      </c>
      <c r="M126" s="92" t="s">
        <v>343</v>
      </c>
      <c r="N126" s="92"/>
      <c r="O126" s="93" t="s">
        <v>344</v>
      </c>
      <c r="P126" s="93" t="s">
        <v>547</v>
      </c>
    </row>
    <row r="127" spans="1:16" ht="12.75" customHeight="1" thickBot="1" x14ac:dyDescent="0.25">
      <c r="A127" s="26" t="str">
        <f t="shared" si="6"/>
        <v> AOEB 1 </v>
      </c>
      <c r="B127" s="5" t="str">
        <f t="shared" si="7"/>
        <v>I</v>
      </c>
      <c r="C127" s="26">
        <f t="shared" si="8"/>
        <v>47125.631000000001</v>
      </c>
      <c r="D127" s="29" t="str">
        <f t="shared" si="9"/>
        <v>vis</v>
      </c>
      <c r="E127" s="90">
        <f>VLOOKUP(C127,Active!C$21:E$967,3,FALSE)</f>
        <v>20174.984416747124</v>
      </c>
      <c r="F127" s="5" t="s">
        <v>237</v>
      </c>
      <c r="G127" s="29" t="str">
        <f t="shared" si="10"/>
        <v>47125.631</v>
      </c>
      <c r="H127" s="26">
        <f t="shared" si="11"/>
        <v>20175</v>
      </c>
      <c r="I127" s="91" t="s">
        <v>1009</v>
      </c>
      <c r="J127" s="92" t="s">
        <v>1010</v>
      </c>
      <c r="K127" s="91">
        <v>20175</v>
      </c>
      <c r="L127" s="91" t="s">
        <v>634</v>
      </c>
      <c r="M127" s="92" t="s">
        <v>343</v>
      </c>
      <c r="N127" s="92"/>
      <c r="O127" s="93" t="s">
        <v>544</v>
      </c>
      <c r="P127" s="93" t="s">
        <v>547</v>
      </c>
    </row>
    <row r="128" spans="1:16" ht="12.75" customHeight="1" thickBot="1" x14ac:dyDescent="0.25">
      <c r="A128" s="26" t="str">
        <f t="shared" si="6"/>
        <v> AOEB 1 </v>
      </c>
      <c r="B128" s="5" t="str">
        <f t="shared" si="7"/>
        <v>I</v>
      </c>
      <c r="C128" s="26">
        <f t="shared" si="8"/>
        <v>47466.322999999997</v>
      </c>
      <c r="D128" s="29" t="str">
        <f t="shared" si="9"/>
        <v>vis</v>
      </c>
      <c r="E128" s="90">
        <f>VLOOKUP(C128,Active!C$21:E$967,3,FALSE)</f>
        <v>20609.977418647242</v>
      </c>
      <c r="F128" s="5" t="s">
        <v>237</v>
      </c>
      <c r="G128" s="29" t="str">
        <f t="shared" si="10"/>
        <v>47466.323</v>
      </c>
      <c r="H128" s="26">
        <f t="shared" si="11"/>
        <v>20610</v>
      </c>
      <c r="I128" s="91" t="s">
        <v>1040</v>
      </c>
      <c r="J128" s="92" t="s">
        <v>1041</v>
      </c>
      <c r="K128" s="91">
        <v>20610</v>
      </c>
      <c r="L128" s="91" t="s">
        <v>686</v>
      </c>
      <c r="M128" s="92" t="s">
        <v>343</v>
      </c>
      <c r="N128" s="92"/>
      <c r="O128" s="93" t="s">
        <v>510</v>
      </c>
      <c r="P128" s="93" t="s">
        <v>547</v>
      </c>
    </row>
    <row r="129" spans="1:16" ht="12.75" customHeight="1" thickBot="1" x14ac:dyDescent="0.25">
      <c r="A129" s="26" t="str">
        <f t="shared" si="6"/>
        <v> AOEB 1 </v>
      </c>
      <c r="B129" s="5" t="str">
        <f t="shared" si="7"/>
        <v>I</v>
      </c>
      <c r="C129" s="26">
        <f t="shared" si="8"/>
        <v>47706.771000000001</v>
      </c>
      <c r="D129" s="29" t="str">
        <f t="shared" si="9"/>
        <v>vis</v>
      </c>
      <c r="E129" s="90">
        <f>VLOOKUP(C129,Active!C$21:E$967,3,FALSE)</f>
        <v>20916.979629796555</v>
      </c>
      <c r="F129" s="5" t="s">
        <v>237</v>
      </c>
      <c r="G129" s="29" t="str">
        <f t="shared" si="10"/>
        <v>47706.771</v>
      </c>
      <c r="H129" s="26">
        <f t="shared" si="11"/>
        <v>20917</v>
      </c>
      <c r="I129" s="91" t="s">
        <v>1049</v>
      </c>
      <c r="J129" s="92" t="s">
        <v>1050</v>
      </c>
      <c r="K129" s="91">
        <v>20917</v>
      </c>
      <c r="L129" s="91" t="s">
        <v>821</v>
      </c>
      <c r="M129" s="92" t="s">
        <v>343</v>
      </c>
      <c r="N129" s="92"/>
      <c r="O129" s="93" t="s">
        <v>510</v>
      </c>
      <c r="P129" s="93" t="s">
        <v>547</v>
      </c>
    </row>
    <row r="130" spans="1:16" ht="12.75" customHeight="1" thickBot="1" x14ac:dyDescent="0.25">
      <c r="A130" s="26" t="str">
        <f t="shared" si="6"/>
        <v> AOEB 1 </v>
      </c>
      <c r="B130" s="5" t="str">
        <f t="shared" si="7"/>
        <v>I</v>
      </c>
      <c r="C130" s="26">
        <f t="shared" si="8"/>
        <v>48129.701999999997</v>
      </c>
      <c r="D130" s="29" t="str">
        <f t="shared" si="9"/>
        <v>vis</v>
      </c>
      <c r="E130" s="90">
        <f>VLOOKUP(C130,Active!C$21:E$967,3,FALSE)</f>
        <v>21456.974772877755</v>
      </c>
      <c r="F130" s="5" t="s">
        <v>237</v>
      </c>
      <c r="G130" s="29" t="str">
        <f t="shared" si="10"/>
        <v>48129.702</v>
      </c>
      <c r="H130" s="26">
        <f t="shared" si="11"/>
        <v>21457</v>
      </c>
      <c r="I130" s="91" t="s">
        <v>1075</v>
      </c>
      <c r="J130" s="92" t="s">
        <v>1076</v>
      </c>
      <c r="K130" s="91">
        <v>21457</v>
      </c>
      <c r="L130" s="91" t="s">
        <v>374</v>
      </c>
      <c r="M130" s="92" t="s">
        <v>343</v>
      </c>
      <c r="N130" s="92"/>
      <c r="O130" s="93" t="s">
        <v>344</v>
      </c>
      <c r="P130" s="93" t="s">
        <v>547</v>
      </c>
    </row>
    <row r="131" spans="1:16" ht="12.75" customHeight="1" thickBot="1" x14ac:dyDescent="0.25">
      <c r="A131" s="26" t="str">
        <f t="shared" si="6"/>
        <v> AOEB 1 </v>
      </c>
      <c r="B131" s="5" t="str">
        <f t="shared" si="7"/>
        <v>I</v>
      </c>
      <c r="C131" s="26">
        <f t="shared" si="8"/>
        <v>48133.618000000002</v>
      </c>
      <c r="D131" s="29" t="str">
        <f t="shared" si="9"/>
        <v>vis</v>
      </c>
      <c r="E131" s="90">
        <f>VLOOKUP(C131,Active!C$21:E$967,3,FALSE)</f>
        <v>21461.974692439831</v>
      </c>
      <c r="F131" s="5" t="s">
        <v>237</v>
      </c>
      <c r="G131" s="29" t="str">
        <f t="shared" si="10"/>
        <v>48133.618</v>
      </c>
      <c r="H131" s="26">
        <f t="shared" si="11"/>
        <v>21462</v>
      </c>
      <c r="I131" s="91" t="s">
        <v>1077</v>
      </c>
      <c r="J131" s="92" t="s">
        <v>1078</v>
      </c>
      <c r="K131" s="91">
        <v>21462</v>
      </c>
      <c r="L131" s="91" t="s">
        <v>374</v>
      </c>
      <c r="M131" s="92" t="s">
        <v>343</v>
      </c>
      <c r="N131" s="92"/>
      <c r="O131" s="93" t="s">
        <v>510</v>
      </c>
      <c r="P131" s="93" t="s">
        <v>547</v>
      </c>
    </row>
    <row r="132" spans="1:16" ht="12.75" customHeight="1" thickBot="1" x14ac:dyDescent="0.25">
      <c r="A132" s="26" t="str">
        <f t="shared" si="6"/>
        <v> AOEB 1 </v>
      </c>
      <c r="B132" s="5" t="str">
        <f t="shared" si="7"/>
        <v>I</v>
      </c>
      <c r="C132" s="26">
        <f t="shared" si="8"/>
        <v>48191.574999999997</v>
      </c>
      <c r="D132" s="29" t="str">
        <f t="shared" si="9"/>
        <v>vis</v>
      </c>
      <c r="E132" s="90">
        <f>VLOOKUP(C132,Active!C$21:E$967,3,FALSE)</f>
        <v>21535.973757316973</v>
      </c>
      <c r="F132" s="5" t="s">
        <v>237</v>
      </c>
      <c r="G132" s="29" t="str">
        <f t="shared" si="10"/>
        <v>48191.575</v>
      </c>
      <c r="H132" s="26">
        <f t="shared" si="11"/>
        <v>21536</v>
      </c>
      <c r="I132" s="91" t="s">
        <v>1090</v>
      </c>
      <c r="J132" s="92" t="s">
        <v>1091</v>
      </c>
      <c r="K132" s="91">
        <v>21536</v>
      </c>
      <c r="L132" s="91" t="s">
        <v>1072</v>
      </c>
      <c r="M132" s="92" t="s">
        <v>343</v>
      </c>
      <c r="N132" s="92"/>
      <c r="O132" s="93" t="s">
        <v>344</v>
      </c>
      <c r="P132" s="93" t="s">
        <v>547</v>
      </c>
    </row>
    <row r="133" spans="1:16" ht="12.75" customHeight="1" thickBot="1" x14ac:dyDescent="0.25">
      <c r="A133" s="26" t="str">
        <f t="shared" si="6"/>
        <v> AOEB 1 </v>
      </c>
      <c r="B133" s="5" t="str">
        <f t="shared" si="7"/>
        <v>I</v>
      </c>
      <c r="C133" s="26">
        <f t="shared" si="8"/>
        <v>48202.54</v>
      </c>
      <c r="D133" s="29" t="str">
        <f t="shared" si="9"/>
        <v>vis</v>
      </c>
      <c r="E133" s="90">
        <f>VLOOKUP(C133,Active!C$21:E$967,3,FALSE)</f>
        <v>21549.973787449282</v>
      </c>
      <c r="F133" s="5" t="s">
        <v>237</v>
      </c>
      <c r="G133" s="29" t="str">
        <f t="shared" si="10"/>
        <v>48202.540</v>
      </c>
      <c r="H133" s="26">
        <f t="shared" si="11"/>
        <v>21550</v>
      </c>
      <c r="I133" s="91" t="s">
        <v>1092</v>
      </c>
      <c r="J133" s="92" t="s">
        <v>1093</v>
      </c>
      <c r="K133" s="91">
        <v>21550</v>
      </c>
      <c r="L133" s="91" t="s">
        <v>1072</v>
      </c>
      <c r="M133" s="92" t="s">
        <v>343</v>
      </c>
      <c r="N133" s="92"/>
      <c r="O133" s="93" t="s">
        <v>344</v>
      </c>
      <c r="P133" s="93" t="s">
        <v>547</v>
      </c>
    </row>
    <row r="134" spans="1:16" ht="12.75" customHeight="1" thickBot="1" x14ac:dyDescent="0.25">
      <c r="A134" s="26" t="str">
        <f t="shared" si="6"/>
        <v> AOEB 1 </v>
      </c>
      <c r="B134" s="5" t="str">
        <f t="shared" si="7"/>
        <v>I</v>
      </c>
      <c r="C134" s="26">
        <f t="shared" si="8"/>
        <v>48209.587</v>
      </c>
      <c r="D134" s="29" t="str">
        <f t="shared" si="9"/>
        <v>vis</v>
      </c>
      <c r="E134" s="90">
        <f>VLOOKUP(C134,Active!C$21:E$967,3,FALSE)</f>
        <v>21558.971344434445</v>
      </c>
      <c r="F134" s="5" t="s">
        <v>237</v>
      </c>
      <c r="G134" s="29" t="str">
        <f t="shared" si="10"/>
        <v>48209.587</v>
      </c>
      <c r="H134" s="26">
        <f t="shared" si="11"/>
        <v>21559</v>
      </c>
      <c r="I134" s="91" t="s">
        <v>1096</v>
      </c>
      <c r="J134" s="92" t="s">
        <v>1097</v>
      </c>
      <c r="K134" s="91">
        <v>21559</v>
      </c>
      <c r="L134" s="91" t="s">
        <v>285</v>
      </c>
      <c r="M134" s="92" t="s">
        <v>343</v>
      </c>
      <c r="N134" s="92"/>
      <c r="O134" s="93" t="s">
        <v>344</v>
      </c>
      <c r="P134" s="93" t="s">
        <v>547</v>
      </c>
    </row>
    <row r="135" spans="1:16" ht="12.75" customHeight="1" thickBot="1" x14ac:dyDescent="0.25">
      <c r="A135" s="26" t="str">
        <f t="shared" si="6"/>
        <v> AOEB 1 </v>
      </c>
      <c r="B135" s="5" t="str">
        <f t="shared" si="7"/>
        <v>I</v>
      </c>
      <c r="C135" s="26">
        <f t="shared" si="8"/>
        <v>48483.713000000003</v>
      </c>
      <c r="D135" s="29" t="str">
        <f t="shared" si="9"/>
        <v>vis</v>
      </c>
      <c r="E135" s="90">
        <f>VLOOKUP(C135,Active!C$21:E$967,3,FALSE)</f>
        <v>21908.97337453458</v>
      </c>
      <c r="F135" s="5" t="s">
        <v>237</v>
      </c>
      <c r="G135" s="29" t="str">
        <f t="shared" si="10"/>
        <v>48483.713</v>
      </c>
      <c r="H135" s="26">
        <f t="shared" si="11"/>
        <v>21909</v>
      </c>
      <c r="I135" s="91" t="s">
        <v>1127</v>
      </c>
      <c r="J135" s="92" t="s">
        <v>1128</v>
      </c>
      <c r="K135" s="91">
        <v>21909</v>
      </c>
      <c r="L135" s="91" t="s">
        <v>1072</v>
      </c>
      <c r="M135" s="92" t="s">
        <v>343</v>
      </c>
      <c r="N135" s="92"/>
      <c r="O135" s="93" t="s">
        <v>344</v>
      </c>
      <c r="P135" s="93" t="s">
        <v>547</v>
      </c>
    </row>
    <row r="136" spans="1:16" ht="12.75" customHeight="1" thickBot="1" x14ac:dyDescent="0.25">
      <c r="A136" s="26" t="str">
        <f t="shared" si="6"/>
        <v> AOEB 4 </v>
      </c>
      <c r="B136" s="5" t="str">
        <f t="shared" si="7"/>
        <v>I</v>
      </c>
      <c r="C136" s="26">
        <f t="shared" si="8"/>
        <v>48483.713000000003</v>
      </c>
      <c r="D136" s="29" t="str">
        <f t="shared" si="9"/>
        <v>vis</v>
      </c>
      <c r="E136" s="90">
        <f>VLOOKUP(C136,Active!C$21:E$967,3,FALSE)</f>
        <v>21908.97337453458</v>
      </c>
      <c r="F136" s="5" t="s">
        <v>237</v>
      </c>
      <c r="G136" s="29" t="str">
        <f t="shared" si="10"/>
        <v>48483.713</v>
      </c>
      <c r="H136" s="26">
        <f t="shared" si="11"/>
        <v>21909</v>
      </c>
      <c r="I136" s="91" t="s">
        <v>1127</v>
      </c>
      <c r="J136" s="92" t="s">
        <v>1128</v>
      </c>
      <c r="K136" s="91">
        <v>21909</v>
      </c>
      <c r="L136" s="91" t="s">
        <v>1072</v>
      </c>
      <c r="M136" s="92" t="s">
        <v>343</v>
      </c>
      <c r="N136" s="92"/>
      <c r="O136" s="93" t="s">
        <v>344</v>
      </c>
      <c r="P136" s="93" t="s">
        <v>1129</v>
      </c>
    </row>
    <row r="137" spans="1:16" ht="12.75" customHeight="1" thickBot="1" x14ac:dyDescent="0.25">
      <c r="A137" s="26" t="str">
        <f t="shared" si="6"/>
        <v> AOEB 1 </v>
      </c>
      <c r="B137" s="5" t="str">
        <f t="shared" si="7"/>
        <v>I</v>
      </c>
      <c r="C137" s="26">
        <f t="shared" si="8"/>
        <v>48501.722999999998</v>
      </c>
      <c r="D137" s="29" t="str">
        <f t="shared" si="9"/>
        <v>vis</v>
      </c>
      <c r="E137" s="90">
        <f>VLOOKUP(C137,Active!C$21:E$967,3,FALSE)</f>
        <v>21931.968408066976</v>
      </c>
      <c r="F137" s="5" t="s">
        <v>237</v>
      </c>
      <c r="G137" s="29" t="str">
        <f t="shared" si="10"/>
        <v>48501.723</v>
      </c>
      <c r="H137" s="26">
        <f t="shared" si="11"/>
        <v>21932</v>
      </c>
      <c r="I137" s="91" t="s">
        <v>1146</v>
      </c>
      <c r="J137" s="92" t="s">
        <v>1147</v>
      </c>
      <c r="K137" s="91">
        <v>21932</v>
      </c>
      <c r="L137" s="91" t="s">
        <v>759</v>
      </c>
      <c r="M137" s="92" t="s">
        <v>343</v>
      </c>
      <c r="N137" s="92"/>
      <c r="O137" s="93" t="s">
        <v>510</v>
      </c>
      <c r="P137" s="93" t="s">
        <v>547</v>
      </c>
    </row>
    <row r="138" spans="1:16" ht="12.75" customHeight="1" thickBot="1" x14ac:dyDescent="0.25">
      <c r="A138" s="26" t="str">
        <f t="shared" si="6"/>
        <v> AOEB 4 </v>
      </c>
      <c r="B138" s="5" t="str">
        <f t="shared" si="7"/>
        <v>I</v>
      </c>
      <c r="C138" s="26">
        <f t="shared" si="8"/>
        <v>48527.574000000001</v>
      </c>
      <c r="D138" s="29" t="str">
        <f t="shared" si="9"/>
        <v>vis</v>
      </c>
      <c r="E138" s="90">
        <f>VLOOKUP(C138,Active!C$21:E$967,3,FALSE)</f>
        <v>21964.974771856323</v>
      </c>
      <c r="F138" s="5" t="s">
        <v>237</v>
      </c>
      <c r="G138" s="29" t="str">
        <f t="shared" si="10"/>
        <v>48527.574</v>
      </c>
      <c r="H138" s="26">
        <f t="shared" si="11"/>
        <v>21965</v>
      </c>
      <c r="I138" s="91" t="s">
        <v>1168</v>
      </c>
      <c r="J138" s="92" t="s">
        <v>1169</v>
      </c>
      <c r="K138" s="91">
        <v>21965</v>
      </c>
      <c r="L138" s="91" t="s">
        <v>374</v>
      </c>
      <c r="M138" s="92" t="s">
        <v>343</v>
      </c>
      <c r="N138" s="92"/>
      <c r="O138" s="93" t="s">
        <v>1170</v>
      </c>
      <c r="P138" s="93" t="s">
        <v>1129</v>
      </c>
    </row>
    <row r="139" spans="1:16" ht="12.75" customHeight="1" thickBot="1" x14ac:dyDescent="0.25">
      <c r="A139" s="26" t="str">
        <f t="shared" ref="A139:A202" si="12">P139</f>
        <v> AOEB 1 </v>
      </c>
      <c r="B139" s="5" t="str">
        <f t="shared" ref="B139:B202" si="13">IF(H139=INT(H139),"I","II")</f>
        <v>I</v>
      </c>
      <c r="C139" s="26">
        <f t="shared" ref="C139:C202" si="14">1*G139</f>
        <v>48545.582999999999</v>
      </c>
      <c r="D139" s="29" t="str">
        <f t="shared" ref="D139:D202" si="15">VLOOKUP(F139,I$1:J$5,2,FALSE)</f>
        <v>vis</v>
      </c>
      <c r="E139" s="90">
        <f>VLOOKUP(C139,Active!C$21:E$967,3,FALSE)</f>
        <v>21987.96852859619</v>
      </c>
      <c r="F139" s="5" t="s">
        <v>237</v>
      </c>
      <c r="G139" s="29" t="str">
        <f t="shared" ref="G139:G202" si="16">MID(I139,3,LEN(I139)-3)</f>
        <v>48545.583</v>
      </c>
      <c r="H139" s="26">
        <f t="shared" ref="H139:H202" si="17">1*K139</f>
        <v>21988</v>
      </c>
      <c r="I139" s="91" t="s">
        <v>1171</v>
      </c>
      <c r="J139" s="92" t="s">
        <v>1172</v>
      </c>
      <c r="K139" s="91">
        <v>21988</v>
      </c>
      <c r="L139" s="91" t="s">
        <v>759</v>
      </c>
      <c r="M139" s="92" t="s">
        <v>343</v>
      </c>
      <c r="N139" s="92"/>
      <c r="O139" s="93" t="s">
        <v>510</v>
      </c>
      <c r="P139" s="93" t="s">
        <v>547</v>
      </c>
    </row>
    <row r="140" spans="1:16" ht="12.75" customHeight="1" thickBot="1" x14ac:dyDescent="0.25">
      <c r="A140" s="26" t="str">
        <f t="shared" si="12"/>
        <v> AOEB 4 </v>
      </c>
      <c r="B140" s="5" t="str">
        <f t="shared" si="13"/>
        <v>I</v>
      </c>
      <c r="C140" s="26">
        <f t="shared" si="14"/>
        <v>48852.603000000003</v>
      </c>
      <c r="D140" s="29" t="str">
        <f t="shared" si="15"/>
        <v>vis</v>
      </c>
      <c r="E140" s="90">
        <f>VLOOKUP(C140,Active!C$21:E$967,3,FALSE)</f>
        <v>22379.9693723007</v>
      </c>
      <c r="F140" s="5" t="s">
        <v>237</v>
      </c>
      <c r="G140" s="29" t="str">
        <f t="shared" si="16"/>
        <v>48852.603</v>
      </c>
      <c r="H140" s="26">
        <f t="shared" si="17"/>
        <v>22380</v>
      </c>
      <c r="I140" s="91" t="s">
        <v>1207</v>
      </c>
      <c r="J140" s="92" t="s">
        <v>1208</v>
      </c>
      <c r="K140" s="91">
        <v>22380</v>
      </c>
      <c r="L140" s="91" t="s">
        <v>905</v>
      </c>
      <c r="M140" s="92" t="s">
        <v>343</v>
      </c>
      <c r="N140" s="92"/>
      <c r="O140" s="93" t="s">
        <v>344</v>
      </c>
      <c r="P140" s="93" t="s">
        <v>1129</v>
      </c>
    </row>
    <row r="141" spans="1:16" ht="12.75" customHeight="1" thickBot="1" x14ac:dyDescent="0.25">
      <c r="A141" s="26" t="str">
        <f t="shared" si="12"/>
        <v> AOEB 4 </v>
      </c>
      <c r="B141" s="5" t="str">
        <f t="shared" si="13"/>
        <v>I</v>
      </c>
      <c r="C141" s="26">
        <f t="shared" si="14"/>
        <v>48888.631000000001</v>
      </c>
      <c r="D141" s="29" t="str">
        <f t="shared" si="15"/>
        <v>vis</v>
      </c>
      <c r="E141" s="90">
        <f>VLOOKUP(C141,Active!C$21:E$967,3,FALSE)</f>
        <v>22425.969653705775</v>
      </c>
      <c r="F141" s="5" t="s">
        <v>237</v>
      </c>
      <c r="G141" s="29" t="str">
        <f t="shared" si="16"/>
        <v>48888.631</v>
      </c>
      <c r="H141" s="26">
        <f t="shared" si="17"/>
        <v>22426</v>
      </c>
      <c r="I141" s="91" t="s">
        <v>1237</v>
      </c>
      <c r="J141" s="92" t="s">
        <v>1238</v>
      </c>
      <c r="K141" s="91">
        <v>22426</v>
      </c>
      <c r="L141" s="91" t="s">
        <v>905</v>
      </c>
      <c r="M141" s="92" t="s">
        <v>343</v>
      </c>
      <c r="N141" s="92"/>
      <c r="O141" s="93" t="s">
        <v>510</v>
      </c>
      <c r="P141" s="93" t="s">
        <v>1129</v>
      </c>
    </row>
    <row r="142" spans="1:16" ht="12.75" customHeight="1" thickBot="1" x14ac:dyDescent="0.25">
      <c r="A142" s="26" t="str">
        <f t="shared" si="12"/>
        <v> AOEB 4 </v>
      </c>
      <c r="B142" s="5" t="str">
        <f t="shared" si="13"/>
        <v>I</v>
      </c>
      <c r="C142" s="26">
        <f t="shared" si="14"/>
        <v>48917.607000000004</v>
      </c>
      <c r="D142" s="29" t="str">
        <f t="shared" si="15"/>
        <v>vis</v>
      </c>
      <c r="E142" s="90">
        <f>VLOOKUP(C142,Active!C$21:E$967,3,FALSE)</f>
        <v>22462.965994163016</v>
      </c>
      <c r="F142" s="5" t="s">
        <v>237</v>
      </c>
      <c r="G142" s="29" t="str">
        <f t="shared" si="16"/>
        <v>48917.607</v>
      </c>
      <c r="H142" s="26">
        <f t="shared" si="17"/>
        <v>22463</v>
      </c>
      <c r="I142" s="91" t="s">
        <v>1239</v>
      </c>
      <c r="J142" s="92" t="s">
        <v>1240</v>
      </c>
      <c r="K142" s="91">
        <v>22463</v>
      </c>
      <c r="L142" s="91" t="s">
        <v>1107</v>
      </c>
      <c r="M142" s="92" t="s">
        <v>343</v>
      </c>
      <c r="N142" s="92"/>
      <c r="O142" s="93" t="s">
        <v>510</v>
      </c>
      <c r="P142" s="93" t="s">
        <v>1129</v>
      </c>
    </row>
    <row r="143" spans="1:16" ht="12.75" customHeight="1" thickBot="1" x14ac:dyDescent="0.25">
      <c r="A143" s="26" t="str">
        <f t="shared" si="12"/>
        <v> AOEB 4 </v>
      </c>
      <c r="B143" s="5" t="str">
        <f t="shared" si="13"/>
        <v>I</v>
      </c>
      <c r="C143" s="26">
        <f t="shared" si="14"/>
        <v>49122.811999999998</v>
      </c>
      <c r="D143" s="29" t="str">
        <f t="shared" si="15"/>
        <v>vis</v>
      </c>
      <c r="E143" s="90">
        <f>VLOOKUP(C143,Active!C$21:E$967,3,FALSE)</f>
        <v>22724.970206046219</v>
      </c>
      <c r="F143" s="5" t="s">
        <v>237</v>
      </c>
      <c r="G143" s="29" t="str">
        <f t="shared" si="16"/>
        <v>49122.812</v>
      </c>
      <c r="H143" s="26">
        <f t="shared" si="17"/>
        <v>22725</v>
      </c>
      <c r="I143" s="91" t="s">
        <v>1243</v>
      </c>
      <c r="J143" s="92" t="s">
        <v>1244</v>
      </c>
      <c r="K143" s="91">
        <v>22725</v>
      </c>
      <c r="L143" s="91" t="s">
        <v>852</v>
      </c>
      <c r="M143" s="92" t="s">
        <v>343</v>
      </c>
      <c r="N143" s="92"/>
      <c r="O143" s="93" t="s">
        <v>344</v>
      </c>
      <c r="P143" s="93" t="s">
        <v>1129</v>
      </c>
    </row>
    <row r="144" spans="1:16" ht="12.75" customHeight="1" thickBot="1" x14ac:dyDescent="0.25">
      <c r="A144" s="26" t="str">
        <f t="shared" si="12"/>
        <v> AOEB 4 </v>
      </c>
      <c r="B144" s="5" t="str">
        <f t="shared" si="13"/>
        <v>I</v>
      </c>
      <c r="C144" s="26">
        <f t="shared" si="14"/>
        <v>49195.644</v>
      </c>
      <c r="D144" s="29" t="str">
        <f t="shared" si="15"/>
        <v>vis</v>
      </c>
      <c r="E144" s="90">
        <f>VLOOKUP(C144,Active!C$21:E$967,3,FALSE)</f>
        <v>22817.961559862542</v>
      </c>
      <c r="F144" s="5" t="s">
        <v>237</v>
      </c>
      <c r="G144" s="29" t="str">
        <f t="shared" si="16"/>
        <v>49195.644</v>
      </c>
      <c r="H144" s="26">
        <f t="shared" si="17"/>
        <v>22818</v>
      </c>
      <c r="I144" s="91" t="s">
        <v>1250</v>
      </c>
      <c r="J144" s="92" t="s">
        <v>1251</v>
      </c>
      <c r="K144" s="91">
        <v>22818</v>
      </c>
      <c r="L144" s="91" t="s">
        <v>325</v>
      </c>
      <c r="M144" s="92" t="s">
        <v>343</v>
      </c>
      <c r="N144" s="92"/>
      <c r="O144" s="93" t="s">
        <v>344</v>
      </c>
      <c r="P144" s="93" t="s">
        <v>1129</v>
      </c>
    </row>
    <row r="145" spans="1:16" ht="12.75" customHeight="1" thickBot="1" x14ac:dyDescent="0.25">
      <c r="A145" s="26" t="str">
        <f t="shared" si="12"/>
        <v> AOEB 4 </v>
      </c>
      <c r="B145" s="5" t="str">
        <f t="shared" si="13"/>
        <v>I</v>
      </c>
      <c r="C145" s="26">
        <f t="shared" si="14"/>
        <v>49213.661</v>
      </c>
      <c r="D145" s="29" t="str">
        <f t="shared" si="15"/>
        <v>vis</v>
      </c>
      <c r="E145" s="90">
        <f>VLOOKUP(C145,Active!C$21:E$967,3,FALSE)</f>
        <v>22840.965530942682</v>
      </c>
      <c r="F145" s="5" t="s">
        <v>237</v>
      </c>
      <c r="G145" s="29" t="str">
        <f t="shared" si="16"/>
        <v>49213.661</v>
      </c>
      <c r="H145" s="26">
        <f t="shared" si="17"/>
        <v>22841</v>
      </c>
      <c r="I145" s="91" t="s">
        <v>1263</v>
      </c>
      <c r="J145" s="92" t="s">
        <v>1264</v>
      </c>
      <c r="K145" s="91">
        <v>22841</v>
      </c>
      <c r="L145" s="91" t="s">
        <v>1107</v>
      </c>
      <c r="M145" s="92" t="s">
        <v>343</v>
      </c>
      <c r="N145" s="92"/>
      <c r="O145" s="93" t="s">
        <v>773</v>
      </c>
      <c r="P145" s="93" t="s">
        <v>1129</v>
      </c>
    </row>
    <row r="146" spans="1:16" ht="12.75" customHeight="1" thickBot="1" x14ac:dyDescent="0.25">
      <c r="A146" s="26" t="str">
        <f t="shared" si="12"/>
        <v> AOEB 4 </v>
      </c>
      <c r="B146" s="5" t="str">
        <f t="shared" si="13"/>
        <v>I</v>
      </c>
      <c r="C146" s="26">
        <f t="shared" si="14"/>
        <v>49213.665000000001</v>
      </c>
      <c r="D146" s="29" t="str">
        <f t="shared" si="15"/>
        <v>vis</v>
      </c>
      <c r="E146" s="90">
        <f>VLOOKUP(C146,Active!C$21:E$967,3,FALSE)</f>
        <v>22840.970638112816</v>
      </c>
      <c r="F146" s="5" t="s">
        <v>237</v>
      </c>
      <c r="G146" s="29" t="str">
        <f t="shared" si="16"/>
        <v>49213.665</v>
      </c>
      <c r="H146" s="26">
        <f t="shared" si="17"/>
        <v>22841</v>
      </c>
      <c r="I146" s="91" t="s">
        <v>1265</v>
      </c>
      <c r="J146" s="92" t="s">
        <v>1266</v>
      </c>
      <c r="K146" s="91">
        <v>22841</v>
      </c>
      <c r="L146" s="91" t="s">
        <v>852</v>
      </c>
      <c r="M146" s="92" t="s">
        <v>343</v>
      </c>
      <c r="N146" s="92"/>
      <c r="O146" s="93" t="s">
        <v>885</v>
      </c>
      <c r="P146" s="93" t="s">
        <v>1129</v>
      </c>
    </row>
    <row r="147" spans="1:16" ht="12.75" customHeight="1" thickBot="1" x14ac:dyDescent="0.25">
      <c r="A147" s="26" t="str">
        <f t="shared" si="12"/>
        <v> AOEB 4 </v>
      </c>
      <c r="B147" s="5" t="str">
        <f t="shared" si="13"/>
        <v>I</v>
      </c>
      <c r="C147" s="26">
        <f t="shared" si="14"/>
        <v>49220.71</v>
      </c>
      <c r="D147" s="29" t="str">
        <f t="shared" si="15"/>
        <v>vis</v>
      </c>
      <c r="E147" s="90">
        <f>VLOOKUP(C147,Active!C$21:E$967,3,FALSE)</f>
        <v>22849.965641512914</v>
      </c>
      <c r="F147" s="5" t="s">
        <v>237</v>
      </c>
      <c r="G147" s="29" t="str">
        <f t="shared" si="16"/>
        <v>49220.710</v>
      </c>
      <c r="H147" s="26">
        <f t="shared" si="17"/>
        <v>22850</v>
      </c>
      <c r="I147" s="91" t="s">
        <v>1293</v>
      </c>
      <c r="J147" s="92" t="s">
        <v>1294</v>
      </c>
      <c r="K147" s="91">
        <v>22850</v>
      </c>
      <c r="L147" s="91" t="s">
        <v>1107</v>
      </c>
      <c r="M147" s="92" t="s">
        <v>343</v>
      </c>
      <c r="N147" s="92"/>
      <c r="O147" s="93" t="s">
        <v>344</v>
      </c>
      <c r="P147" s="93" t="s">
        <v>1129</v>
      </c>
    </row>
    <row r="148" spans="1:16" ht="12.75" customHeight="1" thickBot="1" x14ac:dyDescent="0.25">
      <c r="A148" s="26" t="str">
        <f t="shared" si="12"/>
        <v> AOEB 4 </v>
      </c>
      <c r="B148" s="5" t="str">
        <f t="shared" si="13"/>
        <v>I</v>
      </c>
      <c r="C148" s="26">
        <f t="shared" si="14"/>
        <v>49235.591999999997</v>
      </c>
      <c r="D148" s="29" t="str">
        <f t="shared" si="15"/>
        <v>vis</v>
      </c>
      <c r="E148" s="90">
        <f>VLOOKUP(C148,Active!C$21:E$967,3,FALSE)</f>
        <v>22868.966867999818</v>
      </c>
      <c r="F148" s="5" t="s">
        <v>237</v>
      </c>
      <c r="G148" s="29" t="str">
        <f t="shared" si="16"/>
        <v>49235.592</v>
      </c>
      <c r="H148" s="26">
        <f t="shared" si="17"/>
        <v>22869</v>
      </c>
      <c r="I148" s="91" t="s">
        <v>1295</v>
      </c>
      <c r="J148" s="92" t="s">
        <v>1296</v>
      </c>
      <c r="K148" s="91">
        <v>22869</v>
      </c>
      <c r="L148" s="91" t="s">
        <v>1006</v>
      </c>
      <c r="M148" s="92" t="s">
        <v>343</v>
      </c>
      <c r="N148" s="92"/>
      <c r="O148" s="93" t="s">
        <v>773</v>
      </c>
      <c r="P148" s="93" t="s">
        <v>1129</v>
      </c>
    </row>
    <row r="149" spans="1:16" ht="12.75" customHeight="1" thickBot="1" x14ac:dyDescent="0.25">
      <c r="A149" s="26" t="str">
        <f t="shared" si="12"/>
        <v> AOEB 4 </v>
      </c>
      <c r="B149" s="5" t="str">
        <f t="shared" si="13"/>
        <v>I</v>
      </c>
      <c r="C149" s="26">
        <f t="shared" si="14"/>
        <v>49625.625999999997</v>
      </c>
      <c r="D149" s="29" t="str">
        <f t="shared" si="15"/>
        <v>vis</v>
      </c>
      <c r="E149" s="90">
        <f>VLOOKUP(C149,Active!C$21:E$967,3,FALSE)</f>
        <v>23366.95936709904</v>
      </c>
      <c r="F149" s="5" t="s">
        <v>237</v>
      </c>
      <c r="G149" s="29" t="str">
        <f t="shared" si="16"/>
        <v>49625.626</v>
      </c>
      <c r="H149" s="26">
        <f t="shared" si="17"/>
        <v>23367</v>
      </c>
      <c r="I149" s="91" t="s">
        <v>1315</v>
      </c>
      <c r="J149" s="92" t="s">
        <v>1316</v>
      </c>
      <c r="K149" s="91">
        <v>23367</v>
      </c>
      <c r="L149" s="91" t="s">
        <v>1317</v>
      </c>
      <c r="M149" s="92" t="s">
        <v>343</v>
      </c>
      <c r="N149" s="92"/>
      <c r="O149" s="93" t="s">
        <v>510</v>
      </c>
      <c r="P149" s="93" t="s">
        <v>1129</v>
      </c>
    </row>
    <row r="150" spans="1:16" ht="12.75" customHeight="1" thickBot="1" x14ac:dyDescent="0.25">
      <c r="A150" s="26" t="str">
        <f t="shared" si="12"/>
        <v> AOEB 4 </v>
      </c>
      <c r="B150" s="5" t="str">
        <f t="shared" si="13"/>
        <v>I</v>
      </c>
      <c r="C150" s="26">
        <f t="shared" si="14"/>
        <v>49899.758000000002</v>
      </c>
      <c r="D150" s="29" t="str">
        <f t="shared" si="15"/>
        <v>vis</v>
      </c>
      <c r="E150" s="90">
        <f>VLOOKUP(C150,Active!C$21:E$967,3,FALSE)</f>
        <v>23716.969057954379</v>
      </c>
      <c r="F150" s="5" t="s">
        <v>237</v>
      </c>
      <c r="G150" s="29" t="str">
        <f t="shared" si="16"/>
        <v>49899.758</v>
      </c>
      <c r="H150" s="26">
        <f t="shared" si="17"/>
        <v>23717</v>
      </c>
      <c r="I150" s="91" t="s">
        <v>1318</v>
      </c>
      <c r="J150" s="92" t="s">
        <v>1319</v>
      </c>
      <c r="K150" s="91">
        <v>23717</v>
      </c>
      <c r="L150" s="91" t="s">
        <v>905</v>
      </c>
      <c r="M150" s="92" t="s">
        <v>343</v>
      </c>
      <c r="N150" s="92"/>
      <c r="O150" s="93" t="s">
        <v>510</v>
      </c>
      <c r="P150" s="93" t="s">
        <v>1129</v>
      </c>
    </row>
    <row r="151" spans="1:16" ht="12.75" customHeight="1" thickBot="1" x14ac:dyDescent="0.25">
      <c r="A151" s="26" t="str">
        <f t="shared" si="12"/>
        <v> AOEB 4 </v>
      </c>
      <c r="B151" s="5" t="str">
        <f t="shared" si="13"/>
        <v>I</v>
      </c>
      <c r="C151" s="26">
        <f t="shared" si="14"/>
        <v>49906.805</v>
      </c>
      <c r="D151" s="29" t="str">
        <f t="shared" si="15"/>
        <v>vis</v>
      </c>
      <c r="E151" s="90">
        <f>VLOOKUP(C151,Active!C$21:E$967,3,FALSE)</f>
        <v>23725.966614939542</v>
      </c>
      <c r="F151" s="5" t="s">
        <v>237</v>
      </c>
      <c r="G151" s="29" t="str">
        <f t="shared" si="16"/>
        <v>49906.805</v>
      </c>
      <c r="H151" s="26">
        <f t="shared" si="17"/>
        <v>23726</v>
      </c>
      <c r="I151" s="91" t="s">
        <v>1320</v>
      </c>
      <c r="J151" s="92" t="s">
        <v>1321</v>
      </c>
      <c r="K151" s="91">
        <v>23726</v>
      </c>
      <c r="L151" s="91" t="s">
        <v>1006</v>
      </c>
      <c r="M151" s="92" t="s">
        <v>343</v>
      </c>
      <c r="N151" s="92"/>
      <c r="O151" s="93" t="s">
        <v>773</v>
      </c>
      <c r="P151" s="93" t="s">
        <v>1129</v>
      </c>
    </row>
    <row r="152" spans="1:16" ht="12.75" customHeight="1" thickBot="1" x14ac:dyDescent="0.25">
      <c r="A152" s="26" t="str">
        <f t="shared" si="12"/>
        <v> AOEB 4 </v>
      </c>
      <c r="B152" s="5" t="str">
        <f t="shared" si="13"/>
        <v>I</v>
      </c>
      <c r="C152" s="26">
        <f t="shared" si="14"/>
        <v>49921.686000000002</v>
      </c>
      <c r="D152" s="29" t="str">
        <f t="shared" si="15"/>
        <v>vis</v>
      </c>
      <c r="E152" s="90">
        <f>VLOOKUP(C152,Active!C$21:E$967,3,FALSE)</f>
        <v>23744.96656463392</v>
      </c>
      <c r="F152" s="5" t="s">
        <v>237</v>
      </c>
      <c r="G152" s="29" t="str">
        <f t="shared" si="16"/>
        <v>49921.686</v>
      </c>
      <c r="H152" s="26">
        <f t="shared" si="17"/>
        <v>23745</v>
      </c>
      <c r="I152" s="91" t="s">
        <v>1325</v>
      </c>
      <c r="J152" s="92" t="s">
        <v>1326</v>
      </c>
      <c r="K152" s="91">
        <v>23745</v>
      </c>
      <c r="L152" s="91" t="s">
        <v>1006</v>
      </c>
      <c r="M152" s="92" t="s">
        <v>1327</v>
      </c>
      <c r="N152" s="92"/>
      <c r="O152" s="93" t="s">
        <v>885</v>
      </c>
      <c r="P152" s="93" t="s">
        <v>1129</v>
      </c>
    </row>
    <row r="153" spans="1:16" ht="12.75" customHeight="1" thickBot="1" x14ac:dyDescent="0.25">
      <c r="A153" s="26" t="str">
        <f t="shared" si="12"/>
        <v>BAVM 91 </v>
      </c>
      <c r="B153" s="5" t="str">
        <f t="shared" si="13"/>
        <v>I</v>
      </c>
      <c r="C153" s="26">
        <f t="shared" si="14"/>
        <v>49944.392899999999</v>
      </c>
      <c r="D153" s="29" t="str">
        <f t="shared" si="15"/>
        <v>vis</v>
      </c>
      <c r="E153" s="90">
        <f>VLOOKUP(C153,Active!C$21:E$967,3,FALSE)</f>
        <v>23773.958565017972</v>
      </c>
      <c r="F153" s="5" t="s">
        <v>237</v>
      </c>
      <c r="G153" s="29" t="str">
        <f t="shared" si="16"/>
        <v>49944.3929</v>
      </c>
      <c r="H153" s="26">
        <f t="shared" si="17"/>
        <v>23774</v>
      </c>
      <c r="I153" s="91" t="s">
        <v>1331</v>
      </c>
      <c r="J153" s="92" t="s">
        <v>1332</v>
      </c>
      <c r="K153" s="91">
        <v>23774</v>
      </c>
      <c r="L153" s="91" t="s">
        <v>1333</v>
      </c>
      <c r="M153" s="92" t="s">
        <v>375</v>
      </c>
      <c r="N153" s="92" t="s">
        <v>1334</v>
      </c>
      <c r="O153" s="93" t="s">
        <v>1335</v>
      </c>
      <c r="P153" s="94" t="s">
        <v>1336</v>
      </c>
    </row>
    <row r="154" spans="1:16" ht="12.75" customHeight="1" thickBot="1" x14ac:dyDescent="0.25">
      <c r="A154" s="26" t="str">
        <f t="shared" si="12"/>
        <v> AOEB 4 </v>
      </c>
      <c r="B154" s="5" t="str">
        <f t="shared" si="13"/>
        <v>I</v>
      </c>
      <c r="C154" s="26">
        <f t="shared" si="14"/>
        <v>50243.578999999998</v>
      </c>
      <c r="D154" s="29" t="str">
        <f t="shared" si="15"/>
        <v>vis</v>
      </c>
      <c r="E154" s="90">
        <f>VLOOKUP(C154,Active!C$21:E$967,3,FALSE)</f>
        <v>24155.957143692525</v>
      </c>
      <c r="F154" s="5" t="s">
        <v>237</v>
      </c>
      <c r="G154" s="29" t="str">
        <f t="shared" si="16"/>
        <v>50243.579</v>
      </c>
      <c r="H154" s="26">
        <f t="shared" si="17"/>
        <v>24156</v>
      </c>
      <c r="I154" s="91" t="s">
        <v>1351</v>
      </c>
      <c r="J154" s="92" t="s">
        <v>1352</v>
      </c>
      <c r="K154" s="91">
        <v>24156</v>
      </c>
      <c r="L154" s="91" t="s">
        <v>1216</v>
      </c>
      <c r="M154" s="92" t="s">
        <v>343</v>
      </c>
      <c r="N154" s="92"/>
      <c r="O154" s="93" t="s">
        <v>1353</v>
      </c>
      <c r="P154" s="93" t="s">
        <v>1129</v>
      </c>
    </row>
    <row r="155" spans="1:16" ht="12.75" customHeight="1" thickBot="1" x14ac:dyDescent="0.25">
      <c r="A155" s="26" t="str">
        <f t="shared" si="12"/>
        <v> AOEB 4 </v>
      </c>
      <c r="B155" s="5" t="str">
        <f t="shared" si="13"/>
        <v>I</v>
      </c>
      <c r="C155" s="26">
        <f t="shared" si="14"/>
        <v>50243.584000000003</v>
      </c>
      <c r="D155" s="29" t="str">
        <f t="shared" si="15"/>
        <v>vis</v>
      </c>
      <c r="E155" s="90">
        <f>VLOOKUP(C155,Active!C$21:E$967,3,FALSE)</f>
        <v>24155.9635276552</v>
      </c>
      <c r="F155" s="5" t="s">
        <v>237</v>
      </c>
      <c r="G155" s="29" t="str">
        <f t="shared" si="16"/>
        <v>50243.584</v>
      </c>
      <c r="H155" s="26">
        <f t="shared" si="17"/>
        <v>24156</v>
      </c>
      <c r="I155" s="91" t="s">
        <v>1354</v>
      </c>
      <c r="J155" s="92" t="s">
        <v>1355</v>
      </c>
      <c r="K155" s="91">
        <v>24156</v>
      </c>
      <c r="L155" s="91" t="s">
        <v>1081</v>
      </c>
      <c r="M155" s="92" t="s">
        <v>343</v>
      </c>
      <c r="N155" s="92"/>
      <c r="O155" s="93" t="s">
        <v>1356</v>
      </c>
      <c r="P155" s="93" t="s">
        <v>1129</v>
      </c>
    </row>
    <row r="156" spans="1:16" ht="12.75" customHeight="1" thickBot="1" x14ac:dyDescent="0.25">
      <c r="A156" s="26" t="str">
        <f t="shared" si="12"/>
        <v> AOEB 4 </v>
      </c>
      <c r="B156" s="5" t="str">
        <f t="shared" si="13"/>
        <v>I</v>
      </c>
      <c r="C156" s="26">
        <f t="shared" si="14"/>
        <v>50243.586000000003</v>
      </c>
      <c r="D156" s="29" t="str">
        <f t="shared" si="15"/>
        <v>vis</v>
      </c>
      <c r="E156" s="90">
        <f>VLOOKUP(C156,Active!C$21:E$967,3,FALSE)</f>
        <v>24155.966081240265</v>
      </c>
      <c r="F156" s="5" t="s">
        <v>237</v>
      </c>
      <c r="G156" s="29" t="str">
        <f t="shared" si="16"/>
        <v>50243.586</v>
      </c>
      <c r="H156" s="26">
        <f t="shared" si="17"/>
        <v>24156</v>
      </c>
      <c r="I156" s="91" t="s">
        <v>1357</v>
      </c>
      <c r="J156" s="92" t="s">
        <v>1358</v>
      </c>
      <c r="K156" s="91">
        <v>24156</v>
      </c>
      <c r="L156" s="91" t="s">
        <v>1107</v>
      </c>
      <c r="M156" s="92" t="s">
        <v>343</v>
      </c>
      <c r="N156" s="92"/>
      <c r="O156" s="93" t="s">
        <v>1359</v>
      </c>
      <c r="P156" s="93" t="s">
        <v>1129</v>
      </c>
    </row>
    <row r="157" spans="1:16" ht="12.75" customHeight="1" thickBot="1" x14ac:dyDescent="0.25">
      <c r="A157" s="26" t="str">
        <f t="shared" si="12"/>
        <v> AOEB 4 </v>
      </c>
      <c r="B157" s="5" t="str">
        <f t="shared" si="13"/>
        <v>I</v>
      </c>
      <c r="C157" s="26">
        <f t="shared" si="14"/>
        <v>50306.241000000002</v>
      </c>
      <c r="D157" s="29" t="str">
        <f t="shared" si="15"/>
        <v>vis</v>
      </c>
      <c r="E157" s="90">
        <f>VLOOKUP(C157,Active!C$21:E$967,3,FALSE)</f>
        <v>24235.963517440858</v>
      </c>
      <c r="F157" s="5" t="s">
        <v>237</v>
      </c>
      <c r="G157" s="29" t="str">
        <f t="shared" si="16"/>
        <v>50306.241</v>
      </c>
      <c r="H157" s="26">
        <f t="shared" si="17"/>
        <v>24236</v>
      </c>
      <c r="I157" s="91" t="s">
        <v>1363</v>
      </c>
      <c r="J157" s="92" t="s">
        <v>1364</v>
      </c>
      <c r="K157" s="91">
        <v>24236</v>
      </c>
      <c r="L157" s="91" t="s">
        <v>1081</v>
      </c>
      <c r="M157" s="92" t="s">
        <v>1327</v>
      </c>
      <c r="N157" s="92"/>
      <c r="O157" s="93" t="s">
        <v>885</v>
      </c>
      <c r="P157" s="93" t="s">
        <v>1129</v>
      </c>
    </row>
    <row r="158" spans="1:16" ht="12.75" customHeight="1" thickBot="1" x14ac:dyDescent="0.25">
      <c r="A158" s="26" t="str">
        <f t="shared" si="12"/>
        <v> AOEB 4 </v>
      </c>
      <c r="B158" s="5" t="str">
        <f t="shared" si="13"/>
        <v>I</v>
      </c>
      <c r="C158" s="26">
        <f t="shared" si="14"/>
        <v>50391.607000000004</v>
      </c>
      <c r="D158" s="29" t="str">
        <f t="shared" si="15"/>
        <v>vis</v>
      </c>
      <c r="E158" s="90">
        <f>VLOOKUP(C158,Active!C$21:E$967,3,FALSE)</f>
        <v>24344.958188874898</v>
      </c>
      <c r="F158" s="5" t="s">
        <v>237</v>
      </c>
      <c r="G158" s="29" t="str">
        <f t="shared" si="16"/>
        <v>50391.607</v>
      </c>
      <c r="H158" s="26">
        <f t="shared" si="17"/>
        <v>24345</v>
      </c>
      <c r="I158" s="91" t="s">
        <v>1374</v>
      </c>
      <c r="J158" s="92" t="s">
        <v>1375</v>
      </c>
      <c r="K158" s="91">
        <v>24345</v>
      </c>
      <c r="L158" s="91" t="s">
        <v>1220</v>
      </c>
      <c r="M158" s="92" t="s">
        <v>343</v>
      </c>
      <c r="N158" s="92"/>
      <c r="O158" s="93" t="s">
        <v>510</v>
      </c>
      <c r="P158" s="93" t="s">
        <v>1129</v>
      </c>
    </row>
    <row r="159" spans="1:16" ht="12.75" customHeight="1" thickBot="1" x14ac:dyDescent="0.25">
      <c r="A159" s="26" t="str">
        <f t="shared" si="12"/>
        <v> AOEB 4 </v>
      </c>
      <c r="B159" s="5" t="str">
        <f t="shared" si="13"/>
        <v>I</v>
      </c>
      <c r="C159" s="26">
        <f t="shared" si="14"/>
        <v>50402.574999999997</v>
      </c>
      <c r="D159" s="29" t="str">
        <f t="shared" si="15"/>
        <v>vis</v>
      </c>
      <c r="E159" s="90">
        <f>VLOOKUP(C159,Active!C$21:E$967,3,FALSE)</f>
        <v>24358.962049384798</v>
      </c>
      <c r="F159" s="5" t="s">
        <v>237</v>
      </c>
      <c r="G159" s="29" t="str">
        <f t="shared" si="16"/>
        <v>50402.575</v>
      </c>
      <c r="H159" s="26">
        <f t="shared" si="17"/>
        <v>24359</v>
      </c>
      <c r="I159" s="91" t="s">
        <v>1379</v>
      </c>
      <c r="J159" s="92" t="s">
        <v>1380</v>
      </c>
      <c r="K159" s="91">
        <v>24359</v>
      </c>
      <c r="L159" s="91" t="s">
        <v>325</v>
      </c>
      <c r="M159" s="92" t="s">
        <v>343</v>
      </c>
      <c r="N159" s="92"/>
      <c r="O159" s="93" t="s">
        <v>344</v>
      </c>
      <c r="P159" s="93" t="s">
        <v>1129</v>
      </c>
    </row>
    <row r="160" spans="1:16" ht="12.75" customHeight="1" thickBot="1" x14ac:dyDescent="0.25">
      <c r="A160" s="26" t="str">
        <f t="shared" si="12"/>
        <v> AOEB 6 </v>
      </c>
      <c r="B160" s="5" t="str">
        <f t="shared" si="13"/>
        <v>I</v>
      </c>
      <c r="C160" s="26">
        <f t="shared" si="14"/>
        <v>50698.633999999998</v>
      </c>
      <c r="D160" s="29" t="str">
        <f t="shared" si="15"/>
        <v>vis</v>
      </c>
      <c r="E160" s="90">
        <f>VLOOKUP(C160,Active!C$21:E$967,3,FALSE)</f>
        <v>24736.967970127134</v>
      </c>
      <c r="F160" s="5" t="s">
        <v>237</v>
      </c>
      <c r="G160" s="29" t="str">
        <f t="shared" si="16"/>
        <v>50698.634</v>
      </c>
      <c r="H160" s="26">
        <f t="shared" si="17"/>
        <v>24737</v>
      </c>
      <c r="I160" s="91" t="s">
        <v>1401</v>
      </c>
      <c r="J160" s="92" t="s">
        <v>1402</v>
      </c>
      <c r="K160" s="91">
        <v>24737</v>
      </c>
      <c r="L160" s="91" t="s">
        <v>759</v>
      </c>
      <c r="M160" s="92" t="s">
        <v>343</v>
      </c>
      <c r="N160" s="92"/>
      <c r="O160" s="93" t="s">
        <v>344</v>
      </c>
      <c r="P160" s="93" t="s">
        <v>1403</v>
      </c>
    </row>
    <row r="161" spans="1:16" ht="12.75" customHeight="1" thickBot="1" x14ac:dyDescent="0.25">
      <c r="A161" s="26" t="str">
        <f t="shared" si="12"/>
        <v> AOEB 6 </v>
      </c>
      <c r="B161" s="5" t="str">
        <f t="shared" si="13"/>
        <v>I</v>
      </c>
      <c r="C161" s="26">
        <f t="shared" si="14"/>
        <v>50716.639999999999</v>
      </c>
      <c r="D161" s="29" t="str">
        <f t="shared" si="15"/>
        <v>vis</v>
      </c>
      <c r="E161" s="90">
        <f>VLOOKUP(C161,Active!C$21:E$967,3,FALSE)</f>
        <v>24759.957896489403</v>
      </c>
      <c r="F161" s="5" t="s">
        <v>237</v>
      </c>
      <c r="G161" s="29" t="str">
        <f t="shared" si="16"/>
        <v>50716.640</v>
      </c>
      <c r="H161" s="26">
        <f t="shared" si="17"/>
        <v>24760</v>
      </c>
      <c r="I161" s="91" t="s">
        <v>1412</v>
      </c>
      <c r="J161" s="92" t="s">
        <v>1413</v>
      </c>
      <c r="K161" s="91">
        <v>24760</v>
      </c>
      <c r="L161" s="91" t="s">
        <v>1220</v>
      </c>
      <c r="M161" s="92" t="s">
        <v>343</v>
      </c>
      <c r="N161" s="92"/>
      <c r="O161" s="93" t="s">
        <v>510</v>
      </c>
      <c r="P161" s="93" t="s">
        <v>1403</v>
      </c>
    </row>
    <row r="162" spans="1:16" ht="12.75" customHeight="1" thickBot="1" x14ac:dyDescent="0.25">
      <c r="A162" s="26" t="str">
        <f t="shared" si="12"/>
        <v> AOEB 6 </v>
      </c>
      <c r="B162" s="5" t="str">
        <f t="shared" si="13"/>
        <v>I</v>
      </c>
      <c r="C162" s="26">
        <f t="shared" si="14"/>
        <v>50716.646999999997</v>
      </c>
      <c r="D162" s="29" t="str">
        <f t="shared" si="15"/>
        <v>vis</v>
      </c>
      <c r="E162" s="90">
        <f>VLOOKUP(C162,Active!C$21:E$967,3,FALSE)</f>
        <v>24759.966834037139</v>
      </c>
      <c r="F162" s="5" t="s">
        <v>237</v>
      </c>
      <c r="G162" s="29" t="str">
        <f t="shared" si="16"/>
        <v>50716.647</v>
      </c>
      <c r="H162" s="26">
        <f t="shared" si="17"/>
        <v>24760</v>
      </c>
      <c r="I162" s="91" t="s">
        <v>1414</v>
      </c>
      <c r="J162" s="92" t="s">
        <v>1415</v>
      </c>
      <c r="K162" s="91">
        <v>24760</v>
      </c>
      <c r="L162" s="91" t="s">
        <v>1006</v>
      </c>
      <c r="M162" s="92" t="s">
        <v>343</v>
      </c>
      <c r="N162" s="92"/>
      <c r="O162" s="93" t="s">
        <v>1416</v>
      </c>
      <c r="P162" s="93" t="s">
        <v>1403</v>
      </c>
    </row>
    <row r="163" spans="1:16" ht="12.75" customHeight="1" thickBot="1" x14ac:dyDescent="0.25">
      <c r="A163" s="26" t="str">
        <f t="shared" si="12"/>
        <v> AOEB 6 </v>
      </c>
      <c r="B163" s="5" t="str">
        <f t="shared" si="13"/>
        <v>I</v>
      </c>
      <c r="C163" s="26">
        <f t="shared" si="14"/>
        <v>51019.745000000003</v>
      </c>
      <c r="D163" s="29" t="str">
        <f t="shared" si="15"/>
        <v>vis</v>
      </c>
      <c r="E163" s="90">
        <f>VLOOKUP(C163,Active!C$21:E$967,3,FALSE)</f>
        <v>25146.960097424377</v>
      </c>
      <c r="F163" s="5" t="s">
        <v>237</v>
      </c>
      <c r="G163" s="29" t="str">
        <f t="shared" si="16"/>
        <v>51019.745</v>
      </c>
      <c r="H163" s="26">
        <f t="shared" si="17"/>
        <v>25147</v>
      </c>
      <c r="I163" s="91" t="s">
        <v>1423</v>
      </c>
      <c r="J163" s="92" t="s">
        <v>1424</v>
      </c>
      <c r="K163" s="91">
        <v>25147</v>
      </c>
      <c r="L163" s="91" t="s">
        <v>1234</v>
      </c>
      <c r="M163" s="92" t="s">
        <v>343</v>
      </c>
      <c r="N163" s="92"/>
      <c r="O163" s="93" t="s">
        <v>1425</v>
      </c>
      <c r="P163" s="93" t="s">
        <v>1403</v>
      </c>
    </row>
    <row r="164" spans="1:16" ht="12.75" customHeight="1" thickBot="1" x14ac:dyDescent="0.25">
      <c r="A164" s="26" t="str">
        <f t="shared" si="12"/>
        <v> AOEB 6 </v>
      </c>
      <c r="B164" s="5" t="str">
        <f t="shared" si="13"/>
        <v>I</v>
      </c>
      <c r="C164" s="26">
        <f t="shared" si="14"/>
        <v>51023.656999999999</v>
      </c>
      <c r="D164" s="29" t="str">
        <f t="shared" si="15"/>
        <v>vis</v>
      </c>
      <c r="E164" s="90">
        <f>VLOOKUP(C164,Active!C$21:E$967,3,FALSE)</f>
        <v>25151.954909816308</v>
      </c>
      <c r="F164" s="5" t="s">
        <v>237</v>
      </c>
      <c r="G164" s="29" t="str">
        <f t="shared" si="16"/>
        <v>51023.657</v>
      </c>
      <c r="H164" s="26">
        <f t="shared" si="17"/>
        <v>25152</v>
      </c>
      <c r="I164" s="91" t="s">
        <v>1426</v>
      </c>
      <c r="J164" s="92" t="s">
        <v>1427</v>
      </c>
      <c r="K164" s="91">
        <v>25152</v>
      </c>
      <c r="L164" s="91" t="s">
        <v>1411</v>
      </c>
      <c r="M164" s="92" t="s">
        <v>343</v>
      </c>
      <c r="N164" s="92"/>
      <c r="O164" s="93" t="s">
        <v>1170</v>
      </c>
      <c r="P164" s="93" t="s">
        <v>1403</v>
      </c>
    </row>
    <row r="165" spans="1:16" ht="12.75" customHeight="1" thickBot="1" x14ac:dyDescent="0.25">
      <c r="A165" s="26" t="str">
        <f t="shared" si="12"/>
        <v>BAVM 117 </v>
      </c>
      <c r="B165" s="5" t="str">
        <f t="shared" si="13"/>
        <v>I</v>
      </c>
      <c r="C165" s="26">
        <f t="shared" si="14"/>
        <v>51031.490700000002</v>
      </c>
      <c r="D165" s="29" t="str">
        <f t="shared" si="15"/>
        <v>vis</v>
      </c>
      <c r="E165" s="90">
        <f>VLOOKUP(C165,Active!C$21:E$967,3,FALSE)</f>
        <v>25161.956919487762</v>
      </c>
      <c r="F165" s="5" t="s">
        <v>237</v>
      </c>
      <c r="G165" s="29" t="str">
        <f t="shared" si="16"/>
        <v>51031.4907</v>
      </c>
      <c r="H165" s="26">
        <f t="shared" si="17"/>
        <v>25162</v>
      </c>
      <c r="I165" s="91" t="s">
        <v>1431</v>
      </c>
      <c r="J165" s="92" t="s">
        <v>1432</v>
      </c>
      <c r="K165" s="91">
        <v>25162</v>
      </c>
      <c r="L165" s="91" t="s">
        <v>1433</v>
      </c>
      <c r="M165" s="92" t="s">
        <v>375</v>
      </c>
      <c r="N165" s="92" t="s">
        <v>1334</v>
      </c>
      <c r="O165" s="93" t="s">
        <v>1335</v>
      </c>
      <c r="P165" s="94" t="s">
        <v>1434</v>
      </c>
    </row>
    <row r="166" spans="1:16" ht="12.75" customHeight="1" thickBot="1" x14ac:dyDescent="0.25">
      <c r="A166" s="26" t="str">
        <f t="shared" si="12"/>
        <v> AOEB 6 </v>
      </c>
      <c r="B166" s="5" t="str">
        <f t="shared" si="13"/>
        <v>I</v>
      </c>
      <c r="C166" s="26">
        <f t="shared" si="14"/>
        <v>51055.771999999997</v>
      </c>
      <c r="D166" s="29" t="str">
        <f t="shared" si="15"/>
        <v>vis</v>
      </c>
      <c r="E166" s="90">
        <f>VLOOKUP(C166,Active!C$21:E$967,3,FALSE)</f>
        <v>25192.959102036912</v>
      </c>
      <c r="F166" s="5" t="s">
        <v>237</v>
      </c>
      <c r="G166" s="29" t="str">
        <f t="shared" si="16"/>
        <v>51055.772</v>
      </c>
      <c r="H166" s="26">
        <f t="shared" si="17"/>
        <v>25193</v>
      </c>
      <c r="I166" s="91" t="s">
        <v>1439</v>
      </c>
      <c r="J166" s="92" t="s">
        <v>1440</v>
      </c>
      <c r="K166" s="91">
        <v>25193</v>
      </c>
      <c r="L166" s="91" t="s">
        <v>1317</v>
      </c>
      <c r="M166" s="92" t="s">
        <v>343</v>
      </c>
      <c r="N166" s="92"/>
      <c r="O166" s="93" t="s">
        <v>1425</v>
      </c>
      <c r="P166" s="93" t="s">
        <v>1403</v>
      </c>
    </row>
    <row r="167" spans="1:16" ht="12.75" customHeight="1" thickBot="1" x14ac:dyDescent="0.25">
      <c r="A167" s="26" t="str">
        <f t="shared" si="12"/>
        <v> AOEB 6 </v>
      </c>
      <c r="B167" s="5" t="str">
        <f t="shared" si="13"/>
        <v>I</v>
      </c>
      <c r="C167" s="26">
        <f t="shared" si="14"/>
        <v>51099.639000000003</v>
      </c>
      <c r="D167" s="29" t="str">
        <f t="shared" si="15"/>
        <v>vis</v>
      </c>
      <c r="E167" s="90">
        <f>VLOOKUP(C167,Active!C$21:E$967,3,FALSE)</f>
        <v>25248.968160113869</v>
      </c>
      <c r="F167" s="5" t="s">
        <v>237</v>
      </c>
      <c r="G167" s="29" t="str">
        <f t="shared" si="16"/>
        <v>51099.639</v>
      </c>
      <c r="H167" s="26">
        <f t="shared" si="17"/>
        <v>25249</v>
      </c>
      <c r="I167" s="91" t="s">
        <v>1444</v>
      </c>
      <c r="J167" s="92" t="s">
        <v>1445</v>
      </c>
      <c r="K167" s="91">
        <v>25249</v>
      </c>
      <c r="L167" s="91" t="s">
        <v>759</v>
      </c>
      <c r="M167" s="92" t="s">
        <v>343</v>
      </c>
      <c r="N167" s="92"/>
      <c r="O167" s="93" t="s">
        <v>1425</v>
      </c>
      <c r="P167" s="93" t="s">
        <v>1403</v>
      </c>
    </row>
    <row r="168" spans="1:16" ht="12.75" customHeight="1" thickBot="1" x14ac:dyDescent="0.25">
      <c r="A168" s="26" t="str">
        <f t="shared" si="12"/>
        <v> AOEB 6 </v>
      </c>
      <c r="B168" s="5" t="str">
        <f t="shared" si="13"/>
        <v>I</v>
      </c>
      <c r="C168" s="26">
        <f t="shared" si="14"/>
        <v>51110.599000000002</v>
      </c>
      <c r="D168" s="29" t="str">
        <f t="shared" si="15"/>
        <v>vis</v>
      </c>
      <c r="E168" s="90">
        <f>VLOOKUP(C168,Active!C$21:E$967,3,FALSE)</f>
        <v>25262.961806283503</v>
      </c>
      <c r="F168" s="5" t="s">
        <v>237</v>
      </c>
      <c r="G168" s="29" t="str">
        <f t="shared" si="16"/>
        <v>51110.599</v>
      </c>
      <c r="H168" s="26">
        <f t="shared" si="17"/>
        <v>25263</v>
      </c>
      <c r="I168" s="91" t="s">
        <v>1449</v>
      </c>
      <c r="J168" s="92" t="s">
        <v>1450</v>
      </c>
      <c r="K168" s="91">
        <v>25263</v>
      </c>
      <c r="L168" s="91" t="s">
        <v>325</v>
      </c>
      <c r="M168" s="92" t="s">
        <v>343</v>
      </c>
      <c r="N168" s="92"/>
      <c r="O168" s="93" t="s">
        <v>773</v>
      </c>
      <c r="P168" s="93" t="s">
        <v>1403</v>
      </c>
    </row>
    <row r="169" spans="1:16" ht="12.75" customHeight="1" thickBot="1" x14ac:dyDescent="0.25">
      <c r="A169" s="26" t="str">
        <f t="shared" si="12"/>
        <v> AOEB 6 </v>
      </c>
      <c r="B169" s="5" t="str">
        <f t="shared" si="13"/>
        <v>I</v>
      </c>
      <c r="C169" s="26">
        <f t="shared" si="14"/>
        <v>51110.601000000002</v>
      </c>
      <c r="D169" s="29" t="str">
        <f t="shared" si="15"/>
        <v>vis</v>
      </c>
      <c r="E169" s="90">
        <f>VLOOKUP(C169,Active!C$21:E$967,3,FALSE)</f>
        <v>25262.964359868573</v>
      </c>
      <c r="F169" s="5" t="s">
        <v>237</v>
      </c>
      <c r="G169" s="29" t="str">
        <f t="shared" si="16"/>
        <v>51110.601</v>
      </c>
      <c r="H169" s="26">
        <f t="shared" si="17"/>
        <v>25263</v>
      </c>
      <c r="I169" s="91" t="s">
        <v>1451</v>
      </c>
      <c r="J169" s="92" t="s">
        <v>1452</v>
      </c>
      <c r="K169" s="91">
        <v>25263</v>
      </c>
      <c r="L169" s="91" t="s">
        <v>1159</v>
      </c>
      <c r="M169" s="92" t="s">
        <v>343</v>
      </c>
      <c r="N169" s="92"/>
      <c r="O169" s="93" t="s">
        <v>1416</v>
      </c>
      <c r="P169" s="93" t="s">
        <v>1403</v>
      </c>
    </row>
    <row r="170" spans="1:16" ht="12.75" customHeight="1" thickBot="1" x14ac:dyDescent="0.25">
      <c r="A170" s="26" t="str">
        <f t="shared" si="12"/>
        <v> AOEB 6 </v>
      </c>
      <c r="B170" s="5" t="str">
        <f t="shared" si="13"/>
        <v>I</v>
      </c>
      <c r="C170" s="26">
        <f t="shared" si="14"/>
        <v>51132.527999999998</v>
      </c>
      <c r="D170" s="29" t="str">
        <f t="shared" si="15"/>
        <v>vis</v>
      </c>
      <c r="E170" s="90">
        <f>VLOOKUP(C170,Active!C$21:E$967,3,FALSE)</f>
        <v>25290.960589755574</v>
      </c>
      <c r="F170" s="5" t="s">
        <v>237</v>
      </c>
      <c r="G170" s="29" t="str">
        <f t="shared" si="16"/>
        <v>51132.528</v>
      </c>
      <c r="H170" s="26">
        <f t="shared" si="17"/>
        <v>25291</v>
      </c>
      <c r="I170" s="91" t="s">
        <v>1453</v>
      </c>
      <c r="J170" s="92" t="s">
        <v>1454</v>
      </c>
      <c r="K170" s="91">
        <v>25291</v>
      </c>
      <c r="L170" s="91" t="s">
        <v>1234</v>
      </c>
      <c r="M170" s="92" t="s">
        <v>343</v>
      </c>
      <c r="N170" s="92"/>
      <c r="O170" s="93" t="s">
        <v>1425</v>
      </c>
      <c r="P170" s="93" t="s">
        <v>1403</v>
      </c>
    </row>
    <row r="171" spans="1:16" ht="12.75" customHeight="1" thickBot="1" x14ac:dyDescent="0.25">
      <c r="A171" s="26" t="str">
        <f t="shared" si="12"/>
        <v> AOEB 6 </v>
      </c>
      <c r="B171" s="5" t="str">
        <f t="shared" si="13"/>
        <v>I</v>
      </c>
      <c r="C171" s="26">
        <f t="shared" si="14"/>
        <v>51132.531999999999</v>
      </c>
      <c r="D171" s="29" t="str">
        <f t="shared" si="15"/>
        <v>vis</v>
      </c>
      <c r="E171" s="90">
        <f>VLOOKUP(C171,Active!C$21:E$967,3,FALSE)</f>
        <v>25290.965696925708</v>
      </c>
      <c r="F171" s="5" t="s">
        <v>237</v>
      </c>
      <c r="G171" s="29" t="str">
        <f t="shared" si="16"/>
        <v>51132.532</v>
      </c>
      <c r="H171" s="26">
        <f t="shared" si="17"/>
        <v>25291</v>
      </c>
      <c r="I171" s="91" t="s">
        <v>1455</v>
      </c>
      <c r="J171" s="92" t="s">
        <v>1456</v>
      </c>
      <c r="K171" s="91">
        <v>25291</v>
      </c>
      <c r="L171" s="91" t="s">
        <v>1107</v>
      </c>
      <c r="M171" s="92" t="s">
        <v>343</v>
      </c>
      <c r="N171" s="92"/>
      <c r="O171" s="93" t="s">
        <v>1416</v>
      </c>
      <c r="P171" s="93" t="s">
        <v>1403</v>
      </c>
    </row>
    <row r="172" spans="1:16" ht="12.75" customHeight="1" thickBot="1" x14ac:dyDescent="0.25">
      <c r="A172" s="26" t="str">
        <f t="shared" si="12"/>
        <v> AOEB 6 </v>
      </c>
      <c r="B172" s="5" t="str">
        <f t="shared" si="13"/>
        <v>I</v>
      </c>
      <c r="C172" s="26">
        <f t="shared" si="14"/>
        <v>51395.684999999998</v>
      </c>
      <c r="D172" s="29" t="str">
        <f t="shared" si="15"/>
        <v>vis</v>
      </c>
      <c r="E172" s="90">
        <f>VLOOKUP(C172,Active!C$21:E$967,3,FALSE)</f>
        <v>25626.957482553262</v>
      </c>
      <c r="F172" s="5" t="s">
        <v>237</v>
      </c>
      <c r="G172" s="29" t="str">
        <f t="shared" si="16"/>
        <v>51395.685</v>
      </c>
      <c r="H172" s="26">
        <f t="shared" si="17"/>
        <v>25627</v>
      </c>
      <c r="I172" s="91" t="s">
        <v>1475</v>
      </c>
      <c r="J172" s="92" t="s">
        <v>1476</v>
      </c>
      <c r="K172" s="91">
        <v>25627</v>
      </c>
      <c r="L172" s="91" t="s">
        <v>1220</v>
      </c>
      <c r="M172" s="92" t="s">
        <v>343</v>
      </c>
      <c r="N172" s="92"/>
      <c r="O172" s="93" t="s">
        <v>1425</v>
      </c>
      <c r="P172" s="93" t="s">
        <v>1403</v>
      </c>
    </row>
    <row r="173" spans="1:16" ht="12.75" customHeight="1" thickBot="1" x14ac:dyDescent="0.25">
      <c r="A173" s="26" t="str">
        <f t="shared" si="12"/>
        <v> AOEB 6 </v>
      </c>
      <c r="B173" s="5" t="str">
        <f t="shared" si="13"/>
        <v>I</v>
      </c>
      <c r="C173" s="26">
        <f t="shared" si="14"/>
        <v>51395.686000000002</v>
      </c>
      <c r="D173" s="29" t="str">
        <f t="shared" si="15"/>
        <v>vis</v>
      </c>
      <c r="E173" s="90">
        <f>VLOOKUP(C173,Active!C$21:E$967,3,FALSE)</f>
        <v>25626.958759345802</v>
      </c>
      <c r="F173" s="5" t="s">
        <v>237</v>
      </c>
      <c r="G173" s="29" t="str">
        <f t="shared" si="16"/>
        <v>51395.686</v>
      </c>
      <c r="H173" s="26">
        <f t="shared" si="17"/>
        <v>25627</v>
      </c>
      <c r="I173" s="91" t="s">
        <v>1477</v>
      </c>
      <c r="J173" s="92" t="s">
        <v>1478</v>
      </c>
      <c r="K173" s="91">
        <v>25627</v>
      </c>
      <c r="L173" s="91" t="s">
        <v>1317</v>
      </c>
      <c r="M173" s="92" t="s">
        <v>343</v>
      </c>
      <c r="N173" s="92"/>
      <c r="O173" s="93" t="s">
        <v>1416</v>
      </c>
      <c r="P173" s="93" t="s">
        <v>1403</v>
      </c>
    </row>
    <row r="174" spans="1:16" ht="12.75" customHeight="1" thickBot="1" x14ac:dyDescent="0.25">
      <c r="A174" s="26" t="str">
        <f t="shared" si="12"/>
        <v> AOEB 6 </v>
      </c>
      <c r="B174" s="5" t="str">
        <f t="shared" si="13"/>
        <v>I</v>
      </c>
      <c r="C174" s="26">
        <f t="shared" si="14"/>
        <v>51420.752</v>
      </c>
      <c r="D174" s="29" t="str">
        <f t="shared" si="15"/>
        <v>vis</v>
      </c>
      <c r="E174" s="90">
        <f>VLOOKUP(C174,Active!C$21:E$967,3,FALSE)</f>
        <v>25658.96284099617</v>
      </c>
      <c r="F174" s="5" t="s">
        <v>237</v>
      </c>
      <c r="G174" s="29" t="str">
        <f t="shared" si="16"/>
        <v>51420.752</v>
      </c>
      <c r="H174" s="26">
        <f t="shared" si="17"/>
        <v>25659</v>
      </c>
      <c r="I174" s="91" t="s">
        <v>1479</v>
      </c>
      <c r="J174" s="92" t="s">
        <v>1480</v>
      </c>
      <c r="K174" s="91">
        <v>25659</v>
      </c>
      <c r="L174" s="91" t="s">
        <v>1081</v>
      </c>
      <c r="M174" s="92" t="s">
        <v>343</v>
      </c>
      <c r="N174" s="92"/>
      <c r="O174" s="93" t="s">
        <v>1416</v>
      </c>
      <c r="P174" s="93" t="s">
        <v>1403</v>
      </c>
    </row>
    <row r="175" spans="1:16" ht="12.75" customHeight="1" thickBot="1" x14ac:dyDescent="0.25">
      <c r="A175" s="26" t="str">
        <f t="shared" si="12"/>
        <v> AOEB 6 </v>
      </c>
      <c r="B175" s="5" t="str">
        <f t="shared" si="13"/>
        <v>I</v>
      </c>
      <c r="C175" s="26">
        <f t="shared" si="14"/>
        <v>51424.673000000003</v>
      </c>
      <c r="D175" s="29" t="str">
        <f t="shared" si="15"/>
        <v>vis</v>
      </c>
      <c r="E175" s="90">
        <f>VLOOKUP(C175,Active!C$21:E$967,3,FALSE)</f>
        <v>25663.969144520914</v>
      </c>
      <c r="F175" s="5" t="s">
        <v>237</v>
      </c>
      <c r="G175" s="29" t="str">
        <f t="shared" si="16"/>
        <v>51424.673</v>
      </c>
      <c r="H175" s="26">
        <f t="shared" si="17"/>
        <v>25664</v>
      </c>
      <c r="I175" s="91" t="s">
        <v>1481</v>
      </c>
      <c r="J175" s="92" t="s">
        <v>1482</v>
      </c>
      <c r="K175" s="91">
        <v>25664</v>
      </c>
      <c r="L175" s="91" t="s">
        <v>905</v>
      </c>
      <c r="M175" s="92" t="s">
        <v>343</v>
      </c>
      <c r="N175" s="92"/>
      <c r="O175" s="93" t="s">
        <v>344</v>
      </c>
      <c r="P175" s="93" t="s">
        <v>1403</v>
      </c>
    </row>
    <row r="176" spans="1:16" ht="12.75" customHeight="1" thickBot="1" x14ac:dyDescent="0.25">
      <c r="A176" s="26" t="str">
        <f t="shared" si="12"/>
        <v> AOEB 6 </v>
      </c>
      <c r="B176" s="5" t="str">
        <f t="shared" si="13"/>
        <v>I</v>
      </c>
      <c r="C176" s="26">
        <f t="shared" si="14"/>
        <v>51428.5798</v>
      </c>
      <c r="D176" s="29" t="str">
        <f t="shared" si="15"/>
        <v>vis</v>
      </c>
      <c r="E176" s="90">
        <f>VLOOKUP(C176,Active!C$21:E$967,3,FALSE)</f>
        <v>25668.95731759167</v>
      </c>
      <c r="F176" s="5" t="s">
        <v>237</v>
      </c>
      <c r="G176" s="29" t="str">
        <f t="shared" si="16"/>
        <v>51428.5798</v>
      </c>
      <c r="H176" s="26">
        <f t="shared" si="17"/>
        <v>25669</v>
      </c>
      <c r="I176" s="91" t="s">
        <v>1483</v>
      </c>
      <c r="J176" s="92" t="s">
        <v>1484</v>
      </c>
      <c r="K176" s="91">
        <v>25669</v>
      </c>
      <c r="L176" s="91" t="s">
        <v>1485</v>
      </c>
      <c r="M176" s="92" t="s">
        <v>1327</v>
      </c>
      <c r="N176" s="92" t="s">
        <v>1486</v>
      </c>
      <c r="O176" s="93" t="s">
        <v>1487</v>
      </c>
      <c r="P176" s="93" t="s">
        <v>1403</v>
      </c>
    </row>
    <row r="177" spans="1:16" ht="12.75" customHeight="1" thickBot="1" x14ac:dyDescent="0.25">
      <c r="A177" s="26" t="str">
        <f t="shared" si="12"/>
        <v> AOEB 6 </v>
      </c>
      <c r="B177" s="5" t="str">
        <f t="shared" si="13"/>
        <v>I</v>
      </c>
      <c r="C177" s="26">
        <f t="shared" si="14"/>
        <v>51435.63</v>
      </c>
      <c r="D177" s="29" t="str">
        <f t="shared" si="15"/>
        <v>vis</v>
      </c>
      <c r="E177" s="90">
        <f>VLOOKUP(C177,Active!C$21:E$967,3,FALSE)</f>
        <v>25677.958960312939</v>
      </c>
      <c r="F177" s="5" t="s">
        <v>237</v>
      </c>
      <c r="G177" s="29" t="str">
        <f t="shared" si="16"/>
        <v>51435.630</v>
      </c>
      <c r="H177" s="26">
        <f t="shared" si="17"/>
        <v>25678</v>
      </c>
      <c r="I177" s="91" t="s">
        <v>1488</v>
      </c>
      <c r="J177" s="92" t="s">
        <v>1489</v>
      </c>
      <c r="K177" s="91">
        <v>25678</v>
      </c>
      <c r="L177" s="91" t="s">
        <v>1317</v>
      </c>
      <c r="M177" s="92" t="s">
        <v>343</v>
      </c>
      <c r="N177" s="92"/>
      <c r="O177" s="93" t="s">
        <v>344</v>
      </c>
      <c r="P177" s="93" t="s">
        <v>1403</v>
      </c>
    </row>
    <row r="178" spans="1:16" ht="12.75" customHeight="1" thickBot="1" x14ac:dyDescent="0.25">
      <c r="A178" s="26" t="str">
        <f t="shared" si="12"/>
        <v> AOEB 6 </v>
      </c>
      <c r="B178" s="5" t="str">
        <f t="shared" si="13"/>
        <v>I</v>
      </c>
      <c r="C178" s="26">
        <f t="shared" si="14"/>
        <v>51435.631999999998</v>
      </c>
      <c r="D178" s="29" t="str">
        <f t="shared" si="15"/>
        <v>vis</v>
      </c>
      <c r="E178" s="90">
        <f>VLOOKUP(C178,Active!C$21:E$967,3,FALSE)</f>
        <v>25677.961513898008</v>
      </c>
      <c r="F178" s="5" t="s">
        <v>237</v>
      </c>
      <c r="G178" s="29" t="str">
        <f t="shared" si="16"/>
        <v>51435.632</v>
      </c>
      <c r="H178" s="26">
        <f t="shared" si="17"/>
        <v>25678</v>
      </c>
      <c r="I178" s="91" t="s">
        <v>1490</v>
      </c>
      <c r="J178" s="92" t="s">
        <v>1491</v>
      </c>
      <c r="K178" s="91">
        <v>25678</v>
      </c>
      <c r="L178" s="91" t="s">
        <v>325</v>
      </c>
      <c r="M178" s="92" t="s">
        <v>343</v>
      </c>
      <c r="N178" s="92"/>
      <c r="O178" s="93" t="s">
        <v>773</v>
      </c>
      <c r="P178" s="93" t="s">
        <v>1403</v>
      </c>
    </row>
    <row r="179" spans="1:16" ht="12.75" customHeight="1" thickBot="1" x14ac:dyDescent="0.25">
      <c r="A179" s="26" t="str">
        <f t="shared" si="12"/>
        <v> AOEB 6 </v>
      </c>
      <c r="B179" s="5" t="str">
        <f t="shared" si="13"/>
        <v>I</v>
      </c>
      <c r="C179" s="26">
        <f t="shared" si="14"/>
        <v>51435.635999999999</v>
      </c>
      <c r="D179" s="29" t="str">
        <f t="shared" si="15"/>
        <v>vis</v>
      </c>
      <c r="E179" s="90">
        <f>VLOOKUP(C179,Active!C$21:E$967,3,FALSE)</f>
        <v>25677.966621068143</v>
      </c>
      <c r="F179" s="5" t="s">
        <v>237</v>
      </c>
      <c r="G179" s="29" t="str">
        <f t="shared" si="16"/>
        <v>51435.636</v>
      </c>
      <c r="H179" s="26">
        <f t="shared" si="17"/>
        <v>25678</v>
      </c>
      <c r="I179" s="91" t="s">
        <v>1492</v>
      </c>
      <c r="J179" s="92" t="s">
        <v>1493</v>
      </c>
      <c r="K179" s="91">
        <v>25678</v>
      </c>
      <c r="L179" s="91" t="s">
        <v>1006</v>
      </c>
      <c r="M179" s="92" t="s">
        <v>343</v>
      </c>
      <c r="N179" s="92"/>
      <c r="O179" s="93" t="s">
        <v>1416</v>
      </c>
      <c r="P179" s="93" t="s">
        <v>1403</v>
      </c>
    </row>
    <row r="180" spans="1:16" ht="12.75" customHeight="1" thickBot="1" x14ac:dyDescent="0.25">
      <c r="A180" s="26" t="str">
        <f t="shared" si="12"/>
        <v> AOEB 6 </v>
      </c>
      <c r="B180" s="5" t="str">
        <f t="shared" si="13"/>
        <v>I</v>
      </c>
      <c r="C180" s="26">
        <f t="shared" si="14"/>
        <v>51457.56</v>
      </c>
      <c r="D180" s="29" t="str">
        <f t="shared" si="15"/>
        <v>vis</v>
      </c>
      <c r="E180" s="90">
        <f>VLOOKUP(C180,Active!C$21:E$967,3,FALSE)</f>
        <v>25705.959020577549</v>
      </c>
      <c r="F180" s="5" t="s">
        <v>237</v>
      </c>
      <c r="G180" s="29" t="str">
        <f t="shared" si="16"/>
        <v>51457.560</v>
      </c>
      <c r="H180" s="26">
        <f t="shared" si="17"/>
        <v>25706</v>
      </c>
      <c r="I180" s="91" t="s">
        <v>1497</v>
      </c>
      <c r="J180" s="92" t="s">
        <v>1498</v>
      </c>
      <c r="K180" s="91">
        <v>25706</v>
      </c>
      <c r="L180" s="91" t="s">
        <v>1317</v>
      </c>
      <c r="M180" s="92" t="s">
        <v>343</v>
      </c>
      <c r="N180" s="92"/>
      <c r="O180" s="93" t="s">
        <v>1425</v>
      </c>
      <c r="P180" s="93" t="s">
        <v>1403</v>
      </c>
    </row>
    <row r="181" spans="1:16" ht="12.75" customHeight="1" thickBot="1" x14ac:dyDescent="0.25">
      <c r="A181" s="26" t="str">
        <f t="shared" si="12"/>
        <v>BAVM 132 </v>
      </c>
      <c r="B181" s="5" t="str">
        <f t="shared" si="13"/>
        <v>I</v>
      </c>
      <c r="C181" s="26">
        <f t="shared" si="14"/>
        <v>51469.305200000003</v>
      </c>
      <c r="D181" s="29" t="str">
        <f t="shared" si="15"/>
        <v>vis</v>
      </c>
      <c r="E181" s="90">
        <f>VLOOKUP(C181,Active!C$21:E$967,3,FALSE)</f>
        <v>25720.95520424467</v>
      </c>
      <c r="F181" s="5" t="s">
        <v>237</v>
      </c>
      <c r="G181" s="29" t="str">
        <f t="shared" si="16"/>
        <v>51469.3052</v>
      </c>
      <c r="H181" s="26">
        <f t="shared" si="17"/>
        <v>25721</v>
      </c>
      <c r="I181" s="91" t="s">
        <v>1499</v>
      </c>
      <c r="J181" s="92" t="s">
        <v>1500</v>
      </c>
      <c r="K181" s="91">
        <v>25721</v>
      </c>
      <c r="L181" s="91" t="s">
        <v>1501</v>
      </c>
      <c r="M181" s="92" t="s">
        <v>375</v>
      </c>
      <c r="N181" s="92" t="s">
        <v>1502</v>
      </c>
      <c r="O181" s="93" t="s">
        <v>1335</v>
      </c>
      <c r="P181" s="94" t="s">
        <v>1503</v>
      </c>
    </row>
    <row r="182" spans="1:16" ht="12.75" customHeight="1" thickBot="1" x14ac:dyDescent="0.25">
      <c r="A182" s="26" t="str">
        <f t="shared" si="12"/>
        <v> AOEB 6 </v>
      </c>
      <c r="B182" s="5" t="str">
        <f t="shared" si="13"/>
        <v>I</v>
      </c>
      <c r="C182" s="26">
        <f t="shared" si="14"/>
        <v>51727.769</v>
      </c>
      <c r="D182" s="29" t="str">
        <f t="shared" si="15"/>
        <v>vis</v>
      </c>
      <c r="E182" s="90">
        <f>VLOOKUP(C182,Active!C$21:E$967,3,FALSE)</f>
        <v>26050.959854323075</v>
      </c>
      <c r="F182" s="5" t="s">
        <v>237</v>
      </c>
      <c r="G182" s="29" t="str">
        <f t="shared" si="16"/>
        <v>51727.769</v>
      </c>
      <c r="H182" s="26">
        <f t="shared" si="17"/>
        <v>26051</v>
      </c>
      <c r="I182" s="91" t="s">
        <v>1509</v>
      </c>
      <c r="J182" s="92" t="s">
        <v>1510</v>
      </c>
      <c r="K182" s="91" t="s">
        <v>1511</v>
      </c>
      <c r="L182" s="91" t="s">
        <v>1234</v>
      </c>
      <c r="M182" s="92" t="s">
        <v>343</v>
      </c>
      <c r="N182" s="92"/>
      <c r="O182" s="93" t="s">
        <v>1512</v>
      </c>
      <c r="P182" s="93" t="s">
        <v>1403</v>
      </c>
    </row>
    <row r="183" spans="1:16" ht="12.75" customHeight="1" thickBot="1" x14ac:dyDescent="0.25">
      <c r="A183" s="26" t="str">
        <f t="shared" si="12"/>
        <v>OEJV 0074 </v>
      </c>
      <c r="B183" s="5" t="str">
        <f t="shared" si="13"/>
        <v>I</v>
      </c>
      <c r="C183" s="26">
        <f t="shared" si="14"/>
        <v>52195.336000000003</v>
      </c>
      <c r="D183" s="29" t="str">
        <f t="shared" si="15"/>
        <v>vis</v>
      </c>
      <c r="E183" s="90">
        <f>VLOOKUP(C183,Active!C$21:E$967,3,FALSE)</f>
        <v>26647.94590893967</v>
      </c>
      <c r="F183" s="5" t="s">
        <v>237</v>
      </c>
      <c r="G183" s="29" t="str">
        <f t="shared" si="16"/>
        <v>52195.336</v>
      </c>
      <c r="H183" s="26">
        <f t="shared" si="17"/>
        <v>26648</v>
      </c>
      <c r="I183" s="91" t="s">
        <v>1552</v>
      </c>
      <c r="J183" s="92" t="s">
        <v>1553</v>
      </c>
      <c r="K183" s="91" t="s">
        <v>1548</v>
      </c>
      <c r="L183" s="91" t="s">
        <v>1520</v>
      </c>
      <c r="M183" s="92" t="s">
        <v>343</v>
      </c>
      <c r="N183" s="92"/>
      <c r="O183" s="93" t="s">
        <v>1554</v>
      </c>
      <c r="P183" s="94" t="s">
        <v>1551</v>
      </c>
    </row>
    <row r="184" spans="1:16" ht="12.75" customHeight="1" thickBot="1" x14ac:dyDescent="0.25">
      <c r="A184" s="26" t="str">
        <f t="shared" si="12"/>
        <v> BBS 128 </v>
      </c>
      <c r="B184" s="5" t="str">
        <f t="shared" si="13"/>
        <v>I</v>
      </c>
      <c r="C184" s="26">
        <f t="shared" si="14"/>
        <v>52505.491999999998</v>
      </c>
      <c r="D184" s="29" t="str">
        <f t="shared" si="15"/>
        <v>vis</v>
      </c>
      <c r="E184" s="90">
        <f>VLOOKUP(C184,Active!C$21:E$967,3,FALSE)</f>
        <v>27043.950774029934</v>
      </c>
      <c r="F184" s="5" t="s">
        <v>237</v>
      </c>
      <c r="G184" s="29" t="str">
        <f t="shared" si="16"/>
        <v>52505.492</v>
      </c>
      <c r="H184" s="26">
        <f t="shared" si="17"/>
        <v>27044</v>
      </c>
      <c r="I184" s="91" t="s">
        <v>1593</v>
      </c>
      <c r="J184" s="92" t="s">
        <v>1594</v>
      </c>
      <c r="K184" s="91" t="s">
        <v>1595</v>
      </c>
      <c r="L184" s="91" t="s">
        <v>1574</v>
      </c>
      <c r="M184" s="92" t="s">
        <v>343</v>
      </c>
      <c r="N184" s="92"/>
      <c r="O184" s="93" t="s">
        <v>403</v>
      </c>
      <c r="P184" s="93" t="s">
        <v>1596</v>
      </c>
    </row>
    <row r="185" spans="1:16" ht="12.75" customHeight="1" thickBot="1" x14ac:dyDescent="0.25">
      <c r="A185" s="26" t="str">
        <f t="shared" si="12"/>
        <v> BBS 129 </v>
      </c>
      <c r="B185" s="5" t="str">
        <f t="shared" si="13"/>
        <v>I</v>
      </c>
      <c r="C185" s="26">
        <f t="shared" si="14"/>
        <v>52783.531000000003</v>
      </c>
      <c r="D185" s="29" t="str">
        <f t="shared" si="15"/>
        <v>vis</v>
      </c>
      <c r="E185" s="90">
        <f>VLOOKUP(C185,Active!C$21:E$967,3,FALSE)</f>
        <v>27398.948893314537</v>
      </c>
      <c r="F185" s="5" t="s">
        <v>237</v>
      </c>
      <c r="G185" s="29" t="str">
        <f t="shared" si="16"/>
        <v>52783.531</v>
      </c>
      <c r="H185" s="26">
        <f t="shared" si="17"/>
        <v>27399</v>
      </c>
      <c r="I185" s="91" t="s">
        <v>1606</v>
      </c>
      <c r="J185" s="92" t="s">
        <v>1607</v>
      </c>
      <c r="K185" s="91" t="s">
        <v>1608</v>
      </c>
      <c r="L185" s="91" t="s">
        <v>1557</v>
      </c>
      <c r="M185" s="92" t="s">
        <v>343</v>
      </c>
      <c r="N185" s="92"/>
      <c r="O185" s="93" t="s">
        <v>403</v>
      </c>
      <c r="P185" s="93" t="s">
        <v>1609</v>
      </c>
    </row>
    <row r="186" spans="1:16" ht="12.75" customHeight="1" thickBot="1" x14ac:dyDescent="0.25">
      <c r="A186" s="26" t="str">
        <f t="shared" si="12"/>
        <v> BBS 130 </v>
      </c>
      <c r="B186" s="5" t="str">
        <f t="shared" si="13"/>
        <v>I</v>
      </c>
      <c r="C186" s="26">
        <f t="shared" si="14"/>
        <v>52855.588000000003</v>
      </c>
      <c r="D186" s="29" t="str">
        <f t="shared" si="15"/>
        <v>vis</v>
      </c>
      <c r="E186" s="90">
        <f>VLOOKUP(C186,Active!C$21:E$967,3,FALSE)</f>
        <v>27490.950732917219</v>
      </c>
      <c r="F186" s="5" t="s">
        <v>237</v>
      </c>
      <c r="G186" s="29" t="str">
        <f t="shared" si="16"/>
        <v>52855.588</v>
      </c>
      <c r="H186" s="26">
        <f t="shared" si="17"/>
        <v>27491</v>
      </c>
      <c r="I186" s="91" t="s">
        <v>1610</v>
      </c>
      <c r="J186" s="92" t="s">
        <v>1611</v>
      </c>
      <c r="K186" s="91" t="s">
        <v>1612</v>
      </c>
      <c r="L186" s="91" t="s">
        <v>1574</v>
      </c>
      <c r="M186" s="92" t="s">
        <v>343</v>
      </c>
      <c r="N186" s="92"/>
      <c r="O186" s="93" t="s">
        <v>403</v>
      </c>
      <c r="P186" s="93" t="s">
        <v>1613</v>
      </c>
    </row>
    <row r="187" spans="1:16" ht="12.75" customHeight="1" thickBot="1" x14ac:dyDescent="0.25">
      <c r="A187" s="26" t="str">
        <f t="shared" si="12"/>
        <v>OEJV 0074 </v>
      </c>
      <c r="B187" s="5" t="str">
        <f t="shared" si="13"/>
        <v>I</v>
      </c>
      <c r="C187" s="26">
        <f t="shared" si="14"/>
        <v>52856.36507</v>
      </c>
      <c r="D187" s="29" t="str">
        <f t="shared" si="15"/>
        <v>vis</v>
      </c>
      <c r="E187" s="90">
        <f>VLOOKUP(C187,Active!C$21:E$967,3,FALSE)</f>
        <v>27491.942890091395</v>
      </c>
      <c r="F187" s="5" t="s">
        <v>237</v>
      </c>
      <c r="G187" s="29" t="str">
        <f t="shared" si="16"/>
        <v>52856.36507</v>
      </c>
      <c r="H187" s="26">
        <f t="shared" si="17"/>
        <v>27492</v>
      </c>
      <c r="I187" s="91" t="s">
        <v>1614</v>
      </c>
      <c r="J187" s="92" t="s">
        <v>1615</v>
      </c>
      <c r="K187" s="91" t="s">
        <v>1616</v>
      </c>
      <c r="L187" s="91" t="s">
        <v>1617</v>
      </c>
      <c r="M187" s="92" t="s">
        <v>1327</v>
      </c>
      <c r="N187" s="92" t="s">
        <v>1334</v>
      </c>
      <c r="O187" s="93" t="s">
        <v>1618</v>
      </c>
      <c r="P187" s="94" t="s">
        <v>1551</v>
      </c>
    </row>
    <row r="188" spans="1:16" ht="12.75" customHeight="1" thickBot="1" x14ac:dyDescent="0.25">
      <c r="A188" s="26" t="str">
        <f t="shared" si="12"/>
        <v>OEJV 0074 </v>
      </c>
      <c r="B188" s="5" t="str">
        <f t="shared" si="13"/>
        <v>I</v>
      </c>
      <c r="C188" s="26">
        <f t="shared" si="14"/>
        <v>52925.290139999997</v>
      </c>
      <c r="D188" s="29" t="str">
        <f t="shared" si="15"/>
        <v>vis</v>
      </c>
      <c r="E188" s="90">
        <f>VLOOKUP(C188,Active!C$21:E$967,3,FALSE)</f>
        <v>27579.945904853925</v>
      </c>
      <c r="F188" s="5" t="s">
        <v>237</v>
      </c>
      <c r="G188" s="29" t="str">
        <f t="shared" si="16"/>
        <v>52925.29014</v>
      </c>
      <c r="H188" s="26">
        <f t="shared" si="17"/>
        <v>27580</v>
      </c>
      <c r="I188" s="91" t="s">
        <v>1623</v>
      </c>
      <c r="J188" s="92" t="s">
        <v>1624</v>
      </c>
      <c r="K188" s="91" t="s">
        <v>1625</v>
      </c>
      <c r="L188" s="91" t="s">
        <v>1626</v>
      </c>
      <c r="M188" s="92" t="s">
        <v>1327</v>
      </c>
      <c r="N188" s="92" t="s">
        <v>178</v>
      </c>
      <c r="O188" s="93" t="s">
        <v>1618</v>
      </c>
      <c r="P188" s="94" t="s">
        <v>1551</v>
      </c>
    </row>
    <row r="189" spans="1:16" ht="13.5" thickBot="1" x14ac:dyDescent="0.25">
      <c r="A189" s="26" t="str">
        <f t="shared" si="12"/>
        <v>OEJV 0003 </v>
      </c>
      <c r="B189" s="5" t="str">
        <f t="shared" si="13"/>
        <v>I</v>
      </c>
      <c r="C189" s="26">
        <f t="shared" si="14"/>
        <v>53246.394999999997</v>
      </c>
      <c r="D189" s="29" t="str">
        <f t="shared" si="15"/>
        <v>vis</v>
      </c>
      <c r="E189" s="90">
        <f>VLOOKUP(C189,Active!C$21:E$967,3,FALSE)</f>
        <v>27989.930192645003</v>
      </c>
      <c r="F189" s="5" t="s">
        <v>237</v>
      </c>
      <c r="G189" s="29" t="str">
        <f t="shared" si="16"/>
        <v>53246.395</v>
      </c>
      <c r="H189" s="26">
        <f t="shared" si="17"/>
        <v>27990</v>
      </c>
      <c r="I189" s="91" t="s">
        <v>1637</v>
      </c>
      <c r="J189" s="92" t="s">
        <v>1638</v>
      </c>
      <c r="K189" s="91" t="s">
        <v>1639</v>
      </c>
      <c r="L189" s="91" t="s">
        <v>1640</v>
      </c>
      <c r="M189" s="92" t="s">
        <v>343</v>
      </c>
      <c r="N189" s="92"/>
      <c r="O189" s="93" t="s">
        <v>403</v>
      </c>
      <c r="P189" s="94" t="s">
        <v>1641</v>
      </c>
    </row>
    <row r="190" spans="1:16" ht="13.5" thickBot="1" x14ac:dyDescent="0.25">
      <c r="A190" s="26" t="str">
        <f t="shared" si="12"/>
        <v>OEJV 0074 </v>
      </c>
      <c r="B190" s="5" t="str">
        <f t="shared" si="13"/>
        <v>I</v>
      </c>
      <c r="C190" s="26">
        <f t="shared" si="14"/>
        <v>53250.324489999999</v>
      </c>
      <c r="D190" s="29" t="str">
        <f t="shared" si="15"/>
        <v>vis</v>
      </c>
      <c r="E190" s="90">
        <f>VLOOKUP(C190,Active!C$21:E$967,3,FALSE)</f>
        <v>27994.947336138357</v>
      </c>
      <c r="F190" s="5" t="s">
        <v>237</v>
      </c>
      <c r="G190" s="29" t="str">
        <f t="shared" si="16"/>
        <v>53250.32449</v>
      </c>
      <c r="H190" s="26">
        <f t="shared" si="17"/>
        <v>27995</v>
      </c>
      <c r="I190" s="91" t="s">
        <v>1646</v>
      </c>
      <c r="J190" s="92" t="s">
        <v>1647</v>
      </c>
      <c r="K190" s="91" t="s">
        <v>1648</v>
      </c>
      <c r="L190" s="91" t="s">
        <v>1649</v>
      </c>
      <c r="M190" s="92" t="s">
        <v>1327</v>
      </c>
      <c r="N190" s="92" t="s">
        <v>212</v>
      </c>
      <c r="O190" s="93" t="s">
        <v>1618</v>
      </c>
      <c r="P190" s="94" t="s">
        <v>1551</v>
      </c>
    </row>
    <row r="191" spans="1:16" ht="13.5" thickBot="1" x14ac:dyDescent="0.25">
      <c r="A191" s="26" t="str">
        <f t="shared" si="12"/>
        <v>IBVS 5741 </v>
      </c>
      <c r="B191" s="5" t="str">
        <f t="shared" si="13"/>
        <v>I</v>
      </c>
      <c r="C191" s="26">
        <f t="shared" si="14"/>
        <v>53268.339399999997</v>
      </c>
      <c r="D191" s="29" t="str">
        <f t="shared" si="15"/>
        <v>vis</v>
      </c>
      <c r="E191" s="90">
        <f>VLOOKUP(C191,Active!C$21:E$967,3,FALSE)</f>
        <v>28017.948638722097</v>
      </c>
      <c r="F191" s="5" t="s">
        <v>237</v>
      </c>
      <c r="G191" s="29" t="str">
        <f t="shared" si="16"/>
        <v>53268.3394</v>
      </c>
      <c r="H191" s="26">
        <f t="shared" si="17"/>
        <v>28018</v>
      </c>
      <c r="I191" s="91" t="s">
        <v>1664</v>
      </c>
      <c r="J191" s="92" t="s">
        <v>1665</v>
      </c>
      <c r="K191" s="91" t="s">
        <v>1666</v>
      </c>
      <c r="L191" s="91" t="s">
        <v>1667</v>
      </c>
      <c r="M191" s="92" t="s">
        <v>375</v>
      </c>
      <c r="N191" s="92" t="s">
        <v>376</v>
      </c>
      <c r="O191" s="93" t="s">
        <v>1668</v>
      </c>
      <c r="P191" s="94" t="s">
        <v>1669</v>
      </c>
    </row>
    <row r="192" spans="1:16" ht="13.5" thickBot="1" x14ac:dyDescent="0.25">
      <c r="A192" s="26" t="str">
        <f t="shared" si="12"/>
        <v>OEJV 0003 </v>
      </c>
      <c r="B192" s="5" t="str">
        <f t="shared" si="13"/>
        <v>I</v>
      </c>
      <c r="C192" s="26">
        <f t="shared" si="14"/>
        <v>53574.555</v>
      </c>
      <c r="D192" s="29" t="str">
        <f t="shared" si="15"/>
        <v>vis</v>
      </c>
      <c r="E192" s="90">
        <f>VLOOKUP(C192,Active!C$21:E$967,3,FALSE)</f>
        <v>28408.922430512477</v>
      </c>
      <c r="F192" s="5" t="s">
        <v>237</v>
      </c>
      <c r="G192" s="29" t="str">
        <f t="shared" si="16"/>
        <v>53574.555</v>
      </c>
      <c r="H192" s="26">
        <f t="shared" si="17"/>
        <v>28409</v>
      </c>
      <c r="I192" s="91" t="s">
        <v>1682</v>
      </c>
      <c r="J192" s="92" t="s">
        <v>1683</v>
      </c>
      <c r="K192" s="91" t="s">
        <v>1684</v>
      </c>
      <c r="L192" s="91" t="s">
        <v>1685</v>
      </c>
      <c r="M192" s="92" t="s">
        <v>343</v>
      </c>
      <c r="N192" s="92"/>
      <c r="O192" s="93" t="s">
        <v>403</v>
      </c>
      <c r="P192" s="94" t="s">
        <v>1641</v>
      </c>
    </row>
    <row r="193" spans="1:16" ht="13.5" thickBot="1" x14ac:dyDescent="0.25">
      <c r="A193" s="26" t="str">
        <f t="shared" si="12"/>
        <v>OEJV 0074 </v>
      </c>
      <c r="B193" s="5" t="str">
        <f t="shared" si="13"/>
        <v>I</v>
      </c>
      <c r="C193" s="26">
        <f t="shared" si="14"/>
        <v>53987.33049</v>
      </c>
      <c r="D193" s="29" t="str">
        <f t="shared" si="15"/>
        <v>vis</v>
      </c>
      <c r="E193" s="90">
        <f>VLOOKUP(C193,Active!C$21:E$967,3,FALSE)</f>
        <v>28935.951094249504</v>
      </c>
      <c r="F193" s="5" t="s">
        <v>237</v>
      </c>
      <c r="G193" s="29" t="str">
        <f t="shared" si="16"/>
        <v>53987.33049</v>
      </c>
      <c r="H193" s="26">
        <f t="shared" si="17"/>
        <v>28936</v>
      </c>
      <c r="I193" s="91" t="s">
        <v>1715</v>
      </c>
      <c r="J193" s="92" t="s">
        <v>1716</v>
      </c>
      <c r="K193" s="91" t="s">
        <v>1717</v>
      </c>
      <c r="L193" s="91" t="s">
        <v>1718</v>
      </c>
      <c r="M193" s="92" t="s">
        <v>1327</v>
      </c>
      <c r="N193" s="92" t="s">
        <v>212</v>
      </c>
      <c r="O193" s="93" t="s">
        <v>1618</v>
      </c>
      <c r="P193" s="94" t="s">
        <v>1551</v>
      </c>
    </row>
    <row r="194" spans="1:16" ht="13.5" thickBot="1" x14ac:dyDescent="0.25">
      <c r="A194" s="26" t="str">
        <f t="shared" si="12"/>
        <v>BAVM 201 </v>
      </c>
      <c r="B194" s="5" t="str">
        <f t="shared" si="13"/>
        <v>I</v>
      </c>
      <c r="C194" s="26">
        <f t="shared" si="14"/>
        <v>54297.482100000001</v>
      </c>
      <c r="D194" s="29" t="str">
        <f t="shared" si="15"/>
        <v>vis</v>
      </c>
      <c r="E194" s="90">
        <f>VLOOKUP(C194,Active!C$21:E$967,3,FALSE)</f>
        <v>29331.950354220549</v>
      </c>
      <c r="F194" s="5" t="s">
        <v>237</v>
      </c>
      <c r="G194" s="29" t="str">
        <f t="shared" si="16"/>
        <v>54297.4821</v>
      </c>
      <c r="H194" s="26">
        <f t="shared" si="17"/>
        <v>29332</v>
      </c>
      <c r="I194" s="91" t="s">
        <v>1738</v>
      </c>
      <c r="J194" s="92" t="s">
        <v>1739</v>
      </c>
      <c r="K194" s="91" t="s">
        <v>1740</v>
      </c>
      <c r="L194" s="91" t="s">
        <v>1741</v>
      </c>
      <c r="M194" s="92" t="s">
        <v>1327</v>
      </c>
      <c r="N194" s="92" t="s">
        <v>1334</v>
      </c>
      <c r="O194" s="93" t="s">
        <v>1742</v>
      </c>
      <c r="P194" s="94" t="s">
        <v>1743</v>
      </c>
    </row>
    <row r="195" spans="1:16" ht="26.25" thickBot="1" x14ac:dyDescent="0.25">
      <c r="A195" s="26" t="str">
        <f t="shared" si="12"/>
        <v>JAAVSO 36(2);171 </v>
      </c>
      <c r="B195" s="5" t="str">
        <f t="shared" si="13"/>
        <v>I</v>
      </c>
      <c r="C195" s="26">
        <f t="shared" si="14"/>
        <v>54394.601600000002</v>
      </c>
      <c r="D195" s="29" t="str">
        <f t="shared" si="15"/>
        <v>vis</v>
      </c>
      <c r="E195" s="90">
        <f>VLOOKUP(C195,Active!C$21:E$967,3,FALSE)</f>
        <v>29455.951806699737</v>
      </c>
      <c r="F195" s="5" t="s">
        <v>237</v>
      </c>
      <c r="G195" s="29" t="str">
        <f t="shared" si="16"/>
        <v>54394.6016</v>
      </c>
      <c r="H195" s="26">
        <f t="shared" si="17"/>
        <v>29456</v>
      </c>
      <c r="I195" s="91" t="s">
        <v>1751</v>
      </c>
      <c r="J195" s="92" t="s">
        <v>1752</v>
      </c>
      <c r="K195" s="91" t="s">
        <v>1753</v>
      </c>
      <c r="L195" s="91" t="s">
        <v>1754</v>
      </c>
      <c r="M195" s="92" t="s">
        <v>1327</v>
      </c>
      <c r="N195" s="92" t="s">
        <v>1486</v>
      </c>
      <c r="O195" s="93" t="s">
        <v>510</v>
      </c>
      <c r="P195" s="94" t="s">
        <v>1755</v>
      </c>
    </row>
    <row r="196" spans="1:16" ht="13.5" thickBot="1" x14ac:dyDescent="0.25">
      <c r="A196" s="26" t="str">
        <f t="shared" si="12"/>
        <v>JAAVSO 37(1);44 </v>
      </c>
      <c r="B196" s="5" t="str">
        <f t="shared" si="13"/>
        <v>I</v>
      </c>
      <c r="C196" s="26">
        <f t="shared" si="14"/>
        <v>54726.682200000003</v>
      </c>
      <c r="D196" s="29" t="str">
        <f t="shared" si="15"/>
        <v>vis</v>
      </c>
      <c r="E196" s="90">
        <f>VLOOKUP(C196,Active!C$21:E$967,3,FALSE)</f>
        <v>29879.949837374934</v>
      </c>
      <c r="F196" s="5" t="s">
        <v>237</v>
      </c>
      <c r="G196" s="29" t="str">
        <f t="shared" si="16"/>
        <v>54726.6822</v>
      </c>
      <c r="H196" s="26">
        <f t="shared" si="17"/>
        <v>29880</v>
      </c>
      <c r="I196" s="91" t="s">
        <v>1764</v>
      </c>
      <c r="J196" s="92" t="s">
        <v>1765</v>
      </c>
      <c r="K196" s="91" t="s">
        <v>1766</v>
      </c>
      <c r="L196" s="91" t="s">
        <v>1767</v>
      </c>
      <c r="M196" s="92" t="s">
        <v>1327</v>
      </c>
      <c r="N196" s="92" t="s">
        <v>1486</v>
      </c>
      <c r="O196" s="93" t="s">
        <v>510</v>
      </c>
      <c r="P196" s="94" t="s">
        <v>1768</v>
      </c>
    </row>
    <row r="197" spans="1:16" ht="13.5" thickBot="1" x14ac:dyDescent="0.25">
      <c r="A197" s="26" t="str">
        <f t="shared" si="12"/>
        <v>JAAVSO 37(1),44 </v>
      </c>
      <c r="B197" s="5" t="str">
        <f t="shared" si="13"/>
        <v>I</v>
      </c>
      <c r="C197" s="26">
        <f t="shared" si="14"/>
        <v>54737.649599999997</v>
      </c>
      <c r="D197" s="29" t="str">
        <f t="shared" si="15"/>
        <v>vis</v>
      </c>
      <c r="E197" s="90">
        <f>VLOOKUP(C197,Active!C$21:E$967,3,FALSE)</f>
        <v>29893.952931809312</v>
      </c>
      <c r="F197" s="5" t="s">
        <v>237</v>
      </c>
      <c r="G197" s="29" t="str">
        <f t="shared" si="16"/>
        <v>54737.6496</v>
      </c>
      <c r="H197" s="26">
        <f t="shared" si="17"/>
        <v>29894</v>
      </c>
      <c r="I197" s="91" t="s">
        <v>1769</v>
      </c>
      <c r="J197" s="92" t="s">
        <v>1770</v>
      </c>
      <c r="K197" s="91" t="s">
        <v>1771</v>
      </c>
      <c r="L197" s="91" t="s">
        <v>1747</v>
      </c>
      <c r="M197" s="92" t="s">
        <v>1327</v>
      </c>
      <c r="N197" s="92" t="s">
        <v>1486</v>
      </c>
      <c r="O197" s="93" t="s">
        <v>1772</v>
      </c>
      <c r="P197" s="94" t="s">
        <v>1773</v>
      </c>
    </row>
    <row r="198" spans="1:16" ht="13.5" thickBot="1" x14ac:dyDescent="0.25">
      <c r="A198" s="26" t="str">
        <f t="shared" si="12"/>
        <v> JAAVSO 38;85 </v>
      </c>
      <c r="B198" s="5" t="str">
        <f t="shared" si="13"/>
        <v>I</v>
      </c>
      <c r="C198" s="26">
        <f t="shared" si="14"/>
        <v>55058.764600000002</v>
      </c>
      <c r="D198" s="29" t="str">
        <f t="shared" si="15"/>
        <v>vis</v>
      </c>
      <c r="E198" s="90">
        <f>VLOOKUP(C198,Active!C$21:E$967,3,FALSE)</f>
        <v>30303.950166276692</v>
      </c>
      <c r="F198" s="5" t="s">
        <v>237</v>
      </c>
      <c r="G198" s="29" t="str">
        <f t="shared" si="16"/>
        <v>55058.7646</v>
      </c>
      <c r="H198" s="26">
        <f t="shared" si="17"/>
        <v>30304</v>
      </c>
      <c r="I198" s="91" t="s">
        <v>1784</v>
      </c>
      <c r="J198" s="92" t="s">
        <v>1785</v>
      </c>
      <c r="K198" s="91" t="s">
        <v>1786</v>
      </c>
      <c r="L198" s="91" t="s">
        <v>1783</v>
      </c>
      <c r="M198" s="92" t="s">
        <v>1327</v>
      </c>
      <c r="N198" s="92" t="s">
        <v>1486</v>
      </c>
      <c r="O198" s="93" t="s">
        <v>510</v>
      </c>
      <c r="P198" s="93" t="s">
        <v>1787</v>
      </c>
    </row>
    <row r="199" spans="1:16" ht="13.5" thickBot="1" x14ac:dyDescent="0.25">
      <c r="A199" s="26" t="str">
        <f t="shared" si="12"/>
        <v>OEJV 0116 </v>
      </c>
      <c r="B199" s="5" t="str">
        <f t="shared" si="13"/>
        <v>I</v>
      </c>
      <c r="C199" s="26">
        <f t="shared" si="14"/>
        <v>55059.55</v>
      </c>
      <c r="D199" s="29" t="str">
        <f t="shared" si="15"/>
        <v>vis</v>
      </c>
      <c r="E199" s="90">
        <f>VLOOKUP(C199,Active!C$21:E$967,3,FALSE)</f>
        <v>30304.952959132679</v>
      </c>
      <c r="F199" s="5" t="s">
        <v>237</v>
      </c>
      <c r="G199" s="29" t="str">
        <f t="shared" si="16"/>
        <v>55059.55</v>
      </c>
      <c r="H199" s="26">
        <f t="shared" si="17"/>
        <v>30305</v>
      </c>
      <c r="I199" s="91" t="s">
        <v>1788</v>
      </c>
      <c r="J199" s="92" t="s">
        <v>1789</v>
      </c>
      <c r="K199" s="91" t="s">
        <v>1790</v>
      </c>
      <c r="L199" s="91" t="s">
        <v>1791</v>
      </c>
      <c r="M199" s="92" t="s">
        <v>1327</v>
      </c>
      <c r="N199" s="92" t="s">
        <v>237</v>
      </c>
      <c r="O199" s="93" t="s">
        <v>925</v>
      </c>
      <c r="P199" s="94" t="s">
        <v>1792</v>
      </c>
    </row>
    <row r="200" spans="1:16" ht="13.5" thickBot="1" x14ac:dyDescent="0.25">
      <c r="A200" s="26" t="str">
        <f t="shared" si="12"/>
        <v>IBVS 5988 </v>
      </c>
      <c r="B200" s="5" t="str">
        <f t="shared" si="13"/>
        <v>I</v>
      </c>
      <c r="C200" s="26">
        <f t="shared" si="14"/>
        <v>55406.5121</v>
      </c>
      <c r="D200" s="29" t="str">
        <f t="shared" si="15"/>
        <v>vis</v>
      </c>
      <c r="E200" s="90">
        <f>VLOOKUP(C200,Active!C$21:E$967,3,FALSE)</f>
        <v>30747.951577898515</v>
      </c>
      <c r="F200" s="5" t="s">
        <v>237</v>
      </c>
      <c r="G200" s="29" t="str">
        <f t="shared" si="16"/>
        <v>55406.5121</v>
      </c>
      <c r="H200" s="26">
        <f t="shared" si="17"/>
        <v>30748</v>
      </c>
      <c r="I200" s="91" t="s">
        <v>1811</v>
      </c>
      <c r="J200" s="92" t="s">
        <v>1812</v>
      </c>
      <c r="K200" s="91" t="s">
        <v>1813</v>
      </c>
      <c r="L200" s="91" t="s">
        <v>1814</v>
      </c>
      <c r="M200" s="92" t="s">
        <v>1327</v>
      </c>
      <c r="N200" s="92" t="s">
        <v>1748</v>
      </c>
      <c r="O200" s="93" t="s">
        <v>1815</v>
      </c>
      <c r="P200" s="94" t="s">
        <v>1816</v>
      </c>
    </row>
    <row r="201" spans="1:16" ht="13.5" thickBot="1" x14ac:dyDescent="0.25">
      <c r="A201" s="26" t="str">
        <f t="shared" si="12"/>
        <v> JAAVSO 39;94 </v>
      </c>
      <c r="B201" s="5" t="str">
        <f t="shared" si="13"/>
        <v>I</v>
      </c>
      <c r="C201" s="26">
        <f t="shared" si="14"/>
        <v>55445.671499999997</v>
      </c>
      <c r="D201" s="29" t="str">
        <f t="shared" si="15"/>
        <v>vis</v>
      </c>
      <c r="E201" s="90">
        <f>VLOOKUP(C201,Active!C$21:E$967,3,FALSE)</f>
        <v>30797.950007443695</v>
      </c>
      <c r="F201" s="5" t="s">
        <v>237</v>
      </c>
      <c r="G201" s="29" t="str">
        <f t="shared" si="16"/>
        <v>55445.6715</v>
      </c>
      <c r="H201" s="26">
        <f t="shared" si="17"/>
        <v>30798</v>
      </c>
      <c r="I201" s="91" t="s">
        <v>1822</v>
      </c>
      <c r="J201" s="92" t="s">
        <v>1823</v>
      </c>
      <c r="K201" s="91" t="s">
        <v>1824</v>
      </c>
      <c r="L201" s="91" t="s">
        <v>1820</v>
      </c>
      <c r="M201" s="92" t="s">
        <v>1327</v>
      </c>
      <c r="N201" s="92" t="s">
        <v>1486</v>
      </c>
      <c r="O201" s="93" t="s">
        <v>510</v>
      </c>
      <c r="P201" s="93" t="s">
        <v>1825</v>
      </c>
    </row>
    <row r="202" spans="1:16" ht="13.5" thickBot="1" x14ac:dyDescent="0.25">
      <c r="A202" s="26" t="str">
        <f t="shared" si="12"/>
        <v> JAAVSO 39;177 </v>
      </c>
      <c r="B202" s="5" t="str">
        <f t="shared" si="13"/>
        <v>I</v>
      </c>
      <c r="C202" s="26">
        <f t="shared" si="14"/>
        <v>55507.545299999998</v>
      </c>
      <c r="D202" s="29" t="str">
        <f t="shared" si="15"/>
        <v>vis</v>
      </c>
      <c r="E202" s="90">
        <f>VLOOKUP(C202,Active!C$21:E$967,3,FALSE)</f>
        <v>30876.950013316939</v>
      </c>
      <c r="F202" s="5" t="s">
        <v>237</v>
      </c>
      <c r="G202" s="29" t="str">
        <f t="shared" si="16"/>
        <v>55507.5453</v>
      </c>
      <c r="H202" s="26">
        <f t="shared" si="17"/>
        <v>30877</v>
      </c>
      <c r="I202" s="91" t="s">
        <v>1832</v>
      </c>
      <c r="J202" s="92" t="s">
        <v>1833</v>
      </c>
      <c r="K202" s="91" t="s">
        <v>1834</v>
      </c>
      <c r="L202" s="91" t="s">
        <v>1820</v>
      </c>
      <c r="M202" s="92" t="s">
        <v>1327</v>
      </c>
      <c r="N202" s="92" t="s">
        <v>237</v>
      </c>
      <c r="O202" s="93" t="s">
        <v>1835</v>
      </c>
      <c r="P202" s="93" t="s">
        <v>1836</v>
      </c>
    </row>
    <row r="203" spans="1:16" ht="13.5" thickBot="1" x14ac:dyDescent="0.25">
      <c r="A203" s="26" t="str">
        <f t="shared" ref="A203:A266" si="18">P203</f>
        <v> JAAVSO 40;975 </v>
      </c>
      <c r="B203" s="5" t="str">
        <f t="shared" ref="B203:B266" si="19">IF(H203=INT(H203),"I","II")</f>
        <v>I</v>
      </c>
      <c r="C203" s="26">
        <f t="shared" ref="C203:C266" si="20">1*G203</f>
        <v>55792.634899999997</v>
      </c>
      <c r="D203" s="29" t="str">
        <f t="shared" ref="D203:D266" si="21">VLOOKUP(F203,I$1:J$5,2,FALSE)</f>
        <v>vis</v>
      </c>
      <c r="E203" s="90">
        <f>VLOOKUP(C203,Active!C$21:E$967,3,FALSE)</f>
        <v>31240.950286039824</v>
      </c>
      <c r="F203" s="5" t="s">
        <v>237</v>
      </c>
      <c r="G203" s="29" t="str">
        <f t="shared" ref="G203:G266" si="22">MID(I203,3,LEN(I203)-3)</f>
        <v>55792.6349</v>
      </c>
      <c r="H203" s="26">
        <f t="shared" ref="H203:H266" si="23">1*K203</f>
        <v>31241</v>
      </c>
      <c r="I203" s="91" t="s">
        <v>1837</v>
      </c>
      <c r="J203" s="92" t="s">
        <v>1838</v>
      </c>
      <c r="K203" s="91" t="s">
        <v>1839</v>
      </c>
      <c r="L203" s="91" t="s">
        <v>1741</v>
      </c>
      <c r="M203" s="92" t="s">
        <v>1327</v>
      </c>
      <c r="N203" s="92" t="s">
        <v>237</v>
      </c>
      <c r="O203" s="93" t="s">
        <v>1835</v>
      </c>
      <c r="P203" s="93" t="s">
        <v>1840</v>
      </c>
    </row>
    <row r="204" spans="1:16" ht="13.5" thickBot="1" x14ac:dyDescent="0.25">
      <c r="A204" s="26" t="str">
        <f t="shared" si="18"/>
        <v>BAVM 231 </v>
      </c>
      <c r="B204" s="5" t="str">
        <f t="shared" si="19"/>
        <v>I</v>
      </c>
      <c r="C204" s="26">
        <f t="shared" si="20"/>
        <v>56151.349300000002</v>
      </c>
      <c r="D204" s="29" t="str">
        <f t="shared" si="21"/>
        <v>vis</v>
      </c>
      <c r="E204" s="90">
        <f>VLOOKUP(C204,Active!C$21:E$967,3,FALSE)</f>
        <v>31698.954153699775</v>
      </c>
      <c r="F204" s="5" t="s">
        <v>237</v>
      </c>
      <c r="G204" s="29" t="str">
        <f t="shared" si="22"/>
        <v>56151.3493</v>
      </c>
      <c r="H204" s="26">
        <f t="shared" si="23"/>
        <v>31699</v>
      </c>
      <c r="I204" s="91" t="s">
        <v>1851</v>
      </c>
      <c r="J204" s="92" t="s">
        <v>1852</v>
      </c>
      <c r="K204" s="91" t="s">
        <v>1853</v>
      </c>
      <c r="L204" s="91" t="s">
        <v>1854</v>
      </c>
      <c r="M204" s="92" t="s">
        <v>1327</v>
      </c>
      <c r="N204" s="92" t="s">
        <v>1334</v>
      </c>
      <c r="O204" s="93" t="s">
        <v>1855</v>
      </c>
      <c r="P204" s="94" t="s">
        <v>1856</v>
      </c>
    </row>
    <row r="205" spans="1:16" ht="13.5" thickBot="1" x14ac:dyDescent="0.25">
      <c r="A205" s="26" t="str">
        <f t="shared" si="18"/>
        <v> JAAVSO 41;122 </v>
      </c>
      <c r="B205" s="5" t="str">
        <f t="shared" si="19"/>
        <v>I</v>
      </c>
      <c r="C205" s="26">
        <f t="shared" si="20"/>
        <v>56193.641900000002</v>
      </c>
      <c r="D205" s="29" t="str">
        <f t="shared" si="21"/>
        <v>vis</v>
      </c>
      <c r="E205" s="90">
        <f>VLOOKUP(C205,Active!C$21:E$967,3,FALSE)</f>
        <v>31752.953029611628</v>
      </c>
      <c r="F205" s="5" t="s">
        <v>237</v>
      </c>
      <c r="G205" s="29" t="str">
        <f t="shared" si="22"/>
        <v>56193.6419</v>
      </c>
      <c r="H205" s="26">
        <f t="shared" si="23"/>
        <v>31753</v>
      </c>
      <c r="I205" s="91" t="s">
        <v>1861</v>
      </c>
      <c r="J205" s="92" t="s">
        <v>1862</v>
      </c>
      <c r="K205" s="91" t="s">
        <v>1863</v>
      </c>
      <c r="L205" s="91" t="s">
        <v>1864</v>
      </c>
      <c r="M205" s="92" t="s">
        <v>1327</v>
      </c>
      <c r="N205" s="92" t="s">
        <v>237</v>
      </c>
      <c r="O205" s="93" t="s">
        <v>510</v>
      </c>
      <c r="P205" s="93" t="s">
        <v>1850</v>
      </c>
    </row>
    <row r="206" spans="1:16" ht="13.5" thickBot="1" x14ac:dyDescent="0.25">
      <c r="A206" s="26" t="str">
        <f t="shared" si="18"/>
        <v> JAAVSO 41;122 </v>
      </c>
      <c r="B206" s="5" t="str">
        <f t="shared" si="19"/>
        <v>I</v>
      </c>
      <c r="C206" s="26">
        <f t="shared" si="20"/>
        <v>56200.690900000001</v>
      </c>
      <c r="D206" s="29" t="str">
        <f t="shared" si="21"/>
        <v>vis</v>
      </c>
      <c r="E206" s="90">
        <f>VLOOKUP(C206,Active!C$21:E$967,3,FALSE)</f>
        <v>31761.95314018186</v>
      </c>
      <c r="F206" s="5" t="s">
        <v>237</v>
      </c>
      <c r="G206" s="29" t="str">
        <f t="shared" si="22"/>
        <v>56200.6909</v>
      </c>
      <c r="H206" s="26">
        <f t="shared" si="23"/>
        <v>31762</v>
      </c>
      <c r="I206" s="91" t="s">
        <v>1865</v>
      </c>
      <c r="J206" s="92" t="s">
        <v>1866</v>
      </c>
      <c r="K206" s="91" t="s">
        <v>1867</v>
      </c>
      <c r="L206" s="91" t="s">
        <v>1868</v>
      </c>
      <c r="M206" s="92" t="s">
        <v>1327</v>
      </c>
      <c r="N206" s="92" t="s">
        <v>237</v>
      </c>
      <c r="O206" s="93" t="s">
        <v>1512</v>
      </c>
      <c r="P206" s="93" t="s">
        <v>1850</v>
      </c>
    </row>
    <row r="207" spans="1:16" ht="13.5" thickBot="1" x14ac:dyDescent="0.25">
      <c r="A207" s="26" t="str">
        <f t="shared" si="18"/>
        <v>BAVM 234 </v>
      </c>
      <c r="B207" s="5" t="str">
        <f t="shared" si="19"/>
        <v>I</v>
      </c>
      <c r="C207" s="26">
        <f t="shared" si="20"/>
        <v>56490.481500000002</v>
      </c>
      <c r="D207" s="29" t="str">
        <f t="shared" si="21"/>
        <v>vis</v>
      </c>
      <c r="E207" s="90">
        <f>VLOOKUP(C207,Active!C$21:E$967,3,FALSE)</f>
        <v>32131.955614605791</v>
      </c>
      <c r="F207" s="5" t="s">
        <v>237</v>
      </c>
      <c r="G207" s="29" t="str">
        <f t="shared" si="22"/>
        <v>56490.4815</v>
      </c>
      <c r="H207" s="26">
        <f t="shared" si="23"/>
        <v>32132</v>
      </c>
      <c r="I207" s="91" t="s">
        <v>1873</v>
      </c>
      <c r="J207" s="92" t="s">
        <v>1874</v>
      </c>
      <c r="K207" s="91" t="s">
        <v>1875</v>
      </c>
      <c r="L207" s="91" t="s">
        <v>1876</v>
      </c>
      <c r="M207" s="92" t="s">
        <v>1327</v>
      </c>
      <c r="N207" s="92" t="s">
        <v>237</v>
      </c>
      <c r="O207" s="93" t="s">
        <v>1877</v>
      </c>
      <c r="P207" s="94" t="s">
        <v>1878</v>
      </c>
    </row>
    <row r="208" spans="1:16" ht="13.5" thickBot="1" x14ac:dyDescent="0.25">
      <c r="A208" s="26" t="str">
        <f t="shared" si="18"/>
        <v>BAVM 232 </v>
      </c>
      <c r="B208" s="5" t="str">
        <f t="shared" si="19"/>
        <v>I</v>
      </c>
      <c r="C208" s="26">
        <f t="shared" si="20"/>
        <v>56490.481699999997</v>
      </c>
      <c r="D208" s="29" t="str">
        <f t="shared" si="21"/>
        <v>vis</v>
      </c>
      <c r="E208" s="90">
        <f>VLOOKUP(C208,Active!C$21:E$967,3,FALSE)</f>
        <v>32131.955869964291</v>
      </c>
      <c r="F208" s="5" t="s">
        <v>237</v>
      </c>
      <c r="G208" s="29" t="str">
        <f t="shared" si="22"/>
        <v>56490.4817</v>
      </c>
      <c r="H208" s="26">
        <f t="shared" si="23"/>
        <v>32132</v>
      </c>
      <c r="I208" s="91" t="s">
        <v>1879</v>
      </c>
      <c r="J208" s="92" t="s">
        <v>1874</v>
      </c>
      <c r="K208" s="91" t="s">
        <v>1875</v>
      </c>
      <c r="L208" s="91" t="s">
        <v>1880</v>
      </c>
      <c r="M208" s="92" t="s">
        <v>1327</v>
      </c>
      <c r="N208" s="92" t="s">
        <v>1502</v>
      </c>
      <c r="O208" s="93" t="s">
        <v>1255</v>
      </c>
      <c r="P208" s="94" t="s">
        <v>0</v>
      </c>
    </row>
    <row r="209" spans="1:16" ht="13.5" thickBot="1" x14ac:dyDescent="0.25">
      <c r="A209" s="26" t="str">
        <f t="shared" si="18"/>
        <v>BAVM 234 </v>
      </c>
      <c r="B209" s="5" t="str">
        <f t="shared" si="19"/>
        <v>II</v>
      </c>
      <c r="C209" s="26">
        <f t="shared" si="20"/>
        <v>56506.534899999999</v>
      </c>
      <c r="D209" s="29" t="str">
        <f t="shared" si="21"/>
        <v>vis</v>
      </c>
      <c r="E209" s="90">
        <f>VLOOKUP(C209,Active!C$21:E$967,3,FALSE)</f>
        <v>32152.452475866699</v>
      </c>
      <c r="F209" s="5" t="s">
        <v>237</v>
      </c>
      <c r="G209" s="29" t="str">
        <f t="shared" si="22"/>
        <v>56506.5349</v>
      </c>
      <c r="H209" s="26">
        <f t="shared" si="23"/>
        <v>32152.5</v>
      </c>
      <c r="I209" s="91" t="s">
        <v>1</v>
      </c>
      <c r="J209" s="92" t="s">
        <v>2</v>
      </c>
      <c r="K209" s="91">
        <v>32152.5</v>
      </c>
      <c r="L209" s="91" t="s">
        <v>1805</v>
      </c>
      <c r="M209" s="92" t="s">
        <v>1327</v>
      </c>
      <c r="N209" s="92" t="s">
        <v>1502</v>
      </c>
      <c r="O209" s="93" t="s">
        <v>1255</v>
      </c>
      <c r="P209" s="94" t="s">
        <v>1878</v>
      </c>
    </row>
    <row r="210" spans="1:16" ht="13.5" thickBot="1" x14ac:dyDescent="0.25">
      <c r="A210" s="26" t="str">
        <f t="shared" si="18"/>
        <v>OEJV 0160 </v>
      </c>
      <c r="B210" s="5" t="str">
        <f t="shared" si="19"/>
        <v>I</v>
      </c>
      <c r="C210" s="26">
        <f t="shared" si="20"/>
        <v>56512.405030000002</v>
      </c>
      <c r="D210" s="29" t="str">
        <f t="shared" si="21"/>
        <v>vis</v>
      </c>
      <c r="E210" s="90">
        <f>VLOOKUP(C210,Active!C$21:E$967,3,FALSE)</f>
        <v>32159.947414022703</v>
      </c>
      <c r="F210" s="5" t="s">
        <v>237</v>
      </c>
      <c r="G210" s="29" t="str">
        <f t="shared" si="22"/>
        <v>56512.40503</v>
      </c>
      <c r="H210" s="26">
        <f t="shared" si="23"/>
        <v>32160</v>
      </c>
      <c r="I210" s="91" t="s">
        <v>3</v>
      </c>
      <c r="J210" s="92" t="s">
        <v>4</v>
      </c>
      <c r="K210" s="91">
        <v>32160</v>
      </c>
      <c r="L210" s="91" t="s">
        <v>5</v>
      </c>
      <c r="M210" s="92" t="s">
        <v>1327</v>
      </c>
      <c r="N210" s="92" t="s">
        <v>178</v>
      </c>
      <c r="O210" s="93" t="s">
        <v>6</v>
      </c>
      <c r="P210" s="94" t="s">
        <v>7</v>
      </c>
    </row>
    <row r="211" spans="1:16" ht="13.5" thickBot="1" x14ac:dyDescent="0.25">
      <c r="A211" s="26" t="str">
        <f t="shared" si="18"/>
        <v> JAAVSO 41;328 </v>
      </c>
      <c r="B211" s="5" t="str">
        <f t="shared" si="19"/>
        <v>I</v>
      </c>
      <c r="C211" s="26">
        <f t="shared" si="20"/>
        <v>56521.810599999997</v>
      </c>
      <c r="D211" s="29" t="str">
        <f t="shared" si="21"/>
        <v>vis</v>
      </c>
      <c r="E211" s="90">
        <f>VLOOKUP(C211,Active!C$21:E$967,3,FALSE)</f>
        <v>32171.956375574133</v>
      </c>
      <c r="F211" s="5" t="s">
        <v>237</v>
      </c>
      <c r="G211" s="29" t="str">
        <f t="shared" si="22"/>
        <v>56521.8106</v>
      </c>
      <c r="H211" s="26">
        <f t="shared" si="23"/>
        <v>32172</v>
      </c>
      <c r="I211" s="91" t="s">
        <v>12</v>
      </c>
      <c r="J211" s="92" t="s">
        <v>19</v>
      </c>
      <c r="K211" s="91">
        <v>32172</v>
      </c>
      <c r="L211" s="91" t="s">
        <v>20</v>
      </c>
      <c r="M211" s="92" t="s">
        <v>1327</v>
      </c>
      <c r="N211" s="92" t="s">
        <v>237</v>
      </c>
      <c r="O211" s="93" t="s">
        <v>510</v>
      </c>
      <c r="P211" s="93" t="s">
        <v>21</v>
      </c>
    </row>
    <row r="212" spans="1:16" ht="13.5" thickBot="1" x14ac:dyDescent="0.25">
      <c r="A212" s="26" t="str">
        <f t="shared" si="18"/>
        <v>BAVM 238 </v>
      </c>
      <c r="B212" s="5" t="str">
        <f t="shared" si="19"/>
        <v>II</v>
      </c>
      <c r="C212" s="26">
        <f t="shared" si="20"/>
        <v>56871.518700000001</v>
      </c>
      <c r="D212" s="29" t="str">
        <f t="shared" si="21"/>
        <v>vis</v>
      </c>
      <c r="E212" s="90">
        <f>VLOOKUP(C212,Active!C$21:E$967,3,FALSE)</f>
        <v>32618.461066637588</v>
      </c>
      <c r="F212" s="5" t="s">
        <v>237</v>
      </c>
      <c r="G212" s="29" t="str">
        <f t="shared" si="22"/>
        <v>56871.5187</v>
      </c>
      <c r="H212" s="26">
        <f t="shared" si="23"/>
        <v>32618.5</v>
      </c>
      <c r="I212" s="91" t="s">
        <v>25</v>
      </c>
      <c r="J212" s="92" t="s">
        <v>26</v>
      </c>
      <c r="K212" s="91">
        <v>32618.5</v>
      </c>
      <c r="L212" s="91" t="s">
        <v>27</v>
      </c>
      <c r="M212" s="92" t="s">
        <v>1327</v>
      </c>
      <c r="N212" s="92" t="s">
        <v>1502</v>
      </c>
      <c r="O212" s="93" t="s">
        <v>1255</v>
      </c>
      <c r="P212" s="94" t="s">
        <v>28</v>
      </c>
    </row>
    <row r="213" spans="1:16" ht="13.5" thickBot="1" x14ac:dyDescent="0.25">
      <c r="A213" s="26" t="str">
        <f t="shared" si="18"/>
        <v> JAAVSO 42;426 </v>
      </c>
      <c r="B213" s="5" t="str">
        <f t="shared" si="19"/>
        <v>I</v>
      </c>
      <c r="C213" s="26">
        <f t="shared" si="20"/>
        <v>56923.602899999998</v>
      </c>
      <c r="D213" s="29" t="str">
        <f t="shared" si="21"/>
        <v>vis</v>
      </c>
      <c r="E213" s="90">
        <f>VLOOKUP(C213,Active!C$21:E$967,3,FALSE)</f>
        <v>32684.961784322666</v>
      </c>
      <c r="F213" s="5" t="s">
        <v>237</v>
      </c>
      <c r="G213" s="29" t="str">
        <f t="shared" si="22"/>
        <v>56923.6029</v>
      </c>
      <c r="H213" s="26">
        <f t="shared" si="23"/>
        <v>32685</v>
      </c>
      <c r="I213" s="91" t="s">
        <v>48</v>
      </c>
      <c r="J213" s="92" t="s">
        <v>49</v>
      </c>
      <c r="K213" s="91">
        <v>32685</v>
      </c>
      <c r="L213" s="91" t="s">
        <v>1383</v>
      </c>
      <c r="M213" s="92" t="s">
        <v>1327</v>
      </c>
      <c r="N213" s="92" t="s">
        <v>237</v>
      </c>
      <c r="O213" s="93" t="s">
        <v>510</v>
      </c>
      <c r="P213" s="93" t="s">
        <v>50</v>
      </c>
    </row>
    <row r="214" spans="1:16" ht="13.5" thickBot="1" x14ac:dyDescent="0.25">
      <c r="A214" s="26" t="str">
        <f t="shared" si="18"/>
        <v> VB 5.4 </v>
      </c>
      <c r="B214" s="5" t="str">
        <f t="shared" si="19"/>
        <v>I</v>
      </c>
      <c r="C214" s="26">
        <f t="shared" si="20"/>
        <v>25854.358</v>
      </c>
      <c r="D214" s="29" t="str">
        <f t="shared" si="21"/>
        <v>vis</v>
      </c>
      <c r="E214" s="90">
        <f>VLOOKUP(C214,Active!C$21:E$967,3,FALSE)</f>
        <v>-6984.018132496848</v>
      </c>
      <c r="F214" s="5" t="s">
        <v>237</v>
      </c>
      <c r="G214" s="29" t="str">
        <f t="shared" si="22"/>
        <v>25854.358</v>
      </c>
      <c r="H214" s="26">
        <f t="shared" si="23"/>
        <v>-6984</v>
      </c>
      <c r="I214" s="91" t="s">
        <v>275</v>
      </c>
      <c r="J214" s="92" t="s">
        <v>276</v>
      </c>
      <c r="K214" s="91">
        <v>-6984</v>
      </c>
      <c r="L214" s="91" t="s">
        <v>277</v>
      </c>
      <c r="M214" s="92" t="s">
        <v>278</v>
      </c>
      <c r="N214" s="92"/>
      <c r="O214" s="93" t="s">
        <v>279</v>
      </c>
      <c r="P214" s="93" t="s">
        <v>280</v>
      </c>
    </row>
    <row r="215" spans="1:16" ht="13.5" thickBot="1" x14ac:dyDescent="0.25">
      <c r="A215" s="26" t="str">
        <f t="shared" si="18"/>
        <v> VB 5.4 </v>
      </c>
      <c r="B215" s="5" t="str">
        <f t="shared" si="19"/>
        <v>I</v>
      </c>
      <c r="C215" s="26">
        <f t="shared" si="20"/>
        <v>25883.337</v>
      </c>
      <c r="D215" s="29" t="str">
        <f t="shared" si="21"/>
        <v>vis</v>
      </c>
      <c r="E215" s="90">
        <f>VLOOKUP(C215,Active!C$21:E$967,3,FALSE)</f>
        <v>-6947.017961662008</v>
      </c>
      <c r="F215" s="5" t="s">
        <v>237</v>
      </c>
      <c r="G215" s="29" t="str">
        <f t="shared" si="22"/>
        <v>25883.337</v>
      </c>
      <c r="H215" s="26">
        <f t="shared" si="23"/>
        <v>-6947</v>
      </c>
      <c r="I215" s="91" t="s">
        <v>281</v>
      </c>
      <c r="J215" s="92" t="s">
        <v>282</v>
      </c>
      <c r="K215" s="91">
        <v>-6947</v>
      </c>
      <c r="L215" s="91" t="s">
        <v>277</v>
      </c>
      <c r="M215" s="92" t="s">
        <v>278</v>
      </c>
      <c r="N215" s="92"/>
      <c r="O215" s="93" t="s">
        <v>279</v>
      </c>
      <c r="P215" s="93" t="s">
        <v>280</v>
      </c>
    </row>
    <row r="216" spans="1:16" ht="13.5" thickBot="1" x14ac:dyDescent="0.25">
      <c r="A216" s="26" t="str">
        <f t="shared" si="18"/>
        <v> VB 5.4 </v>
      </c>
      <c r="B216" s="5" t="str">
        <f t="shared" si="19"/>
        <v>I</v>
      </c>
      <c r="C216" s="26">
        <f t="shared" si="20"/>
        <v>26631.296999999999</v>
      </c>
      <c r="D216" s="29" t="str">
        <f t="shared" si="21"/>
        <v>vis</v>
      </c>
      <c r="E216" s="90">
        <f>VLOOKUP(C216,Active!C$21:E$967,3,FALSE)</f>
        <v>-5992.0282181364328</v>
      </c>
      <c r="F216" s="5" t="s">
        <v>237</v>
      </c>
      <c r="G216" s="29" t="str">
        <f t="shared" si="22"/>
        <v>26631.297</v>
      </c>
      <c r="H216" s="26">
        <f t="shared" si="23"/>
        <v>-5992</v>
      </c>
      <c r="I216" s="91" t="s">
        <v>283</v>
      </c>
      <c r="J216" s="92" t="s">
        <v>284</v>
      </c>
      <c r="K216" s="91">
        <v>-5992</v>
      </c>
      <c r="L216" s="91" t="s">
        <v>285</v>
      </c>
      <c r="M216" s="92" t="s">
        <v>278</v>
      </c>
      <c r="N216" s="92"/>
      <c r="O216" s="93" t="s">
        <v>279</v>
      </c>
      <c r="P216" s="93" t="s">
        <v>280</v>
      </c>
    </row>
    <row r="217" spans="1:16" ht="13.5" thickBot="1" x14ac:dyDescent="0.25">
      <c r="A217" s="26" t="str">
        <f t="shared" si="18"/>
        <v> VB 5.4 </v>
      </c>
      <c r="B217" s="5" t="str">
        <f t="shared" si="19"/>
        <v>I</v>
      </c>
      <c r="C217" s="26">
        <f t="shared" si="20"/>
        <v>26894.476999999999</v>
      </c>
      <c r="D217" s="29" t="str">
        <f t="shared" si="21"/>
        <v>vis</v>
      </c>
      <c r="E217" s="90">
        <f>VLOOKUP(C217,Active!C$21:E$967,3,FALSE)</f>
        <v>-5656.0019591104665</v>
      </c>
      <c r="F217" s="5" t="s">
        <v>237</v>
      </c>
      <c r="G217" s="29" t="str">
        <f t="shared" si="22"/>
        <v>26894.477</v>
      </c>
      <c r="H217" s="26">
        <f t="shared" si="23"/>
        <v>-5656</v>
      </c>
      <c r="I217" s="91" t="s">
        <v>286</v>
      </c>
      <c r="J217" s="92" t="s">
        <v>287</v>
      </c>
      <c r="K217" s="91">
        <v>-5656</v>
      </c>
      <c r="L217" s="91" t="s">
        <v>288</v>
      </c>
      <c r="M217" s="92" t="s">
        <v>278</v>
      </c>
      <c r="N217" s="92"/>
      <c r="O217" s="93" t="s">
        <v>279</v>
      </c>
      <c r="P217" s="93" t="s">
        <v>280</v>
      </c>
    </row>
    <row r="218" spans="1:16" ht="13.5" thickBot="1" x14ac:dyDescent="0.25">
      <c r="A218" s="26" t="str">
        <f t="shared" si="18"/>
        <v> VB 5.4 </v>
      </c>
      <c r="B218" s="5" t="str">
        <f t="shared" si="19"/>
        <v>I</v>
      </c>
      <c r="C218" s="26">
        <f t="shared" si="20"/>
        <v>27277.492999999999</v>
      </c>
      <c r="D218" s="29" t="str">
        <f t="shared" si="21"/>
        <v>vis</v>
      </c>
      <c r="E218" s="90">
        <f>VLOOKUP(C218,Active!C$21:E$967,3,FALSE)</f>
        <v>-5166.9699900129326</v>
      </c>
      <c r="F218" s="5" t="s">
        <v>237</v>
      </c>
      <c r="G218" s="29" t="str">
        <f t="shared" si="22"/>
        <v>27277.493</v>
      </c>
      <c r="H218" s="26">
        <f t="shared" si="23"/>
        <v>-5167</v>
      </c>
      <c r="I218" s="91" t="s">
        <v>289</v>
      </c>
      <c r="J218" s="92" t="s">
        <v>290</v>
      </c>
      <c r="K218" s="91">
        <v>-5167</v>
      </c>
      <c r="L218" s="91" t="s">
        <v>291</v>
      </c>
      <c r="M218" s="92" t="s">
        <v>278</v>
      </c>
      <c r="N218" s="92"/>
      <c r="O218" s="93" t="s">
        <v>279</v>
      </c>
      <c r="P218" s="93" t="s">
        <v>280</v>
      </c>
    </row>
    <row r="219" spans="1:16" ht="13.5" thickBot="1" x14ac:dyDescent="0.25">
      <c r="A219" s="26" t="str">
        <f t="shared" si="18"/>
        <v> VB 5.4 </v>
      </c>
      <c r="B219" s="5" t="str">
        <f t="shared" si="19"/>
        <v>I</v>
      </c>
      <c r="C219" s="26">
        <f t="shared" si="20"/>
        <v>27281.420999999998</v>
      </c>
      <c r="D219" s="29" t="str">
        <f t="shared" si="21"/>
        <v>vis</v>
      </c>
      <c r="E219" s="90">
        <f>VLOOKUP(C219,Active!C$21:E$967,3,FALSE)</f>
        <v>-5161.9547489404576</v>
      </c>
      <c r="F219" s="5" t="s">
        <v>237</v>
      </c>
      <c r="G219" s="29" t="str">
        <f t="shared" si="22"/>
        <v>27281.421</v>
      </c>
      <c r="H219" s="26">
        <f t="shared" si="23"/>
        <v>-5162</v>
      </c>
      <c r="I219" s="91" t="s">
        <v>292</v>
      </c>
      <c r="J219" s="92" t="s">
        <v>293</v>
      </c>
      <c r="K219" s="91">
        <v>-5162</v>
      </c>
      <c r="L219" s="91" t="s">
        <v>294</v>
      </c>
      <c r="M219" s="92" t="s">
        <v>278</v>
      </c>
      <c r="N219" s="92"/>
      <c r="O219" s="93" t="s">
        <v>279</v>
      </c>
      <c r="P219" s="93" t="s">
        <v>280</v>
      </c>
    </row>
    <row r="220" spans="1:16" ht="13.5" thickBot="1" x14ac:dyDescent="0.25">
      <c r="A220" s="26" t="str">
        <f t="shared" si="18"/>
        <v> VB 5.4 </v>
      </c>
      <c r="B220" s="5" t="str">
        <f t="shared" si="19"/>
        <v>I</v>
      </c>
      <c r="C220" s="26">
        <f t="shared" si="20"/>
        <v>28069.328000000001</v>
      </c>
      <c r="D220" s="29" t="str">
        <f t="shared" si="21"/>
        <v>vis</v>
      </c>
      <c r="E220" s="90">
        <f>VLOOKUP(C220,Active!C$21:E$967,3,FALSE)</f>
        <v>-4155.9609740701317</v>
      </c>
      <c r="F220" s="5" t="s">
        <v>237</v>
      </c>
      <c r="G220" s="29" t="str">
        <f t="shared" si="22"/>
        <v>28069.328</v>
      </c>
      <c r="H220" s="26">
        <f t="shared" si="23"/>
        <v>-4156</v>
      </c>
      <c r="I220" s="91" t="s">
        <v>295</v>
      </c>
      <c r="J220" s="92" t="s">
        <v>296</v>
      </c>
      <c r="K220" s="91">
        <v>-4156</v>
      </c>
      <c r="L220" s="91" t="s">
        <v>297</v>
      </c>
      <c r="M220" s="92" t="s">
        <v>278</v>
      </c>
      <c r="N220" s="92"/>
      <c r="O220" s="93" t="s">
        <v>279</v>
      </c>
      <c r="P220" s="93" t="s">
        <v>280</v>
      </c>
    </row>
    <row r="221" spans="1:16" ht="13.5" thickBot="1" x14ac:dyDescent="0.25">
      <c r="A221" s="26" t="str">
        <f t="shared" si="18"/>
        <v> VB 5.4 </v>
      </c>
      <c r="B221" s="5" t="str">
        <f t="shared" si="19"/>
        <v>I</v>
      </c>
      <c r="C221" s="26">
        <f t="shared" si="20"/>
        <v>28397.428</v>
      </c>
      <c r="D221" s="29" t="str">
        <f t="shared" si="21"/>
        <v>vis</v>
      </c>
      <c r="E221" s="90">
        <f>VLOOKUP(C221,Active!C$21:E$967,3,FALSE)</f>
        <v>-3737.0453437546862</v>
      </c>
      <c r="F221" s="5" t="s">
        <v>237</v>
      </c>
      <c r="G221" s="29" t="str">
        <f t="shared" si="22"/>
        <v>28397.428</v>
      </c>
      <c r="H221" s="26">
        <f t="shared" si="23"/>
        <v>-3737</v>
      </c>
      <c r="I221" s="91" t="s">
        <v>298</v>
      </c>
      <c r="J221" s="92" t="s">
        <v>299</v>
      </c>
      <c r="K221" s="91">
        <v>-3737</v>
      </c>
      <c r="L221" s="91" t="s">
        <v>300</v>
      </c>
      <c r="M221" s="92" t="s">
        <v>278</v>
      </c>
      <c r="N221" s="92"/>
      <c r="O221" s="93" t="s">
        <v>279</v>
      </c>
      <c r="P221" s="93" t="s">
        <v>280</v>
      </c>
    </row>
    <row r="222" spans="1:16" ht="13.5" thickBot="1" x14ac:dyDescent="0.25">
      <c r="A222" s="26" t="str">
        <f t="shared" si="18"/>
        <v> VB 5.4 </v>
      </c>
      <c r="B222" s="5" t="str">
        <f t="shared" si="19"/>
        <v>I</v>
      </c>
      <c r="C222" s="26">
        <f t="shared" si="20"/>
        <v>28733.491000000002</v>
      </c>
      <c r="D222" s="29" t="str">
        <f t="shared" si="21"/>
        <v>vis</v>
      </c>
      <c r="E222" s="90">
        <f>VLOOKUP(C222,Active!C$21:E$967,3,FALSE)</f>
        <v>-3307.9626144931781</v>
      </c>
      <c r="F222" s="5" t="s">
        <v>237</v>
      </c>
      <c r="G222" s="29" t="str">
        <f t="shared" si="22"/>
        <v>28733.491</v>
      </c>
      <c r="H222" s="26">
        <f t="shared" si="23"/>
        <v>-3308</v>
      </c>
      <c r="I222" s="91" t="s">
        <v>301</v>
      </c>
      <c r="J222" s="92" t="s">
        <v>302</v>
      </c>
      <c r="K222" s="91">
        <v>-3308</v>
      </c>
      <c r="L222" s="91" t="s">
        <v>303</v>
      </c>
      <c r="M222" s="92" t="s">
        <v>278</v>
      </c>
      <c r="N222" s="92"/>
      <c r="O222" s="93" t="s">
        <v>279</v>
      </c>
      <c r="P222" s="93" t="s">
        <v>280</v>
      </c>
    </row>
    <row r="223" spans="1:16" ht="13.5" thickBot="1" x14ac:dyDescent="0.25">
      <c r="A223" s="26" t="str">
        <f t="shared" si="18"/>
        <v> VB 5.4 </v>
      </c>
      <c r="B223" s="5" t="str">
        <f t="shared" si="19"/>
        <v>I</v>
      </c>
      <c r="C223" s="26">
        <f t="shared" si="20"/>
        <v>29579.331999999999</v>
      </c>
      <c r="D223" s="29" t="str">
        <f t="shared" si="21"/>
        <v>vis</v>
      </c>
      <c r="E223" s="90">
        <f>VLOOKUP(C223,Active!C$21:E$967,3,FALSE)</f>
        <v>-2227.9991409739869</v>
      </c>
      <c r="F223" s="5" t="s">
        <v>237</v>
      </c>
      <c r="G223" s="29" t="str">
        <f t="shared" si="22"/>
        <v>29579.332</v>
      </c>
      <c r="H223" s="26">
        <f t="shared" si="23"/>
        <v>-2228</v>
      </c>
      <c r="I223" s="91" t="s">
        <v>304</v>
      </c>
      <c r="J223" s="92" t="s">
        <v>305</v>
      </c>
      <c r="K223" s="91">
        <v>-2228</v>
      </c>
      <c r="L223" s="91" t="s">
        <v>306</v>
      </c>
      <c r="M223" s="92" t="s">
        <v>278</v>
      </c>
      <c r="N223" s="92"/>
      <c r="O223" s="93" t="s">
        <v>279</v>
      </c>
      <c r="P223" s="93" t="s">
        <v>280</v>
      </c>
    </row>
    <row r="224" spans="1:16" ht="13.5" thickBot="1" x14ac:dyDescent="0.25">
      <c r="A224" s="26" t="str">
        <f t="shared" si="18"/>
        <v> AC 194.27 </v>
      </c>
      <c r="B224" s="5" t="str">
        <f t="shared" si="19"/>
        <v>I</v>
      </c>
      <c r="C224" s="26">
        <f t="shared" si="20"/>
        <v>29872.25</v>
      </c>
      <c r="D224" s="29" t="str">
        <f t="shared" si="21"/>
        <v>vis</v>
      </c>
      <c r="E224" s="90">
        <f>VLOOKUP(C224,Active!C$21:E$967,3,FALSE)</f>
        <v>-1854.0036255800806</v>
      </c>
      <c r="F224" s="5" t="s">
        <v>237</v>
      </c>
      <c r="G224" s="29" t="str">
        <f t="shared" si="22"/>
        <v>29872.250</v>
      </c>
      <c r="H224" s="26">
        <f t="shared" si="23"/>
        <v>-1854</v>
      </c>
      <c r="I224" s="91" t="s">
        <v>307</v>
      </c>
      <c r="J224" s="92" t="s">
        <v>308</v>
      </c>
      <c r="K224" s="91">
        <v>-1854</v>
      </c>
      <c r="L224" s="91" t="s">
        <v>273</v>
      </c>
      <c r="M224" s="92" t="s">
        <v>278</v>
      </c>
      <c r="N224" s="92"/>
      <c r="O224" s="93" t="s">
        <v>309</v>
      </c>
      <c r="P224" s="93" t="s">
        <v>310</v>
      </c>
    </row>
    <row r="225" spans="1:16" ht="13.5" thickBot="1" x14ac:dyDescent="0.25">
      <c r="A225" s="26" t="str">
        <f t="shared" si="18"/>
        <v> AC 194.27 </v>
      </c>
      <c r="B225" s="5" t="str">
        <f t="shared" si="19"/>
        <v>I</v>
      </c>
      <c r="C225" s="26">
        <f t="shared" si="20"/>
        <v>31324.323</v>
      </c>
      <c r="D225" s="29" t="str">
        <f t="shared" si="21"/>
        <v>vis</v>
      </c>
      <c r="E225" s="90">
        <f>VLOOKUP(C225,Active!C$21:E$967,3,FALSE)</f>
        <v>-7.6607552039157194E-3</v>
      </c>
      <c r="F225" s="5" t="s">
        <v>237</v>
      </c>
      <c r="G225" s="29" t="str">
        <f t="shared" si="22"/>
        <v>31324.323</v>
      </c>
      <c r="H225" s="26">
        <f t="shared" si="23"/>
        <v>0</v>
      </c>
      <c r="I225" s="91" t="s">
        <v>311</v>
      </c>
      <c r="J225" s="92" t="s">
        <v>312</v>
      </c>
      <c r="K225" s="91">
        <v>0</v>
      </c>
      <c r="L225" s="91" t="s">
        <v>313</v>
      </c>
      <c r="M225" s="92" t="s">
        <v>278</v>
      </c>
      <c r="N225" s="92"/>
      <c r="O225" s="93" t="s">
        <v>309</v>
      </c>
      <c r="P225" s="93" t="s">
        <v>310</v>
      </c>
    </row>
    <row r="226" spans="1:16" ht="13.5" thickBot="1" x14ac:dyDescent="0.25">
      <c r="A226" s="26" t="str">
        <f t="shared" si="18"/>
        <v> AC 194.27 </v>
      </c>
      <c r="B226" s="5" t="str">
        <f t="shared" si="19"/>
        <v>I</v>
      </c>
      <c r="C226" s="26">
        <f t="shared" si="20"/>
        <v>31328.251</v>
      </c>
      <c r="D226" s="29" t="str">
        <f t="shared" si="21"/>
        <v>vis</v>
      </c>
      <c r="E226" s="90">
        <f>VLOOKUP(C226,Active!C$21:E$967,3,FALSE)</f>
        <v>5.0075803172710209</v>
      </c>
      <c r="F226" s="5" t="s">
        <v>237</v>
      </c>
      <c r="G226" s="29" t="str">
        <f t="shared" si="22"/>
        <v>31328.251</v>
      </c>
      <c r="H226" s="26">
        <f t="shared" si="23"/>
        <v>5</v>
      </c>
      <c r="I226" s="91" t="s">
        <v>314</v>
      </c>
      <c r="J226" s="92" t="s">
        <v>315</v>
      </c>
      <c r="K226" s="91">
        <v>5</v>
      </c>
      <c r="L226" s="91" t="s">
        <v>316</v>
      </c>
      <c r="M226" s="92" t="s">
        <v>278</v>
      </c>
      <c r="N226" s="92"/>
      <c r="O226" s="93" t="s">
        <v>309</v>
      </c>
      <c r="P226" s="93" t="s">
        <v>310</v>
      </c>
    </row>
    <row r="227" spans="1:16" ht="13.5" thickBot="1" x14ac:dyDescent="0.25">
      <c r="A227" s="26" t="str">
        <f t="shared" si="18"/>
        <v> AC 194.27 </v>
      </c>
      <c r="B227" s="5" t="str">
        <f t="shared" si="19"/>
        <v>I</v>
      </c>
      <c r="C227" s="26">
        <f t="shared" si="20"/>
        <v>31346.263999999999</v>
      </c>
      <c r="D227" s="29" t="str">
        <f t="shared" si="21"/>
        <v>vis</v>
      </c>
      <c r="E227" s="90">
        <f>VLOOKUP(C227,Active!C$21:E$967,3,FALSE)</f>
        <v>28.006444227273246</v>
      </c>
      <c r="F227" s="5" t="s">
        <v>237</v>
      </c>
      <c r="G227" s="29" t="str">
        <f t="shared" si="22"/>
        <v>31346.264</v>
      </c>
      <c r="H227" s="26">
        <f t="shared" si="23"/>
        <v>28</v>
      </c>
      <c r="I227" s="91" t="s">
        <v>317</v>
      </c>
      <c r="J227" s="92" t="s">
        <v>318</v>
      </c>
      <c r="K227" s="91">
        <v>28</v>
      </c>
      <c r="L227" s="91" t="s">
        <v>319</v>
      </c>
      <c r="M227" s="92" t="s">
        <v>278</v>
      </c>
      <c r="N227" s="92"/>
      <c r="O227" s="93" t="s">
        <v>309</v>
      </c>
      <c r="P227" s="93" t="s">
        <v>310</v>
      </c>
    </row>
    <row r="228" spans="1:16" ht="13.5" thickBot="1" x14ac:dyDescent="0.25">
      <c r="A228" s="26" t="str">
        <f t="shared" si="18"/>
        <v> AC 194.27 </v>
      </c>
      <c r="B228" s="5" t="str">
        <f t="shared" si="19"/>
        <v>I</v>
      </c>
      <c r="C228" s="26">
        <f t="shared" si="20"/>
        <v>33207.152999999998</v>
      </c>
      <c r="D228" s="29" t="str">
        <f t="shared" si="21"/>
        <v>vis</v>
      </c>
      <c r="E228" s="90">
        <f>VLOOKUP(C228,Active!C$21:E$967,3,FALSE)</f>
        <v>2403.9756255198099</v>
      </c>
      <c r="F228" s="5" t="s">
        <v>237</v>
      </c>
      <c r="G228" s="29" t="str">
        <f t="shared" si="22"/>
        <v>33207.153</v>
      </c>
      <c r="H228" s="26">
        <f t="shared" si="23"/>
        <v>2404</v>
      </c>
      <c r="I228" s="91" t="s">
        <v>320</v>
      </c>
      <c r="J228" s="92" t="s">
        <v>321</v>
      </c>
      <c r="K228" s="91">
        <v>2404</v>
      </c>
      <c r="L228" s="91" t="s">
        <v>322</v>
      </c>
      <c r="M228" s="92" t="s">
        <v>278</v>
      </c>
      <c r="N228" s="92"/>
      <c r="O228" s="93" t="s">
        <v>309</v>
      </c>
      <c r="P228" s="93" t="s">
        <v>310</v>
      </c>
    </row>
    <row r="229" spans="1:16" ht="13.5" thickBot="1" x14ac:dyDescent="0.25">
      <c r="A229" s="26" t="str">
        <f t="shared" si="18"/>
        <v> AC 194.27 </v>
      </c>
      <c r="B229" s="5" t="str">
        <f t="shared" si="19"/>
        <v>I</v>
      </c>
      <c r="C229" s="26">
        <f t="shared" si="20"/>
        <v>33860.341</v>
      </c>
      <c r="D229" s="29" t="str">
        <f t="shared" si="21"/>
        <v>vis</v>
      </c>
      <c r="E229" s="90">
        <f>VLOOKUP(C229,Active!C$21:E$967,3,FALSE)</f>
        <v>3237.9611870391241</v>
      </c>
      <c r="F229" s="5" t="s">
        <v>237</v>
      </c>
      <c r="G229" s="29" t="str">
        <f t="shared" si="22"/>
        <v>33860.341</v>
      </c>
      <c r="H229" s="26">
        <f t="shared" si="23"/>
        <v>3238</v>
      </c>
      <c r="I229" s="91" t="s">
        <v>323</v>
      </c>
      <c r="J229" s="92" t="s">
        <v>324</v>
      </c>
      <c r="K229" s="91">
        <v>3238</v>
      </c>
      <c r="L229" s="91" t="s">
        <v>325</v>
      </c>
      <c r="M229" s="92" t="s">
        <v>278</v>
      </c>
      <c r="N229" s="92"/>
      <c r="O229" s="93" t="s">
        <v>309</v>
      </c>
      <c r="P229" s="93" t="s">
        <v>310</v>
      </c>
    </row>
    <row r="230" spans="1:16" ht="13.5" thickBot="1" x14ac:dyDescent="0.25">
      <c r="A230" s="26" t="str">
        <f t="shared" si="18"/>
        <v> AC 194.27 </v>
      </c>
      <c r="B230" s="5" t="str">
        <f t="shared" si="19"/>
        <v>I</v>
      </c>
      <c r="C230" s="26">
        <f t="shared" si="20"/>
        <v>34630.254999999997</v>
      </c>
      <c r="D230" s="29" t="str">
        <f t="shared" si="21"/>
        <v>vis</v>
      </c>
      <c r="E230" s="90">
        <f>VLOOKUP(C230,Active!C$21:E$967,3,FALSE)</f>
        <v>4220.9816338501141</v>
      </c>
      <c r="F230" s="5" t="s">
        <v>237</v>
      </c>
      <c r="G230" s="29" t="str">
        <f t="shared" si="22"/>
        <v>34630.255</v>
      </c>
      <c r="H230" s="26">
        <f t="shared" si="23"/>
        <v>4221</v>
      </c>
      <c r="I230" s="91" t="s">
        <v>326</v>
      </c>
      <c r="J230" s="92" t="s">
        <v>327</v>
      </c>
      <c r="K230" s="91">
        <v>4221</v>
      </c>
      <c r="L230" s="91" t="s">
        <v>277</v>
      </c>
      <c r="M230" s="92" t="s">
        <v>278</v>
      </c>
      <c r="N230" s="92"/>
      <c r="O230" s="93" t="s">
        <v>309</v>
      </c>
      <c r="P230" s="93" t="s">
        <v>310</v>
      </c>
    </row>
    <row r="231" spans="1:16" ht="13.5" thickBot="1" x14ac:dyDescent="0.25">
      <c r="A231" s="26" t="str">
        <f t="shared" si="18"/>
        <v> AC 194.27 </v>
      </c>
      <c r="B231" s="5" t="str">
        <f t="shared" si="19"/>
        <v>I</v>
      </c>
      <c r="C231" s="26">
        <f t="shared" si="20"/>
        <v>35692.298999999999</v>
      </c>
      <c r="D231" s="29" t="str">
        <f t="shared" si="21"/>
        <v>vis</v>
      </c>
      <c r="E231" s="90">
        <f>VLOOKUP(C231,Active!C$21:E$967,3,FALSE)</f>
        <v>5576.9914835384379</v>
      </c>
      <c r="F231" s="5" t="s">
        <v>237</v>
      </c>
      <c r="G231" s="29" t="str">
        <f t="shared" si="22"/>
        <v>35692.299</v>
      </c>
      <c r="H231" s="26">
        <f t="shared" si="23"/>
        <v>5577</v>
      </c>
      <c r="I231" s="91" t="s">
        <v>328</v>
      </c>
      <c r="J231" s="92" t="s">
        <v>329</v>
      </c>
      <c r="K231" s="91">
        <v>5577</v>
      </c>
      <c r="L231" s="91" t="s">
        <v>330</v>
      </c>
      <c r="M231" s="92" t="s">
        <v>278</v>
      </c>
      <c r="N231" s="92"/>
      <c r="O231" s="93" t="s">
        <v>309</v>
      </c>
      <c r="P231" s="93" t="s">
        <v>310</v>
      </c>
    </row>
    <row r="232" spans="1:16" ht="13.5" thickBot="1" x14ac:dyDescent="0.25">
      <c r="A232" s="26" t="str">
        <f t="shared" si="18"/>
        <v> AC 194.27 </v>
      </c>
      <c r="B232" s="5" t="str">
        <f t="shared" si="19"/>
        <v>I</v>
      </c>
      <c r="C232" s="26">
        <f t="shared" si="20"/>
        <v>35754.184999999998</v>
      </c>
      <c r="D232" s="29" t="str">
        <f t="shared" si="21"/>
        <v>vis</v>
      </c>
      <c r="E232" s="90">
        <f>VLOOKUP(C232,Active!C$21:E$967,3,FALSE)</f>
        <v>5656.0070662805938</v>
      </c>
      <c r="F232" s="5" t="s">
        <v>237</v>
      </c>
      <c r="G232" s="29" t="str">
        <f t="shared" si="22"/>
        <v>35754.185</v>
      </c>
      <c r="H232" s="26">
        <f t="shared" si="23"/>
        <v>5656</v>
      </c>
      <c r="I232" s="91" t="s">
        <v>331</v>
      </c>
      <c r="J232" s="92" t="s">
        <v>332</v>
      </c>
      <c r="K232" s="91">
        <v>5656</v>
      </c>
      <c r="L232" s="91" t="s">
        <v>316</v>
      </c>
      <c r="M232" s="92" t="s">
        <v>278</v>
      </c>
      <c r="N232" s="92"/>
      <c r="O232" s="93" t="s">
        <v>309</v>
      </c>
      <c r="P232" s="93" t="s">
        <v>310</v>
      </c>
    </row>
    <row r="233" spans="1:16" ht="13.5" thickBot="1" x14ac:dyDescent="0.25">
      <c r="A233" s="26" t="str">
        <f t="shared" si="18"/>
        <v> AC 194.27 </v>
      </c>
      <c r="B233" s="5" t="str">
        <f t="shared" si="19"/>
        <v>I</v>
      </c>
      <c r="C233" s="26">
        <f t="shared" si="20"/>
        <v>36101.158000000003</v>
      </c>
      <c r="D233" s="29" t="str">
        <f t="shared" si="21"/>
        <v>vis</v>
      </c>
      <c r="E233" s="90">
        <f>VLOOKUP(C233,Active!C$21:E$967,3,FALSE)</f>
        <v>6099.0196020850553</v>
      </c>
      <c r="F233" s="5" t="s">
        <v>237</v>
      </c>
      <c r="G233" s="29" t="str">
        <f t="shared" si="22"/>
        <v>36101.158</v>
      </c>
      <c r="H233" s="26">
        <f t="shared" si="23"/>
        <v>6099</v>
      </c>
      <c r="I233" s="91" t="s">
        <v>333</v>
      </c>
      <c r="J233" s="92" t="s">
        <v>334</v>
      </c>
      <c r="K233" s="91">
        <v>6099</v>
      </c>
      <c r="L233" s="91" t="s">
        <v>335</v>
      </c>
      <c r="M233" s="92" t="s">
        <v>278</v>
      </c>
      <c r="N233" s="92"/>
      <c r="O233" s="93" t="s">
        <v>309</v>
      </c>
      <c r="P233" s="93" t="s">
        <v>310</v>
      </c>
    </row>
    <row r="234" spans="1:16" ht="13.5" thickBot="1" x14ac:dyDescent="0.25">
      <c r="A234" s="26" t="str">
        <f t="shared" si="18"/>
        <v> AC 1162.6 </v>
      </c>
      <c r="B234" s="5" t="str">
        <f t="shared" si="19"/>
        <v>I</v>
      </c>
      <c r="C234" s="26">
        <f t="shared" si="20"/>
        <v>37923.671000000002</v>
      </c>
      <c r="D234" s="29" t="str">
        <f t="shared" si="21"/>
        <v>vis</v>
      </c>
      <c r="E234" s="90">
        <f>VLOOKUP(C234,Active!C$21:E$967,3,FALSE)</f>
        <v>8425.9905931033281</v>
      </c>
      <c r="F234" s="5" t="s">
        <v>237</v>
      </c>
      <c r="G234" s="29" t="str">
        <f t="shared" si="22"/>
        <v>37923.671</v>
      </c>
      <c r="H234" s="26">
        <f t="shared" si="23"/>
        <v>8426</v>
      </c>
      <c r="I234" s="91" t="s">
        <v>336</v>
      </c>
      <c r="J234" s="92" t="s">
        <v>337</v>
      </c>
      <c r="K234" s="91">
        <v>8426</v>
      </c>
      <c r="L234" s="91" t="s">
        <v>330</v>
      </c>
      <c r="M234" s="92" t="s">
        <v>274</v>
      </c>
      <c r="N234" s="92"/>
      <c r="O234" s="93" t="s">
        <v>338</v>
      </c>
      <c r="P234" s="93" t="s">
        <v>339</v>
      </c>
    </row>
    <row r="235" spans="1:16" ht="13.5" thickBot="1" x14ac:dyDescent="0.25">
      <c r="A235" s="26" t="str">
        <f t="shared" si="18"/>
        <v> AVSJ 4.89 </v>
      </c>
      <c r="B235" s="5" t="str">
        <f t="shared" si="19"/>
        <v>I</v>
      </c>
      <c r="C235" s="26">
        <f t="shared" si="20"/>
        <v>40784.749000000003</v>
      </c>
      <c r="D235" s="29" t="str">
        <f t="shared" si="21"/>
        <v>vis</v>
      </c>
      <c r="E235" s="90">
        <f>VLOOKUP(C235,Active!C$21:E$967,3,FALSE)</f>
        <v>12078.993621910578</v>
      </c>
      <c r="F235" s="5" t="s">
        <v>237</v>
      </c>
      <c r="G235" s="29" t="str">
        <f t="shared" si="22"/>
        <v>40784.749</v>
      </c>
      <c r="H235" s="26">
        <f t="shared" si="23"/>
        <v>12079</v>
      </c>
      <c r="I235" s="91" t="s">
        <v>363</v>
      </c>
      <c r="J235" s="92" t="s">
        <v>364</v>
      </c>
      <c r="K235" s="91">
        <v>12079</v>
      </c>
      <c r="L235" s="91" t="s">
        <v>365</v>
      </c>
      <c r="M235" s="92" t="s">
        <v>343</v>
      </c>
      <c r="N235" s="92"/>
      <c r="O235" s="93" t="s">
        <v>366</v>
      </c>
      <c r="P235" s="93" t="s">
        <v>367</v>
      </c>
    </row>
    <row r="236" spans="1:16" ht="13.5" thickBot="1" x14ac:dyDescent="0.25">
      <c r="A236" s="26" t="str">
        <f t="shared" si="18"/>
        <v> AAPS 6.137 </v>
      </c>
      <c r="B236" s="5" t="str">
        <f t="shared" si="19"/>
        <v>I</v>
      </c>
      <c r="C236" s="26">
        <f t="shared" si="20"/>
        <v>40800.398000000001</v>
      </c>
      <c r="D236" s="29" t="str">
        <f t="shared" si="21"/>
        <v>vis</v>
      </c>
      <c r="E236" s="90">
        <f>VLOOKUP(C236,Active!C$21:E$967,3,FALSE)</f>
        <v>12098.974148270852</v>
      </c>
      <c r="F236" s="5" t="s">
        <v>237</v>
      </c>
      <c r="G236" s="29" t="str">
        <f t="shared" si="22"/>
        <v>40800.398</v>
      </c>
      <c r="H236" s="26">
        <f t="shared" si="23"/>
        <v>12099</v>
      </c>
      <c r="I236" s="91" t="s">
        <v>372</v>
      </c>
      <c r="J236" s="92" t="s">
        <v>373</v>
      </c>
      <c r="K236" s="91">
        <v>12099</v>
      </c>
      <c r="L236" s="91" t="s">
        <v>374</v>
      </c>
      <c r="M236" s="92" t="s">
        <v>375</v>
      </c>
      <c r="N236" s="92" t="s">
        <v>376</v>
      </c>
      <c r="O236" s="93" t="s">
        <v>377</v>
      </c>
      <c r="P236" s="93" t="s">
        <v>378</v>
      </c>
    </row>
    <row r="237" spans="1:16" ht="13.5" thickBot="1" x14ac:dyDescent="0.25">
      <c r="A237" s="26" t="str">
        <f t="shared" si="18"/>
        <v> AVSJ 4.89 </v>
      </c>
      <c r="B237" s="5" t="str">
        <f t="shared" si="19"/>
        <v>I</v>
      </c>
      <c r="C237" s="26">
        <f t="shared" si="20"/>
        <v>40806.682999999997</v>
      </c>
      <c r="D237" s="29" t="str">
        <f t="shared" si="21"/>
        <v>vis</v>
      </c>
      <c r="E237" s="90">
        <f>VLOOKUP(C237,Active!C$21:E$967,3,FALSE)</f>
        <v>12106.998789345313</v>
      </c>
      <c r="F237" s="5" t="s">
        <v>237</v>
      </c>
      <c r="G237" s="29" t="str">
        <f t="shared" si="22"/>
        <v>40806.683</v>
      </c>
      <c r="H237" s="26">
        <f t="shared" si="23"/>
        <v>12107</v>
      </c>
      <c r="I237" s="91" t="s">
        <v>379</v>
      </c>
      <c r="J237" s="92" t="s">
        <v>380</v>
      </c>
      <c r="K237" s="91">
        <v>12107</v>
      </c>
      <c r="L237" s="91" t="s">
        <v>354</v>
      </c>
      <c r="M237" s="92" t="s">
        <v>343</v>
      </c>
      <c r="N237" s="92"/>
      <c r="O237" s="93" t="s">
        <v>366</v>
      </c>
      <c r="P237" s="93" t="s">
        <v>367</v>
      </c>
    </row>
    <row r="238" spans="1:16" ht="13.5" thickBot="1" x14ac:dyDescent="0.25">
      <c r="A238" s="26" t="str">
        <f t="shared" si="18"/>
        <v> AVSJ 4.89 </v>
      </c>
      <c r="B238" s="5" t="str">
        <f t="shared" si="19"/>
        <v>I</v>
      </c>
      <c r="C238" s="26">
        <f t="shared" si="20"/>
        <v>40858.375</v>
      </c>
      <c r="D238" s="29" t="str">
        <f t="shared" si="21"/>
        <v>vis</v>
      </c>
      <c r="E238" s="90">
        <f>VLOOKUP(C238,Active!C$21:E$967,3,FALSE)</f>
        <v>12172.998748998672</v>
      </c>
      <c r="F238" s="5" t="s">
        <v>237</v>
      </c>
      <c r="G238" s="29" t="str">
        <f t="shared" si="22"/>
        <v>40858.375</v>
      </c>
      <c r="H238" s="26">
        <f t="shared" si="23"/>
        <v>12173</v>
      </c>
      <c r="I238" s="91" t="s">
        <v>387</v>
      </c>
      <c r="J238" s="92" t="s">
        <v>388</v>
      </c>
      <c r="K238" s="91">
        <v>12173</v>
      </c>
      <c r="L238" s="91" t="s">
        <v>354</v>
      </c>
      <c r="M238" s="92" t="s">
        <v>343</v>
      </c>
      <c r="N238" s="92"/>
      <c r="O238" s="93" t="s">
        <v>344</v>
      </c>
      <c r="P238" s="93" t="s">
        <v>367</v>
      </c>
    </row>
    <row r="239" spans="1:16" ht="13.5" thickBot="1" x14ac:dyDescent="0.25">
      <c r="A239" s="26" t="str">
        <f t="shared" si="18"/>
        <v> AVSJ 4.89 </v>
      </c>
      <c r="B239" s="5" t="str">
        <f t="shared" si="19"/>
        <v>I</v>
      </c>
      <c r="C239" s="26">
        <f t="shared" si="20"/>
        <v>40864.642</v>
      </c>
      <c r="D239" s="29" t="str">
        <f t="shared" si="21"/>
        <v>vis</v>
      </c>
      <c r="E239" s="90">
        <f>VLOOKUP(C239,Active!C$21:E$967,3,FALSE)</f>
        <v>12181.000407807533</v>
      </c>
      <c r="F239" s="5" t="s">
        <v>237</v>
      </c>
      <c r="G239" s="29" t="str">
        <f t="shared" si="22"/>
        <v>40864.642</v>
      </c>
      <c r="H239" s="26">
        <f t="shared" si="23"/>
        <v>12181</v>
      </c>
      <c r="I239" s="91" t="s">
        <v>389</v>
      </c>
      <c r="J239" s="92" t="s">
        <v>390</v>
      </c>
      <c r="K239" s="91">
        <v>12181</v>
      </c>
      <c r="L239" s="91" t="s">
        <v>391</v>
      </c>
      <c r="M239" s="92" t="s">
        <v>343</v>
      </c>
      <c r="N239" s="92"/>
      <c r="O239" s="93" t="s">
        <v>366</v>
      </c>
      <c r="P239" s="93" t="s">
        <v>367</v>
      </c>
    </row>
    <row r="240" spans="1:16" ht="13.5" thickBot="1" x14ac:dyDescent="0.25">
      <c r="A240" s="26" t="str">
        <f t="shared" si="18"/>
        <v> AVSJ 5.34 </v>
      </c>
      <c r="B240" s="5" t="str">
        <f t="shared" si="19"/>
        <v>I</v>
      </c>
      <c r="C240" s="26">
        <f t="shared" si="20"/>
        <v>41153.646000000001</v>
      </c>
      <c r="D240" s="29" t="str">
        <f t="shared" si="21"/>
        <v>vis</v>
      </c>
      <c r="E240" s="90">
        <f>VLOOKUP(C240,Active!C$21:E$967,3,FALSE)</f>
        <v>12549.998557224435</v>
      </c>
      <c r="F240" s="5" t="s">
        <v>237</v>
      </c>
      <c r="G240" s="29" t="str">
        <f t="shared" si="22"/>
        <v>41153.646</v>
      </c>
      <c r="H240" s="26">
        <f t="shared" si="23"/>
        <v>12550</v>
      </c>
      <c r="I240" s="91" t="s">
        <v>395</v>
      </c>
      <c r="J240" s="92" t="s">
        <v>396</v>
      </c>
      <c r="K240" s="91">
        <v>12550</v>
      </c>
      <c r="L240" s="91" t="s">
        <v>354</v>
      </c>
      <c r="M240" s="92" t="s">
        <v>343</v>
      </c>
      <c r="N240" s="92"/>
      <c r="O240" s="93" t="s">
        <v>397</v>
      </c>
      <c r="P240" s="93" t="s">
        <v>398</v>
      </c>
    </row>
    <row r="241" spans="1:16" ht="13.5" thickBot="1" x14ac:dyDescent="0.25">
      <c r="A241" s="26" t="str">
        <f t="shared" si="18"/>
        <v> AVSJ 5.34 </v>
      </c>
      <c r="B241" s="5" t="str">
        <f t="shared" si="19"/>
        <v>I</v>
      </c>
      <c r="C241" s="26">
        <f t="shared" si="20"/>
        <v>41156.777000000002</v>
      </c>
      <c r="D241" s="29" t="str">
        <f t="shared" si="21"/>
        <v>vis</v>
      </c>
      <c r="E241" s="90">
        <f>VLOOKUP(C241,Active!C$21:E$967,3,FALSE)</f>
        <v>12553.996194647532</v>
      </c>
      <c r="F241" s="5" t="s">
        <v>237</v>
      </c>
      <c r="G241" s="29" t="str">
        <f t="shared" si="22"/>
        <v>41156.777</v>
      </c>
      <c r="H241" s="26">
        <f t="shared" si="23"/>
        <v>12554</v>
      </c>
      <c r="I241" s="91" t="s">
        <v>399</v>
      </c>
      <c r="J241" s="92" t="s">
        <v>400</v>
      </c>
      <c r="K241" s="91">
        <v>12554</v>
      </c>
      <c r="L241" s="91" t="s">
        <v>273</v>
      </c>
      <c r="M241" s="92" t="s">
        <v>343</v>
      </c>
      <c r="N241" s="92"/>
      <c r="O241" s="93" t="s">
        <v>397</v>
      </c>
      <c r="P241" s="93" t="s">
        <v>398</v>
      </c>
    </row>
    <row r="242" spans="1:16" ht="13.5" thickBot="1" x14ac:dyDescent="0.25">
      <c r="A242" s="26" t="str">
        <f t="shared" si="18"/>
        <v> AVSJ 5.34 </v>
      </c>
      <c r="B242" s="5" t="str">
        <f t="shared" si="19"/>
        <v>I</v>
      </c>
      <c r="C242" s="26">
        <f t="shared" si="20"/>
        <v>41212.39</v>
      </c>
      <c r="D242" s="29" t="str">
        <f t="shared" si="21"/>
        <v>vis</v>
      </c>
      <c r="E242" s="90">
        <f>VLOOKUP(C242,Active!C$21:E$967,3,FALSE)</f>
        <v>12625.002457825623</v>
      </c>
      <c r="F242" s="5" t="s">
        <v>237</v>
      </c>
      <c r="G242" s="29" t="str">
        <f t="shared" si="22"/>
        <v>41212.390</v>
      </c>
      <c r="H242" s="26">
        <f t="shared" si="23"/>
        <v>12625</v>
      </c>
      <c r="I242" s="91" t="s">
        <v>408</v>
      </c>
      <c r="J242" s="92" t="s">
        <v>409</v>
      </c>
      <c r="K242" s="91">
        <v>12625</v>
      </c>
      <c r="L242" s="91" t="s">
        <v>342</v>
      </c>
      <c r="M242" s="92" t="s">
        <v>343</v>
      </c>
      <c r="N242" s="92"/>
      <c r="O242" s="93" t="s">
        <v>344</v>
      </c>
      <c r="P242" s="93" t="s">
        <v>398</v>
      </c>
    </row>
    <row r="243" spans="1:16" ht="13.5" thickBot="1" x14ac:dyDescent="0.25">
      <c r="A243" s="26" t="str">
        <f t="shared" si="18"/>
        <v>BAVM 25 </v>
      </c>
      <c r="B243" s="5" t="str">
        <f t="shared" si="19"/>
        <v>I</v>
      </c>
      <c r="C243" s="26">
        <f t="shared" si="20"/>
        <v>41212.394</v>
      </c>
      <c r="D243" s="29" t="str">
        <f t="shared" si="21"/>
        <v>vis</v>
      </c>
      <c r="E243" s="90">
        <f>VLOOKUP(C243,Active!C$21:E$967,3,FALSE)</f>
        <v>12625.00756499576</v>
      </c>
      <c r="F243" s="5" t="s">
        <v>237</v>
      </c>
      <c r="G243" s="29" t="str">
        <f t="shared" si="22"/>
        <v>41212.394</v>
      </c>
      <c r="H243" s="26">
        <f t="shared" si="23"/>
        <v>12625</v>
      </c>
      <c r="I243" s="91" t="s">
        <v>410</v>
      </c>
      <c r="J243" s="92" t="s">
        <v>411</v>
      </c>
      <c r="K243" s="91">
        <v>12625</v>
      </c>
      <c r="L243" s="91" t="s">
        <v>316</v>
      </c>
      <c r="M243" s="92" t="s">
        <v>343</v>
      </c>
      <c r="N243" s="92"/>
      <c r="O243" s="93" t="s">
        <v>412</v>
      </c>
      <c r="P243" s="94" t="s">
        <v>413</v>
      </c>
    </row>
    <row r="244" spans="1:16" ht="13.5" thickBot="1" x14ac:dyDescent="0.25">
      <c r="A244" s="26" t="str">
        <f t="shared" si="18"/>
        <v> AVSJ 5.34 </v>
      </c>
      <c r="B244" s="5" t="str">
        <f t="shared" si="19"/>
        <v>I</v>
      </c>
      <c r="C244" s="26">
        <f t="shared" si="20"/>
        <v>41241.366999999998</v>
      </c>
      <c r="D244" s="29" t="str">
        <f t="shared" si="21"/>
        <v>vis</v>
      </c>
      <c r="E244" s="90">
        <f>VLOOKUP(C244,Active!C$21:E$967,3,FALSE)</f>
        <v>12662.000075075397</v>
      </c>
      <c r="F244" s="5" t="s">
        <v>237</v>
      </c>
      <c r="G244" s="29" t="str">
        <f t="shared" si="22"/>
        <v>41241.367</v>
      </c>
      <c r="H244" s="26">
        <f t="shared" si="23"/>
        <v>12662</v>
      </c>
      <c r="I244" s="91" t="s">
        <v>414</v>
      </c>
      <c r="J244" s="92" t="s">
        <v>415</v>
      </c>
      <c r="K244" s="91">
        <v>12662</v>
      </c>
      <c r="L244" s="91" t="s">
        <v>391</v>
      </c>
      <c r="M244" s="92" t="s">
        <v>343</v>
      </c>
      <c r="N244" s="92"/>
      <c r="O244" s="93" t="s">
        <v>344</v>
      </c>
      <c r="P244" s="93" t="s">
        <v>398</v>
      </c>
    </row>
    <row r="245" spans="1:16" ht="13.5" thickBot="1" x14ac:dyDescent="0.25">
      <c r="A245" s="26" t="str">
        <f t="shared" si="18"/>
        <v> AVSJ 5.34 </v>
      </c>
      <c r="B245" s="5" t="str">
        <f t="shared" si="19"/>
        <v>I</v>
      </c>
      <c r="C245" s="26">
        <f t="shared" si="20"/>
        <v>41566.402000000002</v>
      </c>
      <c r="D245" s="29" t="str">
        <f t="shared" si="21"/>
        <v>vis</v>
      </c>
      <c r="E245" s="90">
        <f>VLOOKUP(C245,Active!C$21:E$967,3,FALSE)</f>
        <v>13077.002336274978</v>
      </c>
      <c r="F245" s="5" t="s">
        <v>237</v>
      </c>
      <c r="G245" s="29" t="str">
        <f t="shared" si="22"/>
        <v>41566.402</v>
      </c>
      <c r="H245" s="26">
        <f t="shared" si="23"/>
        <v>13077</v>
      </c>
      <c r="I245" s="91" t="s">
        <v>426</v>
      </c>
      <c r="J245" s="92" t="s">
        <v>427</v>
      </c>
      <c r="K245" s="91">
        <v>13077</v>
      </c>
      <c r="L245" s="91" t="s">
        <v>342</v>
      </c>
      <c r="M245" s="92" t="s">
        <v>343</v>
      </c>
      <c r="N245" s="92"/>
      <c r="O245" s="93" t="s">
        <v>344</v>
      </c>
      <c r="P245" s="93" t="s">
        <v>398</v>
      </c>
    </row>
    <row r="246" spans="1:16" ht="13.5" thickBot="1" x14ac:dyDescent="0.25">
      <c r="A246" s="26" t="str">
        <f t="shared" si="18"/>
        <v> AVSJ 5.34 </v>
      </c>
      <c r="B246" s="5" t="str">
        <f t="shared" si="19"/>
        <v>I</v>
      </c>
      <c r="C246" s="26">
        <f t="shared" si="20"/>
        <v>41594.601000000002</v>
      </c>
      <c r="D246" s="29" t="str">
        <f t="shared" si="21"/>
        <v>vis</v>
      </c>
      <c r="E246" s="90">
        <f>VLOOKUP(C246,Active!C$21:E$967,3,FALSE)</f>
        <v>13113.006608933514</v>
      </c>
      <c r="F246" s="5" t="s">
        <v>237</v>
      </c>
      <c r="G246" s="29" t="str">
        <f t="shared" si="22"/>
        <v>41594.601</v>
      </c>
      <c r="H246" s="26">
        <f t="shared" si="23"/>
        <v>13113</v>
      </c>
      <c r="I246" s="91" t="s">
        <v>428</v>
      </c>
      <c r="J246" s="92" t="s">
        <v>429</v>
      </c>
      <c r="K246" s="91">
        <v>13113</v>
      </c>
      <c r="L246" s="91" t="s">
        <v>319</v>
      </c>
      <c r="M246" s="92" t="s">
        <v>343</v>
      </c>
      <c r="N246" s="92"/>
      <c r="O246" s="93" t="s">
        <v>430</v>
      </c>
      <c r="P246" s="93" t="s">
        <v>398</v>
      </c>
    </row>
    <row r="247" spans="1:16" ht="13.5" thickBot="1" x14ac:dyDescent="0.25">
      <c r="A247" s="26" t="str">
        <f t="shared" si="18"/>
        <v> BRNO 17 </v>
      </c>
      <c r="B247" s="5" t="str">
        <f t="shared" si="19"/>
        <v>I</v>
      </c>
      <c r="C247" s="26">
        <f t="shared" si="20"/>
        <v>41905.531999999999</v>
      </c>
      <c r="D247" s="29" t="str">
        <f t="shared" si="21"/>
        <v>vis</v>
      </c>
      <c r="E247" s="90">
        <f>VLOOKUP(C247,Active!C$21:E$967,3,FALSE)</f>
        <v>13510.000988237418</v>
      </c>
      <c r="F247" s="5" t="s">
        <v>237</v>
      </c>
      <c r="G247" s="29" t="str">
        <f t="shared" si="22"/>
        <v>41905.532</v>
      </c>
      <c r="H247" s="26">
        <f t="shared" si="23"/>
        <v>13510</v>
      </c>
      <c r="I247" s="91" t="s">
        <v>436</v>
      </c>
      <c r="J247" s="92" t="s">
        <v>437</v>
      </c>
      <c r="K247" s="91">
        <v>13510</v>
      </c>
      <c r="L247" s="91" t="s">
        <v>306</v>
      </c>
      <c r="M247" s="92" t="s">
        <v>343</v>
      </c>
      <c r="N247" s="92"/>
      <c r="O247" s="93" t="s">
        <v>438</v>
      </c>
      <c r="P247" s="93" t="s">
        <v>439</v>
      </c>
    </row>
    <row r="248" spans="1:16" ht="13.5" thickBot="1" x14ac:dyDescent="0.25">
      <c r="A248" s="26" t="str">
        <f t="shared" si="18"/>
        <v> BRNO 20 </v>
      </c>
      <c r="B248" s="5" t="str">
        <f t="shared" si="19"/>
        <v>I</v>
      </c>
      <c r="C248" s="26">
        <f t="shared" si="20"/>
        <v>41920.415999999997</v>
      </c>
      <c r="D248" s="29" t="str">
        <f t="shared" si="21"/>
        <v>vis</v>
      </c>
      <c r="E248" s="90">
        <f>VLOOKUP(C248,Active!C$21:E$967,3,FALSE)</f>
        <v>13529.004768309391</v>
      </c>
      <c r="F248" s="5" t="s">
        <v>237</v>
      </c>
      <c r="G248" s="29" t="str">
        <f t="shared" si="22"/>
        <v>41920.416</v>
      </c>
      <c r="H248" s="26">
        <f t="shared" si="23"/>
        <v>13529</v>
      </c>
      <c r="I248" s="91" t="s">
        <v>440</v>
      </c>
      <c r="J248" s="92" t="s">
        <v>441</v>
      </c>
      <c r="K248" s="91">
        <v>13529</v>
      </c>
      <c r="L248" s="91" t="s">
        <v>362</v>
      </c>
      <c r="M248" s="92" t="s">
        <v>343</v>
      </c>
      <c r="N248" s="92"/>
      <c r="O248" s="93" t="s">
        <v>438</v>
      </c>
      <c r="P248" s="93" t="s">
        <v>442</v>
      </c>
    </row>
    <row r="249" spans="1:16" ht="13.5" thickBot="1" x14ac:dyDescent="0.25">
      <c r="A249" s="26" t="str">
        <f t="shared" si="18"/>
        <v> AVSJ 5.86 </v>
      </c>
      <c r="B249" s="5" t="str">
        <f t="shared" si="19"/>
        <v>I</v>
      </c>
      <c r="C249" s="26">
        <f t="shared" si="20"/>
        <v>41941.561000000002</v>
      </c>
      <c r="D249" s="29" t="str">
        <f t="shared" si="21"/>
        <v>vis</v>
      </c>
      <c r="E249" s="90">
        <f>VLOOKUP(C249,Active!C$21:E$967,3,FALSE)</f>
        <v>13556.002546435029</v>
      </c>
      <c r="F249" s="5" t="s">
        <v>237</v>
      </c>
      <c r="G249" s="29" t="str">
        <f t="shared" si="22"/>
        <v>41941.561</v>
      </c>
      <c r="H249" s="26">
        <f t="shared" si="23"/>
        <v>13556</v>
      </c>
      <c r="I249" s="91" t="s">
        <v>454</v>
      </c>
      <c r="J249" s="92" t="s">
        <v>455</v>
      </c>
      <c r="K249" s="91">
        <v>13556</v>
      </c>
      <c r="L249" s="91" t="s">
        <v>342</v>
      </c>
      <c r="M249" s="92" t="s">
        <v>343</v>
      </c>
      <c r="N249" s="92"/>
      <c r="O249" s="93" t="s">
        <v>430</v>
      </c>
      <c r="P249" s="93" t="s">
        <v>456</v>
      </c>
    </row>
    <row r="250" spans="1:16" ht="13.5" thickBot="1" x14ac:dyDescent="0.25">
      <c r="A250" s="26" t="str">
        <f t="shared" si="18"/>
        <v> BBS 35 </v>
      </c>
      <c r="B250" s="5" t="str">
        <f t="shared" si="19"/>
        <v>I</v>
      </c>
      <c r="C250" s="26">
        <f t="shared" si="20"/>
        <v>43456.288</v>
      </c>
      <c r="D250" s="29" t="str">
        <f t="shared" si="21"/>
        <v>vis</v>
      </c>
      <c r="E250" s="90">
        <f>VLOOKUP(C250,Active!C$21:E$967,3,FALSE)</f>
        <v>15489.994670667962</v>
      </c>
      <c r="F250" s="5" t="s">
        <v>237</v>
      </c>
      <c r="G250" s="29" t="str">
        <f t="shared" si="22"/>
        <v>43456.288</v>
      </c>
      <c r="H250" s="26">
        <f t="shared" si="23"/>
        <v>15490</v>
      </c>
      <c r="I250" s="91" t="s">
        <v>597</v>
      </c>
      <c r="J250" s="92" t="s">
        <v>598</v>
      </c>
      <c r="K250" s="91">
        <v>15490</v>
      </c>
      <c r="L250" s="91" t="s">
        <v>357</v>
      </c>
      <c r="M250" s="92" t="s">
        <v>343</v>
      </c>
      <c r="N250" s="92"/>
      <c r="O250" s="93" t="s">
        <v>445</v>
      </c>
      <c r="P250" s="93" t="s">
        <v>594</v>
      </c>
    </row>
    <row r="251" spans="1:16" ht="13.5" thickBot="1" x14ac:dyDescent="0.25">
      <c r="A251" s="26" t="str">
        <f t="shared" si="18"/>
        <v> BBS 38 </v>
      </c>
      <c r="B251" s="5" t="str">
        <f t="shared" si="19"/>
        <v>I</v>
      </c>
      <c r="C251" s="26">
        <f t="shared" si="20"/>
        <v>43712.404000000002</v>
      </c>
      <c r="D251" s="29" t="str">
        <f t="shared" si="21"/>
        <v>vis</v>
      </c>
      <c r="E251" s="90">
        <f>VLOOKUP(C251,Active!C$21:E$967,3,FALSE)</f>
        <v>15817.001667235691</v>
      </c>
      <c r="F251" s="5" t="s">
        <v>237</v>
      </c>
      <c r="G251" s="29" t="str">
        <f t="shared" si="22"/>
        <v>43712.404</v>
      </c>
      <c r="H251" s="26">
        <f t="shared" si="23"/>
        <v>15817</v>
      </c>
      <c r="I251" s="91" t="s">
        <v>601</v>
      </c>
      <c r="J251" s="92" t="s">
        <v>602</v>
      </c>
      <c r="K251" s="91">
        <v>15817</v>
      </c>
      <c r="L251" s="91" t="s">
        <v>306</v>
      </c>
      <c r="M251" s="92" t="s">
        <v>343</v>
      </c>
      <c r="N251" s="92"/>
      <c r="O251" s="93" t="s">
        <v>403</v>
      </c>
      <c r="P251" s="93" t="s">
        <v>603</v>
      </c>
    </row>
    <row r="252" spans="1:16" ht="13.5" thickBot="1" x14ac:dyDescent="0.25">
      <c r="A252" s="26" t="str">
        <f t="shared" si="18"/>
        <v> BBS 38 </v>
      </c>
      <c r="B252" s="5" t="str">
        <f t="shared" si="19"/>
        <v>I</v>
      </c>
      <c r="C252" s="26">
        <f t="shared" si="20"/>
        <v>43719.447999999997</v>
      </c>
      <c r="D252" s="29" t="str">
        <f t="shared" si="21"/>
        <v>vis</v>
      </c>
      <c r="E252" s="90">
        <f>VLOOKUP(C252,Active!C$21:E$967,3,FALSE)</f>
        <v>15825.995393843248</v>
      </c>
      <c r="F252" s="5" t="s">
        <v>237</v>
      </c>
      <c r="G252" s="29" t="str">
        <f t="shared" si="22"/>
        <v>43719.448</v>
      </c>
      <c r="H252" s="26">
        <f t="shared" si="23"/>
        <v>15826</v>
      </c>
      <c r="I252" s="91" t="s">
        <v>606</v>
      </c>
      <c r="J252" s="92" t="s">
        <v>607</v>
      </c>
      <c r="K252" s="91">
        <v>15826</v>
      </c>
      <c r="L252" s="91" t="s">
        <v>357</v>
      </c>
      <c r="M252" s="92" t="s">
        <v>343</v>
      </c>
      <c r="N252" s="92"/>
      <c r="O252" s="93" t="s">
        <v>403</v>
      </c>
      <c r="P252" s="93" t="s">
        <v>603</v>
      </c>
    </row>
    <row r="253" spans="1:16" ht="13.5" thickBot="1" x14ac:dyDescent="0.25">
      <c r="A253" s="26" t="str">
        <f t="shared" si="18"/>
        <v> BBS 38 </v>
      </c>
      <c r="B253" s="5" t="str">
        <f t="shared" si="19"/>
        <v>I</v>
      </c>
      <c r="C253" s="26">
        <f t="shared" si="20"/>
        <v>43722.58</v>
      </c>
      <c r="D253" s="29" t="str">
        <f t="shared" si="21"/>
        <v>vis</v>
      </c>
      <c r="E253" s="90">
        <f>VLOOKUP(C253,Active!C$21:E$967,3,FALSE)</f>
        <v>15829.994308058884</v>
      </c>
      <c r="F253" s="5" t="s">
        <v>237</v>
      </c>
      <c r="G253" s="29" t="str">
        <f t="shared" si="22"/>
        <v>43722.580</v>
      </c>
      <c r="H253" s="26">
        <f t="shared" si="23"/>
        <v>15830</v>
      </c>
      <c r="I253" s="91" t="s">
        <v>608</v>
      </c>
      <c r="J253" s="92" t="s">
        <v>609</v>
      </c>
      <c r="K253" s="91">
        <v>15830</v>
      </c>
      <c r="L253" s="91" t="s">
        <v>357</v>
      </c>
      <c r="M253" s="92" t="s">
        <v>343</v>
      </c>
      <c r="N253" s="92"/>
      <c r="O253" s="93" t="s">
        <v>403</v>
      </c>
      <c r="P253" s="93" t="s">
        <v>603</v>
      </c>
    </row>
    <row r="254" spans="1:16" ht="13.5" thickBot="1" x14ac:dyDescent="0.25">
      <c r="A254" s="26" t="str">
        <f t="shared" si="18"/>
        <v> BBS 38 </v>
      </c>
      <c r="B254" s="5" t="str">
        <f t="shared" si="19"/>
        <v>I</v>
      </c>
      <c r="C254" s="26">
        <f t="shared" si="20"/>
        <v>43726.495999999999</v>
      </c>
      <c r="D254" s="29" t="str">
        <f t="shared" si="21"/>
        <v>vis</v>
      </c>
      <c r="E254" s="90">
        <f>VLOOKUP(C254,Active!C$21:E$967,3,FALSE)</f>
        <v>15834.994227620951</v>
      </c>
      <c r="F254" s="5" t="s">
        <v>237</v>
      </c>
      <c r="G254" s="29" t="str">
        <f t="shared" si="22"/>
        <v>43726.496</v>
      </c>
      <c r="H254" s="26">
        <f t="shared" si="23"/>
        <v>15835</v>
      </c>
      <c r="I254" s="91" t="s">
        <v>610</v>
      </c>
      <c r="J254" s="92" t="s">
        <v>611</v>
      </c>
      <c r="K254" s="91">
        <v>15835</v>
      </c>
      <c r="L254" s="91" t="s">
        <v>365</v>
      </c>
      <c r="M254" s="92" t="s">
        <v>343</v>
      </c>
      <c r="N254" s="92"/>
      <c r="O254" s="93" t="s">
        <v>403</v>
      </c>
      <c r="P254" s="93" t="s">
        <v>603</v>
      </c>
    </row>
    <row r="255" spans="1:16" ht="13.5" thickBot="1" x14ac:dyDescent="0.25">
      <c r="A255" s="26" t="str">
        <f t="shared" si="18"/>
        <v> BBS 38 </v>
      </c>
      <c r="B255" s="5" t="str">
        <f t="shared" si="19"/>
        <v>I</v>
      </c>
      <c r="C255" s="26">
        <f t="shared" si="20"/>
        <v>43741.381000000001</v>
      </c>
      <c r="D255" s="29" t="str">
        <f t="shared" si="21"/>
        <v>vis</v>
      </c>
      <c r="E255" s="90">
        <f>VLOOKUP(C255,Active!C$21:E$967,3,FALSE)</f>
        <v>15853.999284485462</v>
      </c>
      <c r="F255" s="5" t="s">
        <v>237</v>
      </c>
      <c r="G255" s="29" t="str">
        <f t="shared" si="22"/>
        <v>43741.381</v>
      </c>
      <c r="H255" s="26">
        <f t="shared" si="23"/>
        <v>15854</v>
      </c>
      <c r="I255" s="91" t="s">
        <v>612</v>
      </c>
      <c r="J255" s="92" t="s">
        <v>613</v>
      </c>
      <c r="K255" s="91">
        <v>15854</v>
      </c>
      <c r="L255" s="91" t="s">
        <v>354</v>
      </c>
      <c r="M255" s="92" t="s">
        <v>343</v>
      </c>
      <c r="N255" s="92"/>
      <c r="O255" s="93" t="s">
        <v>445</v>
      </c>
      <c r="P255" s="93" t="s">
        <v>603</v>
      </c>
    </row>
    <row r="256" spans="1:16" ht="13.5" thickBot="1" x14ac:dyDescent="0.25">
      <c r="A256" s="26" t="str">
        <f t="shared" si="18"/>
        <v> BBS 39/100 </v>
      </c>
      <c r="B256" s="5" t="str">
        <f t="shared" si="19"/>
        <v>I</v>
      </c>
      <c r="C256" s="26">
        <f t="shared" si="20"/>
        <v>43777.404000000002</v>
      </c>
      <c r="D256" s="29" t="str">
        <f t="shared" si="21"/>
        <v>vis</v>
      </c>
      <c r="E256" s="90">
        <f>VLOOKUP(C256,Active!C$21:E$967,3,FALSE)</f>
        <v>15899.99318192787</v>
      </c>
      <c r="F256" s="5" t="s">
        <v>237</v>
      </c>
      <c r="G256" s="29" t="str">
        <f t="shared" si="22"/>
        <v>43777.404</v>
      </c>
      <c r="H256" s="26">
        <f t="shared" si="23"/>
        <v>15900</v>
      </c>
      <c r="I256" s="91" t="s">
        <v>616</v>
      </c>
      <c r="J256" s="92" t="s">
        <v>617</v>
      </c>
      <c r="K256" s="91">
        <v>15900</v>
      </c>
      <c r="L256" s="91" t="s">
        <v>365</v>
      </c>
      <c r="M256" s="92" t="s">
        <v>343</v>
      </c>
      <c r="N256" s="92"/>
      <c r="O256" s="93" t="s">
        <v>445</v>
      </c>
      <c r="P256" s="93" t="s">
        <v>618</v>
      </c>
    </row>
    <row r="257" spans="1:16" ht="13.5" thickBot="1" x14ac:dyDescent="0.25">
      <c r="A257" s="26" t="str">
        <f t="shared" si="18"/>
        <v> BBS 39 </v>
      </c>
      <c r="B257" s="5" t="str">
        <f t="shared" si="19"/>
        <v>I</v>
      </c>
      <c r="C257" s="26">
        <f t="shared" si="20"/>
        <v>43810.3</v>
      </c>
      <c r="D257" s="29" t="str">
        <f t="shared" si="21"/>
        <v>vis</v>
      </c>
      <c r="E257" s="90">
        <f>VLOOKUP(C257,Active!C$21:E$967,3,FALSE)</f>
        <v>15941.994549117317</v>
      </c>
      <c r="F257" s="5" t="s">
        <v>237</v>
      </c>
      <c r="G257" s="29" t="str">
        <f t="shared" si="22"/>
        <v>43810.300</v>
      </c>
      <c r="H257" s="26">
        <f t="shared" si="23"/>
        <v>15942</v>
      </c>
      <c r="I257" s="91" t="s">
        <v>621</v>
      </c>
      <c r="J257" s="92" t="s">
        <v>622</v>
      </c>
      <c r="K257" s="91">
        <v>15942</v>
      </c>
      <c r="L257" s="91" t="s">
        <v>357</v>
      </c>
      <c r="M257" s="92" t="s">
        <v>343</v>
      </c>
      <c r="N257" s="92"/>
      <c r="O257" s="93" t="s">
        <v>445</v>
      </c>
      <c r="P257" s="93" t="s">
        <v>623</v>
      </c>
    </row>
    <row r="258" spans="1:16" ht="13.5" thickBot="1" x14ac:dyDescent="0.25">
      <c r="A258" s="26" t="str">
        <f t="shared" si="18"/>
        <v> BBS 41 </v>
      </c>
      <c r="B258" s="5" t="str">
        <f t="shared" si="19"/>
        <v>I</v>
      </c>
      <c r="C258" s="26">
        <f t="shared" si="20"/>
        <v>43832.232000000004</v>
      </c>
      <c r="D258" s="29" t="str">
        <f t="shared" si="21"/>
        <v>vis</v>
      </c>
      <c r="E258" s="90">
        <f>VLOOKUP(C258,Active!C$21:E$967,3,FALSE)</f>
        <v>15969.997162966993</v>
      </c>
      <c r="F258" s="5" t="s">
        <v>237</v>
      </c>
      <c r="G258" s="29" t="str">
        <f t="shared" si="22"/>
        <v>43832.232</v>
      </c>
      <c r="H258" s="26">
        <f t="shared" si="23"/>
        <v>15970</v>
      </c>
      <c r="I258" s="91" t="s">
        <v>624</v>
      </c>
      <c r="J258" s="92" t="s">
        <v>625</v>
      </c>
      <c r="K258" s="91">
        <v>15970</v>
      </c>
      <c r="L258" s="91" t="s">
        <v>288</v>
      </c>
      <c r="M258" s="92" t="s">
        <v>343</v>
      </c>
      <c r="N258" s="92"/>
      <c r="O258" s="93" t="s">
        <v>445</v>
      </c>
      <c r="P258" s="93" t="s">
        <v>626</v>
      </c>
    </row>
    <row r="259" spans="1:16" ht="13.5" thickBot="1" x14ac:dyDescent="0.25">
      <c r="A259" s="26" t="str">
        <f t="shared" si="18"/>
        <v> BBS 43 </v>
      </c>
      <c r="B259" s="5" t="str">
        <f t="shared" si="19"/>
        <v>I</v>
      </c>
      <c r="C259" s="26">
        <f t="shared" si="20"/>
        <v>43971.648000000001</v>
      </c>
      <c r="D259" s="29" t="str">
        <f t="shared" si="21"/>
        <v>vis</v>
      </c>
      <c r="E259" s="90">
        <f>VLOOKUP(C259,Active!C$21:E$967,3,FALSE)</f>
        <v>16148.002470848909</v>
      </c>
      <c r="F259" s="5" t="s">
        <v>237</v>
      </c>
      <c r="G259" s="29" t="str">
        <f t="shared" si="22"/>
        <v>43971.648</v>
      </c>
      <c r="H259" s="26">
        <f t="shared" si="23"/>
        <v>16148</v>
      </c>
      <c r="I259" s="91" t="s">
        <v>627</v>
      </c>
      <c r="J259" s="92" t="s">
        <v>628</v>
      </c>
      <c r="K259" s="91">
        <v>16148</v>
      </c>
      <c r="L259" s="91" t="s">
        <v>342</v>
      </c>
      <c r="M259" s="92" t="s">
        <v>343</v>
      </c>
      <c r="N259" s="92"/>
      <c r="O259" s="93" t="s">
        <v>403</v>
      </c>
      <c r="P259" s="93" t="s">
        <v>629</v>
      </c>
    </row>
    <row r="260" spans="1:16" ht="13.5" thickBot="1" x14ac:dyDescent="0.25">
      <c r="A260" s="26" t="str">
        <f t="shared" si="18"/>
        <v> BBS 44 </v>
      </c>
      <c r="B260" s="5" t="str">
        <f t="shared" si="19"/>
        <v>I</v>
      </c>
      <c r="C260" s="26">
        <f t="shared" si="20"/>
        <v>44077.368000000002</v>
      </c>
      <c r="D260" s="29" t="str">
        <f t="shared" si="21"/>
        <v>vis</v>
      </c>
      <c r="E260" s="90">
        <f>VLOOKUP(C260,Active!C$21:E$967,3,FALSE)</f>
        <v>16282.984977514407</v>
      </c>
      <c r="F260" s="5" t="s">
        <v>237</v>
      </c>
      <c r="G260" s="29" t="str">
        <f t="shared" si="22"/>
        <v>44077.368</v>
      </c>
      <c r="H260" s="26">
        <f t="shared" si="23"/>
        <v>16283</v>
      </c>
      <c r="I260" s="91" t="s">
        <v>632</v>
      </c>
      <c r="J260" s="92" t="s">
        <v>633</v>
      </c>
      <c r="K260" s="91">
        <v>16283</v>
      </c>
      <c r="L260" s="91" t="s">
        <v>634</v>
      </c>
      <c r="M260" s="92" t="s">
        <v>343</v>
      </c>
      <c r="N260" s="92"/>
      <c r="O260" s="93" t="s">
        <v>403</v>
      </c>
      <c r="P260" s="93" t="s">
        <v>635</v>
      </c>
    </row>
    <row r="261" spans="1:16" ht="13.5" thickBot="1" x14ac:dyDescent="0.25">
      <c r="A261" s="26" t="str">
        <f t="shared" si="18"/>
        <v> BRNO 23 </v>
      </c>
      <c r="B261" s="5" t="str">
        <f t="shared" si="19"/>
        <v>I</v>
      </c>
      <c r="C261" s="26">
        <f t="shared" si="20"/>
        <v>44087.563999999998</v>
      </c>
      <c r="D261" s="29" t="str">
        <f t="shared" si="21"/>
        <v>vis</v>
      </c>
      <c r="E261" s="90">
        <f>VLOOKUP(C261,Active!C$21:E$967,3,FALSE)</f>
        <v>16296.003154188271</v>
      </c>
      <c r="F261" s="5" t="s">
        <v>237</v>
      </c>
      <c r="G261" s="29" t="str">
        <f t="shared" si="22"/>
        <v>44087.564</v>
      </c>
      <c r="H261" s="26">
        <f t="shared" si="23"/>
        <v>16296</v>
      </c>
      <c r="I261" s="91" t="s">
        <v>636</v>
      </c>
      <c r="J261" s="92" t="s">
        <v>637</v>
      </c>
      <c r="K261" s="91">
        <v>16296</v>
      </c>
      <c r="L261" s="91" t="s">
        <v>342</v>
      </c>
      <c r="M261" s="92" t="s">
        <v>343</v>
      </c>
      <c r="N261" s="92"/>
      <c r="O261" s="93" t="s">
        <v>638</v>
      </c>
      <c r="P261" s="93" t="s">
        <v>639</v>
      </c>
    </row>
    <row r="262" spans="1:16" ht="13.5" thickBot="1" x14ac:dyDescent="0.25">
      <c r="A262" s="26" t="str">
        <f t="shared" si="18"/>
        <v> BRNO 23 </v>
      </c>
      <c r="B262" s="5" t="str">
        <f t="shared" si="19"/>
        <v>I</v>
      </c>
      <c r="C262" s="26">
        <f t="shared" si="20"/>
        <v>44116.531000000003</v>
      </c>
      <c r="D262" s="29" t="str">
        <f t="shared" si="21"/>
        <v>vis</v>
      </c>
      <c r="E262" s="90">
        <f>VLOOKUP(C262,Active!C$21:E$967,3,FALSE)</f>
        <v>16332.988003512712</v>
      </c>
      <c r="F262" s="5" t="s">
        <v>237</v>
      </c>
      <c r="G262" s="29" t="str">
        <f t="shared" si="22"/>
        <v>44116.531</v>
      </c>
      <c r="H262" s="26">
        <f t="shared" si="23"/>
        <v>16333</v>
      </c>
      <c r="I262" s="91" t="s">
        <v>644</v>
      </c>
      <c r="J262" s="92" t="s">
        <v>645</v>
      </c>
      <c r="K262" s="91">
        <v>16333</v>
      </c>
      <c r="L262" s="91" t="s">
        <v>462</v>
      </c>
      <c r="M262" s="92" t="s">
        <v>343</v>
      </c>
      <c r="N262" s="92"/>
      <c r="O262" s="93" t="s">
        <v>646</v>
      </c>
      <c r="P262" s="93" t="s">
        <v>639</v>
      </c>
    </row>
    <row r="263" spans="1:16" ht="13.5" thickBot="1" x14ac:dyDescent="0.25">
      <c r="A263" s="26" t="str">
        <f t="shared" si="18"/>
        <v> BBS 45 </v>
      </c>
      <c r="B263" s="5" t="str">
        <f t="shared" si="19"/>
        <v>I</v>
      </c>
      <c r="C263" s="26">
        <f t="shared" si="20"/>
        <v>44142.383999999998</v>
      </c>
      <c r="D263" s="29" t="str">
        <f t="shared" si="21"/>
        <v>vis</v>
      </c>
      <c r="E263" s="90">
        <f>VLOOKUP(C263,Active!C$21:E$967,3,FALSE)</f>
        <v>16365.996920887121</v>
      </c>
      <c r="F263" s="5" t="s">
        <v>237</v>
      </c>
      <c r="G263" s="29" t="str">
        <f t="shared" si="22"/>
        <v>44142.384</v>
      </c>
      <c r="H263" s="26">
        <f t="shared" si="23"/>
        <v>16366</v>
      </c>
      <c r="I263" s="91" t="s">
        <v>650</v>
      </c>
      <c r="J263" s="92" t="s">
        <v>651</v>
      </c>
      <c r="K263" s="91">
        <v>16366</v>
      </c>
      <c r="L263" s="91" t="s">
        <v>288</v>
      </c>
      <c r="M263" s="92" t="s">
        <v>343</v>
      </c>
      <c r="N263" s="92"/>
      <c r="O263" s="93" t="s">
        <v>445</v>
      </c>
      <c r="P263" s="93" t="s">
        <v>652</v>
      </c>
    </row>
    <row r="264" spans="1:16" ht="13.5" thickBot="1" x14ac:dyDescent="0.25">
      <c r="A264" s="26" t="str">
        <f t="shared" si="18"/>
        <v> BRNO 23 </v>
      </c>
      <c r="B264" s="5" t="str">
        <f t="shared" si="19"/>
        <v>I</v>
      </c>
      <c r="C264" s="26">
        <f t="shared" si="20"/>
        <v>44146.296000000002</v>
      </c>
      <c r="D264" s="29" t="str">
        <f t="shared" si="21"/>
        <v>vis</v>
      </c>
      <c r="E264" s="90">
        <f>VLOOKUP(C264,Active!C$21:E$967,3,FALSE)</f>
        <v>16370.991733279061</v>
      </c>
      <c r="F264" s="5" t="s">
        <v>237</v>
      </c>
      <c r="G264" s="29" t="str">
        <f t="shared" si="22"/>
        <v>44146.296</v>
      </c>
      <c r="H264" s="26">
        <f t="shared" si="23"/>
        <v>16371</v>
      </c>
      <c r="I264" s="91" t="s">
        <v>653</v>
      </c>
      <c r="J264" s="92" t="s">
        <v>654</v>
      </c>
      <c r="K264" s="91">
        <v>16371</v>
      </c>
      <c r="L264" s="91" t="s">
        <v>313</v>
      </c>
      <c r="M264" s="92" t="s">
        <v>343</v>
      </c>
      <c r="N264" s="92"/>
      <c r="O264" s="93" t="s">
        <v>655</v>
      </c>
      <c r="P264" s="93" t="s">
        <v>639</v>
      </c>
    </row>
    <row r="265" spans="1:16" ht="13.5" thickBot="1" x14ac:dyDescent="0.25">
      <c r="A265" s="26" t="str">
        <f t="shared" si="18"/>
        <v> BRNO 23 </v>
      </c>
      <c r="B265" s="5" t="str">
        <f t="shared" si="19"/>
        <v>I</v>
      </c>
      <c r="C265" s="26">
        <f t="shared" si="20"/>
        <v>44157.269</v>
      </c>
      <c r="D265" s="29" t="str">
        <f t="shared" si="21"/>
        <v>vis</v>
      </c>
      <c r="E265" s="90">
        <f>VLOOKUP(C265,Active!C$21:E$967,3,FALSE)</f>
        <v>16385.001977751632</v>
      </c>
      <c r="F265" s="5" t="s">
        <v>237</v>
      </c>
      <c r="G265" s="29" t="str">
        <f t="shared" si="22"/>
        <v>44157.269</v>
      </c>
      <c r="H265" s="26">
        <f t="shared" si="23"/>
        <v>16385</v>
      </c>
      <c r="I265" s="91" t="s">
        <v>656</v>
      </c>
      <c r="J265" s="92" t="s">
        <v>657</v>
      </c>
      <c r="K265" s="91">
        <v>16385</v>
      </c>
      <c r="L265" s="91" t="s">
        <v>342</v>
      </c>
      <c r="M265" s="92" t="s">
        <v>343</v>
      </c>
      <c r="N265" s="92"/>
      <c r="O265" s="93" t="s">
        <v>658</v>
      </c>
      <c r="P265" s="93" t="s">
        <v>639</v>
      </c>
    </row>
    <row r="266" spans="1:16" ht="13.5" thickBot="1" x14ac:dyDescent="0.25">
      <c r="A266" s="26" t="str">
        <f t="shared" si="18"/>
        <v> BBS 45 </v>
      </c>
      <c r="B266" s="5" t="str">
        <f t="shared" si="19"/>
        <v>I</v>
      </c>
      <c r="C266" s="26">
        <f t="shared" si="20"/>
        <v>44164.309000000001</v>
      </c>
      <c r="D266" s="29" t="str">
        <f t="shared" si="21"/>
        <v>vis</v>
      </c>
      <c r="E266" s="90">
        <f>VLOOKUP(C266,Active!C$21:E$967,3,FALSE)</f>
        <v>16393.990597189062</v>
      </c>
      <c r="F266" s="5" t="s">
        <v>237</v>
      </c>
      <c r="G266" s="29" t="str">
        <f t="shared" si="22"/>
        <v>44164.309</v>
      </c>
      <c r="H266" s="26">
        <f t="shared" si="23"/>
        <v>16394</v>
      </c>
      <c r="I266" s="91" t="s">
        <v>659</v>
      </c>
      <c r="J266" s="92" t="s">
        <v>660</v>
      </c>
      <c r="K266" s="91">
        <v>16394</v>
      </c>
      <c r="L266" s="91" t="s">
        <v>330</v>
      </c>
      <c r="M266" s="92" t="s">
        <v>343</v>
      </c>
      <c r="N266" s="92"/>
      <c r="O266" s="93" t="s">
        <v>403</v>
      </c>
      <c r="P266" s="93" t="s">
        <v>652</v>
      </c>
    </row>
    <row r="267" spans="1:16" ht="13.5" thickBot="1" x14ac:dyDescent="0.25">
      <c r="A267" s="26" t="str">
        <f t="shared" ref="A267:A330" si="24">P267</f>
        <v> BBS 45 </v>
      </c>
      <c r="B267" s="5" t="str">
        <f t="shared" ref="B267:B330" si="25">IF(H267=INT(H267),"I","II")</f>
        <v>I</v>
      </c>
      <c r="C267" s="26">
        <f t="shared" ref="C267:C330" si="26">1*G267</f>
        <v>44186.241999999998</v>
      </c>
      <c r="D267" s="29" t="str">
        <f t="shared" ref="D267:D330" si="27">VLOOKUP(F267,I$1:J$5,2,FALSE)</f>
        <v>vis</v>
      </c>
      <c r="E267" s="90">
        <f>VLOOKUP(C267,Active!C$21:E$967,3,FALSE)</f>
        <v>16421.994487831267</v>
      </c>
      <c r="F267" s="5" t="s">
        <v>237</v>
      </c>
      <c r="G267" s="29" t="str">
        <f t="shared" ref="G267:G330" si="28">MID(I267,3,LEN(I267)-3)</f>
        <v>44186.242</v>
      </c>
      <c r="H267" s="26">
        <f t="shared" ref="H267:H330" si="29">1*K267</f>
        <v>16422</v>
      </c>
      <c r="I267" s="91" t="s">
        <v>661</v>
      </c>
      <c r="J267" s="92" t="s">
        <v>662</v>
      </c>
      <c r="K267" s="91">
        <v>16422</v>
      </c>
      <c r="L267" s="91" t="s">
        <v>357</v>
      </c>
      <c r="M267" s="92" t="s">
        <v>343</v>
      </c>
      <c r="N267" s="92"/>
      <c r="O267" s="93" t="s">
        <v>445</v>
      </c>
      <c r="P267" s="93" t="s">
        <v>652</v>
      </c>
    </row>
    <row r="268" spans="1:16" ht="13.5" thickBot="1" x14ac:dyDescent="0.25">
      <c r="A268" s="26" t="str">
        <f t="shared" si="24"/>
        <v> BBS 46 </v>
      </c>
      <c r="B268" s="5" t="str">
        <f t="shared" si="25"/>
        <v>I</v>
      </c>
      <c r="C268" s="26">
        <f t="shared" si="26"/>
        <v>44211.305999999997</v>
      </c>
      <c r="D268" s="29" t="str">
        <f t="shared" si="27"/>
        <v>vis</v>
      </c>
      <c r="E268" s="90">
        <f>VLOOKUP(C268,Active!C$21:E$967,3,FALSE)</f>
        <v>16453.99601589657</v>
      </c>
      <c r="F268" s="5" t="s">
        <v>237</v>
      </c>
      <c r="G268" s="29" t="str">
        <f t="shared" si="28"/>
        <v>44211.306</v>
      </c>
      <c r="H268" s="26">
        <f t="shared" si="29"/>
        <v>16454</v>
      </c>
      <c r="I268" s="91" t="s">
        <v>663</v>
      </c>
      <c r="J268" s="92" t="s">
        <v>664</v>
      </c>
      <c r="K268" s="91">
        <v>16454</v>
      </c>
      <c r="L268" s="91" t="s">
        <v>273</v>
      </c>
      <c r="M268" s="92" t="s">
        <v>343</v>
      </c>
      <c r="N268" s="92"/>
      <c r="O268" s="93" t="s">
        <v>445</v>
      </c>
      <c r="P268" s="93" t="s">
        <v>665</v>
      </c>
    </row>
    <row r="269" spans="1:16" ht="13.5" thickBot="1" x14ac:dyDescent="0.25">
      <c r="A269" s="26" t="str">
        <f t="shared" si="24"/>
        <v> BBS 46 </v>
      </c>
      <c r="B269" s="5" t="str">
        <f t="shared" si="25"/>
        <v>I</v>
      </c>
      <c r="C269" s="26">
        <f t="shared" si="26"/>
        <v>44211.307000000001</v>
      </c>
      <c r="D269" s="29" t="str">
        <f t="shared" si="27"/>
        <v>vis</v>
      </c>
      <c r="E269" s="90">
        <f>VLOOKUP(C269,Active!C$21:E$967,3,FALSE)</f>
        <v>16453.99729268911</v>
      </c>
      <c r="F269" s="5" t="s">
        <v>237</v>
      </c>
      <c r="G269" s="29" t="str">
        <f t="shared" si="28"/>
        <v>44211.307</v>
      </c>
      <c r="H269" s="26">
        <f t="shared" si="29"/>
        <v>16454</v>
      </c>
      <c r="I269" s="91" t="s">
        <v>666</v>
      </c>
      <c r="J269" s="92" t="s">
        <v>667</v>
      </c>
      <c r="K269" s="91">
        <v>16454</v>
      </c>
      <c r="L269" s="91" t="s">
        <v>288</v>
      </c>
      <c r="M269" s="92" t="s">
        <v>343</v>
      </c>
      <c r="N269" s="92"/>
      <c r="O269" s="93" t="s">
        <v>403</v>
      </c>
      <c r="P269" s="93" t="s">
        <v>665</v>
      </c>
    </row>
    <row r="270" spans="1:16" ht="13.5" thickBot="1" x14ac:dyDescent="0.25">
      <c r="A270" s="26" t="str">
        <f t="shared" si="24"/>
        <v> BBS 46 </v>
      </c>
      <c r="B270" s="5" t="str">
        <f t="shared" si="25"/>
        <v>I</v>
      </c>
      <c r="C270" s="26">
        <f t="shared" si="26"/>
        <v>44222.273999999998</v>
      </c>
      <c r="D270" s="29" t="str">
        <f t="shared" si="27"/>
        <v>vis</v>
      </c>
      <c r="E270" s="90">
        <f>VLOOKUP(C270,Active!C$21:E$967,3,FALSE)</f>
        <v>16467.999876406477</v>
      </c>
      <c r="F270" s="5" t="s">
        <v>237</v>
      </c>
      <c r="G270" s="29" t="str">
        <f t="shared" si="28"/>
        <v>44222.274</v>
      </c>
      <c r="H270" s="26">
        <f t="shared" si="29"/>
        <v>16468</v>
      </c>
      <c r="I270" s="91" t="s">
        <v>668</v>
      </c>
      <c r="J270" s="92" t="s">
        <v>669</v>
      </c>
      <c r="K270" s="91">
        <v>16468</v>
      </c>
      <c r="L270" s="91" t="s">
        <v>484</v>
      </c>
      <c r="M270" s="92" t="s">
        <v>343</v>
      </c>
      <c r="N270" s="92"/>
      <c r="O270" s="93" t="s">
        <v>403</v>
      </c>
      <c r="P270" s="93" t="s">
        <v>665</v>
      </c>
    </row>
    <row r="271" spans="1:16" ht="13.5" thickBot="1" x14ac:dyDescent="0.25">
      <c r="A271" s="26" t="str">
        <f t="shared" si="24"/>
        <v> BBS 49 </v>
      </c>
      <c r="B271" s="5" t="str">
        <f t="shared" si="25"/>
        <v>I</v>
      </c>
      <c r="C271" s="26">
        <f t="shared" si="26"/>
        <v>44441.572999999997</v>
      </c>
      <c r="D271" s="29" t="str">
        <f t="shared" si="27"/>
        <v>vis</v>
      </c>
      <c r="E271" s="90">
        <f>VLOOKUP(C271,Active!C$21:E$967,3,FALSE)</f>
        <v>16747.999202260016</v>
      </c>
      <c r="F271" s="5" t="s">
        <v>237</v>
      </c>
      <c r="G271" s="29" t="str">
        <f t="shared" si="28"/>
        <v>44441.573</v>
      </c>
      <c r="H271" s="26">
        <f t="shared" si="29"/>
        <v>16748</v>
      </c>
      <c r="I271" s="91" t="s">
        <v>673</v>
      </c>
      <c r="J271" s="92" t="s">
        <v>674</v>
      </c>
      <c r="K271" s="91">
        <v>16748</v>
      </c>
      <c r="L271" s="91" t="s">
        <v>354</v>
      </c>
      <c r="M271" s="92" t="s">
        <v>343</v>
      </c>
      <c r="N271" s="92"/>
      <c r="O271" s="93" t="s">
        <v>403</v>
      </c>
      <c r="P271" s="93" t="s">
        <v>675</v>
      </c>
    </row>
    <row r="272" spans="1:16" ht="13.5" thickBot="1" x14ac:dyDescent="0.25">
      <c r="A272" s="26" t="str">
        <f t="shared" si="24"/>
        <v> BRNO 23 </v>
      </c>
      <c r="B272" s="5" t="str">
        <f t="shared" si="25"/>
        <v>I</v>
      </c>
      <c r="C272" s="26">
        <f t="shared" si="26"/>
        <v>44463.49</v>
      </c>
      <c r="D272" s="29" t="str">
        <f t="shared" si="27"/>
        <v>vis</v>
      </c>
      <c r="E272" s="90">
        <f>VLOOKUP(C272,Active!C$21:E$967,3,FALSE)</f>
        <v>16775.98266422169</v>
      </c>
      <c r="F272" s="5" t="s">
        <v>237</v>
      </c>
      <c r="G272" s="29" t="str">
        <f t="shared" si="28"/>
        <v>44463.490</v>
      </c>
      <c r="H272" s="26">
        <f t="shared" si="29"/>
        <v>16776</v>
      </c>
      <c r="I272" s="91" t="s">
        <v>678</v>
      </c>
      <c r="J272" s="92" t="s">
        <v>679</v>
      </c>
      <c r="K272" s="91">
        <v>16776</v>
      </c>
      <c r="L272" s="91" t="s">
        <v>277</v>
      </c>
      <c r="M272" s="92" t="s">
        <v>343</v>
      </c>
      <c r="N272" s="92"/>
      <c r="O272" s="93" t="s">
        <v>680</v>
      </c>
      <c r="P272" s="93" t="s">
        <v>639</v>
      </c>
    </row>
    <row r="273" spans="1:16" ht="13.5" thickBot="1" x14ac:dyDescent="0.25">
      <c r="A273" s="26" t="str">
        <f t="shared" si="24"/>
        <v> BRNO 23 </v>
      </c>
      <c r="B273" s="5" t="str">
        <f t="shared" si="25"/>
        <v>I</v>
      </c>
      <c r="C273" s="26">
        <f t="shared" si="26"/>
        <v>44463.491000000002</v>
      </c>
      <c r="D273" s="29" t="str">
        <f t="shared" si="27"/>
        <v>vis</v>
      </c>
      <c r="E273" s="90">
        <f>VLOOKUP(C273,Active!C$21:E$967,3,FALSE)</f>
        <v>16775.983941014227</v>
      </c>
      <c r="F273" s="5" t="s">
        <v>237</v>
      </c>
      <c r="G273" s="29" t="str">
        <f t="shared" si="28"/>
        <v>44463.491</v>
      </c>
      <c r="H273" s="26">
        <f t="shared" si="29"/>
        <v>16776</v>
      </c>
      <c r="I273" s="91" t="s">
        <v>681</v>
      </c>
      <c r="J273" s="92" t="s">
        <v>682</v>
      </c>
      <c r="K273" s="91">
        <v>16776</v>
      </c>
      <c r="L273" s="91" t="s">
        <v>683</v>
      </c>
      <c r="M273" s="92" t="s">
        <v>343</v>
      </c>
      <c r="N273" s="92"/>
      <c r="O273" s="93" t="s">
        <v>655</v>
      </c>
      <c r="P273" s="93" t="s">
        <v>639</v>
      </c>
    </row>
    <row r="274" spans="1:16" ht="13.5" thickBot="1" x14ac:dyDescent="0.25">
      <c r="A274" s="26" t="str">
        <f t="shared" si="24"/>
        <v> BRNO 23 </v>
      </c>
      <c r="B274" s="5" t="str">
        <f t="shared" si="25"/>
        <v>I</v>
      </c>
      <c r="C274" s="26">
        <f t="shared" si="26"/>
        <v>44467.402000000002</v>
      </c>
      <c r="D274" s="29" t="str">
        <f t="shared" si="27"/>
        <v>vis</v>
      </c>
      <c r="E274" s="90">
        <f>VLOOKUP(C274,Active!C$21:E$967,3,FALSE)</f>
        <v>16780.977476613629</v>
      </c>
      <c r="F274" s="5" t="s">
        <v>237</v>
      </c>
      <c r="G274" s="29" t="str">
        <f t="shared" si="28"/>
        <v>44467.402</v>
      </c>
      <c r="H274" s="26">
        <f t="shared" si="29"/>
        <v>16781</v>
      </c>
      <c r="I274" s="91" t="s">
        <v>684</v>
      </c>
      <c r="J274" s="92" t="s">
        <v>685</v>
      </c>
      <c r="K274" s="91">
        <v>16781</v>
      </c>
      <c r="L274" s="91" t="s">
        <v>686</v>
      </c>
      <c r="M274" s="92" t="s">
        <v>343</v>
      </c>
      <c r="N274" s="92"/>
      <c r="O274" s="93" t="s">
        <v>680</v>
      </c>
      <c r="P274" s="93" t="s">
        <v>639</v>
      </c>
    </row>
    <row r="275" spans="1:16" ht="13.5" thickBot="1" x14ac:dyDescent="0.25">
      <c r="A275" s="26" t="str">
        <f t="shared" si="24"/>
        <v> BRNO 23 </v>
      </c>
      <c r="B275" s="5" t="str">
        <f t="shared" si="25"/>
        <v>I</v>
      </c>
      <c r="C275" s="26">
        <f t="shared" si="26"/>
        <v>44467.406999999999</v>
      </c>
      <c r="D275" s="29" t="str">
        <f t="shared" si="27"/>
        <v>vis</v>
      </c>
      <c r="E275" s="90">
        <f>VLOOKUP(C275,Active!C$21:E$967,3,FALSE)</f>
        <v>16780.983860576296</v>
      </c>
      <c r="F275" s="5" t="s">
        <v>237</v>
      </c>
      <c r="G275" s="29" t="str">
        <f t="shared" si="28"/>
        <v>44467.407</v>
      </c>
      <c r="H275" s="26">
        <f t="shared" si="29"/>
        <v>16781</v>
      </c>
      <c r="I275" s="91" t="s">
        <v>687</v>
      </c>
      <c r="J275" s="92" t="s">
        <v>688</v>
      </c>
      <c r="K275" s="91">
        <v>16781</v>
      </c>
      <c r="L275" s="91" t="s">
        <v>683</v>
      </c>
      <c r="M275" s="92" t="s">
        <v>343</v>
      </c>
      <c r="N275" s="92"/>
      <c r="O275" s="93" t="s">
        <v>655</v>
      </c>
      <c r="P275" s="93" t="s">
        <v>639</v>
      </c>
    </row>
    <row r="276" spans="1:16" ht="13.5" thickBot="1" x14ac:dyDescent="0.25">
      <c r="A276" s="26" t="str">
        <f t="shared" si="24"/>
        <v> BRNO 23 </v>
      </c>
      <c r="B276" s="5" t="str">
        <f t="shared" si="25"/>
        <v>I</v>
      </c>
      <c r="C276" s="26">
        <f t="shared" si="26"/>
        <v>44485.42</v>
      </c>
      <c r="D276" s="29" t="str">
        <f t="shared" si="27"/>
        <v>vis</v>
      </c>
      <c r="E276" s="90">
        <f>VLOOKUP(C276,Active!C$21:E$967,3,FALSE)</f>
        <v>16803.982724486297</v>
      </c>
      <c r="F276" s="5" t="s">
        <v>237</v>
      </c>
      <c r="G276" s="29" t="str">
        <f t="shared" si="28"/>
        <v>44485.420</v>
      </c>
      <c r="H276" s="26">
        <f t="shared" si="29"/>
        <v>16804</v>
      </c>
      <c r="I276" s="91" t="s">
        <v>693</v>
      </c>
      <c r="J276" s="92" t="s">
        <v>694</v>
      </c>
      <c r="K276" s="91">
        <v>16804</v>
      </c>
      <c r="L276" s="91" t="s">
        <v>277</v>
      </c>
      <c r="M276" s="92" t="s">
        <v>343</v>
      </c>
      <c r="N276" s="92"/>
      <c r="O276" s="93" t="s">
        <v>655</v>
      </c>
      <c r="P276" s="93" t="s">
        <v>639</v>
      </c>
    </row>
    <row r="277" spans="1:16" ht="13.5" thickBot="1" x14ac:dyDescent="0.25">
      <c r="A277" s="26" t="str">
        <f t="shared" si="24"/>
        <v> BRNO 23 </v>
      </c>
      <c r="B277" s="5" t="str">
        <f t="shared" si="25"/>
        <v>I</v>
      </c>
      <c r="C277" s="26">
        <f t="shared" si="26"/>
        <v>44485.423999999999</v>
      </c>
      <c r="D277" s="29" t="str">
        <f t="shared" si="27"/>
        <v>vis</v>
      </c>
      <c r="E277" s="90">
        <f>VLOOKUP(C277,Active!C$21:E$967,3,FALSE)</f>
        <v>16803.987831656432</v>
      </c>
      <c r="F277" s="5" t="s">
        <v>237</v>
      </c>
      <c r="G277" s="29" t="str">
        <f t="shared" si="28"/>
        <v>44485.424</v>
      </c>
      <c r="H277" s="26">
        <f t="shared" si="29"/>
        <v>16804</v>
      </c>
      <c r="I277" s="91" t="s">
        <v>695</v>
      </c>
      <c r="J277" s="92" t="s">
        <v>696</v>
      </c>
      <c r="K277" s="91">
        <v>16804</v>
      </c>
      <c r="L277" s="91" t="s">
        <v>697</v>
      </c>
      <c r="M277" s="92" t="s">
        <v>343</v>
      </c>
      <c r="N277" s="92"/>
      <c r="O277" s="93" t="s">
        <v>680</v>
      </c>
      <c r="P277" s="93" t="s">
        <v>639</v>
      </c>
    </row>
    <row r="278" spans="1:16" ht="13.5" thickBot="1" x14ac:dyDescent="0.25">
      <c r="A278" s="26" t="str">
        <f t="shared" si="24"/>
        <v> BBS 50 </v>
      </c>
      <c r="B278" s="5" t="str">
        <f t="shared" si="25"/>
        <v>I</v>
      </c>
      <c r="C278" s="26">
        <f t="shared" si="26"/>
        <v>44489.345999999998</v>
      </c>
      <c r="D278" s="29" t="str">
        <f t="shared" si="27"/>
        <v>vis</v>
      </c>
      <c r="E278" s="90">
        <f>VLOOKUP(C278,Active!C$21:E$967,3,FALSE)</f>
        <v>16808.995411973705</v>
      </c>
      <c r="F278" s="5" t="s">
        <v>237</v>
      </c>
      <c r="G278" s="29" t="str">
        <f t="shared" si="28"/>
        <v>44489.346</v>
      </c>
      <c r="H278" s="26">
        <f t="shared" si="29"/>
        <v>16809</v>
      </c>
      <c r="I278" s="91" t="s">
        <v>698</v>
      </c>
      <c r="J278" s="92" t="s">
        <v>699</v>
      </c>
      <c r="K278" s="91">
        <v>16809</v>
      </c>
      <c r="L278" s="91" t="s">
        <v>357</v>
      </c>
      <c r="M278" s="92" t="s">
        <v>343</v>
      </c>
      <c r="N278" s="92"/>
      <c r="O278" s="93" t="s">
        <v>445</v>
      </c>
      <c r="P278" s="93" t="s">
        <v>700</v>
      </c>
    </row>
    <row r="279" spans="1:16" ht="13.5" thickBot="1" x14ac:dyDescent="0.25">
      <c r="A279" s="26" t="str">
        <f t="shared" si="24"/>
        <v> BBS 50 </v>
      </c>
      <c r="B279" s="5" t="str">
        <f t="shared" si="25"/>
        <v>I</v>
      </c>
      <c r="C279" s="26">
        <f t="shared" si="26"/>
        <v>44507.353999999999</v>
      </c>
      <c r="D279" s="29" t="str">
        <f t="shared" si="27"/>
        <v>vis</v>
      </c>
      <c r="E279" s="90">
        <f>VLOOKUP(C279,Active!C$21:E$967,3,FALSE)</f>
        <v>16831.987891921042</v>
      </c>
      <c r="F279" s="5" t="s">
        <v>237</v>
      </c>
      <c r="G279" s="29" t="str">
        <f t="shared" si="28"/>
        <v>44507.354</v>
      </c>
      <c r="H279" s="26">
        <f t="shared" si="29"/>
        <v>16832</v>
      </c>
      <c r="I279" s="91" t="s">
        <v>701</v>
      </c>
      <c r="J279" s="92" t="s">
        <v>702</v>
      </c>
      <c r="K279" s="91">
        <v>16832</v>
      </c>
      <c r="L279" s="91" t="s">
        <v>462</v>
      </c>
      <c r="M279" s="92" t="s">
        <v>343</v>
      </c>
      <c r="N279" s="92"/>
      <c r="O279" s="93" t="s">
        <v>403</v>
      </c>
      <c r="P279" s="93" t="s">
        <v>700</v>
      </c>
    </row>
    <row r="280" spans="1:16" ht="13.5" thickBot="1" x14ac:dyDescent="0.25">
      <c r="A280" s="26" t="str">
        <f t="shared" si="24"/>
        <v> BBS 51 </v>
      </c>
      <c r="B280" s="5" t="str">
        <f t="shared" si="25"/>
        <v>I</v>
      </c>
      <c r="C280" s="26">
        <f t="shared" si="26"/>
        <v>44525.368000000002</v>
      </c>
      <c r="D280" s="29" t="str">
        <f t="shared" si="27"/>
        <v>vis</v>
      </c>
      <c r="E280" s="90">
        <f>VLOOKUP(C280,Active!C$21:E$967,3,FALSE)</f>
        <v>16854.98803262358</v>
      </c>
      <c r="F280" s="5" t="s">
        <v>237</v>
      </c>
      <c r="G280" s="29" t="str">
        <f t="shared" si="28"/>
        <v>44525.368</v>
      </c>
      <c r="H280" s="26">
        <f t="shared" si="29"/>
        <v>16855</v>
      </c>
      <c r="I280" s="91" t="s">
        <v>703</v>
      </c>
      <c r="J280" s="92" t="s">
        <v>704</v>
      </c>
      <c r="K280" s="91">
        <v>16855</v>
      </c>
      <c r="L280" s="91" t="s">
        <v>462</v>
      </c>
      <c r="M280" s="92" t="s">
        <v>343</v>
      </c>
      <c r="N280" s="92"/>
      <c r="O280" s="93" t="s">
        <v>445</v>
      </c>
      <c r="P280" s="93" t="s">
        <v>705</v>
      </c>
    </row>
    <row r="281" spans="1:16" ht="13.5" thickBot="1" x14ac:dyDescent="0.25">
      <c r="A281" s="26" t="str">
        <f t="shared" si="24"/>
        <v> BBS 51 </v>
      </c>
      <c r="B281" s="5" t="str">
        <f t="shared" si="25"/>
        <v>I</v>
      </c>
      <c r="C281" s="26">
        <f t="shared" si="26"/>
        <v>44569.228000000003</v>
      </c>
      <c r="D281" s="29" t="str">
        <f t="shared" si="27"/>
        <v>vis</v>
      </c>
      <c r="E281" s="90">
        <f>VLOOKUP(C281,Active!C$21:E$967,3,FALSE)</f>
        <v>16910.988153152797</v>
      </c>
      <c r="F281" s="5" t="s">
        <v>237</v>
      </c>
      <c r="G281" s="29" t="str">
        <f t="shared" si="28"/>
        <v>44569.228</v>
      </c>
      <c r="H281" s="26">
        <f t="shared" si="29"/>
        <v>16911</v>
      </c>
      <c r="I281" s="91" t="s">
        <v>706</v>
      </c>
      <c r="J281" s="92" t="s">
        <v>707</v>
      </c>
      <c r="K281" s="91">
        <v>16911</v>
      </c>
      <c r="L281" s="91" t="s">
        <v>462</v>
      </c>
      <c r="M281" s="92" t="s">
        <v>343</v>
      </c>
      <c r="N281" s="92"/>
      <c r="O281" s="93" t="s">
        <v>403</v>
      </c>
      <c r="P281" s="93" t="s">
        <v>705</v>
      </c>
    </row>
    <row r="282" spans="1:16" ht="13.5" thickBot="1" x14ac:dyDescent="0.25">
      <c r="A282" s="26" t="str">
        <f t="shared" si="24"/>
        <v> BBS 52 </v>
      </c>
      <c r="B282" s="5" t="str">
        <f t="shared" si="25"/>
        <v>I</v>
      </c>
      <c r="C282" s="26">
        <f t="shared" si="26"/>
        <v>44605.254999999997</v>
      </c>
      <c r="D282" s="29" t="str">
        <f t="shared" si="27"/>
        <v>vis</v>
      </c>
      <c r="E282" s="90">
        <f>VLOOKUP(C282,Active!C$21:E$967,3,FALSE)</f>
        <v>16956.987157765332</v>
      </c>
      <c r="F282" s="5" t="s">
        <v>237</v>
      </c>
      <c r="G282" s="29" t="str">
        <f t="shared" si="28"/>
        <v>44605.255</v>
      </c>
      <c r="H282" s="26">
        <f t="shared" si="29"/>
        <v>16957</v>
      </c>
      <c r="I282" s="91" t="s">
        <v>708</v>
      </c>
      <c r="J282" s="92" t="s">
        <v>709</v>
      </c>
      <c r="K282" s="91">
        <v>16957</v>
      </c>
      <c r="L282" s="91" t="s">
        <v>697</v>
      </c>
      <c r="M282" s="92" t="s">
        <v>343</v>
      </c>
      <c r="N282" s="92"/>
      <c r="O282" s="93" t="s">
        <v>445</v>
      </c>
      <c r="P282" s="93" t="s">
        <v>710</v>
      </c>
    </row>
    <row r="283" spans="1:16" ht="13.5" thickBot="1" x14ac:dyDescent="0.25">
      <c r="A283" s="26" t="str">
        <f t="shared" si="24"/>
        <v> BBS 56 </v>
      </c>
      <c r="B283" s="5" t="str">
        <f t="shared" si="25"/>
        <v>I</v>
      </c>
      <c r="C283" s="26">
        <f t="shared" si="26"/>
        <v>44814.368000000002</v>
      </c>
      <c r="D283" s="29" t="str">
        <f t="shared" si="27"/>
        <v>vis</v>
      </c>
      <c r="E283" s="90">
        <f>VLOOKUP(C283,Active!C$21:E$967,3,FALSE)</f>
        <v>17223.981074870349</v>
      </c>
      <c r="F283" s="5" t="s">
        <v>237</v>
      </c>
      <c r="G283" s="29" t="str">
        <f t="shared" si="28"/>
        <v>44814.368</v>
      </c>
      <c r="H283" s="26">
        <f t="shared" si="29"/>
        <v>17224</v>
      </c>
      <c r="I283" s="91" t="s">
        <v>711</v>
      </c>
      <c r="J283" s="92" t="s">
        <v>712</v>
      </c>
      <c r="K283" s="91">
        <v>17224</v>
      </c>
      <c r="L283" s="91" t="s">
        <v>713</v>
      </c>
      <c r="M283" s="92" t="s">
        <v>343</v>
      </c>
      <c r="N283" s="92"/>
      <c r="O283" s="93" t="s">
        <v>403</v>
      </c>
      <c r="P283" s="93" t="s">
        <v>714</v>
      </c>
    </row>
    <row r="284" spans="1:16" ht="13.5" thickBot="1" x14ac:dyDescent="0.25">
      <c r="A284" s="26" t="str">
        <f t="shared" si="24"/>
        <v> BBS 56 </v>
      </c>
      <c r="B284" s="5" t="str">
        <f t="shared" si="25"/>
        <v>I</v>
      </c>
      <c r="C284" s="26">
        <f t="shared" si="26"/>
        <v>44814.368999999999</v>
      </c>
      <c r="D284" s="29" t="str">
        <f t="shared" si="27"/>
        <v>vis</v>
      </c>
      <c r="E284" s="90">
        <f>VLOOKUP(C284,Active!C$21:E$967,3,FALSE)</f>
        <v>17223.982351662879</v>
      </c>
      <c r="F284" s="5" t="s">
        <v>237</v>
      </c>
      <c r="G284" s="29" t="str">
        <f t="shared" si="28"/>
        <v>44814.369</v>
      </c>
      <c r="H284" s="26">
        <f t="shared" si="29"/>
        <v>17224</v>
      </c>
      <c r="I284" s="91" t="s">
        <v>715</v>
      </c>
      <c r="J284" s="92" t="s">
        <v>716</v>
      </c>
      <c r="K284" s="91">
        <v>17224</v>
      </c>
      <c r="L284" s="91" t="s">
        <v>277</v>
      </c>
      <c r="M284" s="92" t="s">
        <v>343</v>
      </c>
      <c r="N284" s="92"/>
      <c r="O284" s="93" t="s">
        <v>717</v>
      </c>
      <c r="P284" s="93" t="s">
        <v>714</v>
      </c>
    </row>
    <row r="285" spans="1:16" ht="13.5" thickBot="1" x14ac:dyDescent="0.25">
      <c r="A285" s="26" t="str">
        <f t="shared" si="24"/>
        <v> BBS 56 </v>
      </c>
      <c r="B285" s="5" t="str">
        <f t="shared" si="25"/>
        <v>I</v>
      </c>
      <c r="C285" s="26">
        <f t="shared" si="26"/>
        <v>44814.373</v>
      </c>
      <c r="D285" s="29" t="str">
        <f t="shared" si="27"/>
        <v>vis</v>
      </c>
      <c r="E285" s="90">
        <f>VLOOKUP(C285,Active!C$21:E$967,3,FALSE)</f>
        <v>17223.987458833013</v>
      </c>
      <c r="F285" s="5" t="s">
        <v>237</v>
      </c>
      <c r="G285" s="29" t="str">
        <f t="shared" si="28"/>
        <v>44814.373</v>
      </c>
      <c r="H285" s="26">
        <f t="shared" si="29"/>
        <v>17224</v>
      </c>
      <c r="I285" s="91" t="s">
        <v>718</v>
      </c>
      <c r="J285" s="92" t="s">
        <v>719</v>
      </c>
      <c r="K285" s="91">
        <v>17224</v>
      </c>
      <c r="L285" s="91" t="s">
        <v>697</v>
      </c>
      <c r="M285" s="92" t="s">
        <v>343</v>
      </c>
      <c r="N285" s="92"/>
      <c r="O285" s="93" t="s">
        <v>720</v>
      </c>
      <c r="P285" s="93" t="s">
        <v>714</v>
      </c>
    </row>
    <row r="286" spans="1:16" ht="13.5" thickBot="1" x14ac:dyDescent="0.25">
      <c r="A286" s="26" t="str">
        <f t="shared" si="24"/>
        <v> BRNO 26 </v>
      </c>
      <c r="B286" s="5" t="str">
        <f t="shared" si="25"/>
        <v>I</v>
      </c>
      <c r="C286" s="26">
        <f t="shared" si="26"/>
        <v>44817.506999999998</v>
      </c>
      <c r="D286" s="29" t="str">
        <f t="shared" si="27"/>
        <v>vis</v>
      </c>
      <c r="E286" s="90">
        <f>VLOOKUP(C286,Active!C$21:E$967,3,FALSE)</f>
        <v>17227.988926633709</v>
      </c>
      <c r="F286" s="5" t="s">
        <v>237</v>
      </c>
      <c r="G286" s="29" t="str">
        <f t="shared" si="28"/>
        <v>44817.507</v>
      </c>
      <c r="H286" s="26">
        <f t="shared" si="29"/>
        <v>17228</v>
      </c>
      <c r="I286" s="91" t="s">
        <v>721</v>
      </c>
      <c r="J286" s="92" t="s">
        <v>722</v>
      </c>
      <c r="K286" s="91">
        <v>17228</v>
      </c>
      <c r="L286" s="91" t="s">
        <v>462</v>
      </c>
      <c r="M286" s="92" t="s">
        <v>343</v>
      </c>
      <c r="N286" s="92"/>
      <c r="O286" s="93" t="s">
        <v>723</v>
      </c>
      <c r="P286" s="93" t="s">
        <v>724</v>
      </c>
    </row>
    <row r="287" spans="1:16" ht="13.5" thickBot="1" x14ac:dyDescent="0.25">
      <c r="A287" s="26" t="str">
        <f t="shared" si="24"/>
        <v> BRNO 26 </v>
      </c>
      <c r="B287" s="5" t="str">
        <f t="shared" si="25"/>
        <v>I</v>
      </c>
      <c r="C287" s="26">
        <f t="shared" si="26"/>
        <v>44817.508999999998</v>
      </c>
      <c r="D287" s="29" t="str">
        <f t="shared" si="27"/>
        <v>vis</v>
      </c>
      <c r="E287" s="90">
        <f>VLOOKUP(C287,Active!C$21:E$967,3,FALSE)</f>
        <v>17227.991480218774</v>
      </c>
      <c r="F287" s="5" t="s">
        <v>237</v>
      </c>
      <c r="G287" s="29" t="str">
        <f t="shared" si="28"/>
        <v>44817.509</v>
      </c>
      <c r="H287" s="26">
        <f t="shared" si="29"/>
        <v>17228</v>
      </c>
      <c r="I287" s="91" t="s">
        <v>725</v>
      </c>
      <c r="J287" s="92" t="s">
        <v>726</v>
      </c>
      <c r="K287" s="91">
        <v>17228</v>
      </c>
      <c r="L287" s="91" t="s">
        <v>330</v>
      </c>
      <c r="M287" s="92" t="s">
        <v>343</v>
      </c>
      <c r="N287" s="92"/>
      <c r="O287" s="93" t="s">
        <v>638</v>
      </c>
      <c r="P287" s="93" t="s">
        <v>724</v>
      </c>
    </row>
    <row r="288" spans="1:16" ht="13.5" thickBot="1" x14ac:dyDescent="0.25">
      <c r="A288" s="26" t="str">
        <f t="shared" si="24"/>
        <v> BRNO 26 </v>
      </c>
      <c r="B288" s="5" t="str">
        <f t="shared" si="25"/>
        <v>I</v>
      </c>
      <c r="C288" s="26">
        <f t="shared" si="26"/>
        <v>44817.512000000002</v>
      </c>
      <c r="D288" s="29" t="str">
        <f t="shared" si="27"/>
        <v>vis</v>
      </c>
      <c r="E288" s="90">
        <f>VLOOKUP(C288,Active!C$21:E$967,3,FALSE)</f>
        <v>17227.995310596383</v>
      </c>
      <c r="F288" s="5" t="s">
        <v>237</v>
      </c>
      <c r="G288" s="29" t="str">
        <f t="shared" si="28"/>
        <v>44817.512</v>
      </c>
      <c r="H288" s="26">
        <f t="shared" si="29"/>
        <v>17228</v>
      </c>
      <c r="I288" s="91" t="s">
        <v>727</v>
      </c>
      <c r="J288" s="92" t="s">
        <v>728</v>
      </c>
      <c r="K288" s="91">
        <v>17228</v>
      </c>
      <c r="L288" s="91" t="s">
        <v>357</v>
      </c>
      <c r="M288" s="92" t="s">
        <v>343</v>
      </c>
      <c r="N288" s="92"/>
      <c r="O288" s="93" t="s">
        <v>655</v>
      </c>
      <c r="P288" s="93" t="s">
        <v>724</v>
      </c>
    </row>
    <row r="289" spans="1:16" ht="13.5" thickBot="1" x14ac:dyDescent="0.25">
      <c r="A289" s="26" t="str">
        <f t="shared" si="24"/>
        <v> BBS 56 </v>
      </c>
      <c r="B289" s="5" t="str">
        <f t="shared" si="25"/>
        <v>I</v>
      </c>
      <c r="C289" s="26">
        <f t="shared" si="26"/>
        <v>44821.417000000001</v>
      </c>
      <c r="D289" s="29" t="str">
        <f t="shared" si="27"/>
        <v>vis</v>
      </c>
      <c r="E289" s="90">
        <f>VLOOKUP(C289,Active!C$21:E$967,3,FALSE)</f>
        <v>17232.981185440582</v>
      </c>
      <c r="F289" s="5" t="s">
        <v>237</v>
      </c>
      <c r="G289" s="29" t="str">
        <f t="shared" si="28"/>
        <v>44821.417</v>
      </c>
      <c r="H289" s="26">
        <f t="shared" si="29"/>
        <v>17233</v>
      </c>
      <c r="I289" s="91" t="s">
        <v>729</v>
      </c>
      <c r="J289" s="92" t="s">
        <v>730</v>
      </c>
      <c r="K289" s="91">
        <v>17233</v>
      </c>
      <c r="L289" s="91" t="s">
        <v>713</v>
      </c>
      <c r="M289" s="92" t="s">
        <v>343</v>
      </c>
      <c r="N289" s="92"/>
      <c r="O289" s="93" t="s">
        <v>450</v>
      </c>
      <c r="P289" s="93" t="s">
        <v>714</v>
      </c>
    </row>
    <row r="290" spans="1:16" ht="13.5" thickBot="1" x14ac:dyDescent="0.25">
      <c r="A290" s="26" t="str">
        <f t="shared" si="24"/>
        <v> BRNO 26 </v>
      </c>
      <c r="B290" s="5" t="str">
        <f t="shared" si="25"/>
        <v>I</v>
      </c>
      <c r="C290" s="26">
        <f t="shared" si="26"/>
        <v>44821.425000000003</v>
      </c>
      <c r="D290" s="29" t="str">
        <f t="shared" si="27"/>
        <v>vis</v>
      </c>
      <c r="E290" s="90">
        <f>VLOOKUP(C290,Active!C$21:E$967,3,FALSE)</f>
        <v>17232.991399780851</v>
      </c>
      <c r="F290" s="5" t="s">
        <v>237</v>
      </c>
      <c r="G290" s="29" t="str">
        <f t="shared" si="28"/>
        <v>44821.425</v>
      </c>
      <c r="H290" s="26">
        <f t="shared" si="29"/>
        <v>17233</v>
      </c>
      <c r="I290" s="91" t="s">
        <v>731</v>
      </c>
      <c r="J290" s="92" t="s">
        <v>732</v>
      </c>
      <c r="K290" s="91">
        <v>17233</v>
      </c>
      <c r="L290" s="91" t="s">
        <v>330</v>
      </c>
      <c r="M290" s="92" t="s">
        <v>343</v>
      </c>
      <c r="N290" s="92"/>
      <c r="O290" s="93" t="s">
        <v>733</v>
      </c>
      <c r="P290" s="93" t="s">
        <v>724</v>
      </c>
    </row>
    <row r="291" spans="1:16" ht="13.5" thickBot="1" x14ac:dyDescent="0.25">
      <c r="A291" s="26" t="str">
        <f t="shared" si="24"/>
        <v> BRNO 26 </v>
      </c>
      <c r="B291" s="5" t="str">
        <f t="shared" si="25"/>
        <v>I</v>
      </c>
      <c r="C291" s="26">
        <f t="shared" si="26"/>
        <v>44821.427000000003</v>
      </c>
      <c r="D291" s="29" t="str">
        <f t="shared" si="27"/>
        <v>vis</v>
      </c>
      <c r="E291" s="90">
        <f>VLOOKUP(C291,Active!C$21:E$967,3,FALSE)</f>
        <v>17232.99395336592</v>
      </c>
      <c r="F291" s="5" t="s">
        <v>237</v>
      </c>
      <c r="G291" s="29" t="str">
        <f t="shared" si="28"/>
        <v>44821.427</v>
      </c>
      <c r="H291" s="26">
        <f t="shared" si="29"/>
        <v>17233</v>
      </c>
      <c r="I291" s="91" t="s">
        <v>734</v>
      </c>
      <c r="J291" s="92" t="s">
        <v>735</v>
      </c>
      <c r="K291" s="91">
        <v>17233</v>
      </c>
      <c r="L291" s="91" t="s">
        <v>365</v>
      </c>
      <c r="M291" s="92" t="s">
        <v>343</v>
      </c>
      <c r="N291" s="92"/>
      <c r="O291" s="93" t="s">
        <v>736</v>
      </c>
      <c r="P291" s="93" t="s">
        <v>724</v>
      </c>
    </row>
    <row r="292" spans="1:16" ht="13.5" thickBot="1" x14ac:dyDescent="0.25">
      <c r="A292" s="26" t="str">
        <f t="shared" si="24"/>
        <v> BRNO 26 </v>
      </c>
      <c r="B292" s="5" t="str">
        <f t="shared" si="25"/>
        <v>I</v>
      </c>
      <c r="C292" s="26">
        <f t="shared" si="26"/>
        <v>44821.427000000003</v>
      </c>
      <c r="D292" s="29" t="str">
        <f t="shared" si="27"/>
        <v>vis</v>
      </c>
      <c r="E292" s="90">
        <f>VLOOKUP(C292,Active!C$21:E$967,3,FALSE)</f>
        <v>17232.99395336592</v>
      </c>
      <c r="F292" s="5" t="s">
        <v>237</v>
      </c>
      <c r="G292" s="29" t="str">
        <f t="shared" si="28"/>
        <v>44821.427</v>
      </c>
      <c r="H292" s="26">
        <f t="shared" si="29"/>
        <v>17233</v>
      </c>
      <c r="I292" s="91" t="s">
        <v>734</v>
      </c>
      <c r="J292" s="92" t="s">
        <v>735</v>
      </c>
      <c r="K292" s="91">
        <v>17233</v>
      </c>
      <c r="L292" s="91" t="s">
        <v>365</v>
      </c>
      <c r="M292" s="92" t="s">
        <v>343</v>
      </c>
      <c r="N292" s="92"/>
      <c r="O292" s="93" t="s">
        <v>655</v>
      </c>
      <c r="P292" s="93" t="s">
        <v>724</v>
      </c>
    </row>
    <row r="293" spans="1:16" ht="13.5" thickBot="1" x14ac:dyDescent="0.25">
      <c r="A293" s="26" t="str">
        <f t="shared" si="24"/>
        <v> BRNO 26 </v>
      </c>
      <c r="B293" s="5" t="str">
        <f t="shared" si="25"/>
        <v>I</v>
      </c>
      <c r="C293" s="26">
        <f t="shared" si="26"/>
        <v>44821.428</v>
      </c>
      <c r="D293" s="29" t="str">
        <f t="shared" si="27"/>
        <v>vis</v>
      </c>
      <c r="E293" s="90">
        <f>VLOOKUP(C293,Active!C$21:E$967,3,FALSE)</f>
        <v>17232.995230158449</v>
      </c>
      <c r="F293" s="5" t="s">
        <v>237</v>
      </c>
      <c r="G293" s="29" t="str">
        <f t="shared" si="28"/>
        <v>44821.428</v>
      </c>
      <c r="H293" s="26">
        <f t="shared" si="29"/>
        <v>17233</v>
      </c>
      <c r="I293" s="91" t="s">
        <v>737</v>
      </c>
      <c r="J293" s="92" t="s">
        <v>738</v>
      </c>
      <c r="K293" s="91">
        <v>17233</v>
      </c>
      <c r="L293" s="91" t="s">
        <v>357</v>
      </c>
      <c r="M293" s="92" t="s">
        <v>343</v>
      </c>
      <c r="N293" s="92"/>
      <c r="O293" s="93" t="s">
        <v>638</v>
      </c>
      <c r="P293" s="93" t="s">
        <v>724</v>
      </c>
    </row>
    <row r="294" spans="1:16" ht="13.5" thickBot="1" x14ac:dyDescent="0.25">
      <c r="A294" s="26" t="str">
        <f t="shared" si="24"/>
        <v> BRNO 26 </v>
      </c>
      <c r="B294" s="5" t="str">
        <f t="shared" si="25"/>
        <v>I</v>
      </c>
      <c r="C294" s="26">
        <f t="shared" si="26"/>
        <v>44821.428</v>
      </c>
      <c r="D294" s="29" t="str">
        <f t="shared" si="27"/>
        <v>vis</v>
      </c>
      <c r="E294" s="90">
        <f>VLOOKUP(C294,Active!C$21:E$967,3,FALSE)</f>
        <v>17232.995230158449</v>
      </c>
      <c r="F294" s="5" t="s">
        <v>237</v>
      </c>
      <c r="G294" s="29" t="str">
        <f t="shared" si="28"/>
        <v>44821.428</v>
      </c>
      <c r="H294" s="26">
        <f t="shared" si="29"/>
        <v>17233</v>
      </c>
      <c r="I294" s="91" t="s">
        <v>737</v>
      </c>
      <c r="J294" s="92" t="s">
        <v>738</v>
      </c>
      <c r="K294" s="91">
        <v>17233</v>
      </c>
      <c r="L294" s="91" t="s">
        <v>357</v>
      </c>
      <c r="M294" s="92" t="s">
        <v>343</v>
      </c>
      <c r="N294" s="92"/>
      <c r="O294" s="93" t="s">
        <v>680</v>
      </c>
      <c r="P294" s="93" t="s">
        <v>724</v>
      </c>
    </row>
    <row r="295" spans="1:16" ht="13.5" thickBot="1" x14ac:dyDescent="0.25">
      <c r="A295" s="26" t="str">
        <f t="shared" si="24"/>
        <v> BRNO 26 </v>
      </c>
      <c r="B295" s="5" t="str">
        <f t="shared" si="25"/>
        <v>I</v>
      </c>
      <c r="C295" s="26">
        <f t="shared" si="26"/>
        <v>44821.430999999997</v>
      </c>
      <c r="D295" s="29" t="str">
        <f t="shared" si="27"/>
        <v>vis</v>
      </c>
      <c r="E295" s="90">
        <f>VLOOKUP(C295,Active!C$21:E$967,3,FALSE)</f>
        <v>17232.999060536047</v>
      </c>
      <c r="F295" s="5" t="s">
        <v>237</v>
      </c>
      <c r="G295" s="29" t="str">
        <f t="shared" si="28"/>
        <v>44821.431</v>
      </c>
      <c r="H295" s="26">
        <f t="shared" si="29"/>
        <v>17233</v>
      </c>
      <c r="I295" s="91" t="s">
        <v>739</v>
      </c>
      <c r="J295" s="92" t="s">
        <v>740</v>
      </c>
      <c r="K295" s="91">
        <v>17233</v>
      </c>
      <c r="L295" s="91" t="s">
        <v>354</v>
      </c>
      <c r="M295" s="92" t="s">
        <v>343</v>
      </c>
      <c r="N295" s="92"/>
      <c r="O295" s="93" t="s">
        <v>741</v>
      </c>
      <c r="P295" s="93" t="s">
        <v>724</v>
      </c>
    </row>
    <row r="296" spans="1:16" ht="13.5" thickBot="1" x14ac:dyDescent="0.25">
      <c r="A296" s="26" t="str">
        <f t="shared" si="24"/>
        <v> BRNO 26 </v>
      </c>
      <c r="B296" s="5" t="str">
        <f t="shared" si="25"/>
        <v>I</v>
      </c>
      <c r="C296" s="26">
        <f t="shared" si="26"/>
        <v>44821.430999999997</v>
      </c>
      <c r="D296" s="29" t="str">
        <f t="shared" si="27"/>
        <v>vis</v>
      </c>
      <c r="E296" s="90">
        <f>VLOOKUP(C296,Active!C$21:E$967,3,FALSE)</f>
        <v>17232.999060536047</v>
      </c>
      <c r="F296" s="5" t="s">
        <v>237</v>
      </c>
      <c r="G296" s="29" t="str">
        <f t="shared" si="28"/>
        <v>44821.431</v>
      </c>
      <c r="H296" s="26">
        <f t="shared" si="29"/>
        <v>17233</v>
      </c>
      <c r="I296" s="91" t="s">
        <v>739</v>
      </c>
      <c r="J296" s="92" t="s">
        <v>740</v>
      </c>
      <c r="K296" s="91">
        <v>17233</v>
      </c>
      <c r="L296" s="91" t="s">
        <v>354</v>
      </c>
      <c r="M296" s="92" t="s">
        <v>343</v>
      </c>
      <c r="N296" s="92"/>
      <c r="O296" s="93" t="s">
        <v>742</v>
      </c>
      <c r="P296" s="93" t="s">
        <v>724</v>
      </c>
    </row>
    <row r="297" spans="1:16" ht="13.5" thickBot="1" x14ac:dyDescent="0.25">
      <c r="A297" s="26" t="str">
        <f t="shared" si="24"/>
        <v> BRNO 26 </v>
      </c>
      <c r="B297" s="5" t="str">
        <f t="shared" si="25"/>
        <v>I</v>
      </c>
      <c r="C297" s="26">
        <f t="shared" si="26"/>
        <v>44821.436999999998</v>
      </c>
      <c r="D297" s="29" t="str">
        <f t="shared" si="27"/>
        <v>vis</v>
      </c>
      <c r="E297" s="90">
        <f>VLOOKUP(C297,Active!C$21:E$967,3,FALSE)</f>
        <v>17233.006721291251</v>
      </c>
      <c r="F297" s="5" t="s">
        <v>237</v>
      </c>
      <c r="G297" s="29" t="str">
        <f t="shared" si="28"/>
        <v>44821.437</v>
      </c>
      <c r="H297" s="26">
        <f t="shared" si="29"/>
        <v>17233</v>
      </c>
      <c r="I297" s="91" t="s">
        <v>743</v>
      </c>
      <c r="J297" s="92" t="s">
        <v>744</v>
      </c>
      <c r="K297" s="91">
        <v>17233</v>
      </c>
      <c r="L297" s="91" t="s">
        <v>319</v>
      </c>
      <c r="M297" s="92" t="s">
        <v>343</v>
      </c>
      <c r="N297" s="92"/>
      <c r="O297" s="93" t="s">
        <v>745</v>
      </c>
      <c r="P297" s="93" t="s">
        <v>724</v>
      </c>
    </row>
    <row r="298" spans="1:16" ht="13.5" thickBot="1" x14ac:dyDescent="0.25">
      <c r="A298" s="26" t="str">
        <f t="shared" si="24"/>
        <v> BBS 56 </v>
      </c>
      <c r="B298" s="5" t="str">
        <f t="shared" si="25"/>
        <v>I</v>
      </c>
      <c r="C298" s="26">
        <f t="shared" si="26"/>
        <v>44854.322999999997</v>
      </c>
      <c r="D298" s="29" t="str">
        <f t="shared" si="27"/>
        <v>vis</v>
      </c>
      <c r="E298" s="90">
        <f>VLOOKUP(C298,Active!C$21:E$967,3,FALSE)</f>
        <v>17274.995320555357</v>
      </c>
      <c r="F298" s="5" t="s">
        <v>237</v>
      </c>
      <c r="G298" s="29" t="str">
        <f t="shared" si="28"/>
        <v>44854.323</v>
      </c>
      <c r="H298" s="26">
        <f t="shared" si="29"/>
        <v>17275</v>
      </c>
      <c r="I298" s="91" t="s">
        <v>746</v>
      </c>
      <c r="J298" s="92" t="s">
        <v>747</v>
      </c>
      <c r="K298" s="91">
        <v>17275</v>
      </c>
      <c r="L298" s="91" t="s">
        <v>357</v>
      </c>
      <c r="M298" s="92" t="s">
        <v>343</v>
      </c>
      <c r="N298" s="92"/>
      <c r="O298" s="93" t="s">
        <v>445</v>
      </c>
      <c r="P298" s="93" t="s">
        <v>714</v>
      </c>
    </row>
    <row r="299" spans="1:16" ht="13.5" thickBot="1" x14ac:dyDescent="0.25">
      <c r="A299" s="26" t="str">
        <f t="shared" si="24"/>
        <v> BBS 57 </v>
      </c>
      <c r="B299" s="5" t="str">
        <f t="shared" si="25"/>
        <v>I</v>
      </c>
      <c r="C299" s="26">
        <f t="shared" si="26"/>
        <v>44879.366999999998</v>
      </c>
      <c r="D299" s="29" t="str">
        <f t="shared" si="27"/>
        <v>vis</v>
      </c>
      <c r="E299" s="90">
        <f>VLOOKUP(C299,Active!C$21:E$967,3,FALSE)</f>
        <v>17306.971312769991</v>
      </c>
      <c r="F299" s="5" t="s">
        <v>237</v>
      </c>
      <c r="G299" s="29" t="str">
        <f t="shared" si="28"/>
        <v>44879.367</v>
      </c>
      <c r="H299" s="26">
        <f t="shared" si="29"/>
        <v>17307</v>
      </c>
      <c r="I299" s="91" t="s">
        <v>748</v>
      </c>
      <c r="J299" s="92" t="s">
        <v>749</v>
      </c>
      <c r="K299" s="91">
        <v>17307</v>
      </c>
      <c r="L299" s="91" t="s">
        <v>285</v>
      </c>
      <c r="M299" s="92" t="s">
        <v>343</v>
      </c>
      <c r="N299" s="92"/>
      <c r="O299" s="93" t="s">
        <v>450</v>
      </c>
      <c r="P299" s="93" t="s">
        <v>750</v>
      </c>
    </row>
    <row r="300" spans="1:16" ht="13.5" thickBot="1" x14ac:dyDescent="0.25">
      <c r="A300" s="26" t="str">
        <f t="shared" si="24"/>
        <v> BBS 57 </v>
      </c>
      <c r="B300" s="5" t="str">
        <f t="shared" si="25"/>
        <v>I</v>
      </c>
      <c r="C300" s="26">
        <f t="shared" si="26"/>
        <v>44912.271999999997</v>
      </c>
      <c r="D300" s="29" t="str">
        <f t="shared" si="27"/>
        <v>vis</v>
      </c>
      <c r="E300" s="90">
        <f>VLOOKUP(C300,Active!C$21:E$967,3,FALSE)</f>
        <v>17348.984171092237</v>
      </c>
      <c r="F300" s="5" t="s">
        <v>237</v>
      </c>
      <c r="G300" s="29" t="str">
        <f t="shared" si="28"/>
        <v>44912.272</v>
      </c>
      <c r="H300" s="26">
        <f t="shared" si="29"/>
        <v>17349</v>
      </c>
      <c r="I300" s="91" t="s">
        <v>755</v>
      </c>
      <c r="J300" s="92" t="s">
        <v>756</v>
      </c>
      <c r="K300" s="91">
        <v>17349</v>
      </c>
      <c r="L300" s="91" t="s">
        <v>634</v>
      </c>
      <c r="M300" s="92" t="s">
        <v>343</v>
      </c>
      <c r="N300" s="92"/>
      <c r="O300" s="93" t="s">
        <v>445</v>
      </c>
      <c r="P300" s="93" t="s">
        <v>750</v>
      </c>
    </row>
    <row r="301" spans="1:16" ht="13.5" thickBot="1" x14ac:dyDescent="0.25">
      <c r="A301" s="26" t="str">
        <f t="shared" si="24"/>
        <v> BBS 57 </v>
      </c>
      <c r="B301" s="5" t="str">
        <f t="shared" si="25"/>
        <v>I</v>
      </c>
      <c r="C301" s="26">
        <f t="shared" si="26"/>
        <v>44919.307999999997</v>
      </c>
      <c r="D301" s="29" t="str">
        <f t="shared" si="27"/>
        <v>vis</v>
      </c>
      <c r="E301" s="90">
        <f>VLOOKUP(C301,Active!C$21:E$967,3,FALSE)</f>
        <v>17357.967683359529</v>
      </c>
      <c r="F301" s="5" t="s">
        <v>237</v>
      </c>
      <c r="G301" s="29" t="str">
        <f t="shared" si="28"/>
        <v>44919.308</v>
      </c>
      <c r="H301" s="26">
        <f t="shared" si="29"/>
        <v>17358</v>
      </c>
      <c r="I301" s="91" t="s">
        <v>757</v>
      </c>
      <c r="J301" s="92" t="s">
        <v>758</v>
      </c>
      <c r="K301" s="91">
        <v>17358</v>
      </c>
      <c r="L301" s="91" t="s">
        <v>759</v>
      </c>
      <c r="M301" s="92" t="s">
        <v>343</v>
      </c>
      <c r="N301" s="92"/>
      <c r="O301" s="93" t="s">
        <v>450</v>
      </c>
      <c r="P301" s="93" t="s">
        <v>750</v>
      </c>
    </row>
    <row r="302" spans="1:16" ht="13.5" thickBot="1" x14ac:dyDescent="0.25">
      <c r="A302" s="26" t="str">
        <f t="shared" si="24"/>
        <v> BBS 61 </v>
      </c>
      <c r="B302" s="5" t="str">
        <f t="shared" si="25"/>
        <v>I</v>
      </c>
      <c r="C302" s="26">
        <f t="shared" si="26"/>
        <v>45182.483</v>
      </c>
      <c r="D302" s="29" t="str">
        <f t="shared" si="27"/>
        <v>vis</v>
      </c>
      <c r="E302" s="90">
        <f>VLOOKUP(C302,Active!C$21:E$967,3,FALSE)</f>
        <v>17693.987558422832</v>
      </c>
      <c r="F302" s="5" t="s">
        <v>237</v>
      </c>
      <c r="G302" s="29" t="str">
        <f t="shared" si="28"/>
        <v>45182.483</v>
      </c>
      <c r="H302" s="26">
        <f t="shared" si="29"/>
        <v>17694</v>
      </c>
      <c r="I302" s="91" t="s">
        <v>762</v>
      </c>
      <c r="J302" s="92" t="s">
        <v>763</v>
      </c>
      <c r="K302" s="91">
        <v>17694</v>
      </c>
      <c r="L302" s="91" t="s">
        <v>697</v>
      </c>
      <c r="M302" s="92" t="s">
        <v>343</v>
      </c>
      <c r="N302" s="92"/>
      <c r="O302" s="93" t="s">
        <v>445</v>
      </c>
      <c r="P302" s="93" t="s">
        <v>764</v>
      </c>
    </row>
    <row r="303" spans="1:16" ht="13.5" thickBot="1" x14ac:dyDescent="0.25">
      <c r="A303" s="26" t="str">
        <f t="shared" si="24"/>
        <v> BBS 62 </v>
      </c>
      <c r="B303" s="5" t="str">
        <f t="shared" si="25"/>
        <v>I</v>
      </c>
      <c r="C303" s="26">
        <f t="shared" si="26"/>
        <v>45193.447999999997</v>
      </c>
      <c r="D303" s="29" t="str">
        <f t="shared" si="27"/>
        <v>vis</v>
      </c>
      <c r="E303" s="90">
        <f>VLOOKUP(C303,Active!C$21:E$967,3,FALSE)</f>
        <v>17707.98758855513</v>
      </c>
      <c r="F303" s="5" t="s">
        <v>237</v>
      </c>
      <c r="G303" s="29" t="str">
        <f t="shared" si="28"/>
        <v>45193.448</v>
      </c>
      <c r="H303" s="26">
        <f t="shared" si="29"/>
        <v>17708</v>
      </c>
      <c r="I303" s="91" t="s">
        <v>765</v>
      </c>
      <c r="J303" s="92" t="s">
        <v>766</v>
      </c>
      <c r="K303" s="91">
        <v>17708</v>
      </c>
      <c r="L303" s="91" t="s">
        <v>697</v>
      </c>
      <c r="M303" s="92" t="s">
        <v>343</v>
      </c>
      <c r="N303" s="92"/>
      <c r="O303" s="93" t="s">
        <v>767</v>
      </c>
      <c r="P303" s="93" t="s">
        <v>768</v>
      </c>
    </row>
    <row r="304" spans="1:16" ht="13.5" thickBot="1" x14ac:dyDescent="0.25">
      <c r="A304" s="26" t="str">
        <f t="shared" si="24"/>
        <v> BBS 62 </v>
      </c>
      <c r="B304" s="5" t="str">
        <f t="shared" si="25"/>
        <v>I</v>
      </c>
      <c r="C304" s="26">
        <f t="shared" si="26"/>
        <v>45193.451000000001</v>
      </c>
      <c r="D304" s="29" t="str">
        <f t="shared" si="27"/>
        <v>vis</v>
      </c>
      <c r="E304" s="90">
        <f>VLOOKUP(C304,Active!C$21:E$967,3,FALSE)</f>
        <v>17707.991418932739</v>
      </c>
      <c r="F304" s="5" t="s">
        <v>237</v>
      </c>
      <c r="G304" s="29" t="str">
        <f t="shared" si="28"/>
        <v>45193.451</v>
      </c>
      <c r="H304" s="26">
        <f t="shared" si="29"/>
        <v>17708</v>
      </c>
      <c r="I304" s="91" t="s">
        <v>769</v>
      </c>
      <c r="J304" s="92" t="s">
        <v>770</v>
      </c>
      <c r="K304" s="91">
        <v>17708</v>
      </c>
      <c r="L304" s="91" t="s">
        <v>330</v>
      </c>
      <c r="M304" s="92" t="s">
        <v>343</v>
      </c>
      <c r="N304" s="92"/>
      <c r="O304" s="93" t="s">
        <v>445</v>
      </c>
      <c r="P304" s="93" t="s">
        <v>768</v>
      </c>
    </row>
    <row r="305" spans="1:16" ht="13.5" thickBot="1" x14ac:dyDescent="0.25">
      <c r="A305" s="26" t="str">
        <f t="shared" si="24"/>
        <v> BRNO 26 </v>
      </c>
      <c r="B305" s="5" t="str">
        <f t="shared" si="25"/>
        <v>I</v>
      </c>
      <c r="C305" s="26">
        <f t="shared" si="26"/>
        <v>45204.423000000003</v>
      </c>
      <c r="D305" s="29" t="str">
        <f t="shared" si="27"/>
        <v>vis</v>
      </c>
      <c r="E305" s="90">
        <f>VLOOKUP(C305,Active!C$21:E$967,3,FALSE)</f>
        <v>17722.000386612781</v>
      </c>
      <c r="F305" s="5" t="s">
        <v>237</v>
      </c>
      <c r="G305" s="29" t="str">
        <f t="shared" si="28"/>
        <v>45204.423</v>
      </c>
      <c r="H305" s="26">
        <f t="shared" si="29"/>
        <v>17722</v>
      </c>
      <c r="I305" s="91" t="s">
        <v>774</v>
      </c>
      <c r="J305" s="92" t="s">
        <v>775</v>
      </c>
      <c r="K305" s="91">
        <v>17722</v>
      </c>
      <c r="L305" s="91" t="s">
        <v>391</v>
      </c>
      <c r="M305" s="92" t="s">
        <v>274</v>
      </c>
      <c r="N305" s="92"/>
      <c r="O305" s="93" t="s">
        <v>776</v>
      </c>
      <c r="P305" s="93" t="s">
        <v>724</v>
      </c>
    </row>
    <row r="306" spans="1:16" ht="13.5" thickBot="1" x14ac:dyDescent="0.25">
      <c r="A306" s="26" t="str">
        <f t="shared" si="24"/>
        <v> BBS 62 </v>
      </c>
      <c r="B306" s="5" t="str">
        <f t="shared" si="25"/>
        <v>I</v>
      </c>
      <c r="C306" s="26">
        <f t="shared" si="26"/>
        <v>45226.341</v>
      </c>
      <c r="D306" s="29" t="str">
        <f t="shared" si="27"/>
        <v>vis</v>
      </c>
      <c r="E306" s="90">
        <f>VLOOKUP(C306,Active!C$21:E$967,3,FALSE)</f>
        <v>17749.98512536698</v>
      </c>
      <c r="F306" s="5" t="s">
        <v>237</v>
      </c>
      <c r="G306" s="29" t="str">
        <f t="shared" si="28"/>
        <v>45226.341</v>
      </c>
      <c r="H306" s="26">
        <f t="shared" si="29"/>
        <v>17750</v>
      </c>
      <c r="I306" s="91" t="s">
        <v>779</v>
      </c>
      <c r="J306" s="92" t="s">
        <v>780</v>
      </c>
      <c r="K306" s="91">
        <v>17750</v>
      </c>
      <c r="L306" s="91" t="s">
        <v>634</v>
      </c>
      <c r="M306" s="92" t="s">
        <v>343</v>
      </c>
      <c r="N306" s="92"/>
      <c r="O306" s="93" t="s">
        <v>767</v>
      </c>
      <c r="P306" s="93" t="s">
        <v>768</v>
      </c>
    </row>
    <row r="307" spans="1:16" ht="13.5" thickBot="1" x14ac:dyDescent="0.25">
      <c r="A307" s="26" t="str">
        <f t="shared" si="24"/>
        <v> BBS 63 </v>
      </c>
      <c r="B307" s="5" t="str">
        <f t="shared" si="25"/>
        <v>I</v>
      </c>
      <c r="C307" s="26">
        <f t="shared" si="26"/>
        <v>45226.341999999997</v>
      </c>
      <c r="D307" s="29" t="str">
        <f t="shared" si="27"/>
        <v>vis</v>
      </c>
      <c r="E307" s="90">
        <f>VLOOKUP(C307,Active!C$21:E$967,3,FALSE)</f>
        <v>17749.986402159509</v>
      </c>
      <c r="F307" s="5" t="s">
        <v>237</v>
      </c>
      <c r="G307" s="29" t="str">
        <f t="shared" si="28"/>
        <v>45226.342</v>
      </c>
      <c r="H307" s="26">
        <f t="shared" si="29"/>
        <v>17750</v>
      </c>
      <c r="I307" s="91" t="s">
        <v>781</v>
      </c>
      <c r="J307" s="92" t="s">
        <v>782</v>
      </c>
      <c r="K307" s="91">
        <v>17750</v>
      </c>
      <c r="L307" s="91" t="s">
        <v>783</v>
      </c>
      <c r="M307" s="92" t="s">
        <v>343</v>
      </c>
      <c r="N307" s="92"/>
      <c r="O307" s="93" t="s">
        <v>784</v>
      </c>
      <c r="P307" s="93" t="s">
        <v>785</v>
      </c>
    </row>
    <row r="308" spans="1:16" ht="13.5" thickBot="1" x14ac:dyDescent="0.25">
      <c r="A308" s="26" t="str">
        <f t="shared" si="24"/>
        <v> BBS 63 </v>
      </c>
      <c r="B308" s="5" t="str">
        <f t="shared" si="25"/>
        <v>I</v>
      </c>
      <c r="C308" s="26">
        <f t="shared" si="26"/>
        <v>45230.258999999998</v>
      </c>
      <c r="D308" s="29" t="str">
        <f t="shared" si="27"/>
        <v>vis</v>
      </c>
      <c r="E308" s="90">
        <f>VLOOKUP(C308,Active!C$21:E$967,3,FALSE)</f>
        <v>17754.987598514115</v>
      </c>
      <c r="F308" s="5" t="s">
        <v>237</v>
      </c>
      <c r="G308" s="29" t="str">
        <f t="shared" si="28"/>
        <v>45230.259</v>
      </c>
      <c r="H308" s="26">
        <f t="shared" si="29"/>
        <v>17755</v>
      </c>
      <c r="I308" s="91" t="s">
        <v>786</v>
      </c>
      <c r="J308" s="92" t="s">
        <v>787</v>
      </c>
      <c r="K308" s="91">
        <v>17755</v>
      </c>
      <c r="L308" s="91" t="s">
        <v>697</v>
      </c>
      <c r="M308" s="92" t="s">
        <v>343</v>
      </c>
      <c r="N308" s="92"/>
      <c r="O308" s="93" t="s">
        <v>784</v>
      </c>
      <c r="P308" s="93" t="s">
        <v>785</v>
      </c>
    </row>
    <row r="309" spans="1:16" ht="13.5" thickBot="1" x14ac:dyDescent="0.25">
      <c r="A309" s="26" t="str">
        <f t="shared" si="24"/>
        <v> BBS 63 </v>
      </c>
      <c r="B309" s="5" t="str">
        <f t="shared" si="25"/>
        <v>I</v>
      </c>
      <c r="C309" s="26">
        <f t="shared" si="26"/>
        <v>45258.455999999998</v>
      </c>
      <c r="D309" s="29" t="str">
        <f t="shared" si="27"/>
        <v>vis</v>
      </c>
      <c r="E309" s="90">
        <f>VLOOKUP(C309,Active!C$21:E$967,3,FALSE)</f>
        <v>17790.989317587584</v>
      </c>
      <c r="F309" s="5" t="s">
        <v>237</v>
      </c>
      <c r="G309" s="29" t="str">
        <f t="shared" si="28"/>
        <v>45258.456</v>
      </c>
      <c r="H309" s="26">
        <f t="shared" si="29"/>
        <v>17791</v>
      </c>
      <c r="I309" s="91" t="s">
        <v>790</v>
      </c>
      <c r="J309" s="92" t="s">
        <v>791</v>
      </c>
      <c r="K309" s="91">
        <v>17791</v>
      </c>
      <c r="L309" s="91" t="s">
        <v>449</v>
      </c>
      <c r="M309" s="92" t="s">
        <v>343</v>
      </c>
      <c r="N309" s="92"/>
      <c r="O309" s="93" t="s">
        <v>445</v>
      </c>
      <c r="P309" s="93" t="s">
        <v>785</v>
      </c>
    </row>
    <row r="310" spans="1:16" ht="13.5" thickBot="1" x14ac:dyDescent="0.25">
      <c r="A310" s="26" t="str">
        <f t="shared" si="24"/>
        <v> BBS 64 </v>
      </c>
      <c r="B310" s="5" t="str">
        <f t="shared" si="25"/>
        <v>I</v>
      </c>
      <c r="C310" s="26">
        <f t="shared" si="26"/>
        <v>45277.252</v>
      </c>
      <c r="D310" s="29" t="str">
        <f t="shared" si="27"/>
        <v>vis</v>
      </c>
      <c r="E310" s="90">
        <f>VLOOKUP(C310,Active!C$21:E$967,3,FALSE)</f>
        <v>17814.987910051495</v>
      </c>
      <c r="F310" s="5" t="s">
        <v>237</v>
      </c>
      <c r="G310" s="29" t="str">
        <f t="shared" si="28"/>
        <v>45277.252</v>
      </c>
      <c r="H310" s="26">
        <f t="shared" si="29"/>
        <v>17815</v>
      </c>
      <c r="I310" s="91" t="s">
        <v>794</v>
      </c>
      <c r="J310" s="92" t="s">
        <v>795</v>
      </c>
      <c r="K310" s="91">
        <v>17815</v>
      </c>
      <c r="L310" s="91" t="s">
        <v>462</v>
      </c>
      <c r="M310" s="92" t="s">
        <v>343</v>
      </c>
      <c r="N310" s="92"/>
      <c r="O310" s="93" t="s">
        <v>445</v>
      </c>
      <c r="P310" s="93" t="s">
        <v>796</v>
      </c>
    </row>
    <row r="311" spans="1:16" ht="13.5" thickBot="1" x14ac:dyDescent="0.25">
      <c r="A311" s="26" t="str">
        <f t="shared" si="24"/>
        <v> BBS 64 </v>
      </c>
      <c r="B311" s="5" t="str">
        <f t="shared" si="25"/>
        <v>I</v>
      </c>
      <c r="C311" s="26">
        <f t="shared" si="26"/>
        <v>45288.214</v>
      </c>
      <c r="D311" s="29" t="str">
        <f t="shared" si="27"/>
        <v>vis</v>
      </c>
      <c r="E311" s="90">
        <f>VLOOKUP(C311,Active!C$21:E$967,3,FALSE)</f>
        <v>17828.984109806199</v>
      </c>
      <c r="F311" s="5" t="s">
        <v>237</v>
      </c>
      <c r="G311" s="29" t="str">
        <f t="shared" si="28"/>
        <v>45288.214</v>
      </c>
      <c r="H311" s="26">
        <f t="shared" si="29"/>
        <v>17829</v>
      </c>
      <c r="I311" s="91" t="s">
        <v>797</v>
      </c>
      <c r="J311" s="92" t="s">
        <v>798</v>
      </c>
      <c r="K311" s="91">
        <v>17829</v>
      </c>
      <c r="L311" s="91" t="s">
        <v>634</v>
      </c>
      <c r="M311" s="92" t="s">
        <v>343</v>
      </c>
      <c r="N311" s="92"/>
      <c r="O311" s="93" t="s">
        <v>445</v>
      </c>
      <c r="P311" s="93" t="s">
        <v>796</v>
      </c>
    </row>
    <row r="312" spans="1:16" ht="13.5" thickBot="1" x14ac:dyDescent="0.25">
      <c r="A312" s="26" t="str">
        <f t="shared" si="24"/>
        <v> BBS 64 </v>
      </c>
      <c r="B312" s="5" t="str">
        <f t="shared" si="25"/>
        <v>I</v>
      </c>
      <c r="C312" s="26">
        <f t="shared" si="26"/>
        <v>45295.252999999997</v>
      </c>
      <c r="D312" s="29" t="str">
        <f t="shared" si="27"/>
        <v>vis</v>
      </c>
      <c r="E312" s="90">
        <f>VLOOKUP(C312,Active!C$21:E$967,3,FALSE)</f>
        <v>17837.971452451089</v>
      </c>
      <c r="F312" s="5" t="s">
        <v>237</v>
      </c>
      <c r="G312" s="29" t="str">
        <f t="shared" si="28"/>
        <v>45295.253</v>
      </c>
      <c r="H312" s="26">
        <f t="shared" si="29"/>
        <v>17838</v>
      </c>
      <c r="I312" s="91" t="s">
        <v>799</v>
      </c>
      <c r="J312" s="92" t="s">
        <v>800</v>
      </c>
      <c r="K312" s="91">
        <v>17838</v>
      </c>
      <c r="L312" s="91" t="s">
        <v>285</v>
      </c>
      <c r="M312" s="92" t="s">
        <v>343</v>
      </c>
      <c r="N312" s="92"/>
      <c r="O312" s="93" t="s">
        <v>450</v>
      </c>
      <c r="P312" s="93" t="s">
        <v>796</v>
      </c>
    </row>
    <row r="313" spans="1:16" ht="13.5" thickBot="1" x14ac:dyDescent="0.25">
      <c r="A313" s="26" t="str">
        <f t="shared" si="24"/>
        <v> BBS 67 </v>
      </c>
      <c r="B313" s="5" t="str">
        <f t="shared" si="25"/>
        <v>I</v>
      </c>
      <c r="C313" s="26">
        <f t="shared" si="26"/>
        <v>45522.398000000001</v>
      </c>
      <c r="D313" s="29" t="str">
        <f t="shared" si="27"/>
        <v>vis</v>
      </c>
      <c r="E313" s="90">
        <f>VLOOKUP(C313,Active!C$21:E$967,3,FALSE)</f>
        <v>18127.988492524251</v>
      </c>
      <c r="F313" s="5" t="s">
        <v>237</v>
      </c>
      <c r="G313" s="29" t="str">
        <f t="shared" si="28"/>
        <v>45522.398</v>
      </c>
      <c r="H313" s="26">
        <f t="shared" si="29"/>
        <v>18128</v>
      </c>
      <c r="I313" s="91" t="s">
        <v>801</v>
      </c>
      <c r="J313" s="92" t="s">
        <v>802</v>
      </c>
      <c r="K313" s="91">
        <v>18128</v>
      </c>
      <c r="L313" s="91" t="s">
        <v>462</v>
      </c>
      <c r="M313" s="92" t="s">
        <v>343</v>
      </c>
      <c r="N313" s="92"/>
      <c r="O313" s="93" t="s">
        <v>803</v>
      </c>
      <c r="P313" s="93" t="s">
        <v>804</v>
      </c>
    </row>
    <row r="314" spans="1:16" ht="13.5" thickBot="1" x14ac:dyDescent="0.25">
      <c r="A314" s="26" t="str">
        <f t="shared" si="24"/>
        <v> BRNO 26 </v>
      </c>
      <c r="B314" s="5" t="str">
        <f t="shared" si="25"/>
        <v>I</v>
      </c>
      <c r="C314" s="26">
        <f t="shared" si="26"/>
        <v>45558.428999999996</v>
      </c>
      <c r="D314" s="29" t="str">
        <f t="shared" si="27"/>
        <v>vis</v>
      </c>
      <c r="E314" s="90">
        <f>VLOOKUP(C314,Active!C$21:E$967,3,FALSE)</f>
        <v>18173.992604306921</v>
      </c>
      <c r="F314" s="5" t="s">
        <v>237</v>
      </c>
      <c r="G314" s="29" t="str">
        <f t="shared" si="28"/>
        <v>45558.429</v>
      </c>
      <c r="H314" s="26">
        <f t="shared" si="29"/>
        <v>18174</v>
      </c>
      <c r="I314" s="91" t="s">
        <v>805</v>
      </c>
      <c r="J314" s="92" t="s">
        <v>806</v>
      </c>
      <c r="K314" s="91">
        <v>18174</v>
      </c>
      <c r="L314" s="91" t="s">
        <v>313</v>
      </c>
      <c r="M314" s="92" t="s">
        <v>343</v>
      </c>
      <c r="N314" s="92"/>
      <c r="O314" s="93" t="s">
        <v>807</v>
      </c>
      <c r="P314" s="93" t="s">
        <v>724</v>
      </c>
    </row>
    <row r="315" spans="1:16" ht="13.5" thickBot="1" x14ac:dyDescent="0.25">
      <c r="A315" s="26" t="str">
        <f t="shared" si="24"/>
        <v> BRNO 26 </v>
      </c>
      <c r="B315" s="5" t="str">
        <f t="shared" si="25"/>
        <v>I</v>
      </c>
      <c r="C315" s="26">
        <f t="shared" si="26"/>
        <v>45558.432999999997</v>
      </c>
      <c r="D315" s="29" t="str">
        <f t="shared" si="27"/>
        <v>vis</v>
      </c>
      <c r="E315" s="90">
        <f>VLOOKUP(C315,Active!C$21:E$967,3,FALSE)</f>
        <v>18173.997711477055</v>
      </c>
      <c r="F315" s="5" t="s">
        <v>237</v>
      </c>
      <c r="G315" s="29" t="str">
        <f t="shared" si="28"/>
        <v>45558.433</v>
      </c>
      <c r="H315" s="26">
        <f t="shared" si="29"/>
        <v>18174</v>
      </c>
      <c r="I315" s="91" t="s">
        <v>808</v>
      </c>
      <c r="J315" s="92" t="s">
        <v>809</v>
      </c>
      <c r="K315" s="91">
        <v>18174</v>
      </c>
      <c r="L315" s="91" t="s">
        <v>288</v>
      </c>
      <c r="M315" s="92" t="s">
        <v>343</v>
      </c>
      <c r="N315" s="92"/>
      <c r="O315" s="93" t="s">
        <v>810</v>
      </c>
      <c r="P315" s="93" t="s">
        <v>724</v>
      </c>
    </row>
    <row r="316" spans="1:16" ht="13.5" thickBot="1" x14ac:dyDescent="0.25">
      <c r="A316" s="26" t="str">
        <f t="shared" si="24"/>
        <v> BRNO 26 </v>
      </c>
      <c r="B316" s="5" t="str">
        <f t="shared" si="25"/>
        <v>I</v>
      </c>
      <c r="C316" s="26">
        <f t="shared" si="26"/>
        <v>45561.553</v>
      </c>
      <c r="D316" s="29" t="str">
        <f t="shared" si="27"/>
        <v>vis</v>
      </c>
      <c r="E316" s="90">
        <f>VLOOKUP(C316,Active!C$21:E$967,3,FALSE)</f>
        <v>18177.981304182285</v>
      </c>
      <c r="F316" s="5" t="s">
        <v>237</v>
      </c>
      <c r="G316" s="29" t="str">
        <f t="shared" si="28"/>
        <v>45561.553</v>
      </c>
      <c r="H316" s="26">
        <f t="shared" si="29"/>
        <v>18178</v>
      </c>
      <c r="I316" s="91" t="s">
        <v>811</v>
      </c>
      <c r="J316" s="92" t="s">
        <v>812</v>
      </c>
      <c r="K316" s="91">
        <v>18178</v>
      </c>
      <c r="L316" s="91" t="s">
        <v>713</v>
      </c>
      <c r="M316" s="92" t="s">
        <v>343</v>
      </c>
      <c r="N316" s="92"/>
      <c r="O316" s="93" t="s">
        <v>655</v>
      </c>
      <c r="P316" s="93" t="s">
        <v>724</v>
      </c>
    </row>
    <row r="317" spans="1:16" ht="13.5" thickBot="1" x14ac:dyDescent="0.25">
      <c r="A317" s="26" t="str">
        <f t="shared" si="24"/>
        <v> BRNO 26 </v>
      </c>
      <c r="B317" s="5" t="str">
        <f t="shared" si="25"/>
        <v>I</v>
      </c>
      <c r="C317" s="26">
        <f t="shared" si="26"/>
        <v>45562.347999999998</v>
      </c>
      <c r="D317" s="29" t="str">
        <f t="shared" si="27"/>
        <v>vis</v>
      </c>
      <c r="E317" s="90">
        <f>VLOOKUP(C317,Active!C$21:E$967,3,FALSE)</f>
        <v>18178.996354246596</v>
      </c>
      <c r="F317" s="5" t="s">
        <v>237</v>
      </c>
      <c r="G317" s="29" t="str">
        <f t="shared" si="28"/>
        <v>45562.348</v>
      </c>
      <c r="H317" s="26">
        <f t="shared" si="29"/>
        <v>18179</v>
      </c>
      <c r="I317" s="91" t="s">
        <v>813</v>
      </c>
      <c r="J317" s="92" t="s">
        <v>814</v>
      </c>
      <c r="K317" s="91">
        <v>18179</v>
      </c>
      <c r="L317" s="91" t="s">
        <v>273</v>
      </c>
      <c r="M317" s="92" t="s">
        <v>343</v>
      </c>
      <c r="N317" s="92"/>
      <c r="O317" s="93" t="s">
        <v>815</v>
      </c>
      <c r="P317" s="93" t="s">
        <v>724</v>
      </c>
    </row>
    <row r="318" spans="1:16" ht="13.5" thickBot="1" x14ac:dyDescent="0.25">
      <c r="A318" s="26" t="str">
        <f t="shared" si="24"/>
        <v> BRNO 26 </v>
      </c>
      <c r="B318" s="5" t="str">
        <f t="shared" si="25"/>
        <v>I</v>
      </c>
      <c r="C318" s="26">
        <f t="shared" si="26"/>
        <v>45576.438000000002</v>
      </c>
      <c r="D318" s="29" t="str">
        <f t="shared" si="27"/>
        <v>vis</v>
      </c>
      <c r="E318" s="90">
        <f>VLOOKUP(C318,Active!C$21:E$967,3,FALSE)</f>
        <v>18196.986361046795</v>
      </c>
      <c r="F318" s="5" t="s">
        <v>237</v>
      </c>
      <c r="G318" s="29" t="str">
        <f t="shared" si="28"/>
        <v>45576.438</v>
      </c>
      <c r="H318" s="26">
        <f t="shared" si="29"/>
        <v>18197</v>
      </c>
      <c r="I318" s="91" t="s">
        <v>816</v>
      </c>
      <c r="J318" s="92" t="s">
        <v>817</v>
      </c>
      <c r="K318" s="91">
        <v>18197</v>
      </c>
      <c r="L318" s="91" t="s">
        <v>783</v>
      </c>
      <c r="M318" s="92" t="s">
        <v>343</v>
      </c>
      <c r="N318" s="92"/>
      <c r="O318" s="93" t="s">
        <v>818</v>
      </c>
      <c r="P318" s="93" t="s">
        <v>724</v>
      </c>
    </row>
    <row r="319" spans="1:16" ht="13.5" thickBot="1" x14ac:dyDescent="0.25">
      <c r="A319" s="26" t="str">
        <f t="shared" si="24"/>
        <v> BBS 68 </v>
      </c>
      <c r="B319" s="5" t="str">
        <f t="shared" si="25"/>
        <v>I</v>
      </c>
      <c r="C319" s="26">
        <f t="shared" si="26"/>
        <v>45580.349000000002</v>
      </c>
      <c r="D319" s="29" t="str">
        <f t="shared" si="27"/>
        <v>vis</v>
      </c>
      <c r="E319" s="90">
        <f>VLOOKUP(C319,Active!C$21:E$967,3,FALSE)</f>
        <v>18201.979896646197</v>
      </c>
      <c r="F319" s="5" t="s">
        <v>237</v>
      </c>
      <c r="G319" s="29" t="str">
        <f t="shared" si="28"/>
        <v>45580.349</v>
      </c>
      <c r="H319" s="26">
        <f t="shared" si="29"/>
        <v>18202</v>
      </c>
      <c r="I319" s="91" t="s">
        <v>819</v>
      </c>
      <c r="J319" s="92" t="s">
        <v>820</v>
      </c>
      <c r="K319" s="91">
        <v>18202</v>
      </c>
      <c r="L319" s="91" t="s">
        <v>821</v>
      </c>
      <c r="M319" s="92" t="s">
        <v>343</v>
      </c>
      <c r="N319" s="92"/>
      <c r="O319" s="93" t="s">
        <v>450</v>
      </c>
      <c r="P319" s="93" t="s">
        <v>822</v>
      </c>
    </row>
    <row r="320" spans="1:16" ht="13.5" thickBot="1" x14ac:dyDescent="0.25">
      <c r="A320" s="26" t="str">
        <f t="shared" si="24"/>
        <v> BRNO 26 </v>
      </c>
      <c r="B320" s="5" t="str">
        <f t="shared" si="25"/>
        <v>I</v>
      </c>
      <c r="C320" s="26">
        <f t="shared" si="26"/>
        <v>45587.402000000002</v>
      </c>
      <c r="D320" s="29" t="str">
        <f t="shared" si="27"/>
        <v>vis</v>
      </c>
      <c r="E320" s="90">
        <f>VLOOKUP(C320,Active!C$21:E$967,3,FALSE)</f>
        <v>18210.985114386567</v>
      </c>
      <c r="F320" s="5" t="s">
        <v>237</v>
      </c>
      <c r="G320" s="29" t="str">
        <f t="shared" si="28"/>
        <v>45587.402</v>
      </c>
      <c r="H320" s="26">
        <f t="shared" si="29"/>
        <v>18211</v>
      </c>
      <c r="I320" s="91" t="s">
        <v>825</v>
      </c>
      <c r="J320" s="92" t="s">
        <v>826</v>
      </c>
      <c r="K320" s="91">
        <v>18211</v>
      </c>
      <c r="L320" s="91" t="s">
        <v>634</v>
      </c>
      <c r="M320" s="92" t="s">
        <v>343</v>
      </c>
      <c r="N320" s="92"/>
      <c r="O320" s="93" t="s">
        <v>815</v>
      </c>
      <c r="P320" s="93" t="s">
        <v>724</v>
      </c>
    </row>
    <row r="321" spans="1:16" ht="13.5" thickBot="1" x14ac:dyDescent="0.25">
      <c r="A321" s="26" t="str">
        <f t="shared" si="24"/>
        <v> BBS 68 </v>
      </c>
      <c r="B321" s="5" t="str">
        <f t="shared" si="25"/>
        <v>I</v>
      </c>
      <c r="C321" s="26">
        <f t="shared" si="26"/>
        <v>45602.281999999999</v>
      </c>
      <c r="D321" s="29" t="str">
        <f t="shared" si="27"/>
        <v>vis</v>
      </c>
      <c r="E321" s="90">
        <f>VLOOKUP(C321,Active!C$21:E$967,3,FALSE)</f>
        <v>18229.983787288402</v>
      </c>
      <c r="F321" s="5" t="s">
        <v>237</v>
      </c>
      <c r="G321" s="29" t="str">
        <f t="shared" si="28"/>
        <v>45602.282</v>
      </c>
      <c r="H321" s="26">
        <f t="shared" si="29"/>
        <v>18230</v>
      </c>
      <c r="I321" s="91" t="s">
        <v>827</v>
      </c>
      <c r="J321" s="92" t="s">
        <v>828</v>
      </c>
      <c r="K321" s="91">
        <v>18230</v>
      </c>
      <c r="L321" s="91" t="s">
        <v>683</v>
      </c>
      <c r="M321" s="92" t="s">
        <v>343</v>
      </c>
      <c r="N321" s="92"/>
      <c r="O321" s="93" t="s">
        <v>403</v>
      </c>
      <c r="P321" s="93" t="s">
        <v>822</v>
      </c>
    </row>
    <row r="322" spans="1:16" ht="13.5" thickBot="1" x14ac:dyDescent="0.25">
      <c r="A322" s="26" t="str">
        <f t="shared" si="24"/>
        <v> BBS 68 </v>
      </c>
      <c r="B322" s="5" t="str">
        <f t="shared" si="25"/>
        <v>I</v>
      </c>
      <c r="C322" s="26">
        <f t="shared" si="26"/>
        <v>45602.288999999997</v>
      </c>
      <c r="D322" s="29" t="str">
        <f t="shared" si="27"/>
        <v>vis</v>
      </c>
      <c r="E322" s="90">
        <f>VLOOKUP(C322,Active!C$21:E$967,3,FALSE)</f>
        <v>18229.992724836135</v>
      </c>
      <c r="F322" s="5" t="s">
        <v>237</v>
      </c>
      <c r="G322" s="29" t="str">
        <f t="shared" si="28"/>
        <v>45602.289</v>
      </c>
      <c r="H322" s="26">
        <f t="shared" si="29"/>
        <v>18230</v>
      </c>
      <c r="I322" s="91" t="s">
        <v>829</v>
      </c>
      <c r="J322" s="92" t="s">
        <v>830</v>
      </c>
      <c r="K322" s="91">
        <v>18230</v>
      </c>
      <c r="L322" s="91" t="s">
        <v>313</v>
      </c>
      <c r="M322" s="92" t="s">
        <v>343</v>
      </c>
      <c r="N322" s="92"/>
      <c r="O322" s="93" t="s">
        <v>445</v>
      </c>
      <c r="P322" s="93" t="s">
        <v>822</v>
      </c>
    </row>
    <row r="323" spans="1:16" ht="13.5" thickBot="1" x14ac:dyDescent="0.25">
      <c r="A323" s="26" t="str">
        <f t="shared" si="24"/>
        <v> BBS 68 </v>
      </c>
      <c r="B323" s="5" t="str">
        <f t="shared" si="25"/>
        <v>I</v>
      </c>
      <c r="C323" s="26">
        <f t="shared" si="26"/>
        <v>45602.29</v>
      </c>
      <c r="D323" s="29" t="str">
        <f t="shared" si="27"/>
        <v>vis</v>
      </c>
      <c r="E323" s="90">
        <f>VLOOKUP(C323,Active!C$21:E$967,3,FALSE)</f>
        <v>18229.994001628675</v>
      </c>
      <c r="F323" s="5" t="s">
        <v>237</v>
      </c>
      <c r="G323" s="29" t="str">
        <f t="shared" si="28"/>
        <v>45602.290</v>
      </c>
      <c r="H323" s="26">
        <f t="shared" si="29"/>
        <v>18230</v>
      </c>
      <c r="I323" s="91" t="s">
        <v>831</v>
      </c>
      <c r="J323" s="92" t="s">
        <v>832</v>
      </c>
      <c r="K323" s="91">
        <v>18230</v>
      </c>
      <c r="L323" s="91" t="s">
        <v>365</v>
      </c>
      <c r="M323" s="92" t="s">
        <v>343</v>
      </c>
      <c r="N323" s="92"/>
      <c r="O323" s="93" t="s">
        <v>767</v>
      </c>
      <c r="P323" s="93" t="s">
        <v>822</v>
      </c>
    </row>
    <row r="324" spans="1:16" ht="13.5" thickBot="1" x14ac:dyDescent="0.25">
      <c r="A324" s="26" t="str">
        <f t="shared" si="24"/>
        <v> BRNO 26 </v>
      </c>
      <c r="B324" s="5" t="str">
        <f t="shared" si="25"/>
        <v>I</v>
      </c>
      <c r="C324" s="26">
        <f t="shared" si="26"/>
        <v>45609.336000000003</v>
      </c>
      <c r="D324" s="29" t="str">
        <f t="shared" si="27"/>
        <v>vis</v>
      </c>
      <c r="E324" s="90">
        <f>VLOOKUP(C324,Active!C$21:E$967,3,FALSE)</f>
        <v>18238.990281821309</v>
      </c>
      <c r="F324" s="5" t="s">
        <v>237</v>
      </c>
      <c r="G324" s="29" t="str">
        <f t="shared" si="28"/>
        <v>45609.336</v>
      </c>
      <c r="H324" s="26">
        <f t="shared" si="29"/>
        <v>18239</v>
      </c>
      <c r="I324" s="91" t="s">
        <v>833</v>
      </c>
      <c r="J324" s="92" t="s">
        <v>834</v>
      </c>
      <c r="K324" s="91">
        <v>18239</v>
      </c>
      <c r="L324" s="91" t="s">
        <v>449</v>
      </c>
      <c r="M324" s="92" t="s">
        <v>343</v>
      </c>
      <c r="N324" s="92"/>
      <c r="O324" s="93" t="s">
        <v>815</v>
      </c>
      <c r="P324" s="93" t="s">
        <v>724</v>
      </c>
    </row>
    <row r="325" spans="1:16" ht="13.5" thickBot="1" x14ac:dyDescent="0.25">
      <c r="A325" s="26" t="str">
        <f t="shared" si="24"/>
        <v> BRNO 26 </v>
      </c>
      <c r="B325" s="5" t="str">
        <f t="shared" si="25"/>
        <v>I</v>
      </c>
      <c r="C325" s="26">
        <f t="shared" si="26"/>
        <v>45609.337</v>
      </c>
      <c r="D325" s="29" t="str">
        <f t="shared" si="27"/>
        <v>vis</v>
      </c>
      <c r="E325" s="90">
        <f>VLOOKUP(C325,Active!C$21:E$967,3,FALSE)</f>
        <v>18238.991558613838</v>
      </c>
      <c r="F325" s="5" t="s">
        <v>237</v>
      </c>
      <c r="G325" s="29" t="str">
        <f t="shared" si="28"/>
        <v>45609.337</v>
      </c>
      <c r="H325" s="26">
        <f t="shared" si="29"/>
        <v>18239</v>
      </c>
      <c r="I325" s="91" t="s">
        <v>835</v>
      </c>
      <c r="J325" s="92" t="s">
        <v>836</v>
      </c>
      <c r="K325" s="91">
        <v>18239</v>
      </c>
      <c r="L325" s="91" t="s">
        <v>330</v>
      </c>
      <c r="M325" s="92" t="s">
        <v>343</v>
      </c>
      <c r="N325" s="92"/>
      <c r="O325" s="93" t="s">
        <v>742</v>
      </c>
      <c r="P325" s="93" t="s">
        <v>724</v>
      </c>
    </row>
    <row r="326" spans="1:16" ht="13.5" thickBot="1" x14ac:dyDescent="0.25">
      <c r="A326" s="26" t="str">
        <f t="shared" si="24"/>
        <v> BRNO 26 </v>
      </c>
      <c r="B326" s="5" t="str">
        <f t="shared" si="25"/>
        <v>I</v>
      </c>
      <c r="C326" s="26">
        <f t="shared" si="26"/>
        <v>45609.339</v>
      </c>
      <c r="D326" s="29" t="str">
        <f t="shared" si="27"/>
        <v>vis</v>
      </c>
      <c r="E326" s="90">
        <f>VLOOKUP(C326,Active!C$21:E$967,3,FALSE)</f>
        <v>18238.994112198907</v>
      </c>
      <c r="F326" s="5" t="s">
        <v>237</v>
      </c>
      <c r="G326" s="29" t="str">
        <f t="shared" si="28"/>
        <v>45609.339</v>
      </c>
      <c r="H326" s="26">
        <f t="shared" si="29"/>
        <v>18239</v>
      </c>
      <c r="I326" s="91" t="s">
        <v>837</v>
      </c>
      <c r="J326" s="92" t="s">
        <v>838</v>
      </c>
      <c r="K326" s="91">
        <v>18239</v>
      </c>
      <c r="L326" s="91" t="s">
        <v>365</v>
      </c>
      <c r="M326" s="92" t="s">
        <v>343</v>
      </c>
      <c r="N326" s="92"/>
      <c r="O326" s="93" t="s">
        <v>655</v>
      </c>
      <c r="P326" s="93" t="s">
        <v>724</v>
      </c>
    </row>
    <row r="327" spans="1:16" ht="13.5" thickBot="1" x14ac:dyDescent="0.25">
      <c r="A327" s="26" t="str">
        <f t="shared" si="24"/>
        <v> BRNO 26 </v>
      </c>
      <c r="B327" s="5" t="str">
        <f t="shared" si="25"/>
        <v>I</v>
      </c>
      <c r="C327" s="26">
        <f t="shared" si="26"/>
        <v>45609.34</v>
      </c>
      <c r="D327" s="29" t="str">
        <f t="shared" si="27"/>
        <v>vis</v>
      </c>
      <c r="E327" s="90">
        <f>VLOOKUP(C327,Active!C$21:E$967,3,FALSE)</f>
        <v>18238.995388991436</v>
      </c>
      <c r="F327" s="5" t="s">
        <v>237</v>
      </c>
      <c r="G327" s="29" t="str">
        <f t="shared" si="28"/>
        <v>45609.340</v>
      </c>
      <c r="H327" s="26">
        <f t="shared" si="29"/>
        <v>18239</v>
      </c>
      <c r="I327" s="91" t="s">
        <v>839</v>
      </c>
      <c r="J327" s="92" t="s">
        <v>840</v>
      </c>
      <c r="K327" s="91">
        <v>18239</v>
      </c>
      <c r="L327" s="91" t="s">
        <v>357</v>
      </c>
      <c r="M327" s="92" t="s">
        <v>343</v>
      </c>
      <c r="N327" s="92"/>
      <c r="O327" s="93" t="s">
        <v>841</v>
      </c>
      <c r="P327" s="93" t="s">
        <v>724</v>
      </c>
    </row>
    <row r="328" spans="1:16" ht="13.5" thickBot="1" x14ac:dyDescent="0.25">
      <c r="A328" s="26" t="str">
        <f t="shared" si="24"/>
        <v> BBS 69 </v>
      </c>
      <c r="B328" s="5" t="str">
        <f t="shared" si="25"/>
        <v>I</v>
      </c>
      <c r="C328" s="26">
        <f t="shared" si="26"/>
        <v>45615.601000000002</v>
      </c>
      <c r="D328" s="29" t="str">
        <f t="shared" si="27"/>
        <v>vis</v>
      </c>
      <c r="E328" s="90">
        <f>VLOOKUP(C328,Active!C$21:E$967,3,FALSE)</f>
        <v>18246.989387045101</v>
      </c>
      <c r="F328" s="5" t="s">
        <v>237</v>
      </c>
      <c r="G328" s="29" t="str">
        <f t="shared" si="28"/>
        <v>45615.601</v>
      </c>
      <c r="H328" s="26">
        <f t="shared" si="29"/>
        <v>18247</v>
      </c>
      <c r="I328" s="91" t="s">
        <v>842</v>
      </c>
      <c r="J328" s="92" t="s">
        <v>843</v>
      </c>
      <c r="K328" s="91">
        <v>18247</v>
      </c>
      <c r="L328" s="91" t="s">
        <v>449</v>
      </c>
      <c r="M328" s="92" t="s">
        <v>343</v>
      </c>
      <c r="N328" s="92"/>
      <c r="O328" s="93" t="s">
        <v>844</v>
      </c>
      <c r="P328" s="93" t="s">
        <v>845</v>
      </c>
    </row>
    <row r="329" spans="1:16" ht="13.5" thickBot="1" x14ac:dyDescent="0.25">
      <c r="A329" s="26" t="str">
        <f t="shared" si="24"/>
        <v> BBS 69 </v>
      </c>
      <c r="B329" s="5" t="str">
        <f t="shared" si="25"/>
        <v>I</v>
      </c>
      <c r="C329" s="26">
        <f t="shared" si="26"/>
        <v>45642.231</v>
      </c>
      <c r="D329" s="29" t="str">
        <f t="shared" si="27"/>
        <v>vis</v>
      </c>
      <c r="E329" s="90">
        <f>VLOOKUP(C329,Active!C$21:E$967,3,FALSE)</f>
        <v>18280.990372218217</v>
      </c>
      <c r="F329" s="5" t="s">
        <v>237</v>
      </c>
      <c r="G329" s="29" t="str">
        <f t="shared" si="28"/>
        <v>45642.231</v>
      </c>
      <c r="H329" s="26">
        <f t="shared" si="29"/>
        <v>18281</v>
      </c>
      <c r="I329" s="91" t="s">
        <v>848</v>
      </c>
      <c r="J329" s="92" t="s">
        <v>849</v>
      </c>
      <c r="K329" s="91">
        <v>18281</v>
      </c>
      <c r="L329" s="91" t="s">
        <v>449</v>
      </c>
      <c r="M329" s="92" t="s">
        <v>343</v>
      </c>
      <c r="N329" s="92"/>
      <c r="O329" s="93" t="s">
        <v>403</v>
      </c>
      <c r="P329" s="93" t="s">
        <v>845</v>
      </c>
    </row>
    <row r="330" spans="1:16" ht="13.5" thickBot="1" x14ac:dyDescent="0.25">
      <c r="A330" s="26" t="str">
        <f t="shared" si="24"/>
        <v> BRNO 27 </v>
      </c>
      <c r="B330" s="5" t="str">
        <f t="shared" si="25"/>
        <v>I</v>
      </c>
      <c r="C330" s="26">
        <f t="shared" si="26"/>
        <v>45890.493999999999</v>
      </c>
      <c r="D330" s="29" t="str">
        <f t="shared" si="27"/>
        <v>vis</v>
      </c>
      <c r="E330" s="90">
        <f>VLOOKUP(C330,Active!C$21:E$967,3,FALSE)</f>
        <v>18597.970717018594</v>
      </c>
      <c r="F330" s="5" t="s">
        <v>237</v>
      </c>
      <c r="G330" s="29" t="str">
        <f t="shared" si="28"/>
        <v>45890.494</v>
      </c>
      <c r="H330" s="26">
        <f t="shared" si="29"/>
        <v>18598</v>
      </c>
      <c r="I330" s="91" t="s">
        <v>850</v>
      </c>
      <c r="J330" s="92" t="s">
        <v>851</v>
      </c>
      <c r="K330" s="91">
        <v>18598</v>
      </c>
      <c r="L330" s="91" t="s">
        <v>852</v>
      </c>
      <c r="M330" s="92" t="s">
        <v>343</v>
      </c>
      <c r="N330" s="92"/>
      <c r="O330" s="93" t="s">
        <v>658</v>
      </c>
      <c r="P330" s="93" t="s">
        <v>853</v>
      </c>
    </row>
    <row r="331" spans="1:16" ht="13.5" thickBot="1" x14ac:dyDescent="0.25">
      <c r="A331" s="26" t="str">
        <f t="shared" ref="A331:A394" si="30">P331</f>
        <v> BRNO 27 </v>
      </c>
      <c r="B331" s="5" t="str">
        <f t="shared" ref="B331:B394" si="31">IF(H331=INT(H331),"I","II")</f>
        <v>I</v>
      </c>
      <c r="C331" s="26">
        <f t="shared" ref="C331:C394" si="32">1*G331</f>
        <v>45890.497000000003</v>
      </c>
      <c r="D331" s="29" t="str">
        <f t="shared" ref="D331:D394" si="33">VLOOKUP(F331,I$1:J$5,2,FALSE)</f>
        <v>vis</v>
      </c>
      <c r="E331" s="90">
        <f>VLOOKUP(C331,Active!C$21:E$967,3,FALSE)</f>
        <v>18597.974547396199</v>
      </c>
      <c r="F331" s="5" t="s">
        <v>237</v>
      </c>
      <c r="G331" s="29" t="str">
        <f t="shared" ref="G331:G394" si="34">MID(I331,3,LEN(I331)-3)</f>
        <v>45890.497</v>
      </c>
      <c r="H331" s="26">
        <f t="shared" ref="H331:H394" si="35">1*K331</f>
        <v>18598</v>
      </c>
      <c r="I331" s="91" t="s">
        <v>854</v>
      </c>
      <c r="J331" s="92" t="s">
        <v>855</v>
      </c>
      <c r="K331" s="91">
        <v>18598</v>
      </c>
      <c r="L331" s="91" t="s">
        <v>374</v>
      </c>
      <c r="M331" s="92" t="s">
        <v>343</v>
      </c>
      <c r="N331" s="92"/>
      <c r="O331" s="93" t="s">
        <v>723</v>
      </c>
      <c r="P331" s="93" t="s">
        <v>853</v>
      </c>
    </row>
    <row r="332" spans="1:16" ht="13.5" thickBot="1" x14ac:dyDescent="0.25">
      <c r="A332" s="26" t="str">
        <f t="shared" si="30"/>
        <v> BRNO 27 </v>
      </c>
      <c r="B332" s="5" t="str">
        <f t="shared" si="31"/>
        <v>I</v>
      </c>
      <c r="C332" s="26">
        <f t="shared" si="32"/>
        <v>45912.436999999998</v>
      </c>
      <c r="D332" s="29" t="str">
        <f t="shared" si="33"/>
        <v>vis</v>
      </c>
      <c r="E332" s="90">
        <f>VLOOKUP(C332,Active!C$21:E$967,3,FALSE)</f>
        <v>18625.987375586137</v>
      </c>
      <c r="F332" s="5" t="s">
        <v>237</v>
      </c>
      <c r="G332" s="29" t="str">
        <f t="shared" si="34"/>
        <v>45912.437</v>
      </c>
      <c r="H332" s="26">
        <f t="shared" si="35"/>
        <v>18626</v>
      </c>
      <c r="I332" s="91" t="s">
        <v>858</v>
      </c>
      <c r="J332" s="92" t="s">
        <v>859</v>
      </c>
      <c r="K332" s="91">
        <v>18626</v>
      </c>
      <c r="L332" s="91" t="s">
        <v>697</v>
      </c>
      <c r="M332" s="92" t="s">
        <v>343</v>
      </c>
      <c r="N332" s="92"/>
      <c r="O332" s="93" t="s">
        <v>818</v>
      </c>
      <c r="P332" s="93" t="s">
        <v>853</v>
      </c>
    </row>
    <row r="333" spans="1:16" ht="13.5" thickBot="1" x14ac:dyDescent="0.25">
      <c r="A333" s="26" t="str">
        <f t="shared" si="30"/>
        <v> BRNO 27 </v>
      </c>
      <c r="B333" s="5" t="str">
        <f t="shared" si="31"/>
        <v>I</v>
      </c>
      <c r="C333" s="26">
        <f t="shared" si="32"/>
        <v>45912.436999999998</v>
      </c>
      <c r="D333" s="29" t="str">
        <f t="shared" si="33"/>
        <v>vis</v>
      </c>
      <c r="E333" s="90">
        <f>VLOOKUP(C333,Active!C$21:E$967,3,FALSE)</f>
        <v>18625.987375586137</v>
      </c>
      <c r="F333" s="5" t="s">
        <v>237</v>
      </c>
      <c r="G333" s="29" t="str">
        <f t="shared" si="34"/>
        <v>45912.437</v>
      </c>
      <c r="H333" s="26">
        <f t="shared" si="35"/>
        <v>18626</v>
      </c>
      <c r="I333" s="91" t="s">
        <v>858</v>
      </c>
      <c r="J333" s="92" t="s">
        <v>859</v>
      </c>
      <c r="K333" s="91">
        <v>18626</v>
      </c>
      <c r="L333" s="91" t="s">
        <v>697</v>
      </c>
      <c r="M333" s="92" t="s">
        <v>343</v>
      </c>
      <c r="N333" s="92"/>
      <c r="O333" s="93" t="s">
        <v>841</v>
      </c>
      <c r="P333" s="93" t="s">
        <v>853</v>
      </c>
    </row>
    <row r="334" spans="1:16" ht="13.5" thickBot="1" x14ac:dyDescent="0.25">
      <c r="A334" s="26" t="str">
        <f t="shared" si="30"/>
        <v> BRNO 27 </v>
      </c>
      <c r="B334" s="5" t="str">
        <f t="shared" si="31"/>
        <v>I</v>
      </c>
      <c r="C334" s="26">
        <f t="shared" si="32"/>
        <v>45912.442000000003</v>
      </c>
      <c r="D334" s="29" t="str">
        <f t="shared" si="33"/>
        <v>vis</v>
      </c>
      <c r="E334" s="90">
        <f>VLOOKUP(C334,Active!C$21:E$967,3,FALSE)</f>
        <v>18625.993759548812</v>
      </c>
      <c r="F334" s="5" t="s">
        <v>237</v>
      </c>
      <c r="G334" s="29" t="str">
        <f t="shared" si="34"/>
        <v>45912.442</v>
      </c>
      <c r="H334" s="26">
        <f t="shared" si="35"/>
        <v>18626</v>
      </c>
      <c r="I334" s="91" t="s">
        <v>860</v>
      </c>
      <c r="J334" s="92" t="s">
        <v>861</v>
      </c>
      <c r="K334" s="91">
        <v>18626</v>
      </c>
      <c r="L334" s="91" t="s">
        <v>365</v>
      </c>
      <c r="M334" s="92" t="s">
        <v>343</v>
      </c>
      <c r="N334" s="92"/>
      <c r="O334" s="93" t="s">
        <v>862</v>
      </c>
      <c r="P334" s="93" t="s">
        <v>853</v>
      </c>
    </row>
    <row r="335" spans="1:16" ht="13.5" thickBot="1" x14ac:dyDescent="0.25">
      <c r="A335" s="26" t="str">
        <f t="shared" si="30"/>
        <v> BRNO 27 </v>
      </c>
      <c r="B335" s="5" t="str">
        <f t="shared" si="31"/>
        <v>I</v>
      </c>
      <c r="C335" s="26">
        <f t="shared" si="32"/>
        <v>45912.446000000004</v>
      </c>
      <c r="D335" s="29" t="str">
        <f t="shared" si="33"/>
        <v>vis</v>
      </c>
      <c r="E335" s="90">
        <f>VLOOKUP(C335,Active!C$21:E$967,3,FALSE)</f>
        <v>18625.99886671895</v>
      </c>
      <c r="F335" s="5" t="s">
        <v>237</v>
      </c>
      <c r="G335" s="29" t="str">
        <f t="shared" si="34"/>
        <v>45912.446</v>
      </c>
      <c r="H335" s="26">
        <f t="shared" si="35"/>
        <v>18626</v>
      </c>
      <c r="I335" s="91" t="s">
        <v>863</v>
      </c>
      <c r="J335" s="92" t="s">
        <v>864</v>
      </c>
      <c r="K335" s="91">
        <v>18626</v>
      </c>
      <c r="L335" s="91" t="s">
        <v>354</v>
      </c>
      <c r="M335" s="92" t="s">
        <v>343</v>
      </c>
      <c r="N335" s="92"/>
      <c r="O335" s="93" t="s">
        <v>865</v>
      </c>
      <c r="P335" s="93" t="s">
        <v>853</v>
      </c>
    </row>
    <row r="336" spans="1:16" ht="13.5" thickBot="1" x14ac:dyDescent="0.25">
      <c r="A336" s="26" t="str">
        <f t="shared" si="30"/>
        <v> BBS 73/100 </v>
      </c>
      <c r="B336" s="5" t="str">
        <f t="shared" si="31"/>
        <v>I</v>
      </c>
      <c r="C336" s="26">
        <f t="shared" si="32"/>
        <v>45915.59</v>
      </c>
      <c r="D336" s="29" t="str">
        <f t="shared" si="33"/>
        <v>vis</v>
      </c>
      <c r="E336" s="90">
        <f>VLOOKUP(C336,Active!C$21:E$967,3,FALSE)</f>
        <v>18630.013102444973</v>
      </c>
      <c r="F336" s="5" t="s">
        <v>237</v>
      </c>
      <c r="G336" s="29" t="str">
        <f t="shared" si="34"/>
        <v>45915.590</v>
      </c>
      <c r="H336" s="26">
        <f t="shared" si="35"/>
        <v>18630</v>
      </c>
      <c r="I336" s="91" t="s">
        <v>866</v>
      </c>
      <c r="J336" s="92" t="s">
        <v>867</v>
      </c>
      <c r="K336" s="91">
        <v>18630</v>
      </c>
      <c r="L336" s="91" t="s">
        <v>868</v>
      </c>
      <c r="M336" s="92" t="s">
        <v>343</v>
      </c>
      <c r="N336" s="92"/>
      <c r="O336" s="93" t="s">
        <v>403</v>
      </c>
      <c r="P336" s="93" t="s">
        <v>869</v>
      </c>
    </row>
    <row r="337" spans="1:16" ht="13.5" thickBot="1" x14ac:dyDescent="0.25">
      <c r="A337" s="26" t="str">
        <f t="shared" si="30"/>
        <v> BBS 73 </v>
      </c>
      <c r="B337" s="5" t="str">
        <f t="shared" si="31"/>
        <v>I</v>
      </c>
      <c r="C337" s="26">
        <f t="shared" si="32"/>
        <v>45934.366999999998</v>
      </c>
      <c r="D337" s="29" t="str">
        <f t="shared" si="33"/>
        <v>vis</v>
      </c>
      <c r="E337" s="90">
        <f>VLOOKUP(C337,Active!C$21:E$967,3,FALSE)</f>
        <v>18653.987435850748</v>
      </c>
      <c r="F337" s="5" t="s">
        <v>237</v>
      </c>
      <c r="G337" s="29" t="str">
        <f t="shared" si="34"/>
        <v>45934.367</v>
      </c>
      <c r="H337" s="26">
        <f t="shared" si="35"/>
        <v>18654</v>
      </c>
      <c r="I337" s="91" t="s">
        <v>870</v>
      </c>
      <c r="J337" s="92" t="s">
        <v>871</v>
      </c>
      <c r="K337" s="91">
        <v>18654</v>
      </c>
      <c r="L337" s="91" t="s">
        <v>697</v>
      </c>
      <c r="M337" s="92" t="s">
        <v>343</v>
      </c>
      <c r="N337" s="92"/>
      <c r="O337" s="93" t="s">
        <v>445</v>
      </c>
      <c r="P337" s="93" t="s">
        <v>872</v>
      </c>
    </row>
    <row r="338" spans="1:16" ht="13.5" thickBot="1" x14ac:dyDescent="0.25">
      <c r="A338" s="26" t="str">
        <f t="shared" si="30"/>
        <v> BRNO 27 </v>
      </c>
      <c r="B338" s="5" t="str">
        <f t="shared" si="31"/>
        <v>I</v>
      </c>
      <c r="C338" s="26">
        <f t="shared" si="32"/>
        <v>45937.502</v>
      </c>
      <c r="D338" s="29" t="str">
        <f t="shared" si="33"/>
        <v>vis</v>
      </c>
      <c r="E338" s="90">
        <f>VLOOKUP(C338,Active!C$21:E$967,3,FALSE)</f>
        <v>18657.99018044398</v>
      </c>
      <c r="F338" s="5" t="s">
        <v>237</v>
      </c>
      <c r="G338" s="29" t="str">
        <f t="shared" si="34"/>
        <v>45937.502</v>
      </c>
      <c r="H338" s="26">
        <f t="shared" si="35"/>
        <v>18658</v>
      </c>
      <c r="I338" s="91" t="s">
        <v>873</v>
      </c>
      <c r="J338" s="92" t="s">
        <v>874</v>
      </c>
      <c r="K338" s="91">
        <v>18658</v>
      </c>
      <c r="L338" s="91" t="s">
        <v>449</v>
      </c>
      <c r="M338" s="92" t="s">
        <v>343</v>
      </c>
      <c r="N338" s="92"/>
      <c r="O338" s="93" t="s">
        <v>875</v>
      </c>
      <c r="P338" s="93" t="s">
        <v>853</v>
      </c>
    </row>
    <row r="339" spans="1:16" ht="13.5" thickBot="1" x14ac:dyDescent="0.25">
      <c r="A339" s="26" t="str">
        <f t="shared" si="30"/>
        <v> BRNO 27 </v>
      </c>
      <c r="B339" s="5" t="str">
        <f t="shared" si="31"/>
        <v>I</v>
      </c>
      <c r="C339" s="26">
        <f t="shared" si="32"/>
        <v>45941.411</v>
      </c>
      <c r="D339" s="29" t="str">
        <f t="shared" si="33"/>
        <v>vis</v>
      </c>
      <c r="E339" s="90">
        <f>VLOOKUP(C339,Active!C$21:E$967,3,FALSE)</f>
        <v>18662.981162458313</v>
      </c>
      <c r="F339" s="5" t="s">
        <v>237</v>
      </c>
      <c r="G339" s="29" t="str">
        <f t="shared" si="34"/>
        <v>45941.411</v>
      </c>
      <c r="H339" s="26">
        <f t="shared" si="35"/>
        <v>18663</v>
      </c>
      <c r="I339" s="91" t="s">
        <v>876</v>
      </c>
      <c r="J339" s="92" t="s">
        <v>877</v>
      </c>
      <c r="K339" s="91">
        <v>18663</v>
      </c>
      <c r="L339" s="91" t="s">
        <v>713</v>
      </c>
      <c r="M339" s="92" t="s">
        <v>343</v>
      </c>
      <c r="N339" s="92"/>
      <c r="O339" s="93" t="s">
        <v>878</v>
      </c>
      <c r="P339" s="93" t="s">
        <v>853</v>
      </c>
    </row>
    <row r="340" spans="1:16" ht="13.5" thickBot="1" x14ac:dyDescent="0.25">
      <c r="A340" s="26" t="str">
        <f t="shared" si="30"/>
        <v> BBS 73 </v>
      </c>
      <c r="B340" s="5" t="str">
        <f t="shared" si="31"/>
        <v>I</v>
      </c>
      <c r="C340" s="26">
        <f t="shared" si="32"/>
        <v>45941.415000000001</v>
      </c>
      <c r="D340" s="29" t="str">
        <f t="shared" si="33"/>
        <v>vis</v>
      </c>
      <c r="E340" s="90">
        <f>VLOOKUP(C340,Active!C$21:E$967,3,FALSE)</f>
        <v>18662.986269628451</v>
      </c>
      <c r="F340" s="5" t="s">
        <v>237</v>
      </c>
      <c r="G340" s="29" t="str">
        <f t="shared" si="34"/>
        <v>45941.415</v>
      </c>
      <c r="H340" s="26">
        <f t="shared" si="35"/>
        <v>18663</v>
      </c>
      <c r="I340" s="91" t="s">
        <v>879</v>
      </c>
      <c r="J340" s="92" t="s">
        <v>880</v>
      </c>
      <c r="K340" s="91">
        <v>18663</v>
      </c>
      <c r="L340" s="91" t="s">
        <v>783</v>
      </c>
      <c r="M340" s="92" t="s">
        <v>343</v>
      </c>
      <c r="N340" s="92"/>
      <c r="O340" s="93" t="s">
        <v>445</v>
      </c>
      <c r="P340" s="93" t="s">
        <v>872</v>
      </c>
    </row>
    <row r="341" spans="1:16" ht="13.5" thickBot="1" x14ac:dyDescent="0.25">
      <c r="A341" s="26" t="str">
        <f t="shared" si="30"/>
        <v> BRNO 27 </v>
      </c>
      <c r="B341" s="5" t="str">
        <f t="shared" si="31"/>
        <v>I</v>
      </c>
      <c r="C341" s="26">
        <f t="shared" si="32"/>
        <v>45944.552000000003</v>
      </c>
      <c r="D341" s="29" t="str">
        <f t="shared" si="33"/>
        <v>vis</v>
      </c>
      <c r="E341" s="90">
        <f>VLOOKUP(C341,Active!C$21:E$967,3,FALSE)</f>
        <v>18666.991567806752</v>
      </c>
      <c r="F341" s="5" t="s">
        <v>237</v>
      </c>
      <c r="G341" s="29" t="str">
        <f t="shared" si="34"/>
        <v>45944.552</v>
      </c>
      <c r="H341" s="26">
        <f t="shared" si="35"/>
        <v>18667</v>
      </c>
      <c r="I341" s="91" t="s">
        <v>881</v>
      </c>
      <c r="J341" s="92" t="s">
        <v>882</v>
      </c>
      <c r="K341" s="91">
        <v>18667</v>
      </c>
      <c r="L341" s="91" t="s">
        <v>330</v>
      </c>
      <c r="M341" s="92" t="s">
        <v>343</v>
      </c>
      <c r="N341" s="92"/>
      <c r="O341" s="93" t="s">
        <v>815</v>
      </c>
      <c r="P341" s="93" t="s">
        <v>853</v>
      </c>
    </row>
    <row r="342" spans="1:16" ht="13.5" thickBot="1" x14ac:dyDescent="0.25">
      <c r="A342" s="26" t="str">
        <f t="shared" si="30"/>
        <v> BBS 74 </v>
      </c>
      <c r="B342" s="5" t="str">
        <f t="shared" si="31"/>
        <v>I</v>
      </c>
      <c r="C342" s="26">
        <f t="shared" si="32"/>
        <v>45974.300999999999</v>
      </c>
      <c r="D342" s="29" t="str">
        <f t="shared" si="33"/>
        <v>vis</v>
      </c>
      <c r="E342" s="90">
        <f>VLOOKUP(C342,Active!C$21:E$967,3,FALSE)</f>
        <v>18704.974868892554</v>
      </c>
      <c r="F342" s="5" t="s">
        <v>237</v>
      </c>
      <c r="G342" s="29" t="str">
        <f t="shared" si="34"/>
        <v>45974.301</v>
      </c>
      <c r="H342" s="26">
        <f t="shared" si="35"/>
        <v>18705</v>
      </c>
      <c r="I342" s="91" t="s">
        <v>886</v>
      </c>
      <c r="J342" s="92" t="s">
        <v>887</v>
      </c>
      <c r="K342" s="91">
        <v>18705</v>
      </c>
      <c r="L342" s="91" t="s">
        <v>374</v>
      </c>
      <c r="M342" s="92" t="s">
        <v>343</v>
      </c>
      <c r="N342" s="92"/>
      <c r="O342" s="93" t="s">
        <v>767</v>
      </c>
      <c r="P342" s="93" t="s">
        <v>888</v>
      </c>
    </row>
    <row r="343" spans="1:16" ht="13.5" thickBot="1" x14ac:dyDescent="0.25">
      <c r="A343" s="26" t="str">
        <f t="shared" si="30"/>
        <v> BBS 74 </v>
      </c>
      <c r="B343" s="5" t="str">
        <f t="shared" si="31"/>
        <v>I</v>
      </c>
      <c r="C343" s="26">
        <f t="shared" si="32"/>
        <v>46003.281000000003</v>
      </c>
      <c r="D343" s="29" t="str">
        <f t="shared" si="33"/>
        <v>vis</v>
      </c>
      <c r="E343" s="90">
        <f>VLOOKUP(C343,Active!C$21:E$967,3,FALSE)</f>
        <v>18741.976316519933</v>
      </c>
      <c r="F343" s="5" t="s">
        <v>237</v>
      </c>
      <c r="G343" s="29" t="str">
        <f t="shared" si="34"/>
        <v>46003.281</v>
      </c>
      <c r="H343" s="26">
        <f t="shared" si="35"/>
        <v>18742</v>
      </c>
      <c r="I343" s="91" t="s">
        <v>891</v>
      </c>
      <c r="J343" s="92" t="s">
        <v>892</v>
      </c>
      <c r="K343" s="91">
        <v>18742</v>
      </c>
      <c r="L343" s="91" t="s">
        <v>322</v>
      </c>
      <c r="M343" s="92" t="s">
        <v>343</v>
      </c>
      <c r="N343" s="92"/>
      <c r="O343" s="93" t="s">
        <v>450</v>
      </c>
      <c r="P343" s="93" t="s">
        <v>888</v>
      </c>
    </row>
    <row r="344" spans="1:16" ht="13.5" thickBot="1" x14ac:dyDescent="0.25">
      <c r="A344" s="26" t="str">
        <f t="shared" si="30"/>
        <v> BBS 74 </v>
      </c>
      <c r="B344" s="5" t="str">
        <f t="shared" si="31"/>
        <v>I</v>
      </c>
      <c r="C344" s="26">
        <f t="shared" si="32"/>
        <v>46003.288</v>
      </c>
      <c r="D344" s="29" t="str">
        <f t="shared" si="33"/>
        <v>vis</v>
      </c>
      <c r="E344" s="90">
        <f>VLOOKUP(C344,Active!C$21:E$967,3,FALSE)</f>
        <v>18741.985254067666</v>
      </c>
      <c r="F344" s="5" t="s">
        <v>237</v>
      </c>
      <c r="G344" s="29" t="str">
        <f t="shared" si="34"/>
        <v>46003.288</v>
      </c>
      <c r="H344" s="26">
        <f t="shared" si="35"/>
        <v>18742</v>
      </c>
      <c r="I344" s="91" t="s">
        <v>893</v>
      </c>
      <c r="J344" s="92" t="s">
        <v>894</v>
      </c>
      <c r="K344" s="91">
        <v>18742</v>
      </c>
      <c r="L344" s="91" t="s">
        <v>634</v>
      </c>
      <c r="M344" s="92" t="s">
        <v>343</v>
      </c>
      <c r="N344" s="92"/>
      <c r="O344" s="93" t="s">
        <v>445</v>
      </c>
      <c r="P344" s="93" t="s">
        <v>888</v>
      </c>
    </row>
    <row r="345" spans="1:16" ht="13.5" thickBot="1" x14ac:dyDescent="0.25">
      <c r="A345" s="26" t="str">
        <f t="shared" si="30"/>
        <v> BBS 74 </v>
      </c>
      <c r="B345" s="5" t="str">
        <f t="shared" si="31"/>
        <v>I</v>
      </c>
      <c r="C345" s="26">
        <f t="shared" si="32"/>
        <v>46032.267999999996</v>
      </c>
      <c r="D345" s="29" t="str">
        <f t="shared" si="33"/>
        <v>vis</v>
      </c>
      <c r="E345" s="90">
        <f>VLOOKUP(C345,Active!C$21:E$967,3,FALSE)</f>
        <v>18778.986701695037</v>
      </c>
      <c r="F345" s="5" t="s">
        <v>237</v>
      </c>
      <c r="G345" s="29" t="str">
        <f t="shared" si="34"/>
        <v>46032.268</v>
      </c>
      <c r="H345" s="26">
        <f t="shared" si="35"/>
        <v>18779</v>
      </c>
      <c r="I345" s="91" t="s">
        <v>899</v>
      </c>
      <c r="J345" s="92" t="s">
        <v>900</v>
      </c>
      <c r="K345" s="91">
        <v>18779</v>
      </c>
      <c r="L345" s="91" t="s">
        <v>697</v>
      </c>
      <c r="M345" s="92" t="s">
        <v>343</v>
      </c>
      <c r="N345" s="92"/>
      <c r="O345" s="93" t="s">
        <v>767</v>
      </c>
      <c r="P345" s="93" t="s">
        <v>888</v>
      </c>
    </row>
    <row r="346" spans="1:16" ht="13.5" thickBot="1" x14ac:dyDescent="0.25">
      <c r="A346" s="26" t="str">
        <f t="shared" si="30"/>
        <v> BBS 75 </v>
      </c>
      <c r="B346" s="5" t="str">
        <f t="shared" si="31"/>
        <v>I</v>
      </c>
      <c r="C346" s="26">
        <f t="shared" si="32"/>
        <v>46039.303</v>
      </c>
      <c r="D346" s="29" t="str">
        <f t="shared" si="33"/>
        <v>vis</v>
      </c>
      <c r="E346" s="90">
        <f>VLOOKUP(C346,Active!C$21:E$967,3,FALSE)</f>
        <v>18787.968937169804</v>
      </c>
      <c r="F346" s="5" t="s">
        <v>237</v>
      </c>
      <c r="G346" s="29" t="str">
        <f t="shared" si="34"/>
        <v>46039.303</v>
      </c>
      <c r="H346" s="26">
        <f t="shared" si="35"/>
        <v>18788</v>
      </c>
      <c r="I346" s="91" t="s">
        <v>903</v>
      </c>
      <c r="J346" s="92" t="s">
        <v>904</v>
      </c>
      <c r="K346" s="91">
        <v>18788</v>
      </c>
      <c r="L346" s="91" t="s">
        <v>905</v>
      </c>
      <c r="M346" s="92" t="s">
        <v>343</v>
      </c>
      <c r="N346" s="92"/>
      <c r="O346" s="93" t="s">
        <v>450</v>
      </c>
      <c r="P346" s="93" t="s">
        <v>906</v>
      </c>
    </row>
    <row r="347" spans="1:16" ht="13.5" thickBot="1" x14ac:dyDescent="0.25">
      <c r="A347" s="26" t="str">
        <f t="shared" si="30"/>
        <v> BBS 77 </v>
      </c>
      <c r="B347" s="5" t="str">
        <f t="shared" si="31"/>
        <v>I</v>
      </c>
      <c r="C347" s="26">
        <f t="shared" si="32"/>
        <v>46259.394</v>
      </c>
      <c r="D347" s="29" t="str">
        <f t="shared" si="33"/>
        <v>vis</v>
      </c>
      <c r="E347" s="90">
        <f>VLOOKUP(C347,Active!C$21:E$967,3,FALSE)</f>
        <v>19068.979482710056</v>
      </c>
      <c r="F347" s="5" t="s">
        <v>237</v>
      </c>
      <c r="G347" s="29" t="str">
        <f t="shared" si="34"/>
        <v>46259.394</v>
      </c>
      <c r="H347" s="26">
        <f t="shared" si="35"/>
        <v>19069</v>
      </c>
      <c r="I347" s="91" t="s">
        <v>909</v>
      </c>
      <c r="J347" s="92" t="s">
        <v>910</v>
      </c>
      <c r="K347" s="91">
        <v>19069</v>
      </c>
      <c r="L347" s="91" t="s">
        <v>821</v>
      </c>
      <c r="M347" s="92" t="s">
        <v>343</v>
      </c>
      <c r="N347" s="92"/>
      <c r="O347" s="93" t="s">
        <v>445</v>
      </c>
      <c r="P347" s="93" t="s">
        <v>911</v>
      </c>
    </row>
    <row r="348" spans="1:16" ht="13.5" thickBot="1" x14ac:dyDescent="0.25">
      <c r="A348" s="26" t="str">
        <f t="shared" si="30"/>
        <v> BRNO 27 </v>
      </c>
      <c r="B348" s="5" t="str">
        <f t="shared" si="31"/>
        <v>I</v>
      </c>
      <c r="C348" s="26">
        <f t="shared" si="32"/>
        <v>46266.446000000004</v>
      </c>
      <c r="D348" s="29" t="str">
        <f t="shared" si="33"/>
        <v>vis</v>
      </c>
      <c r="E348" s="90">
        <f>VLOOKUP(C348,Active!C$21:E$967,3,FALSE)</f>
        <v>19077.983423657894</v>
      </c>
      <c r="F348" s="5" t="s">
        <v>237</v>
      </c>
      <c r="G348" s="29" t="str">
        <f t="shared" si="34"/>
        <v>46266.446</v>
      </c>
      <c r="H348" s="26">
        <f t="shared" si="35"/>
        <v>19078</v>
      </c>
      <c r="I348" s="91" t="s">
        <v>912</v>
      </c>
      <c r="J348" s="92" t="s">
        <v>913</v>
      </c>
      <c r="K348" s="91">
        <v>19078</v>
      </c>
      <c r="L348" s="91" t="s">
        <v>683</v>
      </c>
      <c r="M348" s="92" t="s">
        <v>343</v>
      </c>
      <c r="N348" s="92"/>
      <c r="O348" s="93" t="s">
        <v>815</v>
      </c>
      <c r="P348" s="93" t="s">
        <v>853</v>
      </c>
    </row>
    <row r="349" spans="1:16" ht="13.5" thickBot="1" x14ac:dyDescent="0.25">
      <c r="A349" s="26" t="str">
        <f t="shared" si="30"/>
        <v> BRNO 27 </v>
      </c>
      <c r="B349" s="5" t="str">
        <f t="shared" si="31"/>
        <v>I</v>
      </c>
      <c r="C349" s="26">
        <f t="shared" si="32"/>
        <v>46266.455000000002</v>
      </c>
      <c r="D349" s="29" t="str">
        <f t="shared" si="33"/>
        <v>vis</v>
      </c>
      <c r="E349" s="90">
        <f>VLOOKUP(C349,Active!C$21:E$967,3,FALSE)</f>
        <v>19077.994914790695</v>
      </c>
      <c r="F349" s="5" t="s">
        <v>237</v>
      </c>
      <c r="G349" s="29" t="str">
        <f t="shared" si="34"/>
        <v>46266.455</v>
      </c>
      <c r="H349" s="26">
        <f t="shared" si="35"/>
        <v>19078</v>
      </c>
      <c r="I349" s="91" t="s">
        <v>914</v>
      </c>
      <c r="J349" s="92" t="s">
        <v>915</v>
      </c>
      <c r="K349" s="91">
        <v>19078</v>
      </c>
      <c r="L349" s="91" t="s">
        <v>357</v>
      </c>
      <c r="M349" s="92" t="s">
        <v>343</v>
      </c>
      <c r="N349" s="92"/>
      <c r="O349" s="93" t="s">
        <v>658</v>
      </c>
      <c r="P349" s="93" t="s">
        <v>853</v>
      </c>
    </row>
    <row r="350" spans="1:16" ht="13.5" thickBot="1" x14ac:dyDescent="0.25">
      <c r="A350" s="26" t="str">
        <f t="shared" si="30"/>
        <v> BRNO 27 </v>
      </c>
      <c r="B350" s="5" t="str">
        <f t="shared" si="31"/>
        <v>I</v>
      </c>
      <c r="C350" s="26">
        <f t="shared" si="32"/>
        <v>46266.468000000001</v>
      </c>
      <c r="D350" s="29" t="str">
        <f t="shared" si="33"/>
        <v>vis</v>
      </c>
      <c r="E350" s="90">
        <f>VLOOKUP(C350,Active!C$21:E$967,3,FALSE)</f>
        <v>19078.011513093632</v>
      </c>
      <c r="F350" s="5" t="s">
        <v>237</v>
      </c>
      <c r="G350" s="29" t="str">
        <f t="shared" si="34"/>
        <v>46266.468</v>
      </c>
      <c r="H350" s="26">
        <f t="shared" si="35"/>
        <v>19078</v>
      </c>
      <c r="I350" s="91" t="s">
        <v>916</v>
      </c>
      <c r="J350" s="92" t="s">
        <v>917</v>
      </c>
      <c r="K350" s="91">
        <v>19078</v>
      </c>
      <c r="L350" s="91" t="s">
        <v>918</v>
      </c>
      <c r="M350" s="92" t="s">
        <v>343</v>
      </c>
      <c r="N350" s="92"/>
      <c r="O350" s="93" t="s">
        <v>919</v>
      </c>
      <c r="P350" s="93" t="s">
        <v>853</v>
      </c>
    </row>
    <row r="351" spans="1:16" ht="13.5" thickBot="1" x14ac:dyDescent="0.25">
      <c r="A351" s="26" t="str">
        <f t="shared" si="30"/>
        <v> BBS 78 </v>
      </c>
      <c r="B351" s="5" t="str">
        <f t="shared" si="31"/>
        <v>I</v>
      </c>
      <c r="C351" s="26">
        <f t="shared" si="32"/>
        <v>46291.506999999998</v>
      </c>
      <c r="D351" s="29" t="str">
        <f t="shared" si="33"/>
        <v>vis</v>
      </c>
      <c r="E351" s="90">
        <f>VLOOKUP(C351,Active!C$21:E$967,3,FALSE)</f>
        <v>19109.981121345591</v>
      </c>
      <c r="F351" s="5" t="s">
        <v>237</v>
      </c>
      <c r="G351" s="29" t="str">
        <f t="shared" si="34"/>
        <v>46291.507</v>
      </c>
      <c r="H351" s="26">
        <f t="shared" si="35"/>
        <v>19110</v>
      </c>
      <c r="I351" s="91" t="s">
        <v>923</v>
      </c>
      <c r="J351" s="92" t="s">
        <v>924</v>
      </c>
      <c r="K351" s="91">
        <v>19110</v>
      </c>
      <c r="L351" s="91" t="s">
        <v>713</v>
      </c>
      <c r="M351" s="92" t="s">
        <v>343</v>
      </c>
      <c r="N351" s="92"/>
      <c r="O351" s="93" t="s">
        <v>925</v>
      </c>
      <c r="P351" s="93" t="s">
        <v>926</v>
      </c>
    </row>
    <row r="352" spans="1:16" ht="13.5" thickBot="1" x14ac:dyDescent="0.25">
      <c r="A352" s="26" t="str">
        <f t="shared" si="30"/>
        <v> BRNO 27 </v>
      </c>
      <c r="B352" s="5" t="str">
        <f t="shared" si="31"/>
        <v>I</v>
      </c>
      <c r="C352" s="26">
        <f t="shared" si="32"/>
        <v>46291.506999999998</v>
      </c>
      <c r="D352" s="29" t="str">
        <f t="shared" si="33"/>
        <v>vis</v>
      </c>
      <c r="E352" s="90">
        <f>VLOOKUP(C352,Active!C$21:E$967,3,FALSE)</f>
        <v>19109.981121345591</v>
      </c>
      <c r="F352" s="5" t="s">
        <v>237</v>
      </c>
      <c r="G352" s="29" t="str">
        <f t="shared" si="34"/>
        <v>46291.507</v>
      </c>
      <c r="H352" s="26">
        <f t="shared" si="35"/>
        <v>19110</v>
      </c>
      <c r="I352" s="91" t="s">
        <v>923</v>
      </c>
      <c r="J352" s="92" t="s">
        <v>924</v>
      </c>
      <c r="K352" s="91">
        <v>19110</v>
      </c>
      <c r="L352" s="91" t="s">
        <v>713</v>
      </c>
      <c r="M352" s="92" t="s">
        <v>343</v>
      </c>
      <c r="N352" s="92"/>
      <c r="O352" s="93" t="s">
        <v>927</v>
      </c>
      <c r="P352" s="93" t="s">
        <v>853</v>
      </c>
    </row>
    <row r="353" spans="1:16" ht="13.5" thickBot="1" x14ac:dyDescent="0.25">
      <c r="A353" s="26" t="str">
        <f t="shared" si="30"/>
        <v> BBS 78 </v>
      </c>
      <c r="B353" s="5" t="str">
        <f t="shared" si="31"/>
        <v>I</v>
      </c>
      <c r="C353" s="26">
        <f t="shared" si="32"/>
        <v>46295.424200000001</v>
      </c>
      <c r="D353" s="29" t="str">
        <f t="shared" si="33"/>
        <v>vis</v>
      </c>
      <c r="E353" s="90">
        <f>VLOOKUP(C353,Active!C$21:E$967,3,FALSE)</f>
        <v>19114.982573058707</v>
      </c>
      <c r="F353" s="5" t="s">
        <v>237</v>
      </c>
      <c r="G353" s="29" t="str">
        <f t="shared" si="34"/>
        <v>46295.4242</v>
      </c>
      <c r="H353" s="26">
        <f t="shared" si="35"/>
        <v>19115</v>
      </c>
      <c r="I353" s="91" t="s">
        <v>928</v>
      </c>
      <c r="J353" s="92" t="s">
        <v>929</v>
      </c>
      <c r="K353" s="91">
        <v>19115</v>
      </c>
      <c r="L353" s="91" t="s">
        <v>930</v>
      </c>
      <c r="M353" s="92" t="s">
        <v>375</v>
      </c>
      <c r="N353" s="92" t="s">
        <v>376</v>
      </c>
      <c r="O353" s="93" t="s">
        <v>370</v>
      </c>
      <c r="P353" s="93" t="s">
        <v>926</v>
      </c>
    </row>
    <row r="354" spans="1:16" ht="13.5" thickBot="1" x14ac:dyDescent="0.25">
      <c r="A354" s="26" t="str">
        <f t="shared" si="30"/>
        <v> BRNO 27 </v>
      </c>
      <c r="B354" s="5" t="str">
        <f t="shared" si="31"/>
        <v>I</v>
      </c>
      <c r="C354" s="26">
        <f t="shared" si="32"/>
        <v>46302.474999999999</v>
      </c>
      <c r="D354" s="29" t="str">
        <f t="shared" si="33"/>
        <v>vis</v>
      </c>
      <c r="E354" s="90">
        <f>VLOOKUP(C354,Active!C$21:E$967,3,FALSE)</f>
        <v>19123.984981855498</v>
      </c>
      <c r="F354" s="5" t="s">
        <v>237</v>
      </c>
      <c r="G354" s="29" t="str">
        <f t="shared" si="34"/>
        <v>46302.475</v>
      </c>
      <c r="H354" s="26">
        <f t="shared" si="35"/>
        <v>19124</v>
      </c>
      <c r="I354" s="91" t="s">
        <v>931</v>
      </c>
      <c r="J354" s="92" t="s">
        <v>932</v>
      </c>
      <c r="K354" s="91">
        <v>19124</v>
      </c>
      <c r="L354" s="91" t="s">
        <v>634</v>
      </c>
      <c r="M354" s="92" t="s">
        <v>343</v>
      </c>
      <c r="N354" s="92"/>
      <c r="O354" s="93" t="s">
        <v>933</v>
      </c>
      <c r="P354" s="93" t="s">
        <v>853</v>
      </c>
    </row>
    <row r="355" spans="1:16" ht="13.5" thickBot="1" x14ac:dyDescent="0.25">
      <c r="A355" s="26" t="str">
        <f t="shared" si="30"/>
        <v> BBS 78 </v>
      </c>
      <c r="B355" s="5" t="str">
        <f t="shared" si="31"/>
        <v>I</v>
      </c>
      <c r="C355" s="26">
        <f t="shared" si="32"/>
        <v>46328.317000000003</v>
      </c>
      <c r="D355" s="29" t="str">
        <f t="shared" si="33"/>
        <v>vis</v>
      </c>
      <c r="E355" s="90">
        <f>VLOOKUP(C355,Active!C$21:E$967,3,FALSE)</f>
        <v>19156.979854512047</v>
      </c>
      <c r="F355" s="5" t="s">
        <v>237</v>
      </c>
      <c r="G355" s="29" t="str">
        <f t="shared" si="34"/>
        <v>46328.317</v>
      </c>
      <c r="H355" s="26">
        <f t="shared" si="35"/>
        <v>19157</v>
      </c>
      <c r="I355" s="91" t="s">
        <v>934</v>
      </c>
      <c r="J355" s="92" t="s">
        <v>935</v>
      </c>
      <c r="K355" s="91">
        <v>19157</v>
      </c>
      <c r="L355" s="91" t="s">
        <v>821</v>
      </c>
      <c r="M355" s="92" t="s">
        <v>343</v>
      </c>
      <c r="N355" s="92"/>
      <c r="O355" s="93" t="s">
        <v>925</v>
      </c>
      <c r="P355" s="93" t="s">
        <v>926</v>
      </c>
    </row>
    <row r="356" spans="1:16" ht="13.5" thickBot="1" x14ac:dyDescent="0.25">
      <c r="A356" s="26" t="str">
        <f t="shared" si="30"/>
        <v> BBS 78 </v>
      </c>
      <c r="B356" s="5" t="str">
        <f t="shared" si="31"/>
        <v>I</v>
      </c>
      <c r="C356" s="26">
        <f t="shared" si="32"/>
        <v>46328.319000000003</v>
      </c>
      <c r="D356" s="29" t="str">
        <f t="shared" si="33"/>
        <v>vis</v>
      </c>
      <c r="E356" s="90">
        <f>VLOOKUP(C356,Active!C$21:E$967,3,FALSE)</f>
        <v>19156.982408097112</v>
      </c>
      <c r="F356" s="5" t="s">
        <v>237</v>
      </c>
      <c r="G356" s="29" t="str">
        <f t="shared" si="34"/>
        <v>46328.319</v>
      </c>
      <c r="H356" s="26">
        <f t="shared" si="35"/>
        <v>19157</v>
      </c>
      <c r="I356" s="91" t="s">
        <v>936</v>
      </c>
      <c r="J356" s="92" t="s">
        <v>937</v>
      </c>
      <c r="K356" s="91">
        <v>19157</v>
      </c>
      <c r="L356" s="91" t="s">
        <v>277</v>
      </c>
      <c r="M356" s="92" t="s">
        <v>343</v>
      </c>
      <c r="N356" s="92"/>
      <c r="O356" s="93" t="s">
        <v>445</v>
      </c>
      <c r="P356" s="93" t="s">
        <v>926</v>
      </c>
    </row>
    <row r="357" spans="1:16" ht="13.5" thickBot="1" x14ac:dyDescent="0.25">
      <c r="A357" s="26" t="str">
        <f t="shared" si="30"/>
        <v> BBS 78 </v>
      </c>
      <c r="B357" s="5" t="str">
        <f t="shared" si="31"/>
        <v>I</v>
      </c>
      <c r="C357" s="26">
        <f t="shared" si="32"/>
        <v>46331.451999999997</v>
      </c>
      <c r="D357" s="29" t="str">
        <f t="shared" si="33"/>
        <v>vis</v>
      </c>
      <c r="E357" s="90">
        <f>VLOOKUP(C357,Active!C$21:E$967,3,FALSE)</f>
        <v>19160.982599105268</v>
      </c>
      <c r="F357" s="5" t="s">
        <v>237</v>
      </c>
      <c r="G357" s="29" t="str">
        <f t="shared" si="34"/>
        <v>46331.452</v>
      </c>
      <c r="H357" s="26">
        <f t="shared" si="35"/>
        <v>19161</v>
      </c>
      <c r="I357" s="91" t="s">
        <v>938</v>
      </c>
      <c r="J357" s="92" t="s">
        <v>939</v>
      </c>
      <c r="K357" s="91">
        <v>19161</v>
      </c>
      <c r="L357" s="91" t="s">
        <v>277</v>
      </c>
      <c r="M357" s="92" t="s">
        <v>343</v>
      </c>
      <c r="N357" s="92"/>
      <c r="O357" s="93" t="s">
        <v>445</v>
      </c>
      <c r="P357" s="93" t="s">
        <v>926</v>
      </c>
    </row>
    <row r="358" spans="1:16" ht="13.5" thickBot="1" x14ac:dyDescent="0.25">
      <c r="A358" s="26" t="str">
        <f t="shared" si="30"/>
        <v> BBS 78 </v>
      </c>
      <c r="B358" s="5" t="str">
        <f t="shared" si="31"/>
        <v>I</v>
      </c>
      <c r="C358" s="26">
        <f t="shared" si="32"/>
        <v>46339.284</v>
      </c>
      <c r="D358" s="29" t="str">
        <f t="shared" si="33"/>
        <v>vis</v>
      </c>
      <c r="E358" s="90">
        <f>VLOOKUP(C358,Active!C$21:E$967,3,FALSE)</f>
        <v>19170.982438229414</v>
      </c>
      <c r="F358" s="5" t="s">
        <v>237</v>
      </c>
      <c r="G358" s="29" t="str">
        <f t="shared" si="34"/>
        <v>46339.284</v>
      </c>
      <c r="H358" s="26">
        <f t="shared" si="35"/>
        <v>19171</v>
      </c>
      <c r="I358" s="91" t="s">
        <v>942</v>
      </c>
      <c r="J358" s="92" t="s">
        <v>943</v>
      </c>
      <c r="K358" s="91">
        <v>19171</v>
      </c>
      <c r="L358" s="91" t="s">
        <v>277</v>
      </c>
      <c r="M358" s="92" t="s">
        <v>343</v>
      </c>
      <c r="N358" s="92"/>
      <c r="O358" s="93" t="s">
        <v>925</v>
      </c>
      <c r="P358" s="93" t="s">
        <v>926</v>
      </c>
    </row>
    <row r="359" spans="1:16" ht="13.5" thickBot="1" x14ac:dyDescent="0.25">
      <c r="A359" s="26" t="str">
        <f t="shared" si="30"/>
        <v> BBS 78 </v>
      </c>
      <c r="B359" s="5" t="str">
        <f t="shared" si="31"/>
        <v>I</v>
      </c>
      <c r="C359" s="26">
        <f t="shared" si="32"/>
        <v>46346.332999999999</v>
      </c>
      <c r="D359" s="29" t="str">
        <f t="shared" si="33"/>
        <v>vis</v>
      </c>
      <c r="E359" s="90">
        <f>VLOOKUP(C359,Active!C$21:E$967,3,FALSE)</f>
        <v>19179.982548799646</v>
      </c>
      <c r="F359" s="5" t="s">
        <v>237</v>
      </c>
      <c r="G359" s="29" t="str">
        <f t="shared" si="34"/>
        <v>46346.333</v>
      </c>
      <c r="H359" s="26">
        <f t="shared" si="35"/>
        <v>19180</v>
      </c>
      <c r="I359" s="91" t="s">
        <v>944</v>
      </c>
      <c r="J359" s="92" t="s">
        <v>945</v>
      </c>
      <c r="K359" s="91">
        <v>19180</v>
      </c>
      <c r="L359" s="91" t="s">
        <v>277</v>
      </c>
      <c r="M359" s="92" t="s">
        <v>343</v>
      </c>
      <c r="N359" s="92"/>
      <c r="O359" s="93" t="s">
        <v>445</v>
      </c>
      <c r="P359" s="93" t="s">
        <v>926</v>
      </c>
    </row>
    <row r="360" spans="1:16" ht="13.5" thickBot="1" x14ac:dyDescent="0.25">
      <c r="A360" s="26" t="str">
        <f t="shared" si="30"/>
        <v> BBS 81 </v>
      </c>
      <c r="B360" s="5" t="str">
        <f t="shared" si="31"/>
        <v>I</v>
      </c>
      <c r="C360" s="26">
        <f t="shared" si="32"/>
        <v>46591.468000000001</v>
      </c>
      <c r="D360" s="29" t="str">
        <f t="shared" si="33"/>
        <v>vis</v>
      </c>
      <c r="E360" s="90">
        <f>VLOOKUP(C360,Active!C$21:E$967,3,FALSE)</f>
        <v>19492.969086554531</v>
      </c>
      <c r="F360" s="5" t="s">
        <v>237</v>
      </c>
      <c r="G360" s="29" t="str">
        <f t="shared" si="34"/>
        <v>46591.468</v>
      </c>
      <c r="H360" s="26">
        <f t="shared" si="35"/>
        <v>19493</v>
      </c>
      <c r="I360" s="91" t="s">
        <v>948</v>
      </c>
      <c r="J360" s="92" t="s">
        <v>949</v>
      </c>
      <c r="K360" s="91">
        <v>19493</v>
      </c>
      <c r="L360" s="91" t="s">
        <v>905</v>
      </c>
      <c r="M360" s="92" t="s">
        <v>343</v>
      </c>
      <c r="N360" s="92"/>
      <c r="O360" s="93" t="s">
        <v>767</v>
      </c>
      <c r="P360" s="93" t="s">
        <v>950</v>
      </c>
    </row>
    <row r="361" spans="1:16" ht="13.5" thickBot="1" x14ac:dyDescent="0.25">
      <c r="A361" s="26" t="str">
        <f t="shared" si="30"/>
        <v> BRNO 28 </v>
      </c>
      <c r="B361" s="5" t="str">
        <f t="shared" si="31"/>
        <v>I</v>
      </c>
      <c r="C361" s="26">
        <f t="shared" si="32"/>
        <v>46627.497000000003</v>
      </c>
      <c r="D361" s="29" t="str">
        <f t="shared" si="33"/>
        <v>vis</v>
      </c>
      <c r="E361" s="90">
        <f>VLOOKUP(C361,Active!C$21:E$967,3,FALSE)</f>
        <v>19538.970644752142</v>
      </c>
      <c r="F361" s="5" t="s">
        <v>237</v>
      </c>
      <c r="G361" s="29" t="str">
        <f t="shared" si="34"/>
        <v>46627.497</v>
      </c>
      <c r="H361" s="26">
        <f t="shared" si="35"/>
        <v>19539</v>
      </c>
      <c r="I361" s="91" t="s">
        <v>951</v>
      </c>
      <c r="J361" s="92" t="s">
        <v>952</v>
      </c>
      <c r="K361" s="91">
        <v>19539</v>
      </c>
      <c r="L361" s="91" t="s">
        <v>852</v>
      </c>
      <c r="M361" s="92" t="s">
        <v>343</v>
      </c>
      <c r="N361" s="92"/>
      <c r="O361" s="93" t="s">
        <v>953</v>
      </c>
      <c r="P361" s="93" t="s">
        <v>954</v>
      </c>
    </row>
    <row r="362" spans="1:16" ht="13.5" thickBot="1" x14ac:dyDescent="0.25">
      <c r="A362" s="26" t="str">
        <f t="shared" si="30"/>
        <v> BRNO 28 </v>
      </c>
      <c r="B362" s="5" t="str">
        <f t="shared" si="31"/>
        <v>I</v>
      </c>
      <c r="C362" s="26">
        <f t="shared" si="32"/>
        <v>46645.536999999997</v>
      </c>
      <c r="D362" s="29" t="str">
        <f t="shared" si="33"/>
        <v>vis</v>
      </c>
      <c r="E362" s="90">
        <f>VLOOKUP(C362,Active!C$21:E$967,3,FALSE)</f>
        <v>19562.003982060545</v>
      </c>
      <c r="F362" s="5" t="s">
        <v>237</v>
      </c>
      <c r="G362" s="29" t="str">
        <f t="shared" si="34"/>
        <v>46645.537</v>
      </c>
      <c r="H362" s="26">
        <f t="shared" si="35"/>
        <v>19562</v>
      </c>
      <c r="I362" s="91" t="s">
        <v>955</v>
      </c>
      <c r="J362" s="92" t="s">
        <v>956</v>
      </c>
      <c r="K362" s="91">
        <v>19562</v>
      </c>
      <c r="L362" s="91" t="s">
        <v>348</v>
      </c>
      <c r="M362" s="92" t="s">
        <v>343</v>
      </c>
      <c r="N362" s="92"/>
      <c r="O362" s="93" t="s">
        <v>957</v>
      </c>
      <c r="P362" s="93" t="s">
        <v>954</v>
      </c>
    </row>
    <row r="363" spans="1:16" ht="13.5" thickBot="1" x14ac:dyDescent="0.25">
      <c r="A363" s="26" t="str">
        <f t="shared" si="30"/>
        <v> BRNO 28 </v>
      </c>
      <c r="B363" s="5" t="str">
        <f t="shared" si="31"/>
        <v>I</v>
      </c>
      <c r="C363" s="26">
        <f t="shared" si="32"/>
        <v>46700.353999999999</v>
      </c>
      <c r="D363" s="29" t="str">
        <f t="shared" si="33"/>
        <v>vis</v>
      </c>
      <c r="E363" s="90">
        <f>VLOOKUP(C363,Active!C$21:E$967,3,FALSE)</f>
        <v>19631.993918381799</v>
      </c>
      <c r="F363" s="5" t="s">
        <v>237</v>
      </c>
      <c r="G363" s="29" t="str">
        <f t="shared" si="34"/>
        <v>46700.354</v>
      </c>
      <c r="H363" s="26">
        <f t="shared" si="35"/>
        <v>19632</v>
      </c>
      <c r="I363" s="91" t="s">
        <v>958</v>
      </c>
      <c r="J363" s="92" t="s">
        <v>959</v>
      </c>
      <c r="K363" s="91">
        <v>19632</v>
      </c>
      <c r="L363" s="91" t="s">
        <v>365</v>
      </c>
      <c r="M363" s="92" t="s">
        <v>343</v>
      </c>
      <c r="N363" s="92"/>
      <c r="O363" s="93" t="s">
        <v>960</v>
      </c>
      <c r="P363" s="93" t="s">
        <v>954</v>
      </c>
    </row>
    <row r="364" spans="1:16" ht="13.5" thickBot="1" x14ac:dyDescent="0.25">
      <c r="A364" s="26" t="str">
        <f t="shared" si="30"/>
        <v> BBS 81 </v>
      </c>
      <c r="B364" s="5" t="str">
        <f t="shared" si="31"/>
        <v>I</v>
      </c>
      <c r="C364" s="26">
        <f t="shared" si="32"/>
        <v>46707.394999999997</v>
      </c>
      <c r="D364" s="29" t="str">
        <f t="shared" si="33"/>
        <v>vis</v>
      </c>
      <c r="E364" s="90">
        <f>VLOOKUP(C364,Active!C$21:E$967,3,FALSE)</f>
        <v>19640.983814611762</v>
      </c>
      <c r="F364" s="5" t="s">
        <v>237</v>
      </c>
      <c r="G364" s="29" t="str">
        <f t="shared" si="34"/>
        <v>46707.395</v>
      </c>
      <c r="H364" s="26">
        <f t="shared" si="35"/>
        <v>19641</v>
      </c>
      <c r="I364" s="91" t="s">
        <v>961</v>
      </c>
      <c r="J364" s="92" t="s">
        <v>962</v>
      </c>
      <c r="K364" s="91">
        <v>19641</v>
      </c>
      <c r="L364" s="91" t="s">
        <v>683</v>
      </c>
      <c r="M364" s="92" t="s">
        <v>343</v>
      </c>
      <c r="N364" s="92"/>
      <c r="O364" s="93" t="s">
        <v>445</v>
      </c>
      <c r="P364" s="93" t="s">
        <v>950</v>
      </c>
    </row>
    <row r="365" spans="1:16" ht="13.5" thickBot="1" x14ac:dyDescent="0.25">
      <c r="A365" s="26" t="str">
        <f t="shared" si="30"/>
        <v> BBS 84 </v>
      </c>
      <c r="B365" s="5" t="str">
        <f t="shared" si="31"/>
        <v>I</v>
      </c>
      <c r="C365" s="26">
        <f t="shared" si="32"/>
        <v>46988.565000000002</v>
      </c>
      <c r="D365" s="29" t="str">
        <f t="shared" si="33"/>
        <v>vis</v>
      </c>
      <c r="E365" s="90">
        <f>VLOOKUP(C365,Active!C$21:E$967,3,FALSE)</f>
        <v>19999.979571319462</v>
      </c>
      <c r="F365" s="5" t="s">
        <v>237</v>
      </c>
      <c r="G365" s="29" t="str">
        <f t="shared" si="34"/>
        <v>46988.565</v>
      </c>
      <c r="H365" s="26">
        <f t="shared" si="35"/>
        <v>20000</v>
      </c>
      <c r="I365" s="91" t="s">
        <v>967</v>
      </c>
      <c r="J365" s="92" t="s">
        <v>968</v>
      </c>
      <c r="K365" s="91">
        <v>20000</v>
      </c>
      <c r="L365" s="91" t="s">
        <v>821</v>
      </c>
      <c r="M365" s="92" t="s">
        <v>343</v>
      </c>
      <c r="N365" s="92"/>
      <c r="O365" s="93" t="s">
        <v>403</v>
      </c>
      <c r="P365" s="93" t="s">
        <v>969</v>
      </c>
    </row>
    <row r="366" spans="1:16" ht="13.5" thickBot="1" x14ac:dyDescent="0.25">
      <c r="A366" s="26" t="str">
        <f t="shared" si="30"/>
        <v> BBS 86 </v>
      </c>
      <c r="B366" s="5" t="str">
        <f t="shared" si="31"/>
        <v>I</v>
      </c>
      <c r="C366" s="26">
        <f t="shared" si="32"/>
        <v>47003.449000000001</v>
      </c>
      <c r="D366" s="29" t="str">
        <f t="shared" si="33"/>
        <v>vis</v>
      </c>
      <c r="E366" s="90">
        <f>VLOOKUP(C366,Active!C$21:E$967,3,FALSE)</f>
        <v>20018.983351391435</v>
      </c>
      <c r="F366" s="5" t="s">
        <v>237</v>
      </c>
      <c r="G366" s="29" t="str">
        <f t="shared" si="34"/>
        <v>47003.449</v>
      </c>
      <c r="H366" s="26">
        <f t="shared" si="35"/>
        <v>20019</v>
      </c>
      <c r="I366" s="91" t="s">
        <v>972</v>
      </c>
      <c r="J366" s="92" t="s">
        <v>973</v>
      </c>
      <c r="K366" s="91">
        <v>20019</v>
      </c>
      <c r="L366" s="91" t="s">
        <v>683</v>
      </c>
      <c r="M366" s="92" t="s">
        <v>343</v>
      </c>
      <c r="N366" s="92"/>
      <c r="O366" s="93" t="s">
        <v>784</v>
      </c>
      <c r="P366" s="93" t="s">
        <v>974</v>
      </c>
    </row>
    <row r="367" spans="1:16" ht="13.5" thickBot="1" x14ac:dyDescent="0.25">
      <c r="A367" s="26" t="str">
        <f t="shared" si="30"/>
        <v> BRNO 30 </v>
      </c>
      <c r="B367" s="5" t="str">
        <f t="shared" si="31"/>
        <v>I</v>
      </c>
      <c r="C367" s="26">
        <f t="shared" si="32"/>
        <v>47003.457000000002</v>
      </c>
      <c r="D367" s="29" t="str">
        <f t="shared" si="33"/>
        <v>vis</v>
      </c>
      <c r="E367" s="90">
        <f>VLOOKUP(C367,Active!C$21:E$967,3,FALSE)</f>
        <v>20018.993565731704</v>
      </c>
      <c r="F367" s="5" t="s">
        <v>237</v>
      </c>
      <c r="G367" s="29" t="str">
        <f t="shared" si="34"/>
        <v>47003.457</v>
      </c>
      <c r="H367" s="26">
        <f t="shared" si="35"/>
        <v>20019</v>
      </c>
      <c r="I367" s="91" t="s">
        <v>975</v>
      </c>
      <c r="J367" s="92" t="s">
        <v>976</v>
      </c>
      <c r="K367" s="91">
        <v>20019</v>
      </c>
      <c r="L367" s="91" t="s">
        <v>365</v>
      </c>
      <c r="M367" s="92" t="s">
        <v>343</v>
      </c>
      <c r="N367" s="92"/>
      <c r="O367" s="93" t="s">
        <v>977</v>
      </c>
      <c r="P367" s="93" t="s">
        <v>978</v>
      </c>
    </row>
    <row r="368" spans="1:16" ht="13.5" thickBot="1" x14ac:dyDescent="0.25">
      <c r="A368" s="26" t="str">
        <f t="shared" si="30"/>
        <v> BRNO 30 </v>
      </c>
      <c r="B368" s="5" t="str">
        <f t="shared" si="31"/>
        <v>I</v>
      </c>
      <c r="C368" s="26">
        <f t="shared" si="32"/>
        <v>47003.457999999999</v>
      </c>
      <c r="D368" s="29" t="str">
        <f t="shared" si="33"/>
        <v>vis</v>
      </c>
      <c r="E368" s="90">
        <f>VLOOKUP(C368,Active!C$21:E$967,3,FALSE)</f>
        <v>20018.994842524236</v>
      </c>
      <c r="F368" s="5" t="s">
        <v>237</v>
      </c>
      <c r="G368" s="29" t="str">
        <f t="shared" si="34"/>
        <v>47003.458</v>
      </c>
      <c r="H368" s="26">
        <f t="shared" si="35"/>
        <v>20019</v>
      </c>
      <c r="I368" s="91" t="s">
        <v>979</v>
      </c>
      <c r="J368" s="92" t="s">
        <v>980</v>
      </c>
      <c r="K368" s="91">
        <v>20019</v>
      </c>
      <c r="L368" s="91" t="s">
        <v>357</v>
      </c>
      <c r="M368" s="92" t="s">
        <v>343</v>
      </c>
      <c r="N368" s="92"/>
      <c r="O368" s="93" t="s">
        <v>981</v>
      </c>
      <c r="P368" s="93" t="s">
        <v>978</v>
      </c>
    </row>
    <row r="369" spans="1:16" ht="13.5" thickBot="1" x14ac:dyDescent="0.25">
      <c r="A369" s="26" t="str">
        <f t="shared" si="30"/>
        <v> BBS 86 </v>
      </c>
      <c r="B369" s="5" t="str">
        <f t="shared" si="31"/>
        <v>I</v>
      </c>
      <c r="C369" s="26">
        <f t="shared" si="32"/>
        <v>47010.500999999997</v>
      </c>
      <c r="D369" s="29" t="str">
        <f t="shared" si="33"/>
        <v>vis</v>
      </c>
      <c r="E369" s="90">
        <f>VLOOKUP(C369,Active!C$21:E$967,3,FALSE)</f>
        <v>20027.987292339261</v>
      </c>
      <c r="F369" s="5" t="s">
        <v>237</v>
      </c>
      <c r="G369" s="29" t="str">
        <f t="shared" si="34"/>
        <v>47010.501</v>
      </c>
      <c r="H369" s="26">
        <f t="shared" si="35"/>
        <v>20028</v>
      </c>
      <c r="I369" s="91" t="s">
        <v>982</v>
      </c>
      <c r="J369" s="92" t="s">
        <v>983</v>
      </c>
      <c r="K369" s="91">
        <v>20028</v>
      </c>
      <c r="L369" s="91" t="s">
        <v>697</v>
      </c>
      <c r="M369" s="92" t="s">
        <v>343</v>
      </c>
      <c r="N369" s="92"/>
      <c r="O369" s="93" t="s">
        <v>784</v>
      </c>
      <c r="P369" s="93" t="s">
        <v>974</v>
      </c>
    </row>
    <row r="370" spans="1:16" ht="13.5" thickBot="1" x14ac:dyDescent="0.25">
      <c r="A370" s="26" t="str">
        <f t="shared" si="30"/>
        <v> BBS 85 </v>
      </c>
      <c r="B370" s="5" t="str">
        <f t="shared" si="31"/>
        <v>I</v>
      </c>
      <c r="C370" s="26">
        <f t="shared" si="32"/>
        <v>47036.345000000001</v>
      </c>
      <c r="D370" s="29" t="str">
        <f t="shared" si="33"/>
        <v>vis</v>
      </c>
      <c r="E370" s="90">
        <f>VLOOKUP(C370,Active!C$21:E$967,3,FALSE)</f>
        <v>20060.984718580879</v>
      </c>
      <c r="F370" s="5" t="s">
        <v>237</v>
      </c>
      <c r="G370" s="29" t="str">
        <f t="shared" si="34"/>
        <v>47036.345</v>
      </c>
      <c r="H370" s="26">
        <f t="shared" si="35"/>
        <v>20061</v>
      </c>
      <c r="I370" s="91" t="s">
        <v>984</v>
      </c>
      <c r="J370" s="92" t="s">
        <v>985</v>
      </c>
      <c r="K370" s="91">
        <v>20061</v>
      </c>
      <c r="L370" s="91" t="s">
        <v>634</v>
      </c>
      <c r="M370" s="92" t="s">
        <v>343</v>
      </c>
      <c r="N370" s="92"/>
      <c r="O370" s="93" t="s">
        <v>445</v>
      </c>
      <c r="P370" s="93" t="s">
        <v>986</v>
      </c>
    </row>
    <row r="371" spans="1:16" ht="13.5" thickBot="1" x14ac:dyDescent="0.25">
      <c r="A371" s="26" t="str">
        <f t="shared" si="30"/>
        <v>VSB 47 </v>
      </c>
      <c r="B371" s="5" t="str">
        <f t="shared" si="31"/>
        <v>I</v>
      </c>
      <c r="C371" s="26">
        <f t="shared" si="32"/>
        <v>47037.122000000003</v>
      </c>
      <c r="D371" s="29" t="str">
        <f t="shared" si="33"/>
        <v>vis</v>
      </c>
      <c r="E371" s="90">
        <f>VLOOKUP(C371,Active!C$21:E$967,3,FALSE)</f>
        <v>20061.976786379586</v>
      </c>
      <c r="F371" s="5" t="s">
        <v>237</v>
      </c>
      <c r="G371" s="29" t="str">
        <f t="shared" si="34"/>
        <v>47037.122</v>
      </c>
      <c r="H371" s="26">
        <f t="shared" si="35"/>
        <v>20062</v>
      </c>
      <c r="I371" s="91" t="s">
        <v>987</v>
      </c>
      <c r="J371" s="92" t="s">
        <v>988</v>
      </c>
      <c r="K371" s="91">
        <v>20062</v>
      </c>
      <c r="L371" s="91" t="s">
        <v>686</v>
      </c>
      <c r="M371" s="92" t="s">
        <v>343</v>
      </c>
      <c r="N371" s="92"/>
      <c r="O371" s="93" t="s">
        <v>989</v>
      </c>
      <c r="P371" s="94" t="s">
        <v>990</v>
      </c>
    </row>
    <row r="372" spans="1:16" ht="13.5" thickBot="1" x14ac:dyDescent="0.25">
      <c r="A372" s="26" t="str">
        <f t="shared" si="30"/>
        <v> BBS 85 </v>
      </c>
      <c r="B372" s="5" t="str">
        <f t="shared" si="31"/>
        <v>I</v>
      </c>
      <c r="C372" s="26">
        <f t="shared" si="32"/>
        <v>47039.474000000002</v>
      </c>
      <c r="D372" s="29" t="str">
        <f t="shared" si="33"/>
        <v>vis</v>
      </c>
      <c r="E372" s="90">
        <f>VLOOKUP(C372,Active!C$21:E$967,3,FALSE)</f>
        <v>20064.979802418908</v>
      </c>
      <c r="F372" s="5" t="s">
        <v>237</v>
      </c>
      <c r="G372" s="29" t="str">
        <f t="shared" si="34"/>
        <v>47039.474</v>
      </c>
      <c r="H372" s="26">
        <f t="shared" si="35"/>
        <v>20065</v>
      </c>
      <c r="I372" s="91" t="s">
        <v>991</v>
      </c>
      <c r="J372" s="92" t="s">
        <v>992</v>
      </c>
      <c r="K372" s="91">
        <v>20065</v>
      </c>
      <c r="L372" s="91" t="s">
        <v>821</v>
      </c>
      <c r="M372" s="92" t="s">
        <v>343</v>
      </c>
      <c r="N372" s="92"/>
      <c r="O372" s="93" t="s">
        <v>445</v>
      </c>
      <c r="P372" s="93" t="s">
        <v>986</v>
      </c>
    </row>
    <row r="373" spans="1:16" ht="13.5" thickBot="1" x14ac:dyDescent="0.25">
      <c r="A373" s="26" t="str">
        <f t="shared" si="30"/>
        <v> BBS 87 </v>
      </c>
      <c r="B373" s="5" t="str">
        <f t="shared" si="31"/>
        <v>I</v>
      </c>
      <c r="C373" s="26">
        <f t="shared" si="32"/>
        <v>47039.487999999998</v>
      </c>
      <c r="D373" s="29" t="str">
        <f t="shared" si="33"/>
        <v>vis</v>
      </c>
      <c r="E373" s="90">
        <f>VLOOKUP(C373,Active!C$21:E$967,3,FALSE)</f>
        <v>20064.997677514377</v>
      </c>
      <c r="F373" s="5" t="s">
        <v>237</v>
      </c>
      <c r="G373" s="29" t="str">
        <f t="shared" si="34"/>
        <v>47039.488</v>
      </c>
      <c r="H373" s="26">
        <f t="shared" si="35"/>
        <v>20065</v>
      </c>
      <c r="I373" s="91" t="s">
        <v>993</v>
      </c>
      <c r="J373" s="92" t="s">
        <v>994</v>
      </c>
      <c r="K373" s="91">
        <v>20065</v>
      </c>
      <c r="L373" s="91" t="s">
        <v>288</v>
      </c>
      <c r="M373" s="92" t="s">
        <v>343</v>
      </c>
      <c r="N373" s="92"/>
      <c r="O373" s="93" t="s">
        <v>767</v>
      </c>
      <c r="P373" s="93" t="s">
        <v>995</v>
      </c>
    </row>
    <row r="374" spans="1:16" ht="13.5" thickBot="1" x14ac:dyDescent="0.25">
      <c r="A374" s="26" t="str">
        <f t="shared" si="30"/>
        <v> BBS 86 </v>
      </c>
      <c r="B374" s="5" t="str">
        <f t="shared" si="31"/>
        <v>I</v>
      </c>
      <c r="C374" s="26">
        <f t="shared" si="32"/>
        <v>47054.364000000001</v>
      </c>
      <c r="D374" s="29" t="str">
        <f t="shared" si="33"/>
        <v>vis</v>
      </c>
      <c r="E374" s="90">
        <f>VLOOKUP(C374,Active!C$21:E$967,3,FALSE)</f>
        <v>20083.991243246084</v>
      </c>
      <c r="F374" s="5" t="s">
        <v>237</v>
      </c>
      <c r="G374" s="29" t="str">
        <f t="shared" si="34"/>
        <v>47054.364</v>
      </c>
      <c r="H374" s="26">
        <f t="shared" si="35"/>
        <v>20084</v>
      </c>
      <c r="I374" s="91" t="s">
        <v>996</v>
      </c>
      <c r="J374" s="92" t="s">
        <v>997</v>
      </c>
      <c r="K374" s="91">
        <v>20084</v>
      </c>
      <c r="L374" s="91" t="s">
        <v>330</v>
      </c>
      <c r="M374" s="92" t="s">
        <v>343</v>
      </c>
      <c r="N374" s="92"/>
      <c r="O374" s="93" t="s">
        <v>445</v>
      </c>
      <c r="P374" s="93" t="s">
        <v>974</v>
      </c>
    </row>
    <row r="375" spans="1:16" ht="13.5" thickBot="1" x14ac:dyDescent="0.25">
      <c r="A375" s="26" t="str">
        <f t="shared" si="30"/>
        <v> BBS 86 </v>
      </c>
      <c r="B375" s="5" t="str">
        <f t="shared" si="31"/>
        <v>I</v>
      </c>
      <c r="C375" s="26">
        <f t="shared" si="32"/>
        <v>47061.408000000003</v>
      </c>
      <c r="D375" s="29" t="str">
        <f t="shared" si="33"/>
        <v>vis</v>
      </c>
      <c r="E375" s="90">
        <f>VLOOKUP(C375,Active!C$21:E$967,3,FALSE)</f>
        <v>20092.984969853653</v>
      </c>
      <c r="F375" s="5" t="s">
        <v>237</v>
      </c>
      <c r="G375" s="29" t="str">
        <f t="shared" si="34"/>
        <v>47061.408</v>
      </c>
      <c r="H375" s="26">
        <f t="shared" si="35"/>
        <v>20093</v>
      </c>
      <c r="I375" s="91" t="s">
        <v>1000</v>
      </c>
      <c r="J375" s="92" t="s">
        <v>1001</v>
      </c>
      <c r="K375" s="91">
        <v>20093</v>
      </c>
      <c r="L375" s="91" t="s">
        <v>634</v>
      </c>
      <c r="M375" s="92" t="s">
        <v>343</v>
      </c>
      <c r="N375" s="92"/>
      <c r="O375" s="93" t="s">
        <v>445</v>
      </c>
      <c r="P375" s="93" t="s">
        <v>974</v>
      </c>
    </row>
    <row r="376" spans="1:16" ht="13.5" thickBot="1" x14ac:dyDescent="0.25">
      <c r="A376" s="26" t="str">
        <f t="shared" si="30"/>
        <v> BBS 86 </v>
      </c>
      <c r="B376" s="5" t="str">
        <f t="shared" si="31"/>
        <v>I</v>
      </c>
      <c r="C376" s="26">
        <f t="shared" si="32"/>
        <v>47083.324000000001</v>
      </c>
      <c r="D376" s="29" t="str">
        <f t="shared" si="33"/>
        <v>vis</v>
      </c>
      <c r="E376" s="90">
        <f>VLOOKUP(C376,Active!C$21:E$967,3,FALSE)</f>
        <v>20120.967155022783</v>
      </c>
      <c r="F376" s="5" t="s">
        <v>237</v>
      </c>
      <c r="G376" s="29" t="str">
        <f t="shared" si="34"/>
        <v>47083.324</v>
      </c>
      <c r="H376" s="26">
        <f t="shared" si="35"/>
        <v>20121</v>
      </c>
      <c r="I376" s="91" t="s">
        <v>1004</v>
      </c>
      <c r="J376" s="92" t="s">
        <v>1005</v>
      </c>
      <c r="K376" s="91">
        <v>20121</v>
      </c>
      <c r="L376" s="91" t="s">
        <v>1006</v>
      </c>
      <c r="M376" s="92" t="s">
        <v>343</v>
      </c>
      <c r="N376" s="92"/>
      <c r="O376" s="93" t="s">
        <v>784</v>
      </c>
      <c r="P376" s="93" t="s">
        <v>974</v>
      </c>
    </row>
    <row r="377" spans="1:16" ht="13.5" thickBot="1" x14ac:dyDescent="0.25">
      <c r="A377" s="26" t="str">
        <f t="shared" si="30"/>
        <v> BBS 89 </v>
      </c>
      <c r="B377" s="5" t="str">
        <f t="shared" si="31"/>
        <v>I</v>
      </c>
      <c r="C377" s="26">
        <f t="shared" si="32"/>
        <v>47353.540999999997</v>
      </c>
      <c r="D377" s="29" t="str">
        <f t="shared" si="33"/>
        <v>vis</v>
      </c>
      <c r="E377" s="90">
        <f>VLOOKUP(C377,Active!C$21:E$967,3,FALSE)</f>
        <v>20465.978203108574</v>
      </c>
      <c r="F377" s="5" t="s">
        <v>237</v>
      </c>
      <c r="G377" s="29" t="str">
        <f t="shared" si="34"/>
        <v>47353.541</v>
      </c>
      <c r="H377" s="26">
        <f t="shared" si="35"/>
        <v>20466</v>
      </c>
      <c r="I377" s="91" t="s">
        <v>1011</v>
      </c>
      <c r="J377" s="92" t="s">
        <v>1012</v>
      </c>
      <c r="K377" s="91">
        <v>20466</v>
      </c>
      <c r="L377" s="91" t="s">
        <v>922</v>
      </c>
      <c r="M377" s="92" t="s">
        <v>343</v>
      </c>
      <c r="N377" s="92"/>
      <c r="O377" s="93" t="s">
        <v>767</v>
      </c>
      <c r="P377" s="93" t="s">
        <v>1013</v>
      </c>
    </row>
    <row r="378" spans="1:16" ht="13.5" thickBot="1" x14ac:dyDescent="0.25">
      <c r="A378" s="26" t="str">
        <f t="shared" si="30"/>
        <v> BRNO 30 </v>
      </c>
      <c r="B378" s="5" t="str">
        <f t="shared" si="31"/>
        <v>I</v>
      </c>
      <c r="C378" s="26">
        <f t="shared" si="32"/>
        <v>47357.451000000001</v>
      </c>
      <c r="D378" s="29" t="str">
        <f t="shared" si="33"/>
        <v>vis</v>
      </c>
      <c r="E378" s="90">
        <f>VLOOKUP(C378,Active!C$21:E$967,3,FALSE)</f>
        <v>20470.970461915447</v>
      </c>
      <c r="F378" s="5" t="s">
        <v>237</v>
      </c>
      <c r="G378" s="29" t="str">
        <f t="shared" si="34"/>
        <v>47357.451</v>
      </c>
      <c r="H378" s="26">
        <f t="shared" si="35"/>
        <v>20471</v>
      </c>
      <c r="I378" s="91" t="s">
        <v>1014</v>
      </c>
      <c r="J378" s="92" t="s">
        <v>1015</v>
      </c>
      <c r="K378" s="91">
        <v>20471</v>
      </c>
      <c r="L378" s="91" t="s">
        <v>852</v>
      </c>
      <c r="M378" s="92" t="s">
        <v>343</v>
      </c>
      <c r="N378" s="92"/>
      <c r="O378" s="93" t="s">
        <v>878</v>
      </c>
      <c r="P378" s="93" t="s">
        <v>978</v>
      </c>
    </row>
    <row r="379" spans="1:16" ht="13.5" thickBot="1" x14ac:dyDescent="0.25">
      <c r="A379" s="26" t="str">
        <f t="shared" si="30"/>
        <v> BRNO 30 </v>
      </c>
      <c r="B379" s="5" t="str">
        <f t="shared" si="31"/>
        <v>I</v>
      </c>
      <c r="C379" s="26">
        <f t="shared" si="32"/>
        <v>47357.453999999998</v>
      </c>
      <c r="D379" s="29" t="str">
        <f t="shared" si="33"/>
        <v>vis</v>
      </c>
      <c r="E379" s="90">
        <f>VLOOKUP(C379,Active!C$21:E$967,3,FALSE)</f>
        <v>20470.974292293045</v>
      </c>
      <c r="F379" s="5" t="s">
        <v>237</v>
      </c>
      <c r="G379" s="29" t="str">
        <f t="shared" si="34"/>
        <v>47357.454</v>
      </c>
      <c r="H379" s="26">
        <f t="shared" si="35"/>
        <v>20471</v>
      </c>
      <c r="I379" s="91" t="s">
        <v>1016</v>
      </c>
      <c r="J379" s="92" t="s">
        <v>1017</v>
      </c>
      <c r="K379" s="91">
        <v>20471</v>
      </c>
      <c r="L379" s="91" t="s">
        <v>374</v>
      </c>
      <c r="M379" s="92" t="s">
        <v>343</v>
      </c>
      <c r="N379" s="92"/>
      <c r="O379" s="93" t="s">
        <v>1018</v>
      </c>
      <c r="P379" s="93" t="s">
        <v>978</v>
      </c>
    </row>
    <row r="380" spans="1:16" ht="13.5" thickBot="1" x14ac:dyDescent="0.25">
      <c r="A380" s="26" t="str">
        <f t="shared" si="30"/>
        <v> BRNO 30 </v>
      </c>
      <c r="B380" s="5" t="str">
        <f t="shared" si="31"/>
        <v>I</v>
      </c>
      <c r="C380" s="26">
        <f t="shared" si="32"/>
        <v>47368.423000000003</v>
      </c>
      <c r="D380" s="29" t="str">
        <f t="shared" si="33"/>
        <v>vis</v>
      </c>
      <c r="E380" s="90">
        <f>VLOOKUP(C380,Active!C$21:E$967,3,FALSE)</f>
        <v>20484.979429595489</v>
      </c>
      <c r="F380" s="5" t="s">
        <v>237</v>
      </c>
      <c r="G380" s="29" t="str">
        <f t="shared" si="34"/>
        <v>47368.423</v>
      </c>
      <c r="H380" s="26">
        <f t="shared" si="35"/>
        <v>20485</v>
      </c>
      <c r="I380" s="91" t="s">
        <v>1019</v>
      </c>
      <c r="J380" s="92" t="s">
        <v>1020</v>
      </c>
      <c r="K380" s="91">
        <v>20485</v>
      </c>
      <c r="L380" s="91" t="s">
        <v>821</v>
      </c>
      <c r="M380" s="92" t="s">
        <v>343</v>
      </c>
      <c r="N380" s="92"/>
      <c r="O380" s="93" t="s">
        <v>1021</v>
      </c>
      <c r="P380" s="93" t="s">
        <v>978</v>
      </c>
    </row>
    <row r="381" spans="1:16" ht="13.5" thickBot="1" x14ac:dyDescent="0.25">
      <c r="A381" s="26" t="str">
        <f t="shared" si="30"/>
        <v> BBS 89 </v>
      </c>
      <c r="B381" s="5" t="str">
        <f t="shared" si="31"/>
        <v>I</v>
      </c>
      <c r="C381" s="26">
        <f t="shared" si="32"/>
        <v>47379.389000000003</v>
      </c>
      <c r="D381" s="29" t="str">
        <f t="shared" si="33"/>
        <v>vis</v>
      </c>
      <c r="E381" s="90">
        <f>VLOOKUP(C381,Active!C$21:E$967,3,FALSE)</f>
        <v>20498.980736520327</v>
      </c>
      <c r="F381" s="5" t="s">
        <v>237</v>
      </c>
      <c r="G381" s="29" t="str">
        <f t="shared" si="34"/>
        <v>47379.389</v>
      </c>
      <c r="H381" s="26">
        <f t="shared" si="35"/>
        <v>20499</v>
      </c>
      <c r="I381" s="91" t="s">
        <v>1022</v>
      </c>
      <c r="J381" s="92" t="s">
        <v>1023</v>
      </c>
      <c r="K381" s="91">
        <v>20499</v>
      </c>
      <c r="L381" s="91" t="s">
        <v>713</v>
      </c>
      <c r="M381" s="92" t="s">
        <v>343</v>
      </c>
      <c r="N381" s="92"/>
      <c r="O381" s="93" t="s">
        <v>1024</v>
      </c>
      <c r="P381" s="93" t="s">
        <v>1013</v>
      </c>
    </row>
    <row r="382" spans="1:16" ht="13.5" thickBot="1" x14ac:dyDescent="0.25">
      <c r="A382" s="26" t="str">
        <f t="shared" si="30"/>
        <v> BBS 89 </v>
      </c>
      <c r="B382" s="5" t="str">
        <f t="shared" si="31"/>
        <v>I</v>
      </c>
      <c r="C382" s="26">
        <f t="shared" si="32"/>
        <v>47379.389000000003</v>
      </c>
      <c r="D382" s="29" t="str">
        <f t="shared" si="33"/>
        <v>vis</v>
      </c>
      <c r="E382" s="90">
        <f>VLOOKUP(C382,Active!C$21:E$967,3,FALSE)</f>
        <v>20498.980736520327</v>
      </c>
      <c r="F382" s="5" t="s">
        <v>237</v>
      </c>
      <c r="G382" s="29" t="str">
        <f t="shared" si="34"/>
        <v>47379.389</v>
      </c>
      <c r="H382" s="26">
        <f t="shared" si="35"/>
        <v>20499</v>
      </c>
      <c r="I382" s="91" t="s">
        <v>1022</v>
      </c>
      <c r="J382" s="92" t="s">
        <v>1023</v>
      </c>
      <c r="K382" s="91">
        <v>20499</v>
      </c>
      <c r="L382" s="91" t="s">
        <v>713</v>
      </c>
      <c r="M382" s="92" t="s">
        <v>343</v>
      </c>
      <c r="N382" s="92"/>
      <c r="O382" s="93" t="s">
        <v>445</v>
      </c>
      <c r="P382" s="93" t="s">
        <v>1013</v>
      </c>
    </row>
    <row r="383" spans="1:16" ht="13.5" thickBot="1" x14ac:dyDescent="0.25">
      <c r="A383" s="26" t="str">
        <f t="shared" si="30"/>
        <v> BBS 89 </v>
      </c>
      <c r="B383" s="5" t="str">
        <f t="shared" si="31"/>
        <v>I</v>
      </c>
      <c r="C383" s="26">
        <f t="shared" si="32"/>
        <v>47379.392999999996</v>
      </c>
      <c r="D383" s="29" t="str">
        <f t="shared" si="33"/>
        <v>vis</v>
      </c>
      <c r="E383" s="90">
        <f>VLOOKUP(C383,Active!C$21:E$967,3,FALSE)</f>
        <v>20498.985843690454</v>
      </c>
      <c r="F383" s="5" t="s">
        <v>237</v>
      </c>
      <c r="G383" s="29" t="str">
        <f t="shared" si="34"/>
        <v>47379.393</v>
      </c>
      <c r="H383" s="26">
        <f t="shared" si="35"/>
        <v>20499</v>
      </c>
      <c r="I383" s="91" t="s">
        <v>1025</v>
      </c>
      <c r="J383" s="92" t="s">
        <v>1026</v>
      </c>
      <c r="K383" s="91">
        <v>20499</v>
      </c>
      <c r="L383" s="91" t="s">
        <v>783</v>
      </c>
      <c r="M383" s="92" t="s">
        <v>343</v>
      </c>
      <c r="N383" s="92"/>
      <c r="O383" s="93" t="s">
        <v>784</v>
      </c>
      <c r="P383" s="93" t="s">
        <v>1013</v>
      </c>
    </row>
    <row r="384" spans="1:16" ht="13.5" thickBot="1" x14ac:dyDescent="0.25">
      <c r="A384" s="26" t="str">
        <f t="shared" si="30"/>
        <v> BBS 89 </v>
      </c>
      <c r="B384" s="5" t="str">
        <f t="shared" si="31"/>
        <v>I</v>
      </c>
      <c r="C384" s="26">
        <f t="shared" si="32"/>
        <v>47397.404000000002</v>
      </c>
      <c r="D384" s="29" t="str">
        <f t="shared" si="33"/>
        <v>vis</v>
      </c>
      <c r="E384" s="90">
        <f>VLOOKUP(C384,Active!C$21:E$967,3,FALSE)</f>
        <v>20521.982154015397</v>
      </c>
      <c r="F384" s="5" t="s">
        <v>237</v>
      </c>
      <c r="G384" s="29" t="str">
        <f t="shared" si="34"/>
        <v>47397.404</v>
      </c>
      <c r="H384" s="26">
        <f t="shared" si="35"/>
        <v>20522</v>
      </c>
      <c r="I384" s="91" t="s">
        <v>1027</v>
      </c>
      <c r="J384" s="92" t="s">
        <v>1028</v>
      </c>
      <c r="K384" s="91">
        <v>20522</v>
      </c>
      <c r="L384" s="91" t="s">
        <v>277</v>
      </c>
      <c r="M384" s="92" t="s">
        <v>343</v>
      </c>
      <c r="N384" s="92"/>
      <c r="O384" s="93" t="s">
        <v>925</v>
      </c>
      <c r="P384" s="93" t="s">
        <v>1013</v>
      </c>
    </row>
    <row r="385" spans="1:16" ht="13.5" thickBot="1" x14ac:dyDescent="0.25">
      <c r="A385" s="26" t="str">
        <f t="shared" si="30"/>
        <v> BRNO 30 </v>
      </c>
      <c r="B385" s="5" t="str">
        <f t="shared" si="31"/>
        <v>I</v>
      </c>
      <c r="C385" s="26">
        <f t="shared" si="32"/>
        <v>47437.35</v>
      </c>
      <c r="D385" s="29" t="str">
        <f t="shared" si="33"/>
        <v>vis</v>
      </c>
      <c r="E385" s="90">
        <f>VLOOKUP(C385,Active!C$21:E$967,3,FALSE)</f>
        <v>20572.984908567603</v>
      </c>
      <c r="F385" s="5" t="s">
        <v>237</v>
      </c>
      <c r="G385" s="29" t="str">
        <f t="shared" si="34"/>
        <v>47437.350</v>
      </c>
      <c r="H385" s="26">
        <f t="shared" si="35"/>
        <v>20573</v>
      </c>
      <c r="I385" s="91" t="s">
        <v>1029</v>
      </c>
      <c r="J385" s="92" t="s">
        <v>1030</v>
      </c>
      <c r="K385" s="91">
        <v>20573</v>
      </c>
      <c r="L385" s="91" t="s">
        <v>634</v>
      </c>
      <c r="M385" s="92" t="s">
        <v>343</v>
      </c>
      <c r="N385" s="92"/>
      <c r="O385" s="93" t="s">
        <v>1031</v>
      </c>
      <c r="P385" s="93" t="s">
        <v>978</v>
      </c>
    </row>
    <row r="386" spans="1:16" ht="13.5" thickBot="1" x14ac:dyDescent="0.25">
      <c r="A386" s="26" t="str">
        <f t="shared" si="30"/>
        <v> BRNO 30 </v>
      </c>
      <c r="B386" s="5" t="str">
        <f t="shared" si="31"/>
        <v>I</v>
      </c>
      <c r="C386" s="26">
        <f t="shared" si="32"/>
        <v>47437.355000000003</v>
      </c>
      <c r="D386" s="29" t="str">
        <f t="shared" si="33"/>
        <v>vis</v>
      </c>
      <c r="E386" s="90">
        <f>VLOOKUP(C386,Active!C$21:E$967,3,FALSE)</f>
        <v>20572.991292530278</v>
      </c>
      <c r="F386" s="5" t="s">
        <v>237</v>
      </c>
      <c r="G386" s="29" t="str">
        <f t="shared" si="34"/>
        <v>47437.355</v>
      </c>
      <c r="H386" s="26">
        <f t="shared" si="35"/>
        <v>20573</v>
      </c>
      <c r="I386" s="91" t="s">
        <v>1032</v>
      </c>
      <c r="J386" s="92" t="s">
        <v>1033</v>
      </c>
      <c r="K386" s="91">
        <v>20573</v>
      </c>
      <c r="L386" s="91" t="s">
        <v>330</v>
      </c>
      <c r="M386" s="92" t="s">
        <v>343</v>
      </c>
      <c r="N386" s="92"/>
      <c r="O386" s="93" t="s">
        <v>1034</v>
      </c>
      <c r="P386" s="93" t="s">
        <v>978</v>
      </c>
    </row>
    <row r="387" spans="1:16" ht="13.5" thickBot="1" x14ac:dyDescent="0.25">
      <c r="A387" s="26" t="str">
        <f t="shared" si="30"/>
        <v> BRNO 30 </v>
      </c>
      <c r="B387" s="5" t="str">
        <f t="shared" si="31"/>
        <v>I</v>
      </c>
      <c r="C387" s="26">
        <f t="shared" si="32"/>
        <v>47444.41</v>
      </c>
      <c r="D387" s="29" t="str">
        <f t="shared" si="33"/>
        <v>vis</v>
      </c>
      <c r="E387" s="90">
        <f>VLOOKUP(C387,Active!C$21:E$967,3,FALSE)</f>
        <v>20581.999063855717</v>
      </c>
      <c r="F387" s="5" t="s">
        <v>237</v>
      </c>
      <c r="G387" s="29" t="str">
        <f t="shared" si="34"/>
        <v>47444.410</v>
      </c>
      <c r="H387" s="26">
        <f t="shared" si="35"/>
        <v>20582</v>
      </c>
      <c r="I387" s="91" t="s">
        <v>1035</v>
      </c>
      <c r="J387" s="92" t="s">
        <v>1036</v>
      </c>
      <c r="K387" s="91">
        <v>20582</v>
      </c>
      <c r="L387" s="91" t="s">
        <v>354</v>
      </c>
      <c r="M387" s="92" t="s">
        <v>343</v>
      </c>
      <c r="N387" s="92"/>
      <c r="O387" s="93" t="s">
        <v>1034</v>
      </c>
      <c r="P387" s="93" t="s">
        <v>978</v>
      </c>
    </row>
    <row r="388" spans="1:16" ht="13.5" thickBot="1" x14ac:dyDescent="0.25">
      <c r="A388" s="26" t="str">
        <f t="shared" si="30"/>
        <v> BRNO 30 </v>
      </c>
      <c r="B388" s="5" t="str">
        <f t="shared" si="31"/>
        <v>I</v>
      </c>
      <c r="C388" s="26">
        <f t="shared" si="32"/>
        <v>47444.413999999997</v>
      </c>
      <c r="D388" s="29" t="str">
        <f t="shared" si="33"/>
        <v>vis</v>
      </c>
      <c r="E388" s="90">
        <f>VLOOKUP(C388,Active!C$21:E$967,3,FALSE)</f>
        <v>20582.004171025841</v>
      </c>
      <c r="F388" s="5" t="s">
        <v>237</v>
      </c>
      <c r="G388" s="29" t="str">
        <f t="shared" si="34"/>
        <v>47444.414</v>
      </c>
      <c r="H388" s="26">
        <f t="shared" si="35"/>
        <v>20582</v>
      </c>
      <c r="I388" s="91" t="s">
        <v>1037</v>
      </c>
      <c r="J388" s="92" t="s">
        <v>1038</v>
      </c>
      <c r="K388" s="91">
        <v>20582</v>
      </c>
      <c r="L388" s="91" t="s">
        <v>348</v>
      </c>
      <c r="M388" s="92" t="s">
        <v>343</v>
      </c>
      <c r="N388" s="92"/>
      <c r="O388" s="93" t="s">
        <v>1039</v>
      </c>
      <c r="P388" s="93" t="s">
        <v>978</v>
      </c>
    </row>
    <row r="389" spans="1:16" ht="13.5" thickBot="1" x14ac:dyDescent="0.25">
      <c r="A389" s="26" t="str">
        <f t="shared" si="30"/>
        <v> BBS 90 </v>
      </c>
      <c r="B389" s="5" t="str">
        <f t="shared" si="31"/>
        <v>I</v>
      </c>
      <c r="C389" s="26">
        <f t="shared" si="32"/>
        <v>47466.326999999997</v>
      </c>
      <c r="D389" s="29" t="str">
        <f t="shared" si="33"/>
        <v>vis</v>
      </c>
      <c r="E389" s="90">
        <f>VLOOKUP(C389,Active!C$21:E$967,3,FALSE)</f>
        <v>20609.982525817377</v>
      </c>
      <c r="F389" s="5" t="s">
        <v>237</v>
      </c>
      <c r="G389" s="29" t="str">
        <f t="shared" si="34"/>
        <v>47466.327</v>
      </c>
      <c r="H389" s="26">
        <f t="shared" si="35"/>
        <v>20610</v>
      </c>
      <c r="I389" s="91" t="s">
        <v>1042</v>
      </c>
      <c r="J389" s="92" t="s">
        <v>1043</v>
      </c>
      <c r="K389" s="91">
        <v>20610</v>
      </c>
      <c r="L389" s="91" t="s">
        <v>277</v>
      </c>
      <c r="M389" s="92" t="s">
        <v>343</v>
      </c>
      <c r="N389" s="92"/>
      <c r="O389" s="93" t="s">
        <v>445</v>
      </c>
      <c r="P389" s="93" t="s">
        <v>1044</v>
      </c>
    </row>
    <row r="390" spans="1:16" ht="13.5" thickBot="1" x14ac:dyDescent="0.25">
      <c r="A390" s="26" t="str">
        <f t="shared" si="30"/>
        <v> BRNO 30 </v>
      </c>
      <c r="B390" s="5" t="str">
        <f t="shared" si="31"/>
        <v>I</v>
      </c>
      <c r="C390" s="26">
        <f t="shared" si="32"/>
        <v>47470.247000000003</v>
      </c>
      <c r="D390" s="29" t="str">
        <f t="shared" si="33"/>
        <v>vis</v>
      </c>
      <c r="E390" s="90">
        <f>VLOOKUP(C390,Active!C$21:E$967,3,FALSE)</f>
        <v>20614.987552549588</v>
      </c>
      <c r="F390" s="5" t="s">
        <v>237</v>
      </c>
      <c r="G390" s="29" t="str">
        <f t="shared" si="34"/>
        <v>47470.247</v>
      </c>
      <c r="H390" s="26">
        <f t="shared" si="35"/>
        <v>20615</v>
      </c>
      <c r="I390" s="91" t="s">
        <v>1045</v>
      </c>
      <c r="J390" s="92" t="s">
        <v>1046</v>
      </c>
      <c r="K390" s="91">
        <v>20615</v>
      </c>
      <c r="L390" s="91" t="s">
        <v>697</v>
      </c>
      <c r="M390" s="92" t="s">
        <v>343</v>
      </c>
      <c r="N390" s="92"/>
      <c r="O390" s="93" t="s">
        <v>1031</v>
      </c>
      <c r="P390" s="93" t="s">
        <v>978</v>
      </c>
    </row>
    <row r="391" spans="1:16" ht="13.5" thickBot="1" x14ac:dyDescent="0.25">
      <c r="A391" s="26" t="str">
        <f t="shared" si="30"/>
        <v> BRNO 30 </v>
      </c>
      <c r="B391" s="5" t="str">
        <f t="shared" si="31"/>
        <v>I</v>
      </c>
      <c r="C391" s="26">
        <f t="shared" si="32"/>
        <v>47470.247000000003</v>
      </c>
      <c r="D391" s="29" t="str">
        <f t="shared" si="33"/>
        <v>vis</v>
      </c>
      <c r="E391" s="90">
        <f>VLOOKUP(C391,Active!C$21:E$967,3,FALSE)</f>
        <v>20614.987552549588</v>
      </c>
      <c r="F391" s="5" t="s">
        <v>237</v>
      </c>
      <c r="G391" s="29" t="str">
        <f t="shared" si="34"/>
        <v>47470.247</v>
      </c>
      <c r="H391" s="26">
        <f t="shared" si="35"/>
        <v>20615</v>
      </c>
      <c r="I391" s="91" t="s">
        <v>1045</v>
      </c>
      <c r="J391" s="92" t="s">
        <v>1046</v>
      </c>
      <c r="K391" s="91">
        <v>20615</v>
      </c>
      <c r="L391" s="91" t="s">
        <v>697</v>
      </c>
      <c r="M391" s="92" t="s">
        <v>343</v>
      </c>
      <c r="N391" s="92"/>
      <c r="O391" s="93" t="s">
        <v>1034</v>
      </c>
      <c r="P391" s="93" t="s">
        <v>978</v>
      </c>
    </row>
    <row r="392" spans="1:16" ht="13.5" thickBot="1" x14ac:dyDescent="0.25">
      <c r="A392" s="26" t="str">
        <f t="shared" si="30"/>
        <v> BBS 90 </v>
      </c>
      <c r="B392" s="5" t="str">
        <f t="shared" si="31"/>
        <v>I</v>
      </c>
      <c r="C392" s="26">
        <f t="shared" si="32"/>
        <v>47488.252</v>
      </c>
      <c r="D392" s="29" t="str">
        <f t="shared" si="33"/>
        <v>vis</v>
      </c>
      <c r="E392" s="90">
        <f>VLOOKUP(C392,Active!C$21:E$967,3,FALSE)</f>
        <v>20637.97620211932</v>
      </c>
      <c r="F392" s="5" t="s">
        <v>237</v>
      </c>
      <c r="G392" s="29" t="str">
        <f t="shared" si="34"/>
        <v>47488.252</v>
      </c>
      <c r="H392" s="26">
        <f t="shared" si="35"/>
        <v>20638</v>
      </c>
      <c r="I392" s="91" t="s">
        <v>1047</v>
      </c>
      <c r="J392" s="92" t="s">
        <v>1048</v>
      </c>
      <c r="K392" s="91">
        <v>20638</v>
      </c>
      <c r="L392" s="91" t="s">
        <v>322</v>
      </c>
      <c r="M392" s="92" t="s">
        <v>343</v>
      </c>
      <c r="N392" s="92"/>
      <c r="O392" s="93" t="s">
        <v>403</v>
      </c>
      <c r="P392" s="93" t="s">
        <v>1044</v>
      </c>
    </row>
    <row r="393" spans="1:16" ht="13.5" thickBot="1" x14ac:dyDescent="0.25">
      <c r="A393" s="26" t="str">
        <f t="shared" si="30"/>
        <v> BBS 92 </v>
      </c>
      <c r="B393" s="5" t="str">
        <f t="shared" si="31"/>
        <v>I</v>
      </c>
      <c r="C393" s="26">
        <f t="shared" si="32"/>
        <v>47736.531999999999</v>
      </c>
      <c r="D393" s="29" t="str">
        <f t="shared" si="33"/>
        <v>vis</v>
      </c>
      <c r="E393" s="90">
        <f>VLOOKUP(C393,Active!C$21:E$967,3,FALSE)</f>
        <v>20954.978252392768</v>
      </c>
      <c r="F393" s="5" t="s">
        <v>237</v>
      </c>
      <c r="G393" s="29" t="str">
        <f t="shared" si="34"/>
        <v>47736.532</v>
      </c>
      <c r="H393" s="26">
        <f t="shared" si="35"/>
        <v>20955</v>
      </c>
      <c r="I393" s="91" t="s">
        <v>1051</v>
      </c>
      <c r="J393" s="92" t="s">
        <v>1052</v>
      </c>
      <c r="K393" s="91">
        <v>20955</v>
      </c>
      <c r="L393" s="91" t="s">
        <v>922</v>
      </c>
      <c r="M393" s="92" t="s">
        <v>343</v>
      </c>
      <c r="N393" s="92"/>
      <c r="O393" s="93" t="s">
        <v>403</v>
      </c>
      <c r="P393" s="93" t="s">
        <v>1053</v>
      </c>
    </row>
    <row r="394" spans="1:16" ht="13.5" thickBot="1" x14ac:dyDescent="0.25">
      <c r="A394" s="26" t="str">
        <f t="shared" si="30"/>
        <v> BBS 92 </v>
      </c>
      <c r="B394" s="5" t="str">
        <f t="shared" si="31"/>
        <v>I</v>
      </c>
      <c r="C394" s="26">
        <f t="shared" si="32"/>
        <v>47762.377999999997</v>
      </c>
      <c r="D394" s="29" t="str">
        <f t="shared" si="33"/>
        <v>vis</v>
      </c>
      <c r="E394" s="90">
        <f>VLOOKUP(C394,Active!C$21:E$967,3,FALSE)</f>
        <v>20987.978232219444</v>
      </c>
      <c r="F394" s="5" t="s">
        <v>237</v>
      </c>
      <c r="G394" s="29" t="str">
        <f t="shared" si="34"/>
        <v>47762.378</v>
      </c>
      <c r="H394" s="26">
        <f t="shared" si="35"/>
        <v>20988</v>
      </c>
      <c r="I394" s="91" t="s">
        <v>1054</v>
      </c>
      <c r="J394" s="92" t="s">
        <v>1055</v>
      </c>
      <c r="K394" s="91">
        <v>20988</v>
      </c>
      <c r="L394" s="91" t="s">
        <v>922</v>
      </c>
      <c r="M394" s="92" t="s">
        <v>343</v>
      </c>
      <c r="N394" s="92"/>
      <c r="O394" s="93" t="s">
        <v>445</v>
      </c>
      <c r="P394" s="93" t="s">
        <v>1053</v>
      </c>
    </row>
    <row r="395" spans="1:16" ht="13.5" thickBot="1" x14ac:dyDescent="0.25">
      <c r="A395" s="26" t="str">
        <f t="shared" ref="A395:A458" si="36">P395</f>
        <v> BBS 93 </v>
      </c>
      <c r="B395" s="5" t="str">
        <f t="shared" ref="B395:B458" si="37">IF(H395=INT(H395),"I","II")</f>
        <v>I</v>
      </c>
      <c r="C395" s="26">
        <f t="shared" ref="C395:C458" si="38">1*G395</f>
        <v>47849.309000000001</v>
      </c>
      <c r="D395" s="29" t="str">
        <f t="shared" ref="D395:D458" si="39">VLOOKUP(F395,I$1:J$5,2,FALSE)</f>
        <v>vis</v>
      </c>
      <c r="E395" s="90">
        <f>VLOOKUP(C395,Active!C$21:E$967,3,FALSE)</f>
        <v>21098.971083968769</v>
      </c>
      <c r="F395" s="5" t="s">
        <v>237</v>
      </c>
      <c r="G395" s="29" t="str">
        <f t="shared" ref="G395:G458" si="40">MID(I395,3,LEN(I395)-3)</f>
        <v>47849.309</v>
      </c>
      <c r="H395" s="26">
        <f t="shared" ref="H395:H458" si="41">1*K395</f>
        <v>21099</v>
      </c>
      <c r="I395" s="91" t="s">
        <v>1056</v>
      </c>
      <c r="J395" s="92" t="s">
        <v>1057</v>
      </c>
      <c r="K395" s="91">
        <v>21099</v>
      </c>
      <c r="L395" s="91" t="s">
        <v>852</v>
      </c>
      <c r="M395" s="92" t="s">
        <v>343</v>
      </c>
      <c r="N395" s="92"/>
      <c r="O395" s="93" t="s">
        <v>1024</v>
      </c>
      <c r="P395" s="93" t="s">
        <v>1058</v>
      </c>
    </row>
    <row r="396" spans="1:16" ht="13.5" thickBot="1" x14ac:dyDescent="0.25">
      <c r="A396" s="26" t="str">
        <f t="shared" si="36"/>
        <v> BBS 93 </v>
      </c>
      <c r="B396" s="5" t="str">
        <f t="shared" si="37"/>
        <v>I</v>
      </c>
      <c r="C396" s="26">
        <f t="shared" si="38"/>
        <v>47860.277000000002</v>
      </c>
      <c r="D396" s="29" t="str">
        <f t="shared" si="39"/>
        <v>vis</v>
      </c>
      <c r="E396" s="90">
        <f>VLOOKUP(C396,Active!C$21:E$967,3,FALSE)</f>
        <v>21112.974944478676</v>
      </c>
      <c r="F396" s="5" t="s">
        <v>237</v>
      </c>
      <c r="G396" s="29" t="str">
        <f t="shared" si="40"/>
        <v>47860.277</v>
      </c>
      <c r="H396" s="26">
        <f t="shared" si="41"/>
        <v>21113</v>
      </c>
      <c r="I396" s="91" t="s">
        <v>1059</v>
      </c>
      <c r="J396" s="92" t="s">
        <v>1060</v>
      </c>
      <c r="K396" s="91">
        <v>21113</v>
      </c>
      <c r="L396" s="91" t="s">
        <v>374</v>
      </c>
      <c r="M396" s="92" t="s">
        <v>343</v>
      </c>
      <c r="N396" s="92"/>
      <c r="O396" s="93" t="s">
        <v>445</v>
      </c>
      <c r="P396" s="93" t="s">
        <v>1058</v>
      </c>
    </row>
    <row r="397" spans="1:16" ht="13.5" thickBot="1" x14ac:dyDescent="0.25">
      <c r="A397" s="26" t="str">
        <f t="shared" si="36"/>
        <v> BBS 96 </v>
      </c>
      <c r="B397" s="5" t="str">
        <f t="shared" si="37"/>
        <v>I</v>
      </c>
      <c r="C397" s="26">
        <f t="shared" si="38"/>
        <v>48087.417000000001</v>
      </c>
      <c r="D397" s="29" t="str">
        <f t="shared" si="39"/>
        <v>vis</v>
      </c>
      <c r="E397" s="90">
        <f>VLOOKUP(C397,Active!C$21:E$967,3,FALSE)</f>
        <v>21402.985600589163</v>
      </c>
      <c r="F397" s="5" t="s">
        <v>237</v>
      </c>
      <c r="G397" s="29" t="str">
        <f t="shared" si="40"/>
        <v>48087.417</v>
      </c>
      <c r="H397" s="26">
        <f t="shared" si="41"/>
        <v>21403</v>
      </c>
      <c r="I397" s="91" t="s">
        <v>1061</v>
      </c>
      <c r="J397" s="92" t="s">
        <v>1062</v>
      </c>
      <c r="K397" s="91">
        <v>21403</v>
      </c>
      <c r="L397" s="91" t="s">
        <v>783</v>
      </c>
      <c r="M397" s="92" t="s">
        <v>343</v>
      </c>
      <c r="N397" s="92"/>
      <c r="O397" s="93" t="s">
        <v>445</v>
      </c>
      <c r="P397" s="93" t="s">
        <v>1063</v>
      </c>
    </row>
    <row r="398" spans="1:16" ht="13.5" thickBot="1" x14ac:dyDescent="0.25">
      <c r="A398" s="26" t="str">
        <f t="shared" si="36"/>
        <v> BBS 96 </v>
      </c>
      <c r="B398" s="5" t="str">
        <f t="shared" si="37"/>
        <v>I</v>
      </c>
      <c r="C398" s="26">
        <f t="shared" si="38"/>
        <v>48094.457000000002</v>
      </c>
      <c r="D398" s="29" t="str">
        <f t="shared" si="39"/>
        <v>vis</v>
      </c>
      <c r="E398" s="90">
        <f>VLOOKUP(C398,Active!C$21:E$967,3,FALSE)</f>
        <v>21411.974220026594</v>
      </c>
      <c r="F398" s="5" t="s">
        <v>237</v>
      </c>
      <c r="G398" s="29" t="str">
        <f t="shared" si="40"/>
        <v>48094.457</v>
      </c>
      <c r="H398" s="26">
        <f t="shared" si="41"/>
        <v>21412</v>
      </c>
      <c r="I398" s="91" t="s">
        <v>1064</v>
      </c>
      <c r="J398" s="92" t="s">
        <v>1065</v>
      </c>
      <c r="K398" s="91">
        <v>21412</v>
      </c>
      <c r="L398" s="91" t="s">
        <v>374</v>
      </c>
      <c r="M398" s="92" t="s">
        <v>343</v>
      </c>
      <c r="N398" s="92"/>
      <c r="O398" s="93" t="s">
        <v>767</v>
      </c>
      <c r="P398" s="93" t="s">
        <v>1063</v>
      </c>
    </row>
    <row r="399" spans="1:16" ht="13.5" thickBot="1" x14ac:dyDescent="0.25">
      <c r="A399" s="26" t="str">
        <f t="shared" si="36"/>
        <v> BRNO 31 </v>
      </c>
      <c r="B399" s="5" t="str">
        <f t="shared" si="37"/>
        <v>I</v>
      </c>
      <c r="C399" s="26">
        <f t="shared" si="38"/>
        <v>48101.516000000003</v>
      </c>
      <c r="D399" s="29" t="str">
        <f t="shared" si="39"/>
        <v>vis</v>
      </c>
      <c r="E399" s="90">
        <f>VLOOKUP(C399,Active!C$21:E$967,3,FALSE)</f>
        <v>21420.987098522164</v>
      </c>
      <c r="F399" s="5" t="s">
        <v>237</v>
      </c>
      <c r="G399" s="29" t="str">
        <f t="shared" si="40"/>
        <v>48101.516</v>
      </c>
      <c r="H399" s="26">
        <f t="shared" si="41"/>
        <v>21421</v>
      </c>
      <c r="I399" s="91" t="s">
        <v>1066</v>
      </c>
      <c r="J399" s="92" t="s">
        <v>1067</v>
      </c>
      <c r="K399" s="91">
        <v>21421</v>
      </c>
      <c r="L399" s="91" t="s">
        <v>697</v>
      </c>
      <c r="M399" s="92" t="s">
        <v>343</v>
      </c>
      <c r="N399" s="92"/>
      <c r="O399" s="93" t="s">
        <v>1068</v>
      </c>
      <c r="P399" s="93" t="s">
        <v>1069</v>
      </c>
    </row>
    <row r="400" spans="1:16" ht="13.5" thickBot="1" x14ac:dyDescent="0.25">
      <c r="A400" s="26" t="str">
        <f t="shared" si="36"/>
        <v> BBS 96 </v>
      </c>
      <c r="B400" s="5" t="str">
        <f t="shared" si="37"/>
        <v>I</v>
      </c>
      <c r="C400" s="26">
        <f t="shared" si="38"/>
        <v>48123.434999999998</v>
      </c>
      <c r="D400" s="29" t="str">
        <f t="shared" si="39"/>
        <v>vis</v>
      </c>
      <c r="E400" s="90">
        <f>VLOOKUP(C400,Active!C$21:E$967,3,FALSE)</f>
        <v>21448.973114068893</v>
      </c>
      <c r="F400" s="5" t="s">
        <v>237</v>
      </c>
      <c r="G400" s="29" t="str">
        <f t="shared" si="40"/>
        <v>48123.435</v>
      </c>
      <c r="H400" s="26">
        <f t="shared" si="41"/>
        <v>21449</v>
      </c>
      <c r="I400" s="91" t="s">
        <v>1070</v>
      </c>
      <c r="J400" s="92" t="s">
        <v>1071</v>
      </c>
      <c r="K400" s="91">
        <v>21449</v>
      </c>
      <c r="L400" s="91" t="s">
        <v>1072</v>
      </c>
      <c r="M400" s="92" t="s">
        <v>343</v>
      </c>
      <c r="N400" s="92"/>
      <c r="O400" s="93" t="s">
        <v>445</v>
      </c>
      <c r="P400" s="93" t="s">
        <v>1063</v>
      </c>
    </row>
    <row r="401" spans="1:16" ht="13.5" thickBot="1" x14ac:dyDescent="0.25">
      <c r="A401" s="26" t="str">
        <f t="shared" si="36"/>
        <v> BBS 96 </v>
      </c>
      <c r="B401" s="5" t="str">
        <f t="shared" si="37"/>
        <v>I</v>
      </c>
      <c r="C401" s="26">
        <f t="shared" si="38"/>
        <v>48127.356</v>
      </c>
      <c r="D401" s="29" t="str">
        <f t="shared" si="39"/>
        <v>vis</v>
      </c>
      <c r="E401" s="90">
        <f>VLOOKUP(C401,Active!C$21:E$967,3,FALSE)</f>
        <v>21453.979417593637</v>
      </c>
      <c r="F401" s="5" t="s">
        <v>237</v>
      </c>
      <c r="G401" s="29" t="str">
        <f t="shared" si="40"/>
        <v>48127.356</v>
      </c>
      <c r="H401" s="26">
        <f t="shared" si="41"/>
        <v>21454</v>
      </c>
      <c r="I401" s="91" t="s">
        <v>1073</v>
      </c>
      <c r="J401" s="92" t="s">
        <v>1074</v>
      </c>
      <c r="K401" s="91">
        <v>21454</v>
      </c>
      <c r="L401" s="91" t="s">
        <v>821</v>
      </c>
      <c r="M401" s="92" t="s">
        <v>343</v>
      </c>
      <c r="N401" s="92"/>
      <c r="O401" s="93" t="s">
        <v>445</v>
      </c>
      <c r="P401" s="93" t="s">
        <v>1063</v>
      </c>
    </row>
    <row r="402" spans="1:16" ht="13.5" thickBot="1" x14ac:dyDescent="0.25">
      <c r="A402" s="26" t="str">
        <f t="shared" si="36"/>
        <v> BRNO 31 </v>
      </c>
      <c r="B402" s="5" t="str">
        <f t="shared" si="37"/>
        <v>I</v>
      </c>
      <c r="C402" s="26">
        <f t="shared" si="38"/>
        <v>48152.406000000003</v>
      </c>
      <c r="D402" s="29" t="str">
        <f t="shared" si="39"/>
        <v>vis</v>
      </c>
      <c r="E402" s="90">
        <f>VLOOKUP(C402,Active!C$21:E$967,3,FALSE)</f>
        <v>21485.963070563474</v>
      </c>
      <c r="F402" s="5" t="s">
        <v>237</v>
      </c>
      <c r="G402" s="29" t="str">
        <f t="shared" si="40"/>
        <v>48152.406</v>
      </c>
      <c r="H402" s="26">
        <f t="shared" si="41"/>
        <v>21486</v>
      </c>
      <c r="I402" s="91" t="s">
        <v>1079</v>
      </c>
      <c r="J402" s="92" t="s">
        <v>1080</v>
      </c>
      <c r="K402" s="91">
        <v>21486</v>
      </c>
      <c r="L402" s="91" t="s">
        <v>1081</v>
      </c>
      <c r="M402" s="92" t="s">
        <v>343</v>
      </c>
      <c r="N402" s="92"/>
      <c r="O402" s="93" t="s">
        <v>1082</v>
      </c>
      <c r="P402" s="93" t="s">
        <v>1069</v>
      </c>
    </row>
    <row r="403" spans="1:16" ht="13.5" thickBot="1" x14ac:dyDescent="0.25">
      <c r="A403" s="26" t="str">
        <f t="shared" si="36"/>
        <v> BBS 96 </v>
      </c>
      <c r="B403" s="5" t="str">
        <f t="shared" si="37"/>
        <v>I</v>
      </c>
      <c r="C403" s="26">
        <f t="shared" si="38"/>
        <v>48163.385999999999</v>
      </c>
      <c r="D403" s="29" t="str">
        <f t="shared" si="39"/>
        <v>vis</v>
      </c>
      <c r="E403" s="90">
        <f>VLOOKUP(C403,Active!C$21:E$967,3,FALSE)</f>
        <v>21499.982252583777</v>
      </c>
      <c r="F403" s="5" t="s">
        <v>237</v>
      </c>
      <c r="G403" s="29" t="str">
        <f t="shared" si="40"/>
        <v>48163.386</v>
      </c>
      <c r="H403" s="26">
        <f t="shared" si="41"/>
        <v>21500</v>
      </c>
      <c r="I403" s="91" t="s">
        <v>1083</v>
      </c>
      <c r="J403" s="92" t="s">
        <v>1084</v>
      </c>
      <c r="K403" s="91">
        <v>21500</v>
      </c>
      <c r="L403" s="91" t="s">
        <v>277</v>
      </c>
      <c r="M403" s="92" t="s">
        <v>343</v>
      </c>
      <c r="N403" s="92"/>
      <c r="O403" s="93" t="s">
        <v>445</v>
      </c>
      <c r="P403" s="93" t="s">
        <v>1063</v>
      </c>
    </row>
    <row r="404" spans="1:16" ht="13.5" thickBot="1" x14ac:dyDescent="0.25">
      <c r="A404" s="26" t="str">
        <f t="shared" si="36"/>
        <v> BBS 97 </v>
      </c>
      <c r="B404" s="5" t="str">
        <f t="shared" si="37"/>
        <v>I</v>
      </c>
      <c r="C404" s="26">
        <f t="shared" si="38"/>
        <v>48174.343999999997</v>
      </c>
      <c r="D404" s="29" t="str">
        <f t="shared" si="39"/>
        <v>vis</v>
      </c>
      <c r="E404" s="90">
        <f>VLOOKUP(C404,Active!C$21:E$967,3,FALSE)</f>
        <v>21513.973345168342</v>
      </c>
      <c r="F404" s="5" t="s">
        <v>237</v>
      </c>
      <c r="G404" s="29" t="str">
        <f t="shared" si="40"/>
        <v>48174.344</v>
      </c>
      <c r="H404" s="26">
        <f t="shared" si="41"/>
        <v>21514</v>
      </c>
      <c r="I404" s="91" t="s">
        <v>1085</v>
      </c>
      <c r="J404" s="92" t="s">
        <v>1086</v>
      </c>
      <c r="K404" s="91">
        <v>21514</v>
      </c>
      <c r="L404" s="91" t="s">
        <v>1072</v>
      </c>
      <c r="M404" s="92" t="s">
        <v>343</v>
      </c>
      <c r="N404" s="92"/>
      <c r="O404" s="93" t="s">
        <v>1024</v>
      </c>
      <c r="P404" s="93" t="s">
        <v>1087</v>
      </c>
    </row>
    <row r="405" spans="1:16" ht="13.5" thickBot="1" x14ac:dyDescent="0.25">
      <c r="A405" s="26" t="str">
        <f t="shared" si="36"/>
        <v> BBS 96 </v>
      </c>
      <c r="B405" s="5" t="str">
        <f t="shared" si="37"/>
        <v>I</v>
      </c>
      <c r="C405" s="26">
        <f t="shared" si="38"/>
        <v>48174.345999999998</v>
      </c>
      <c r="D405" s="29" t="str">
        <f t="shared" si="39"/>
        <v>vis</v>
      </c>
      <c r="E405" s="90">
        <f>VLOOKUP(C405,Active!C$21:E$967,3,FALSE)</f>
        <v>21513.975898753411</v>
      </c>
      <c r="F405" s="5" t="s">
        <v>237</v>
      </c>
      <c r="G405" s="29" t="str">
        <f t="shared" si="40"/>
        <v>48174.346</v>
      </c>
      <c r="H405" s="26">
        <f t="shared" si="41"/>
        <v>21514</v>
      </c>
      <c r="I405" s="91" t="s">
        <v>1088</v>
      </c>
      <c r="J405" s="92" t="s">
        <v>1089</v>
      </c>
      <c r="K405" s="91">
        <v>21514</v>
      </c>
      <c r="L405" s="91" t="s">
        <v>322</v>
      </c>
      <c r="M405" s="92" t="s">
        <v>343</v>
      </c>
      <c r="N405" s="92"/>
      <c r="O405" s="93" t="s">
        <v>445</v>
      </c>
      <c r="P405" s="93" t="s">
        <v>1063</v>
      </c>
    </row>
    <row r="406" spans="1:16" ht="13.5" thickBot="1" x14ac:dyDescent="0.25">
      <c r="A406" s="26" t="str">
        <f t="shared" si="36"/>
        <v> BBS 97 </v>
      </c>
      <c r="B406" s="5" t="str">
        <f t="shared" si="37"/>
        <v>I</v>
      </c>
      <c r="C406" s="26">
        <f t="shared" si="38"/>
        <v>48203.326000000001</v>
      </c>
      <c r="D406" s="29" t="str">
        <f t="shared" si="39"/>
        <v>vis</v>
      </c>
      <c r="E406" s="90">
        <f>VLOOKUP(C406,Active!C$21:E$967,3,FALSE)</f>
        <v>21550.977346380791</v>
      </c>
      <c r="F406" s="5" t="s">
        <v>237</v>
      </c>
      <c r="G406" s="29" t="str">
        <f t="shared" si="40"/>
        <v>48203.326</v>
      </c>
      <c r="H406" s="26">
        <f t="shared" si="41"/>
        <v>21551</v>
      </c>
      <c r="I406" s="91" t="s">
        <v>1094</v>
      </c>
      <c r="J406" s="92" t="s">
        <v>1095</v>
      </c>
      <c r="K406" s="91">
        <v>21551</v>
      </c>
      <c r="L406" s="91" t="s">
        <v>686</v>
      </c>
      <c r="M406" s="92" t="s">
        <v>343</v>
      </c>
      <c r="N406" s="92"/>
      <c r="O406" s="93" t="s">
        <v>445</v>
      </c>
      <c r="P406" s="93" t="s">
        <v>1087</v>
      </c>
    </row>
    <row r="407" spans="1:16" ht="13.5" thickBot="1" x14ac:dyDescent="0.25">
      <c r="A407" s="26" t="str">
        <f t="shared" si="36"/>
        <v> BBS 98 </v>
      </c>
      <c r="B407" s="5" t="str">
        <f t="shared" si="37"/>
        <v>I</v>
      </c>
      <c r="C407" s="26">
        <f t="shared" si="38"/>
        <v>48441.423000000003</v>
      </c>
      <c r="D407" s="29" t="str">
        <f t="shared" si="39"/>
        <v>vis</v>
      </c>
      <c r="E407" s="90">
        <f>VLOOKUP(C407,Active!C$21:E$967,3,FALSE)</f>
        <v>21854.977818283311</v>
      </c>
      <c r="F407" s="5" t="s">
        <v>237</v>
      </c>
      <c r="G407" s="29" t="str">
        <f t="shared" si="40"/>
        <v>48441.423</v>
      </c>
      <c r="H407" s="26">
        <f t="shared" si="41"/>
        <v>21855</v>
      </c>
      <c r="I407" s="91" t="s">
        <v>1098</v>
      </c>
      <c r="J407" s="92" t="s">
        <v>1099</v>
      </c>
      <c r="K407" s="91">
        <v>21855</v>
      </c>
      <c r="L407" s="91" t="s">
        <v>922</v>
      </c>
      <c r="M407" s="92" t="s">
        <v>343</v>
      </c>
      <c r="N407" s="92"/>
      <c r="O407" s="93" t="s">
        <v>445</v>
      </c>
      <c r="P407" s="93" t="s">
        <v>1100</v>
      </c>
    </row>
    <row r="408" spans="1:16" ht="13.5" thickBot="1" x14ac:dyDescent="0.25">
      <c r="A408" s="26" t="str">
        <f t="shared" si="36"/>
        <v> BBS 98 </v>
      </c>
      <c r="B408" s="5" t="str">
        <f t="shared" si="37"/>
        <v>I</v>
      </c>
      <c r="C408" s="26">
        <f t="shared" si="38"/>
        <v>48459.428999999996</v>
      </c>
      <c r="D408" s="29" t="str">
        <f t="shared" si="39"/>
        <v>vis</v>
      </c>
      <c r="E408" s="90">
        <f>VLOOKUP(C408,Active!C$21:E$967,3,FALSE)</f>
        <v>21877.967744645572</v>
      </c>
      <c r="F408" s="5" t="s">
        <v>237</v>
      </c>
      <c r="G408" s="29" t="str">
        <f t="shared" si="40"/>
        <v>48459.429</v>
      </c>
      <c r="H408" s="26">
        <f t="shared" si="41"/>
        <v>21878</v>
      </c>
      <c r="I408" s="91" t="s">
        <v>1101</v>
      </c>
      <c r="J408" s="92" t="s">
        <v>1102</v>
      </c>
      <c r="K408" s="91">
        <v>21878</v>
      </c>
      <c r="L408" s="91" t="s">
        <v>759</v>
      </c>
      <c r="M408" s="92" t="s">
        <v>343</v>
      </c>
      <c r="N408" s="92"/>
      <c r="O408" s="93" t="s">
        <v>445</v>
      </c>
      <c r="P408" s="93" t="s">
        <v>1100</v>
      </c>
    </row>
    <row r="409" spans="1:16" ht="13.5" thickBot="1" x14ac:dyDescent="0.25">
      <c r="A409" s="26" t="str">
        <f t="shared" si="36"/>
        <v> BBS 98 </v>
      </c>
      <c r="B409" s="5" t="str">
        <f t="shared" si="37"/>
        <v>I</v>
      </c>
      <c r="C409" s="26">
        <f t="shared" si="38"/>
        <v>48470.389000000003</v>
      </c>
      <c r="D409" s="29" t="str">
        <f t="shared" si="39"/>
        <v>vis</v>
      </c>
      <c r="E409" s="90">
        <f>VLOOKUP(C409,Active!C$21:E$967,3,FALSE)</f>
        <v>21891.961390815213</v>
      </c>
      <c r="F409" s="5" t="s">
        <v>237</v>
      </c>
      <c r="G409" s="29" t="str">
        <f t="shared" si="40"/>
        <v>48470.389</v>
      </c>
      <c r="H409" s="26">
        <f t="shared" si="41"/>
        <v>21892</v>
      </c>
      <c r="I409" s="91" t="s">
        <v>1103</v>
      </c>
      <c r="J409" s="92" t="s">
        <v>1104</v>
      </c>
      <c r="K409" s="91">
        <v>21892</v>
      </c>
      <c r="L409" s="91" t="s">
        <v>325</v>
      </c>
      <c r="M409" s="92" t="s">
        <v>343</v>
      </c>
      <c r="N409" s="92"/>
      <c r="O409" s="93" t="s">
        <v>445</v>
      </c>
      <c r="P409" s="93" t="s">
        <v>1100</v>
      </c>
    </row>
    <row r="410" spans="1:16" ht="13.5" thickBot="1" x14ac:dyDescent="0.25">
      <c r="A410" s="26" t="str">
        <f t="shared" si="36"/>
        <v> BRNO 31 </v>
      </c>
      <c r="B410" s="5" t="str">
        <f t="shared" si="37"/>
        <v>I</v>
      </c>
      <c r="C410" s="26">
        <f t="shared" si="38"/>
        <v>48477.440999999999</v>
      </c>
      <c r="D410" s="29" t="str">
        <f t="shared" si="39"/>
        <v>vis</v>
      </c>
      <c r="E410" s="90">
        <f>VLOOKUP(C410,Active!C$21:E$967,3,FALSE)</f>
        <v>21900.965331763044</v>
      </c>
      <c r="F410" s="5" t="s">
        <v>237</v>
      </c>
      <c r="G410" s="29" t="str">
        <f t="shared" si="40"/>
        <v>48477.441</v>
      </c>
      <c r="H410" s="26">
        <f t="shared" si="41"/>
        <v>21901</v>
      </c>
      <c r="I410" s="91" t="s">
        <v>1105</v>
      </c>
      <c r="J410" s="92" t="s">
        <v>1106</v>
      </c>
      <c r="K410" s="91">
        <v>21901</v>
      </c>
      <c r="L410" s="91" t="s">
        <v>1107</v>
      </c>
      <c r="M410" s="92" t="s">
        <v>343</v>
      </c>
      <c r="N410" s="92"/>
      <c r="O410" s="93" t="s">
        <v>1108</v>
      </c>
      <c r="P410" s="93" t="s">
        <v>1069</v>
      </c>
    </row>
    <row r="411" spans="1:16" ht="13.5" thickBot="1" x14ac:dyDescent="0.25">
      <c r="A411" s="26" t="str">
        <f t="shared" si="36"/>
        <v> BRNO 31 </v>
      </c>
      <c r="B411" s="5" t="str">
        <f t="shared" si="37"/>
        <v>I</v>
      </c>
      <c r="C411" s="26">
        <f t="shared" si="38"/>
        <v>48477.444000000003</v>
      </c>
      <c r="D411" s="29" t="str">
        <f t="shared" si="39"/>
        <v>vis</v>
      </c>
      <c r="E411" s="90">
        <f>VLOOKUP(C411,Active!C$21:E$967,3,FALSE)</f>
        <v>21900.969162140653</v>
      </c>
      <c r="F411" s="5" t="s">
        <v>237</v>
      </c>
      <c r="G411" s="29" t="str">
        <f t="shared" si="40"/>
        <v>48477.444</v>
      </c>
      <c r="H411" s="26">
        <f t="shared" si="41"/>
        <v>21901</v>
      </c>
      <c r="I411" s="91" t="s">
        <v>1109</v>
      </c>
      <c r="J411" s="92" t="s">
        <v>1110</v>
      </c>
      <c r="K411" s="91">
        <v>21901</v>
      </c>
      <c r="L411" s="91" t="s">
        <v>905</v>
      </c>
      <c r="M411" s="92" t="s">
        <v>343</v>
      </c>
      <c r="N411" s="92"/>
      <c r="O411" s="93" t="s">
        <v>1111</v>
      </c>
      <c r="P411" s="93" t="s">
        <v>1069</v>
      </c>
    </row>
    <row r="412" spans="1:16" ht="13.5" thickBot="1" x14ac:dyDescent="0.25">
      <c r="A412" s="26" t="str">
        <f t="shared" si="36"/>
        <v> BRNO 31 </v>
      </c>
      <c r="B412" s="5" t="str">
        <f t="shared" si="37"/>
        <v>I</v>
      </c>
      <c r="C412" s="26">
        <f t="shared" si="38"/>
        <v>48477.444000000003</v>
      </c>
      <c r="D412" s="29" t="str">
        <f t="shared" si="39"/>
        <v>vis</v>
      </c>
      <c r="E412" s="90">
        <f>VLOOKUP(C412,Active!C$21:E$967,3,FALSE)</f>
        <v>21900.969162140653</v>
      </c>
      <c r="F412" s="5" t="s">
        <v>237</v>
      </c>
      <c r="G412" s="29" t="str">
        <f t="shared" si="40"/>
        <v>48477.444</v>
      </c>
      <c r="H412" s="26">
        <f t="shared" si="41"/>
        <v>21901</v>
      </c>
      <c r="I412" s="91" t="s">
        <v>1109</v>
      </c>
      <c r="J412" s="92" t="s">
        <v>1110</v>
      </c>
      <c r="K412" s="91">
        <v>21901</v>
      </c>
      <c r="L412" s="91" t="s">
        <v>905</v>
      </c>
      <c r="M412" s="92" t="s">
        <v>343</v>
      </c>
      <c r="N412" s="92"/>
      <c r="O412" s="93" t="s">
        <v>1112</v>
      </c>
      <c r="P412" s="93" t="s">
        <v>1069</v>
      </c>
    </row>
    <row r="413" spans="1:16" ht="13.5" thickBot="1" x14ac:dyDescent="0.25">
      <c r="A413" s="26" t="str">
        <f t="shared" si="36"/>
        <v> BRNO 31 </v>
      </c>
      <c r="B413" s="5" t="str">
        <f t="shared" si="37"/>
        <v>I</v>
      </c>
      <c r="C413" s="26">
        <f t="shared" si="38"/>
        <v>48477.447999999997</v>
      </c>
      <c r="D413" s="29" t="str">
        <f t="shared" si="39"/>
        <v>vis</v>
      </c>
      <c r="E413" s="90">
        <f>VLOOKUP(C413,Active!C$21:E$967,3,FALSE)</f>
        <v>21900.974269310776</v>
      </c>
      <c r="F413" s="5" t="s">
        <v>237</v>
      </c>
      <c r="G413" s="29" t="str">
        <f t="shared" si="40"/>
        <v>48477.448</v>
      </c>
      <c r="H413" s="26">
        <f t="shared" si="41"/>
        <v>21901</v>
      </c>
      <c r="I413" s="91" t="s">
        <v>1113</v>
      </c>
      <c r="J413" s="92" t="s">
        <v>1114</v>
      </c>
      <c r="K413" s="91">
        <v>21901</v>
      </c>
      <c r="L413" s="91" t="s">
        <v>374</v>
      </c>
      <c r="M413" s="92" t="s">
        <v>343</v>
      </c>
      <c r="N413" s="92"/>
      <c r="O413" s="93" t="s">
        <v>1115</v>
      </c>
      <c r="P413" s="93" t="s">
        <v>1069</v>
      </c>
    </row>
    <row r="414" spans="1:16" ht="13.5" thickBot="1" x14ac:dyDescent="0.25">
      <c r="A414" s="26" t="str">
        <f t="shared" si="36"/>
        <v> BRNO 31 </v>
      </c>
      <c r="B414" s="5" t="str">
        <f t="shared" si="37"/>
        <v>I</v>
      </c>
      <c r="C414" s="26">
        <f t="shared" si="38"/>
        <v>48477.451000000001</v>
      </c>
      <c r="D414" s="29" t="str">
        <f t="shared" si="39"/>
        <v>vis</v>
      </c>
      <c r="E414" s="90">
        <f>VLOOKUP(C414,Active!C$21:E$967,3,FALSE)</f>
        <v>21900.978099688386</v>
      </c>
      <c r="F414" s="5" t="s">
        <v>237</v>
      </c>
      <c r="G414" s="29" t="str">
        <f t="shared" si="40"/>
        <v>48477.451</v>
      </c>
      <c r="H414" s="26">
        <f t="shared" si="41"/>
        <v>21901</v>
      </c>
      <c r="I414" s="91" t="s">
        <v>1116</v>
      </c>
      <c r="J414" s="92" t="s">
        <v>1117</v>
      </c>
      <c r="K414" s="91">
        <v>21901</v>
      </c>
      <c r="L414" s="91" t="s">
        <v>922</v>
      </c>
      <c r="M414" s="92" t="s">
        <v>343</v>
      </c>
      <c r="N414" s="92"/>
      <c r="O414" s="93" t="s">
        <v>1118</v>
      </c>
      <c r="P414" s="93" t="s">
        <v>1069</v>
      </c>
    </row>
    <row r="415" spans="1:16" ht="13.5" thickBot="1" x14ac:dyDescent="0.25">
      <c r="A415" s="26" t="str">
        <f t="shared" si="36"/>
        <v> BRNO 31 </v>
      </c>
      <c r="B415" s="5" t="str">
        <f t="shared" si="37"/>
        <v>I</v>
      </c>
      <c r="C415" s="26">
        <f t="shared" si="38"/>
        <v>48477.451000000001</v>
      </c>
      <c r="D415" s="29" t="str">
        <f t="shared" si="39"/>
        <v>vis</v>
      </c>
      <c r="E415" s="90">
        <f>VLOOKUP(C415,Active!C$21:E$967,3,FALSE)</f>
        <v>21900.978099688386</v>
      </c>
      <c r="F415" s="5" t="s">
        <v>237</v>
      </c>
      <c r="G415" s="29" t="str">
        <f t="shared" si="40"/>
        <v>48477.451</v>
      </c>
      <c r="H415" s="26">
        <f t="shared" si="41"/>
        <v>21901</v>
      </c>
      <c r="I415" s="91" t="s">
        <v>1116</v>
      </c>
      <c r="J415" s="92" t="s">
        <v>1117</v>
      </c>
      <c r="K415" s="91">
        <v>21901</v>
      </c>
      <c r="L415" s="91" t="s">
        <v>922</v>
      </c>
      <c r="M415" s="92" t="s">
        <v>343</v>
      </c>
      <c r="N415" s="92"/>
      <c r="O415" s="93" t="s">
        <v>1119</v>
      </c>
      <c r="P415" s="93" t="s">
        <v>1069</v>
      </c>
    </row>
    <row r="416" spans="1:16" ht="13.5" thickBot="1" x14ac:dyDescent="0.25">
      <c r="A416" s="26" t="str">
        <f t="shared" si="36"/>
        <v> BRNO 31 </v>
      </c>
      <c r="B416" s="5" t="str">
        <f t="shared" si="37"/>
        <v>I</v>
      </c>
      <c r="C416" s="26">
        <f t="shared" si="38"/>
        <v>48477.461000000003</v>
      </c>
      <c r="D416" s="29" t="str">
        <f t="shared" si="39"/>
        <v>vis</v>
      </c>
      <c r="E416" s="90">
        <f>VLOOKUP(C416,Active!C$21:E$967,3,FALSE)</f>
        <v>21900.990867613724</v>
      </c>
      <c r="F416" s="5" t="s">
        <v>237</v>
      </c>
      <c r="G416" s="29" t="str">
        <f t="shared" si="40"/>
        <v>48477.461</v>
      </c>
      <c r="H416" s="26">
        <f t="shared" si="41"/>
        <v>21901</v>
      </c>
      <c r="I416" s="91" t="s">
        <v>1120</v>
      </c>
      <c r="J416" s="92" t="s">
        <v>1121</v>
      </c>
      <c r="K416" s="91">
        <v>21901</v>
      </c>
      <c r="L416" s="91" t="s">
        <v>330</v>
      </c>
      <c r="M416" s="92" t="s">
        <v>343</v>
      </c>
      <c r="N416" s="92"/>
      <c r="O416" s="93" t="s">
        <v>1122</v>
      </c>
      <c r="P416" s="93" t="s">
        <v>1069</v>
      </c>
    </row>
    <row r="417" spans="1:16" ht="13.5" thickBot="1" x14ac:dyDescent="0.25">
      <c r="A417" s="26" t="str">
        <f t="shared" si="36"/>
        <v> BRNO 31 </v>
      </c>
      <c r="B417" s="5" t="str">
        <f t="shared" si="37"/>
        <v>I</v>
      </c>
      <c r="C417" s="26">
        <f t="shared" si="38"/>
        <v>48477.463000000003</v>
      </c>
      <c r="D417" s="29" t="str">
        <f t="shared" si="39"/>
        <v>vis</v>
      </c>
      <c r="E417" s="90">
        <f>VLOOKUP(C417,Active!C$21:E$967,3,FALSE)</f>
        <v>21900.993421198793</v>
      </c>
      <c r="F417" s="5" t="s">
        <v>237</v>
      </c>
      <c r="G417" s="29" t="str">
        <f t="shared" si="40"/>
        <v>48477.463</v>
      </c>
      <c r="H417" s="26">
        <f t="shared" si="41"/>
        <v>21901</v>
      </c>
      <c r="I417" s="91" t="s">
        <v>1123</v>
      </c>
      <c r="J417" s="92" t="s">
        <v>1124</v>
      </c>
      <c r="K417" s="91">
        <v>21901</v>
      </c>
      <c r="L417" s="91" t="s">
        <v>365</v>
      </c>
      <c r="M417" s="92" t="s">
        <v>343</v>
      </c>
      <c r="N417" s="92"/>
      <c r="O417" s="93" t="s">
        <v>865</v>
      </c>
      <c r="P417" s="93" t="s">
        <v>1069</v>
      </c>
    </row>
    <row r="418" spans="1:16" ht="13.5" thickBot="1" x14ac:dyDescent="0.25">
      <c r="A418" s="26" t="str">
        <f t="shared" si="36"/>
        <v> BBS 98 </v>
      </c>
      <c r="B418" s="5" t="str">
        <f t="shared" si="37"/>
        <v>I</v>
      </c>
      <c r="C418" s="26">
        <f t="shared" si="38"/>
        <v>48481.358</v>
      </c>
      <c r="D418" s="29" t="str">
        <f t="shared" si="39"/>
        <v>vis</v>
      </c>
      <c r="E418" s="90">
        <f>VLOOKUP(C418,Active!C$21:E$967,3,FALSE)</f>
        <v>21905.966528117649</v>
      </c>
      <c r="F418" s="5" t="s">
        <v>237</v>
      </c>
      <c r="G418" s="29" t="str">
        <f t="shared" si="40"/>
        <v>48481.358</v>
      </c>
      <c r="H418" s="26">
        <f t="shared" si="41"/>
        <v>21906</v>
      </c>
      <c r="I418" s="91" t="s">
        <v>1125</v>
      </c>
      <c r="J418" s="92" t="s">
        <v>1126</v>
      </c>
      <c r="K418" s="91">
        <v>21906</v>
      </c>
      <c r="L418" s="91" t="s">
        <v>1006</v>
      </c>
      <c r="M418" s="92" t="s">
        <v>343</v>
      </c>
      <c r="N418" s="92"/>
      <c r="O418" s="93" t="s">
        <v>445</v>
      </c>
      <c r="P418" s="93" t="s">
        <v>1100</v>
      </c>
    </row>
    <row r="419" spans="1:16" ht="13.5" thickBot="1" x14ac:dyDescent="0.25">
      <c r="A419" s="26" t="str">
        <f t="shared" si="36"/>
        <v> BRNO 31 </v>
      </c>
      <c r="B419" s="5" t="str">
        <f t="shared" si="37"/>
        <v>I</v>
      </c>
      <c r="C419" s="26">
        <f t="shared" si="38"/>
        <v>48484.498</v>
      </c>
      <c r="D419" s="29" t="str">
        <f t="shared" si="39"/>
        <v>vis</v>
      </c>
      <c r="E419" s="90">
        <f>VLOOKUP(C419,Active!C$21:E$967,3,FALSE)</f>
        <v>21909.975656673549</v>
      </c>
      <c r="F419" s="5" t="s">
        <v>237</v>
      </c>
      <c r="G419" s="29" t="str">
        <f t="shared" si="40"/>
        <v>48484.498</v>
      </c>
      <c r="H419" s="26">
        <f t="shared" si="41"/>
        <v>21910</v>
      </c>
      <c r="I419" s="91" t="s">
        <v>1130</v>
      </c>
      <c r="J419" s="92" t="s">
        <v>1131</v>
      </c>
      <c r="K419" s="91">
        <v>21910</v>
      </c>
      <c r="L419" s="91" t="s">
        <v>322</v>
      </c>
      <c r="M419" s="92" t="s">
        <v>343</v>
      </c>
      <c r="N419" s="92"/>
      <c r="O419" s="93" t="s">
        <v>1132</v>
      </c>
      <c r="P419" s="93" t="s">
        <v>1069</v>
      </c>
    </row>
    <row r="420" spans="1:16" ht="13.5" thickBot="1" x14ac:dyDescent="0.25">
      <c r="A420" s="26" t="str">
        <f t="shared" si="36"/>
        <v> BRNO 31 </v>
      </c>
      <c r="B420" s="5" t="str">
        <f t="shared" si="37"/>
        <v>I</v>
      </c>
      <c r="C420" s="26">
        <f t="shared" si="38"/>
        <v>48484.5</v>
      </c>
      <c r="D420" s="29" t="str">
        <f t="shared" si="39"/>
        <v>vis</v>
      </c>
      <c r="E420" s="90">
        <f>VLOOKUP(C420,Active!C$21:E$967,3,FALSE)</f>
        <v>21909.978210258618</v>
      </c>
      <c r="F420" s="5" t="s">
        <v>237</v>
      </c>
      <c r="G420" s="29" t="str">
        <f t="shared" si="40"/>
        <v>48484.500</v>
      </c>
      <c r="H420" s="26">
        <f t="shared" si="41"/>
        <v>21910</v>
      </c>
      <c r="I420" s="91" t="s">
        <v>1133</v>
      </c>
      <c r="J420" s="92" t="s">
        <v>1134</v>
      </c>
      <c r="K420" s="91">
        <v>21910</v>
      </c>
      <c r="L420" s="91" t="s">
        <v>922</v>
      </c>
      <c r="M420" s="92" t="s">
        <v>343</v>
      </c>
      <c r="N420" s="92"/>
      <c r="O420" s="93" t="s">
        <v>1135</v>
      </c>
      <c r="P420" s="93" t="s">
        <v>1069</v>
      </c>
    </row>
    <row r="421" spans="1:16" ht="13.5" thickBot="1" x14ac:dyDescent="0.25">
      <c r="A421" s="26" t="str">
        <f t="shared" si="36"/>
        <v> BBS 98 </v>
      </c>
      <c r="B421" s="5" t="str">
        <f t="shared" si="37"/>
        <v>I</v>
      </c>
      <c r="C421" s="26">
        <f t="shared" si="38"/>
        <v>48488.41</v>
      </c>
      <c r="D421" s="29" t="str">
        <f t="shared" si="39"/>
        <v>vis</v>
      </c>
      <c r="E421" s="90">
        <f>VLOOKUP(C421,Active!C$21:E$967,3,FALSE)</f>
        <v>21914.970469065487</v>
      </c>
      <c r="F421" s="5" t="s">
        <v>237</v>
      </c>
      <c r="G421" s="29" t="str">
        <f t="shared" si="40"/>
        <v>48488.410</v>
      </c>
      <c r="H421" s="26">
        <f t="shared" si="41"/>
        <v>21915</v>
      </c>
      <c r="I421" s="91" t="s">
        <v>1136</v>
      </c>
      <c r="J421" s="92" t="s">
        <v>1137</v>
      </c>
      <c r="K421" s="91">
        <v>21915</v>
      </c>
      <c r="L421" s="91" t="s">
        <v>852</v>
      </c>
      <c r="M421" s="92" t="s">
        <v>343</v>
      </c>
      <c r="N421" s="92"/>
      <c r="O421" s="93" t="s">
        <v>445</v>
      </c>
      <c r="P421" s="93" t="s">
        <v>1100</v>
      </c>
    </row>
    <row r="422" spans="1:16" ht="13.5" thickBot="1" x14ac:dyDescent="0.25">
      <c r="A422" s="26" t="str">
        <f t="shared" si="36"/>
        <v> BBS 98 </v>
      </c>
      <c r="B422" s="5" t="str">
        <f t="shared" si="37"/>
        <v>I</v>
      </c>
      <c r="C422" s="26">
        <f t="shared" si="38"/>
        <v>48499.375</v>
      </c>
      <c r="D422" s="29" t="str">
        <f t="shared" si="39"/>
        <v>vis</v>
      </c>
      <c r="E422" s="90">
        <f>VLOOKUP(C422,Active!C$21:E$967,3,FALSE)</f>
        <v>21928.970499197789</v>
      </c>
      <c r="F422" s="5" t="s">
        <v>237</v>
      </c>
      <c r="G422" s="29" t="str">
        <f t="shared" si="40"/>
        <v>48499.375</v>
      </c>
      <c r="H422" s="26">
        <f t="shared" si="41"/>
        <v>21929</v>
      </c>
      <c r="I422" s="91" t="s">
        <v>1138</v>
      </c>
      <c r="J422" s="92" t="s">
        <v>1139</v>
      </c>
      <c r="K422" s="91">
        <v>21929</v>
      </c>
      <c r="L422" s="91" t="s">
        <v>852</v>
      </c>
      <c r="M422" s="92" t="s">
        <v>343</v>
      </c>
      <c r="N422" s="92"/>
      <c r="O422" s="93" t="s">
        <v>445</v>
      </c>
      <c r="P422" s="93" t="s">
        <v>1100</v>
      </c>
    </row>
    <row r="423" spans="1:16" ht="13.5" thickBot="1" x14ac:dyDescent="0.25">
      <c r="A423" s="26" t="str">
        <f t="shared" si="36"/>
        <v> BRNO 31 </v>
      </c>
      <c r="B423" s="5" t="str">
        <f t="shared" si="37"/>
        <v>I</v>
      </c>
      <c r="C423" s="26">
        <f t="shared" si="38"/>
        <v>48499.383000000002</v>
      </c>
      <c r="D423" s="29" t="str">
        <f t="shared" si="39"/>
        <v>vis</v>
      </c>
      <c r="E423" s="90">
        <f>VLOOKUP(C423,Active!C$21:E$967,3,FALSE)</f>
        <v>21928.980713538062</v>
      </c>
      <c r="F423" s="5" t="s">
        <v>237</v>
      </c>
      <c r="G423" s="29" t="str">
        <f t="shared" si="40"/>
        <v>48499.383</v>
      </c>
      <c r="H423" s="26">
        <f t="shared" si="41"/>
        <v>21929</v>
      </c>
      <c r="I423" s="91" t="s">
        <v>1140</v>
      </c>
      <c r="J423" s="92" t="s">
        <v>1141</v>
      </c>
      <c r="K423" s="91">
        <v>21929</v>
      </c>
      <c r="L423" s="91" t="s">
        <v>713</v>
      </c>
      <c r="M423" s="92" t="s">
        <v>343</v>
      </c>
      <c r="N423" s="92"/>
      <c r="O423" s="93" t="s">
        <v>1142</v>
      </c>
      <c r="P423" s="93" t="s">
        <v>1069</v>
      </c>
    </row>
    <row r="424" spans="1:16" ht="13.5" thickBot="1" x14ac:dyDescent="0.25">
      <c r="A424" s="26" t="str">
        <f t="shared" si="36"/>
        <v> BRNO 31 </v>
      </c>
      <c r="B424" s="5" t="str">
        <f t="shared" si="37"/>
        <v>I</v>
      </c>
      <c r="C424" s="26">
        <f t="shared" si="38"/>
        <v>48499.391000000003</v>
      </c>
      <c r="D424" s="29" t="str">
        <f t="shared" si="39"/>
        <v>vis</v>
      </c>
      <c r="E424" s="90">
        <f>VLOOKUP(C424,Active!C$21:E$967,3,FALSE)</f>
        <v>21928.990927878331</v>
      </c>
      <c r="F424" s="5" t="s">
        <v>237</v>
      </c>
      <c r="G424" s="29" t="str">
        <f t="shared" si="40"/>
        <v>48499.391</v>
      </c>
      <c r="H424" s="26">
        <f t="shared" si="41"/>
        <v>21929</v>
      </c>
      <c r="I424" s="91" t="s">
        <v>1143</v>
      </c>
      <c r="J424" s="92" t="s">
        <v>1144</v>
      </c>
      <c r="K424" s="91">
        <v>21929</v>
      </c>
      <c r="L424" s="91" t="s">
        <v>330</v>
      </c>
      <c r="M424" s="92" t="s">
        <v>343</v>
      </c>
      <c r="N424" s="92"/>
      <c r="O424" s="93" t="s">
        <v>1145</v>
      </c>
      <c r="P424" s="93" t="s">
        <v>1069</v>
      </c>
    </row>
    <row r="425" spans="1:16" ht="13.5" thickBot="1" x14ac:dyDescent="0.25">
      <c r="A425" s="26" t="str">
        <f t="shared" si="36"/>
        <v> BRNO 31 </v>
      </c>
      <c r="B425" s="5" t="str">
        <f t="shared" si="37"/>
        <v>I</v>
      </c>
      <c r="C425" s="26">
        <f t="shared" si="38"/>
        <v>48506.423999999999</v>
      </c>
      <c r="D425" s="29" t="str">
        <f t="shared" si="39"/>
        <v>vis</v>
      </c>
      <c r="E425" s="90">
        <f>VLOOKUP(C425,Active!C$21:E$967,3,FALSE)</f>
        <v>21937.970609768021</v>
      </c>
      <c r="F425" s="5" t="s">
        <v>237</v>
      </c>
      <c r="G425" s="29" t="str">
        <f t="shared" si="40"/>
        <v>48506.424</v>
      </c>
      <c r="H425" s="26">
        <f t="shared" si="41"/>
        <v>21938</v>
      </c>
      <c r="I425" s="91" t="s">
        <v>1148</v>
      </c>
      <c r="J425" s="92" t="s">
        <v>1149</v>
      </c>
      <c r="K425" s="91">
        <v>21938</v>
      </c>
      <c r="L425" s="91" t="s">
        <v>852</v>
      </c>
      <c r="M425" s="92" t="s">
        <v>343</v>
      </c>
      <c r="N425" s="92"/>
      <c r="O425" s="93" t="s">
        <v>1150</v>
      </c>
      <c r="P425" s="93" t="s">
        <v>1069</v>
      </c>
    </row>
    <row r="426" spans="1:16" ht="13.5" thickBot="1" x14ac:dyDescent="0.25">
      <c r="A426" s="26" t="str">
        <f t="shared" si="36"/>
        <v> BRNO 31 </v>
      </c>
      <c r="B426" s="5" t="str">
        <f t="shared" si="37"/>
        <v>I</v>
      </c>
      <c r="C426" s="26">
        <f t="shared" si="38"/>
        <v>48506.436000000002</v>
      </c>
      <c r="D426" s="29" t="str">
        <f t="shared" si="39"/>
        <v>vis</v>
      </c>
      <c r="E426" s="90">
        <f>VLOOKUP(C426,Active!C$21:E$967,3,FALSE)</f>
        <v>21937.985931278428</v>
      </c>
      <c r="F426" s="5" t="s">
        <v>237</v>
      </c>
      <c r="G426" s="29" t="str">
        <f t="shared" si="40"/>
        <v>48506.436</v>
      </c>
      <c r="H426" s="26">
        <f t="shared" si="41"/>
        <v>21938</v>
      </c>
      <c r="I426" s="91" t="s">
        <v>1151</v>
      </c>
      <c r="J426" s="92" t="s">
        <v>1152</v>
      </c>
      <c r="K426" s="91">
        <v>21938</v>
      </c>
      <c r="L426" s="91" t="s">
        <v>783</v>
      </c>
      <c r="M426" s="92" t="s">
        <v>343</v>
      </c>
      <c r="N426" s="92"/>
      <c r="O426" s="93" t="s">
        <v>1108</v>
      </c>
      <c r="P426" s="93" t="s">
        <v>1069</v>
      </c>
    </row>
    <row r="427" spans="1:16" ht="13.5" thickBot="1" x14ac:dyDescent="0.25">
      <c r="A427" s="26" t="str">
        <f t="shared" si="36"/>
        <v> BRNO 31 </v>
      </c>
      <c r="B427" s="5" t="str">
        <f t="shared" si="37"/>
        <v>I</v>
      </c>
      <c r="C427" s="26">
        <f t="shared" si="38"/>
        <v>48506.442000000003</v>
      </c>
      <c r="D427" s="29" t="str">
        <f t="shared" si="39"/>
        <v>vis</v>
      </c>
      <c r="E427" s="90">
        <f>VLOOKUP(C427,Active!C$21:E$967,3,FALSE)</f>
        <v>21937.993592033632</v>
      </c>
      <c r="F427" s="5" t="s">
        <v>237</v>
      </c>
      <c r="G427" s="29" t="str">
        <f t="shared" si="40"/>
        <v>48506.442</v>
      </c>
      <c r="H427" s="26">
        <f t="shared" si="41"/>
        <v>21938</v>
      </c>
      <c r="I427" s="91" t="s">
        <v>1153</v>
      </c>
      <c r="J427" s="92" t="s">
        <v>1154</v>
      </c>
      <c r="K427" s="91">
        <v>21938</v>
      </c>
      <c r="L427" s="91" t="s">
        <v>365</v>
      </c>
      <c r="M427" s="92" t="s">
        <v>343</v>
      </c>
      <c r="N427" s="92"/>
      <c r="O427" s="93" t="s">
        <v>1111</v>
      </c>
      <c r="P427" s="93" t="s">
        <v>1069</v>
      </c>
    </row>
    <row r="428" spans="1:16" ht="13.5" thickBot="1" x14ac:dyDescent="0.25">
      <c r="A428" s="26" t="str">
        <f t="shared" si="36"/>
        <v> BRNO 31 </v>
      </c>
      <c r="B428" s="5" t="str">
        <f t="shared" si="37"/>
        <v>I</v>
      </c>
      <c r="C428" s="26">
        <f t="shared" si="38"/>
        <v>48506.444000000003</v>
      </c>
      <c r="D428" s="29" t="str">
        <f t="shared" si="39"/>
        <v>vis</v>
      </c>
      <c r="E428" s="90">
        <f>VLOOKUP(C428,Active!C$21:E$967,3,FALSE)</f>
        <v>21937.996145618701</v>
      </c>
      <c r="F428" s="5" t="s">
        <v>237</v>
      </c>
      <c r="G428" s="29" t="str">
        <f t="shared" si="40"/>
        <v>48506.444</v>
      </c>
      <c r="H428" s="26">
        <f t="shared" si="41"/>
        <v>21938</v>
      </c>
      <c r="I428" s="91" t="s">
        <v>1155</v>
      </c>
      <c r="J428" s="92" t="s">
        <v>1156</v>
      </c>
      <c r="K428" s="91">
        <v>21938</v>
      </c>
      <c r="L428" s="91" t="s">
        <v>273</v>
      </c>
      <c r="M428" s="92" t="s">
        <v>343</v>
      </c>
      <c r="N428" s="92"/>
      <c r="O428" s="93" t="s">
        <v>865</v>
      </c>
      <c r="P428" s="93" t="s">
        <v>1069</v>
      </c>
    </row>
    <row r="429" spans="1:16" ht="13.5" thickBot="1" x14ac:dyDescent="0.25">
      <c r="A429" s="26" t="str">
        <f t="shared" si="36"/>
        <v> BRNO 31 </v>
      </c>
      <c r="B429" s="5" t="str">
        <f t="shared" si="37"/>
        <v>I</v>
      </c>
      <c r="C429" s="26">
        <f t="shared" si="38"/>
        <v>48510.334999999999</v>
      </c>
      <c r="D429" s="29" t="str">
        <f t="shared" si="39"/>
        <v>vis</v>
      </c>
      <c r="E429" s="90">
        <f>VLOOKUP(C429,Active!C$21:E$967,3,FALSE)</f>
        <v>21942.964145367423</v>
      </c>
      <c r="F429" s="5" t="s">
        <v>237</v>
      </c>
      <c r="G429" s="29" t="str">
        <f t="shared" si="40"/>
        <v>48510.335</v>
      </c>
      <c r="H429" s="26">
        <f t="shared" si="41"/>
        <v>21943</v>
      </c>
      <c r="I429" s="91" t="s">
        <v>1157</v>
      </c>
      <c r="J429" s="92" t="s">
        <v>1158</v>
      </c>
      <c r="K429" s="91">
        <v>21943</v>
      </c>
      <c r="L429" s="91" t="s">
        <v>1159</v>
      </c>
      <c r="M429" s="92" t="s">
        <v>343</v>
      </c>
      <c r="N429" s="92"/>
      <c r="O429" s="93" t="s">
        <v>1150</v>
      </c>
      <c r="P429" s="93" t="s">
        <v>1069</v>
      </c>
    </row>
    <row r="430" spans="1:16" ht="13.5" thickBot="1" x14ac:dyDescent="0.25">
      <c r="A430" s="26" t="str">
        <f t="shared" si="36"/>
        <v> BRNO 31 </v>
      </c>
      <c r="B430" s="5" t="str">
        <f t="shared" si="37"/>
        <v>I</v>
      </c>
      <c r="C430" s="26">
        <f t="shared" si="38"/>
        <v>48510.341999999997</v>
      </c>
      <c r="D430" s="29" t="str">
        <f t="shared" si="39"/>
        <v>vis</v>
      </c>
      <c r="E430" s="90">
        <f>VLOOKUP(C430,Active!C$21:E$967,3,FALSE)</f>
        <v>21942.973082915156</v>
      </c>
      <c r="F430" s="5" t="s">
        <v>237</v>
      </c>
      <c r="G430" s="29" t="str">
        <f t="shared" si="40"/>
        <v>48510.342</v>
      </c>
      <c r="H430" s="26">
        <f t="shared" si="41"/>
        <v>21943</v>
      </c>
      <c r="I430" s="91" t="s">
        <v>1160</v>
      </c>
      <c r="J430" s="92" t="s">
        <v>1161</v>
      </c>
      <c r="K430" s="91">
        <v>21943</v>
      </c>
      <c r="L430" s="91" t="s">
        <v>1072</v>
      </c>
      <c r="M430" s="92" t="s">
        <v>343</v>
      </c>
      <c r="N430" s="92"/>
      <c r="O430" s="93" t="s">
        <v>1162</v>
      </c>
      <c r="P430" s="93" t="s">
        <v>1069</v>
      </c>
    </row>
    <row r="431" spans="1:16" ht="13.5" thickBot="1" x14ac:dyDescent="0.25">
      <c r="A431" s="26" t="str">
        <f t="shared" si="36"/>
        <v> BRNO 31 </v>
      </c>
      <c r="B431" s="5" t="str">
        <f t="shared" si="37"/>
        <v>I</v>
      </c>
      <c r="C431" s="26">
        <f t="shared" si="38"/>
        <v>48510.355000000003</v>
      </c>
      <c r="D431" s="29" t="str">
        <f t="shared" si="39"/>
        <v>vis</v>
      </c>
      <c r="E431" s="90">
        <f>VLOOKUP(C431,Active!C$21:E$967,3,FALSE)</f>
        <v>21942.989681218103</v>
      </c>
      <c r="F431" s="5" t="s">
        <v>237</v>
      </c>
      <c r="G431" s="29" t="str">
        <f t="shared" si="40"/>
        <v>48510.355</v>
      </c>
      <c r="H431" s="26">
        <f t="shared" si="41"/>
        <v>21943</v>
      </c>
      <c r="I431" s="91" t="s">
        <v>1163</v>
      </c>
      <c r="J431" s="92" t="s">
        <v>1164</v>
      </c>
      <c r="K431" s="91">
        <v>21943</v>
      </c>
      <c r="L431" s="91" t="s">
        <v>449</v>
      </c>
      <c r="M431" s="92" t="s">
        <v>343</v>
      </c>
      <c r="N431" s="92"/>
      <c r="O431" s="93" t="s">
        <v>1122</v>
      </c>
      <c r="P431" s="93" t="s">
        <v>1069</v>
      </c>
    </row>
    <row r="432" spans="1:16" ht="13.5" thickBot="1" x14ac:dyDescent="0.25">
      <c r="A432" s="26" t="str">
        <f t="shared" si="36"/>
        <v> BBS 99 </v>
      </c>
      <c r="B432" s="5" t="str">
        <f t="shared" si="37"/>
        <v>I</v>
      </c>
      <c r="C432" s="26">
        <f t="shared" si="38"/>
        <v>48517.394</v>
      </c>
      <c r="D432" s="29" t="str">
        <f t="shared" si="39"/>
        <v>vis</v>
      </c>
      <c r="E432" s="90">
        <f>VLOOKUP(C432,Active!C$21:E$967,3,FALSE)</f>
        <v>21951.977023862994</v>
      </c>
      <c r="F432" s="5" t="s">
        <v>237</v>
      </c>
      <c r="G432" s="29" t="str">
        <f t="shared" si="40"/>
        <v>48517.394</v>
      </c>
      <c r="H432" s="26">
        <f t="shared" si="41"/>
        <v>21952</v>
      </c>
      <c r="I432" s="91" t="s">
        <v>1165</v>
      </c>
      <c r="J432" s="92" t="s">
        <v>1166</v>
      </c>
      <c r="K432" s="91">
        <v>21952</v>
      </c>
      <c r="L432" s="91" t="s">
        <v>686</v>
      </c>
      <c r="M432" s="92" t="s">
        <v>343</v>
      </c>
      <c r="N432" s="92"/>
      <c r="O432" s="93" t="s">
        <v>445</v>
      </c>
      <c r="P432" s="93" t="s">
        <v>1167</v>
      </c>
    </row>
    <row r="433" spans="1:16" ht="13.5" thickBot="1" x14ac:dyDescent="0.25">
      <c r="A433" s="26" t="str">
        <f t="shared" si="36"/>
        <v> BBS 99 </v>
      </c>
      <c r="B433" s="5" t="str">
        <f t="shared" si="37"/>
        <v>I</v>
      </c>
      <c r="C433" s="26">
        <f t="shared" si="38"/>
        <v>48561.245000000003</v>
      </c>
      <c r="D433" s="29" t="str">
        <f t="shared" si="39"/>
        <v>vis</v>
      </c>
      <c r="E433" s="90">
        <f>VLOOKUP(C433,Active!C$21:E$967,3,FALSE)</f>
        <v>22007.965653259409</v>
      </c>
      <c r="F433" s="5" t="s">
        <v>237</v>
      </c>
      <c r="G433" s="29" t="str">
        <f t="shared" si="40"/>
        <v>48561.245</v>
      </c>
      <c r="H433" s="26">
        <f t="shared" si="41"/>
        <v>22008</v>
      </c>
      <c r="I433" s="91" t="s">
        <v>1173</v>
      </c>
      <c r="J433" s="92" t="s">
        <v>1174</v>
      </c>
      <c r="K433" s="91">
        <v>22008</v>
      </c>
      <c r="L433" s="91" t="s">
        <v>1107</v>
      </c>
      <c r="M433" s="92" t="s">
        <v>343</v>
      </c>
      <c r="N433" s="92"/>
      <c r="O433" s="93" t="s">
        <v>445</v>
      </c>
      <c r="P433" s="93" t="s">
        <v>1167</v>
      </c>
    </row>
    <row r="434" spans="1:16" ht="13.5" thickBot="1" x14ac:dyDescent="0.25">
      <c r="A434" s="26" t="str">
        <f t="shared" si="36"/>
        <v> BRNO 31 </v>
      </c>
      <c r="B434" s="5" t="str">
        <f t="shared" si="37"/>
        <v>I</v>
      </c>
      <c r="C434" s="26">
        <f t="shared" si="38"/>
        <v>48802.472999999998</v>
      </c>
      <c r="D434" s="29" t="str">
        <f t="shared" si="39"/>
        <v>vis</v>
      </c>
      <c r="E434" s="90">
        <f>VLOOKUP(C434,Active!C$21:E$967,3,FALSE)</f>
        <v>22315.963762585019</v>
      </c>
      <c r="F434" s="5" t="s">
        <v>237</v>
      </c>
      <c r="G434" s="29" t="str">
        <f t="shared" si="40"/>
        <v>48802.473</v>
      </c>
      <c r="H434" s="26">
        <f t="shared" si="41"/>
        <v>22316</v>
      </c>
      <c r="I434" s="91" t="s">
        <v>1175</v>
      </c>
      <c r="J434" s="92" t="s">
        <v>1176</v>
      </c>
      <c r="K434" s="91">
        <v>22316</v>
      </c>
      <c r="L434" s="91" t="s">
        <v>1159</v>
      </c>
      <c r="M434" s="92" t="s">
        <v>343</v>
      </c>
      <c r="N434" s="92"/>
      <c r="O434" s="93" t="s">
        <v>1177</v>
      </c>
      <c r="P434" s="93" t="s">
        <v>1069</v>
      </c>
    </row>
    <row r="435" spans="1:16" ht="13.5" thickBot="1" x14ac:dyDescent="0.25">
      <c r="A435" s="26" t="str">
        <f t="shared" si="36"/>
        <v> BRNO 31 </v>
      </c>
      <c r="B435" s="5" t="str">
        <f t="shared" si="37"/>
        <v>I</v>
      </c>
      <c r="C435" s="26">
        <f t="shared" si="38"/>
        <v>48802.476000000002</v>
      </c>
      <c r="D435" s="29" t="str">
        <f t="shared" si="39"/>
        <v>vis</v>
      </c>
      <c r="E435" s="90">
        <f>VLOOKUP(C435,Active!C$21:E$967,3,FALSE)</f>
        <v>22315.967592962625</v>
      </c>
      <c r="F435" s="5" t="s">
        <v>237</v>
      </c>
      <c r="G435" s="29" t="str">
        <f t="shared" si="40"/>
        <v>48802.476</v>
      </c>
      <c r="H435" s="26">
        <f t="shared" si="41"/>
        <v>22316</v>
      </c>
      <c r="I435" s="91" t="s">
        <v>1178</v>
      </c>
      <c r="J435" s="92" t="s">
        <v>1179</v>
      </c>
      <c r="K435" s="91">
        <v>22316</v>
      </c>
      <c r="L435" s="91" t="s">
        <v>759</v>
      </c>
      <c r="M435" s="92" t="s">
        <v>343</v>
      </c>
      <c r="N435" s="92"/>
      <c r="O435" s="93" t="s">
        <v>1180</v>
      </c>
      <c r="P435" s="93" t="s">
        <v>1069</v>
      </c>
    </row>
    <row r="436" spans="1:16" ht="13.5" thickBot="1" x14ac:dyDescent="0.25">
      <c r="A436" s="26" t="str">
        <f t="shared" si="36"/>
        <v> BRNO 31 </v>
      </c>
      <c r="B436" s="5" t="str">
        <f t="shared" si="37"/>
        <v>I</v>
      </c>
      <c r="C436" s="26">
        <f t="shared" si="38"/>
        <v>48802.478000000003</v>
      </c>
      <c r="D436" s="29" t="str">
        <f t="shared" si="39"/>
        <v>vis</v>
      </c>
      <c r="E436" s="90">
        <f>VLOOKUP(C436,Active!C$21:E$967,3,FALSE)</f>
        <v>22315.970146547694</v>
      </c>
      <c r="F436" s="5" t="s">
        <v>237</v>
      </c>
      <c r="G436" s="29" t="str">
        <f t="shared" si="40"/>
        <v>48802.478</v>
      </c>
      <c r="H436" s="26">
        <f t="shared" si="41"/>
        <v>22316</v>
      </c>
      <c r="I436" s="91" t="s">
        <v>1181</v>
      </c>
      <c r="J436" s="92" t="s">
        <v>1182</v>
      </c>
      <c r="K436" s="91">
        <v>22316</v>
      </c>
      <c r="L436" s="91" t="s">
        <v>852</v>
      </c>
      <c r="M436" s="92" t="s">
        <v>343</v>
      </c>
      <c r="N436" s="92"/>
      <c r="O436" s="93" t="s">
        <v>1183</v>
      </c>
      <c r="P436" s="93" t="s">
        <v>1069</v>
      </c>
    </row>
    <row r="437" spans="1:16" ht="13.5" thickBot="1" x14ac:dyDescent="0.25">
      <c r="A437" s="26" t="str">
        <f t="shared" si="36"/>
        <v> BRNO 31 </v>
      </c>
      <c r="B437" s="5" t="str">
        <f t="shared" si="37"/>
        <v>I</v>
      </c>
      <c r="C437" s="26">
        <f t="shared" si="38"/>
        <v>48802.478000000003</v>
      </c>
      <c r="D437" s="29" t="str">
        <f t="shared" si="39"/>
        <v>vis</v>
      </c>
      <c r="E437" s="90">
        <f>VLOOKUP(C437,Active!C$21:E$967,3,FALSE)</f>
        <v>22315.970146547694</v>
      </c>
      <c r="F437" s="5" t="s">
        <v>237</v>
      </c>
      <c r="G437" s="29" t="str">
        <f t="shared" si="40"/>
        <v>48802.478</v>
      </c>
      <c r="H437" s="26">
        <f t="shared" si="41"/>
        <v>22316</v>
      </c>
      <c r="I437" s="91" t="s">
        <v>1181</v>
      </c>
      <c r="J437" s="92" t="s">
        <v>1182</v>
      </c>
      <c r="K437" s="91">
        <v>22316</v>
      </c>
      <c r="L437" s="91" t="s">
        <v>852</v>
      </c>
      <c r="M437" s="92" t="s">
        <v>343</v>
      </c>
      <c r="N437" s="92"/>
      <c r="O437" s="93" t="s">
        <v>1184</v>
      </c>
      <c r="P437" s="93" t="s">
        <v>1069</v>
      </c>
    </row>
    <row r="438" spans="1:16" ht="13.5" thickBot="1" x14ac:dyDescent="0.25">
      <c r="A438" s="26" t="str">
        <f t="shared" si="36"/>
        <v> BRNO 31 </v>
      </c>
      <c r="B438" s="5" t="str">
        <f t="shared" si="37"/>
        <v>I</v>
      </c>
      <c r="C438" s="26">
        <f t="shared" si="38"/>
        <v>48802.485000000001</v>
      </c>
      <c r="D438" s="29" t="str">
        <f t="shared" si="39"/>
        <v>vis</v>
      </c>
      <c r="E438" s="90">
        <f>VLOOKUP(C438,Active!C$21:E$967,3,FALSE)</f>
        <v>22315.979084095427</v>
      </c>
      <c r="F438" s="5" t="s">
        <v>237</v>
      </c>
      <c r="G438" s="29" t="str">
        <f t="shared" si="40"/>
        <v>48802.485</v>
      </c>
      <c r="H438" s="26">
        <f t="shared" si="41"/>
        <v>22316</v>
      </c>
      <c r="I438" s="91" t="s">
        <v>1185</v>
      </c>
      <c r="J438" s="92" t="s">
        <v>1186</v>
      </c>
      <c r="K438" s="91">
        <v>22316</v>
      </c>
      <c r="L438" s="91" t="s">
        <v>821</v>
      </c>
      <c r="M438" s="92" t="s">
        <v>343</v>
      </c>
      <c r="N438" s="92"/>
      <c r="O438" s="93" t="s">
        <v>1187</v>
      </c>
      <c r="P438" s="93" t="s">
        <v>1069</v>
      </c>
    </row>
    <row r="439" spans="1:16" ht="13.5" thickBot="1" x14ac:dyDescent="0.25">
      <c r="A439" s="26" t="str">
        <f t="shared" si="36"/>
        <v> BRNO 31 </v>
      </c>
      <c r="B439" s="5" t="str">
        <f t="shared" si="37"/>
        <v>I</v>
      </c>
      <c r="C439" s="26">
        <f t="shared" si="38"/>
        <v>48831.436000000002</v>
      </c>
      <c r="D439" s="29" t="str">
        <f t="shared" si="39"/>
        <v>vis</v>
      </c>
      <c r="E439" s="90">
        <f>VLOOKUP(C439,Active!C$21:E$967,3,FALSE)</f>
        <v>22352.943504739324</v>
      </c>
      <c r="F439" s="5" t="s">
        <v>237</v>
      </c>
      <c r="G439" s="29" t="str">
        <f t="shared" si="40"/>
        <v>48831.436</v>
      </c>
      <c r="H439" s="26">
        <f t="shared" si="41"/>
        <v>22353</v>
      </c>
      <c r="I439" s="91" t="s">
        <v>1188</v>
      </c>
      <c r="J439" s="92" t="s">
        <v>1189</v>
      </c>
      <c r="K439" s="91">
        <v>22353</v>
      </c>
      <c r="L439" s="91" t="s">
        <v>1190</v>
      </c>
      <c r="M439" s="92" t="s">
        <v>343</v>
      </c>
      <c r="N439" s="92"/>
      <c r="O439" s="93" t="s">
        <v>1191</v>
      </c>
      <c r="P439" s="93" t="s">
        <v>1069</v>
      </c>
    </row>
    <row r="440" spans="1:16" ht="13.5" thickBot="1" x14ac:dyDescent="0.25">
      <c r="A440" s="26" t="str">
        <f t="shared" si="36"/>
        <v> BRNO 31 </v>
      </c>
      <c r="B440" s="5" t="str">
        <f t="shared" si="37"/>
        <v>I</v>
      </c>
      <c r="C440" s="26">
        <f t="shared" si="38"/>
        <v>48831.455000000002</v>
      </c>
      <c r="D440" s="29" t="str">
        <f t="shared" si="39"/>
        <v>vis</v>
      </c>
      <c r="E440" s="90">
        <f>VLOOKUP(C440,Active!C$21:E$967,3,FALSE)</f>
        <v>22352.967763797467</v>
      </c>
      <c r="F440" s="5" t="s">
        <v>237</v>
      </c>
      <c r="G440" s="29" t="str">
        <f t="shared" si="40"/>
        <v>48831.455</v>
      </c>
      <c r="H440" s="26">
        <f t="shared" si="41"/>
        <v>22353</v>
      </c>
      <c r="I440" s="91" t="s">
        <v>1192</v>
      </c>
      <c r="J440" s="92" t="s">
        <v>1193</v>
      </c>
      <c r="K440" s="91">
        <v>22353</v>
      </c>
      <c r="L440" s="91" t="s">
        <v>759</v>
      </c>
      <c r="M440" s="92" t="s">
        <v>343</v>
      </c>
      <c r="N440" s="92"/>
      <c r="O440" s="93" t="s">
        <v>1194</v>
      </c>
      <c r="P440" s="93" t="s">
        <v>1069</v>
      </c>
    </row>
    <row r="441" spans="1:16" ht="13.5" thickBot="1" x14ac:dyDescent="0.25">
      <c r="A441" s="26" t="str">
        <f t="shared" si="36"/>
        <v> BRNO 31 </v>
      </c>
      <c r="B441" s="5" t="str">
        <f t="shared" si="37"/>
        <v>I</v>
      </c>
      <c r="C441" s="26">
        <f t="shared" si="38"/>
        <v>48831.455999999998</v>
      </c>
      <c r="D441" s="29" t="str">
        <f t="shared" si="39"/>
        <v>vis</v>
      </c>
      <c r="E441" s="90">
        <f>VLOOKUP(C441,Active!C$21:E$967,3,FALSE)</f>
        <v>22352.969040589996</v>
      </c>
      <c r="F441" s="5" t="s">
        <v>237</v>
      </c>
      <c r="G441" s="29" t="str">
        <f t="shared" si="40"/>
        <v>48831.456</v>
      </c>
      <c r="H441" s="26">
        <f t="shared" si="41"/>
        <v>22353</v>
      </c>
      <c r="I441" s="91" t="s">
        <v>1195</v>
      </c>
      <c r="J441" s="92" t="s">
        <v>1196</v>
      </c>
      <c r="K441" s="91">
        <v>22353</v>
      </c>
      <c r="L441" s="91" t="s">
        <v>905</v>
      </c>
      <c r="M441" s="92" t="s">
        <v>343</v>
      </c>
      <c r="N441" s="92"/>
      <c r="O441" s="93" t="s">
        <v>1108</v>
      </c>
      <c r="P441" s="93" t="s">
        <v>1069</v>
      </c>
    </row>
    <row r="442" spans="1:16" ht="13.5" thickBot="1" x14ac:dyDescent="0.25">
      <c r="A442" s="26" t="str">
        <f t="shared" si="36"/>
        <v> BRNO 31 </v>
      </c>
      <c r="B442" s="5" t="str">
        <f t="shared" si="37"/>
        <v>I</v>
      </c>
      <c r="C442" s="26">
        <f t="shared" si="38"/>
        <v>48831.459000000003</v>
      </c>
      <c r="D442" s="29" t="str">
        <f t="shared" si="39"/>
        <v>vis</v>
      </c>
      <c r="E442" s="90">
        <f>VLOOKUP(C442,Active!C$21:E$967,3,FALSE)</f>
        <v>22352.972870967602</v>
      </c>
      <c r="F442" s="5" t="s">
        <v>237</v>
      </c>
      <c r="G442" s="29" t="str">
        <f t="shared" si="40"/>
        <v>48831.459</v>
      </c>
      <c r="H442" s="26">
        <f t="shared" si="41"/>
        <v>22353</v>
      </c>
      <c r="I442" s="91" t="s">
        <v>1197</v>
      </c>
      <c r="J442" s="92" t="s">
        <v>1198</v>
      </c>
      <c r="K442" s="91">
        <v>22353</v>
      </c>
      <c r="L442" s="91" t="s">
        <v>1072</v>
      </c>
      <c r="M442" s="92" t="s">
        <v>343</v>
      </c>
      <c r="N442" s="92"/>
      <c r="O442" s="93" t="s">
        <v>1111</v>
      </c>
      <c r="P442" s="93" t="s">
        <v>1069</v>
      </c>
    </row>
    <row r="443" spans="1:16" ht="13.5" thickBot="1" x14ac:dyDescent="0.25">
      <c r="A443" s="26" t="str">
        <f t="shared" si="36"/>
        <v> BRNO 31 </v>
      </c>
      <c r="B443" s="5" t="str">
        <f t="shared" si="37"/>
        <v>I</v>
      </c>
      <c r="C443" s="26">
        <f t="shared" si="38"/>
        <v>48831.461000000003</v>
      </c>
      <c r="D443" s="29" t="str">
        <f t="shared" si="39"/>
        <v>vis</v>
      </c>
      <c r="E443" s="90">
        <f>VLOOKUP(C443,Active!C$21:E$967,3,FALSE)</f>
        <v>22352.975424552671</v>
      </c>
      <c r="F443" s="5" t="s">
        <v>237</v>
      </c>
      <c r="G443" s="29" t="str">
        <f t="shared" si="40"/>
        <v>48831.461</v>
      </c>
      <c r="H443" s="26">
        <f t="shared" si="41"/>
        <v>22353</v>
      </c>
      <c r="I443" s="91" t="s">
        <v>1199</v>
      </c>
      <c r="J443" s="92" t="s">
        <v>1200</v>
      </c>
      <c r="K443" s="91">
        <v>22353</v>
      </c>
      <c r="L443" s="91" t="s">
        <v>322</v>
      </c>
      <c r="M443" s="92" t="s">
        <v>343</v>
      </c>
      <c r="N443" s="92"/>
      <c r="O443" s="93" t="s">
        <v>1201</v>
      </c>
      <c r="P443" s="93" t="s">
        <v>1069</v>
      </c>
    </row>
    <row r="444" spans="1:16" ht="13.5" thickBot="1" x14ac:dyDescent="0.25">
      <c r="A444" s="26" t="str">
        <f t="shared" si="36"/>
        <v> BRNO 31 </v>
      </c>
      <c r="B444" s="5" t="str">
        <f t="shared" si="37"/>
        <v>I</v>
      </c>
      <c r="C444" s="26">
        <f t="shared" si="38"/>
        <v>48831.462</v>
      </c>
      <c r="D444" s="29" t="str">
        <f t="shared" si="39"/>
        <v>vis</v>
      </c>
      <c r="E444" s="90">
        <f>VLOOKUP(C444,Active!C$21:E$967,3,FALSE)</f>
        <v>22352.9767013452</v>
      </c>
      <c r="F444" s="5" t="s">
        <v>237</v>
      </c>
      <c r="G444" s="29" t="str">
        <f t="shared" si="40"/>
        <v>48831.462</v>
      </c>
      <c r="H444" s="26">
        <f t="shared" si="41"/>
        <v>22353</v>
      </c>
      <c r="I444" s="91" t="s">
        <v>1202</v>
      </c>
      <c r="J444" s="92" t="s">
        <v>1203</v>
      </c>
      <c r="K444" s="91">
        <v>22353</v>
      </c>
      <c r="L444" s="91" t="s">
        <v>686</v>
      </c>
      <c r="M444" s="92" t="s">
        <v>343</v>
      </c>
      <c r="N444" s="92"/>
      <c r="O444" s="93" t="s">
        <v>1119</v>
      </c>
      <c r="P444" s="93" t="s">
        <v>1069</v>
      </c>
    </row>
    <row r="445" spans="1:16" ht="13.5" thickBot="1" x14ac:dyDescent="0.25">
      <c r="A445" s="26" t="str">
        <f t="shared" si="36"/>
        <v> BBS 102 </v>
      </c>
      <c r="B445" s="5" t="str">
        <f t="shared" si="37"/>
        <v>I</v>
      </c>
      <c r="C445" s="26">
        <f t="shared" si="38"/>
        <v>48834.586000000003</v>
      </c>
      <c r="D445" s="29" t="str">
        <f t="shared" si="39"/>
        <v>vis</v>
      </c>
      <c r="E445" s="90">
        <f>VLOOKUP(C445,Active!C$21:E$967,3,FALSE)</f>
        <v>22356.965401220565</v>
      </c>
      <c r="F445" s="5" t="s">
        <v>237</v>
      </c>
      <c r="G445" s="29" t="str">
        <f t="shared" si="40"/>
        <v>48834.586</v>
      </c>
      <c r="H445" s="26">
        <f t="shared" si="41"/>
        <v>22357</v>
      </c>
      <c r="I445" s="91" t="s">
        <v>1204</v>
      </c>
      <c r="J445" s="92" t="s">
        <v>1205</v>
      </c>
      <c r="K445" s="91">
        <v>22357</v>
      </c>
      <c r="L445" s="91" t="s">
        <v>1107</v>
      </c>
      <c r="M445" s="92" t="s">
        <v>343</v>
      </c>
      <c r="N445" s="92"/>
      <c r="O445" s="93" t="s">
        <v>403</v>
      </c>
      <c r="P445" s="93" t="s">
        <v>1206</v>
      </c>
    </row>
    <row r="446" spans="1:16" ht="13.5" thickBot="1" x14ac:dyDescent="0.25">
      <c r="A446" s="26" t="str">
        <f t="shared" si="36"/>
        <v> BBS 102 </v>
      </c>
      <c r="B446" s="5" t="str">
        <f t="shared" si="37"/>
        <v>I</v>
      </c>
      <c r="C446" s="26">
        <f t="shared" si="38"/>
        <v>48853.385000000002</v>
      </c>
      <c r="D446" s="29" t="str">
        <f t="shared" si="39"/>
        <v>vis</v>
      </c>
      <c r="E446" s="90">
        <f>VLOOKUP(C446,Active!C$21:E$967,3,FALSE)</f>
        <v>22380.967824062074</v>
      </c>
      <c r="F446" s="5" t="s">
        <v>237</v>
      </c>
      <c r="G446" s="29" t="str">
        <f t="shared" si="40"/>
        <v>48853.385</v>
      </c>
      <c r="H446" s="26">
        <f t="shared" si="41"/>
        <v>22381</v>
      </c>
      <c r="I446" s="91" t="s">
        <v>1209</v>
      </c>
      <c r="J446" s="92" t="s">
        <v>1210</v>
      </c>
      <c r="K446" s="91">
        <v>22381</v>
      </c>
      <c r="L446" s="91" t="s">
        <v>759</v>
      </c>
      <c r="M446" s="92" t="s">
        <v>343</v>
      </c>
      <c r="N446" s="92"/>
      <c r="O446" s="93" t="s">
        <v>445</v>
      </c>
      <c r="P446" s="93" t="s">
        <v>1206</v>
      </c>
    </row>
    <row r="447" spans="1:16" ht="13.5" thickBot="1" x14ac:dyDescent="0.25">
      <c r="A447" s="26" t="str">
        <f t="shared" si="36"/>
        <v> BRNO 31 </v>
      </c>
      <c r="B447" s="5" t="str">
        <f t="shared" si="37"/>
        <v>I</v>
      </c>
      <c r="C447" s="26">
        <f t="shared" si="38"/>
        <v>48860.423000000003</v>
      </c>
      <c r="D447" s="29" t="str">
        <f t="shared" si="39"/>
        <v>vis</v>
      </c>
      <c r="E447" s="90">
        <f>VLOOKUP(C447,Active!C$21:E$967,3,FALSE)</f>
        <v>22389.953889914435</v>
      </c>
      <c r="F447" s="5" t="s">
        <v>237</v>
      </c>
      <c r="G447" s="29" t="str">
        <f t="shared" si="40"/>
        <v>48860.423</v>
      </c>
      <c r="H447" s="26">
        <f t="shared" si="41"/>
        <v>22390</v>
      </c>
      <c r="I447" s="91" t="s">
        <v>1211</v>
      </c>
      <c r="J447" s="92" t="s">
        <v>1212</v>
      </c>
      <c r="K447" s="91">
        <v>22390</v>
      </c>
      <c r="L447" s="91" t="s">
        <v>300</v>
      </c>
      <c r="M447" s="92" t="s">
        <v>343</v>
      </c>
      <c r="N447" s="92"/>
      <c r="O447" s="93" t="s">
        <v>1213</v>
      </c>
      <c r="P447" s="93" t="s">
        <v>1069</v>
      </c>
    </row>
    <row r="448" spans="1:16" ht="13.5" thickBot="1" x14ac:dyDescent="0.25">
      <c r="A448" s="26" t="str">
        <f t="shared" si="36"/>
        <v> BRNO 31 </v>
      </c>
      <c r="B448" s="5" t="str">
        <f t="shared" si="37"/>
        <v>I</v>
      </c>
      <c r="C448" s="26">
        <f t="shared" si="38"/>
        <v>48860.425000000003</v>
      </c>
      <c r="D448" s="29" t="str">
        <f t="shared" si="39"/>
        <v>vis</v>
      </c>
      <c r="E448" s="90">
        <f>VLOOKUP(C448,Active!C$21:E$967,3,FALSE)</f>
        <v>22389.956443499505</v>
      </c>
      <c r="F448" s="5" t="s">
        <v>237</v>
      </c>
      <c r="G448" s="29" t="str">
        <f t="shared" si="40"/>
        <v>48860.425</v>
      </c>
      <c r="H448" s="26">
        <f t="shared" si="41"/>
        <v>22390</v>
      </c>
      <c r="I448" s="91" t="s">
        <v>1214</v>
      </c>
      <c r="J448" s="92" t="s">
        <v>1215</v>
      </c>
      <c r="K448" s="91">
        <v>22390</v>
      </c>
      <c r="L448" s="91" t="s">
        <v>1216</v>
      </c>
      <c r="M448" s="92" t="s">
        <v>343</v>
      </c>
      <c r="N448" s="92"/>
      <c r="O448" s="93" t="s">
        <v>1217</v>
      </c>
      <c r="P448" s="93" t="s">
        <v>1069</v>
      </c>
    </row>
    <row r="449" spans="1:16" ht="13.5" thickBot="1" x14ac:dyDescent="0.25">
      <c r="A449" s="26" t="str">
        <f t="shared" si="36"/>
        <v> BRNO 31 </v>
      </c>
      <c r="B449" s="5" t="str">
        <f t="shared" si="37"/>
        <v>I</v>
      </c>
      <c r="C449" s="26">
        <f t="shared" si="38"/>
        <v>48860.425999999999</v>
      </c>
      <c r="D449" s="29" t="str">
        <f t="shared" si="39"/>
        <v>vis</v>
      </c>
      <c r="E449" s="90">
        <f>VLOOKUP(C449,Active!C$21:E$967,3,FALSE)</f>
        <v>22389.957720292034</v>
      </c>
      <c r="F449" s="5" t="s">
        <v>237</v>
      </c>
      <c r="G449" s="29" t="str">
        <f t="shared" si="40"/>
        <v>48860.426</v>
      </c>
      <c r="H449" s="26">
        <f t="shared" si="41"/>
        <v>22390</v>
      </c>
      <c r="I449" s="91" t="s">
        <v>1218</v>
      </c>
      <c r="J449" s="92" t="s">
        <v>1219</v>
      </c>
      <c r="K449" s="91">
        <v>22390</v>
      </c>
      <c r="L449" s="91" t="s">
        <v>1220</v>
      </c>
      <c r="M449" s="92" t="s">
        <v>343</v>
      </c>
      <c r="N449" s="92"/>
      <c r="O449" s="93" t="s">
        <v>1221</v>
      </c>
      <c r="P449" s="93" t="s">
        <v>1069</v>
      </c>
    </row>
    <row r="450" spans="1:16" ht="13.5" thickBot="1" x14ac:dyDescent="0.25">
      <c r="A450" s="26" t="str">
        <f t="shared" si="36"/>
        <v> BRNO 31 </v>
      </c>
      <c r="B450" s="5" t="str">
        <f t="shared" si="37"/>
        <v>I</v>
      </c>
      <c r="C450" s="26">
        <f t="shared" si="38"/>
        <v>48860.434999999998</v>
      </c>
      <c r="D450" s="29" t="str">
        <f t="shared" si="39"/>
        <v>vis</v>
      </c>
      <c r="E450" s="90">
        <f>VLOOKUP(C450,Active!C$21:E$967,3,FALSE)</f>
        <v>22389.969211424836</v>
      </c>
      <c r="F450" s="5" t="s">
        <v>237</v>
      </c>
      <c r="G450" s="29" t="str">
        <f t="shared" si="40"/>
        <v>48860.435</v>
      </c>
      <c r="H450" s="26">
        <f t="shared" si="41"/>
        <v>22390</v>
      </c>
      <c r="I450" s="91" t="s">
        <v>1222</v>
      </c>
      <c r="J450" s="92" t="s">
        <v>1223</v>
      </c>
      <c r="K450" s="91">
        <v>22390</v>
      </c>
      <c r="L450" s="91" t="s">
        <v>905</v>
      </c>
      <c r="M450" s="92" t="s">
        <v>343</v>
      </c>
      <c r="N450" s="92"/>
      <c r="O450" s="93" t="s">
        <v>1224</v>
      </c>
      <c r="P450" s="93" t="s">
        <v>1069</v>
      </c>
    </row>
    <row r="451" spans="1:16" ht="13.5" thickBot="1" x14ac:dyDescent="0.25">
      <c r="A451" s="26" t="str">
        <f t="shared" si="36"/>
        <v> BRNO 31 </v>
      </c>
      <c r="B451" s="5" t="str">
        <f t="shared" si="37"/>
        <v>I</v>
      </c>
      <c r="C451" s="26">
        <f t="shared" si="38"/>
        <v>48860.434999999998</v>
      </c>
      <c r="D451" s="29" t="str">
        <f t="shared" si="39"/>
        <v>vis</v>
      </c>
      <c r="E451" s="90">
        <f>VLOOKUP(C451,Active!C$21:E$967,3,FALSE)</f>
        <v>22389.969211424836</v>
      </c>
      <c r="F451" s="5" t="s">
        <v>237</v>
      </c>
      <c r="G451" s="29" t="str">
        <f t="shared" si="40"/>
        <v>48860.435</v>
      </c>
      <c r="H451" s="26">
        <f t="shared" si="41"/>
        <v>22390</v>
      </c>
      <c r="I451" s="91" t="s">
        <v>1222</v>
      </c>
      <c r="J451" s="92" t="s">
        <v>1223</v>
      </c>
      <c r="K451" s="91">
        <v>22390</v>
      </c>
      <c r="L451" s="91" t="s">
        <v>905</v>
      </c>
      <c r="M451" s="92" t="s">
        <v>343</v>
      </c>
      <c r="N451" s="92"/>
      <c r="O451" s="93" t="s">
        <v>1225</v>
      </c>
      <c r="P451" s="93" t="s">
        <v>1069</v>
      </c>
    </row>
    <row r="452" spans="1:16" ht="13.5" thickBot="1" x14ac:dyDescent="0.25">
      <c r="A452" s="26" t="str">
        <f t="shared" si="36"/>
        <v> BRNO 31 </v>
      </c>
      <c r="B452" s="5" t="str">
        <f t="shared" si="37"/>
        <v>I</v>
      </c>
      <c r="C452" s="26">
        <f t="shared" si="38"/>
        <v>48860.436000000002</v>
      </c>
      <c r="D452" s="29" t="str">
        <f t="shared" si="39"/>
        <v>vis</v>
      </c>
      <c r="E452" s="90">
        <f>VLOOKUP(C452,Active!C$21:E$967,3,FALSE)</f>
        <v>22389.970488217376</v>
      </c>
      <c r="F452" s="5" t="s">
        <v>237</v>
      </c>
      <c r="G452" s="29" t="str">
        <f t="shared" si="40"/>
        <v>48860.436</v>
      </c>
      <c r="H452" s="26">
        <f t="shared" si="41"/>
        <v>22390</v>
      </c>
      <c r="I452" s="91" t="s">
        <v>1226</v>
      </c>
      <c r="J452" s="92" t="s">
        <v>1227</v>
      </c>
      <c r="K452" s="91">
        <v>22390</v>
      </c>
      <c r="L452" s="91" t="s">
        <v>852</v>
      </c>
      <c r="M452" s="92" t="s">
        <v>343</v>
      </c>
      <c r="N452" s="92"/>
      <c r="O452" s="93" t="s">
        <v>1228</v>
      </c>
      <c r="P452" s="93" t="s">
        <v>1069</v>
      </c>
    </row>
    <row r="453" spans="1:16" ht="13.5" thickBot="1" x14ac:dyDescent="0.25">
      <c r="A453" s="26" t="str">
        <f t="shared" si="36"/>
        <v> BRNO 31 </v>
      </c>
      <c r="B453" s="5" t="str">
        <f t="shared" si="37"/>
        <v>I</v>
      </c>
      <c r="C453" s="26">
        <f t="shared" si="38"/>
        <v>48860.440999999999</v>
      </c>
      <c r="D453" s="29" t="str">
        <f t="shared" si="39"/>
        <v>vis</v>
      </c>
      <c r="E453" s="90">
        <f>VLOOKUP(C453,Active!C$21:E$967,3,FALSE)</f>
        <v>22389.976872180039</v>
      </c>
      <c r="F453" s="5" t="s">
        <v>237</v>
      </c>
      <c r="G453" s="29" t="str">
        <f t="shared" si="40"/>
        <v>48860.441</v>
      </c>
      <c r="H453" s="26">
        <f t="shared" si="41"/>
        <v>22390</v>
      </c>
      <c r="I453" s="91" t="s">
        <v>1229</v>
      </c>
      <c r="J453" s="92" t="s">
        <v>1230</v>
      </c>
      <c r="K453" s="91">
        <v>22390</v>
      </c>
      <c r="L453" s="91" t="s">
        <v>686</v>
      </c>
      <c r="M453" s="92" t="s">
        <v>343</v>
      </c>
      <c r="N453" s="92"/>
      <c r="O453" s="93" t="s">
        <v>1231</v>
      </c>
      <c r="P453" s="93" t="s">
        <v>1069</v>
      </c>
    </row>
    <row r="454" spans="1:16" ht="13.5" thickBot="1" x14ac:dyDescent="0.25">
      <c r="A454" s="26" t="str">
        <f t="shared" si="36"/>
        <v> BRNO 31 </v>
      </c>
      <c r="B454" s="5" t="str">
        <f t="shared" si="37"/>
        <v>I</v>
      </c>
      <c r="C454" s="26">
        <f t="shared" si="38"/>
        <v>48867.476999999999</v>
      </c>
      <c r="D454" s="29" t="str">
        <f t="shared" si="39"/>
        <v>vis</v>
      </c>
      <c r="E454" s="90">
        <f>VLOOKUP(C454,Active!C$21:E$967,3,FALSE)</f>
        <v>22398.960384447335</v>
      </c>
      <c r="F454" s="5" t="s">
        <v>237</v>
      </c>
      <c r="G454" s="29" t="str">
        <f t="shared" si="40"/>
        <v>48867.477</v>
      </c>
      <c r="H454" s="26">
        <f t="shared" si="41"/>
        <v>22399</v>
      </c>
      <c r="I454" s="91" t="s">
        <v>1232</v>
      </c>
      <c r="J454" s="92" t="s">
        <v>1233</v>
      </c>
      <c r="K454" s="91">
        <v>22399</v>
      </c>
      <c r="L454" s="91" t="s">
        <v>1234</v>
      </c>
      <c r="M454" s="92" t="s">
        <v>343</v>
      </c>
      <c r="N454" s="92"/>
      <c r="O454" s="93" t="s">
        <v>815</v>
      </c>
      <c r="P454" s="93" t="s">
        <v>1069</v>
      </c>
    </row>
    <row r="455" spans="1:16" ht="13.5" thickBot="1" x14ac:dyDescent="0.25">
      <c r="A455" s="26" t="str">
        <f t="shared" si="36"/>
        <v> BBS 102 </v>
      </c>
      <c r="B455" s="5" t="str">
        <f t="shared" si="37"/>
        <v>I</v>
      </c>
      <c r="C455" s="26">
        <f t="shared" si="38"/>
        <v>48882.375</v>
      </c>
      <c r="D455" s="29" t="str">
        <f t="shared" si="39"/>
        <v>vis</v>
      </c>
      <c r="E455" s="90">
        <f>VLOOKUP(C455,Active!C$21:E$967,3,FALSE)</f>
        <v>22417.982039614784</v>
      </c>
      <c r="F455" s="5" t="s">
        <v>237</v>
      </c>
      <c r="G455" s="29" t="str">
        <f t="shared" si="40"/>
        <v>48882.375</v>
      </c>
      <c r="H455" s="26">
        <f t="shared" si="41"/>
        <v>22418</v>
      </c>
      <c r="I455" s="91" t="s">
        <v>1235</v>
      </c>
      <c r="J455" s="92" t="s">
        <v>1236</v>
      </c>
      <c r="K455" s="91">
        <v>22418</v>
      </c>
      <c r="L455" s="91" t="s">
        <v>277</v>
      </c>
      <c r="M455" s="92" t="s">
        <v>343</v>
      </c>
      <c r="N455" s="92"/>
      <c r="O455" s="93" t="s">
        <v>445</v>
      </c>
      <c r="P455" s="93" t="s">
        <v>1206</v>
      </c>
    </row>
    <row r="456" spans="1:16" ht="13.5" thickBot="1" x14ac:dyDescent="0.25">
      <c r="A456" s="26" t="str">
        <f t="shared" si="36"/>
        <v> BBS 102 </v>
      </c>
      <c r="B456" s="5" t="str">
        <f t="shared" si="37"/>
        <v>I</v>
      </c>
      <c r="C456" s="26">
        <f t="shared" si="38"/>
        <v>48922.32</v>
      </c>
      <c r="D456" s="29" t="str">
        <f t="shared" si="39"/>
        <v>vis</v>
      </c>
      <c r="E456" s="90">
        <f>VLOOKUP(C456,Active!C$21:E$967,3,FALSE)</f>
        <v>22468.983517374461</v>
      </c>
      <c r="F456" s="5" t="s">
        <v>237</v>
      </c>
      <c r="G456" s="29" t="str">
        <f t="shared" si="40"/>
        <v>48922.320</v>
      </c>
      <c r="H456" s="26">
        <f t="shared" si="41"/>
        <v>22469</v>
      </c>
      <c r="I456" s="91" t="s">
        <v>1241</v>
      </c>
      <c r="J456" s="92" t="s">
        <v>1242</v>
      </c>
      <c r="K456" s="91">
        <v>22469</v>
      </c>
      <c r="L456" s="91" t="s">
        <v>683</v>
      </c>
      <c r="M456" s="92" t="s">
        <v>343</v>
      </c>
      <c r="N456" s="92"/>
      <c r="O456" s="93" t="s">
        <v>445</v>
      </c>
      <c r="P456" s="93" t="s">
        <v>1206</v>
      </c>
    </row>
    <row r="457" spans="1:16" ht="13.5" thickBot="1" x14ac:dyDescent="0.25">
      <c r="A457" s="26" t="str">
        <f t="shared" si="36"/>
        <v> BBS 104 </v>
      </c>
      <c r="B457" s="5" t="str">
        <f t="shared" si="37"/>
        <v>I</v>
      </c>
      <c r="C457" s="26">
        <f t="shared" si="38"/>
        <v>49145.516000000003</v>
      </c>
      <c r="D457" s="29" t="str">
        <f t="shared" si="39"/>
        <v>vis</v>
      </c>
      <c r="E457" s="90">
        <f>VLOOKUP(C457,Active!C$21:E$967,3,FALSE)</f>
        <v>22753.958503731938</v>
      </c>
      <c r="F457" s="5" t="s">
        <v>237</v>
      </c>
      <c r="G457" s="29" t="str">
        <f t="shared" si="40"/>
        <v>49145.516</v>
      </c>
      <c r="H457" s="26">
        <f t="shared" si="41"/>
        <v>22754</v>
      </c>
      <c r="I457" s="91" t="s">
        <v>1245</v>
      </c>
      <c r="J457" s="92" t="s">
        <v>1246</v>
      </c>
      <c r="K457" s="91">
        <v>22754</v>
      </c>
      <c r="L457" s="91" t="s">
        <v>1220</v>
      </c>
      <c r="M457" s="92" t="s">
        <v>343</v>
      </c>
      <c r="N457" s="92"/>
      <c r="O457" s="93" t="s">
        <v>403</v>
      </c>
      <c r="P457" s="93" t="s">
        <v>1247</v>
      </c>
    </row>
    <row r="458" spans="1:16" ht="13.5" thickBot="1" x14ac:dyDescent="0.25">
      <c r="A458" s="26" t="str">
        <f t="shared" si="36"/>
        <v> BBS 104 </v>
      </c>
      <c r="B458" s="5" t="str">
        <f t="shared" si="37"/>
        <v>I</v>
      </c>
      <c r="C458" s="26">
        <f t="shared" si="38"/>
        <v>49167.447</v>
      </c>
      <c r="D458" s="29" t="str">
        <f t="shared" si="39"/>
        <v>vis</v>
      </c>
      <c r="E458" s="90">
        <f>VLOOKUP(C458,Active!C$21:E$967,3,FALSE)</f>
        <v>22781.959840789077</v>
      </c>
      <c r="F458" s="5" t="s">
        <v>237</v>
      </c>
      <c r="G458" s="29" t="str">
        <f t="shared" si="40"/>
        <v>49167.447</v>
      </c>
      <c r="H458" s="26">
        <f t="shared" si="41"/>
        <v>22782</v>
      </c>
      <c r="I458" s="91" t="s">
        <v>1248</v>
      </c>
      <c r="J458" s="92" t="s">
        <v>1249</v>
      </c>
      <c r="K458" s="91">
        <v>22782</v>
      </c>
      <c r="L458" s="91" t="s">
        <v>1234</v>
      </c>
      <c r="M458" s="92" t="s">
        <v>343</v>
      </c>
      <c r="N458" s="92"/>
      <c r="O458" s="93" t="s">
        <v>445</v>
      </c>
      <c r="P458" s="93" t="s">
        <v>1247</v>
      </c>
    </row>
    <row r="459" spans="1:16" ht="13.5" thickBot="1" x14ac:dyDescent="0.25">
      <c r="A459" s="26" t="str">
        <f t="shared" ref="A459:A522" si="42">P459</f>
        <v>BAVM 68 </v>
      </c>
      <c r="B459" s="5" t="str">
        <f t="shared" ref="B459:B522" si="43">IF(H459=INT(H459),"I","II")</f>
        <v>I</v>
      </c>
      <c r="C459" s="26">
        <f t="shared" ref="C459:C522" si="44">1*G459</f>
        <v>49207.392699999997</v>
      </c>
      <c r="D459" s="29" t="str">
        <f t="shared" ref="D459:D522" si="45">VLOOKUP(F459,I$1:J$5,2,FALSE)</f>
        <v>vis</v>
      </c>
      <c r="E459" s="90">
        <f>VLOOKUP(C459,Active!C$21:E$967,3,FALSE)</f>
        <v>22832.962212303522</v>
      </c>
      <c r="F459" s="5" t="s">
        <v>237</v>
      </c>
      <c r="G459" s="29" t="str">
        <f t="shared" ref="G459:G522" si="46">MID(I459,3,LEN(I459)-3)</f>
        <v>49207.3927</v>
      </c>
      <c r="H459" s="26">
        <f t="shared" ref="H459:H522" si="47">1*K459</f>
        <v>22833</v>
      </c>
      <c r="I459" s="91" t="s">
        <v>1252</v>
      </c>
      <c r="J459" s="92" t="s">
        <v>1253</v>
      </c>
      <c r="K459" s="91">
        <v>22833</v>
      </c>
      <c r="L459" s="91" t="s">
        <v>1254</v>
      </c>
      <c r="M459" s="92" t="s">
        <v>375</v>
      </c>
      <c r="N459" s="92" t="s">
        <v>123</v>
      </c>
      <c r="O459" s="93" t="s">
        <v>1255</v>
      </c>
      <c r="P459" s="94" t="s">
        <v>1256</v>
      </c>
    </row>
    <row r="460" spans="1:16" ht="13.5" thickBot="1" x14ac:dyDescent="0.25">
      <c r="A460" s="26" t="str">
        <f t="shared" si="42"/>
        <v>BAVM 68 </v>
      </c>
      <c r="B460" s="5" t="str">
        <f t="shared" si="43"/>
        <v>I</v>
      </c>
      <c r="C460" s="26">
        <f t="shared" si="44"/>
        <v>49207.392800000001</v>
      </c>
      <c r="D460" s="29" t="str">
        <f t="shared" si="45"/>
        <v>vis</v>
      </c>
      <c r="E460" s="90">
        <f>VLOOKUP(C460,Active!C$21:E$967,3,FALSE)</f>
        <v>22832.962339982783</v>
      </c>
      <c r="F460" s="5" t="s">
        <v>237</v>
      </c>
      <c r="G460" s="29" t="str">
        <f t="shared" si="46"/>
        <v>49207.3928</v>
      </c>
      <c r="H460" s="26">
        <f t="shared" si="47"/>
        <v>22833</v>
      </c>
      <c r="I460" s="91" t="s">
        <v>1257</v>
      </c>
      <c r="J460" s="92" t="s">
        <v>1253</v>
      </c>
      <c r="K460" s="91">
        <v>22833</v>
      </c>
      <c r="L460" s="91" t="s">
        <v>1258</v>
      </c>
      <c r="M460" s="92" t="s">
        <v>375</v>
      </c>
      <c r="N460" s="92" t="s">
        <v>1259</v>
      </c>
      <c r="O460" s="93" t="s">
        <v>1255</v>
      </c>
      <c r="P460" s="94" t="s">
        <v>1256</v>
      </c>
    </row>
    <row r="461" spans="1:16" ht="13.5" thickBot="1" x14ac:dyDescent="0.25">
      <c r="A461" s="26" t="str">
        <f t="shared" si="42"/>
        <v> BBS 105 </v>
      </c>
      <c r="B461" s="5" t="str">
        <f t="shared" si="43"/>
        <v>I</v>
      </c>
      <c r="C461" s="26">
        <f t="shared" si="44"/>
        <v>49207.394</v>
      </c>
      <c r="D461" s="29" t="str">
        <f t="shared" si="45"/>
        <v>vis</v>
      </c>
      <c r="E461" s="90">
        <f>VLOOKUP(C461,Active!C$21:E$967,3,FALSE)</f>
        <v>22832.96387213382</v>
      </c>
      <c r="F461" s="5" t="s">
        <v>237</v>
      </c>
      <c r="G461" s="29" t="str">
        <f t="shared" si="46"/>
        <v>49207.394</v>
      </c>
      <c r="H461" s="26">
        <f t="shared" si="47"/>
        <v>22833</v>
      </c>
      <c r="I461" s="91" t="s">
        <v>1260</v>
      </c>
      <c r="J461" s="92" t="s">
        <v>1261</v>
      </c>
      <c r="K461" s="91">
        <v>22833</v>
      </c>
      <c r="L461" s="91" t="s">
        <v>1159</v>
      </c>
      <c r="M461" s="92" t="s">
        <v>343</v>
      </c>
      <c r="N461" s="92"/>
      <c r="O461" s="93" t="s">
        <v>445</v>
      </c>
      <c r="P461" s="93" t="s">
        <v>1262</v>
      </c>
    </row>
    <row r="462" spans="1:16" ht="13.5" thickBot="1" x14ac:dyDescent="0.25">
      <c r="A462" s="26" t="str">
        <f t="shared" si="42"/>
        <v> BRNO 31 </v>
      </c>
      <c r="B462" s="5" t="str">
        <f t="shared" si="43"/>
        <v>I</v>
      </c>
      <c r="C462" s="26">
        <f t="shared" si="44"/>
        <v>49214.446000000004</v>
      </c>
      <c r="D462" s="29" t="str">
        <f t="shared" si="45"/>
        <v>vis</v>
      </c>
      <c r="E462" s="90">
        <f>VLOOKUP(C462,Active!C$21:E$967,3,FALSE)</f>
        <v>22841.967813081661</v>
      </c>
      <c r="F462" s="5" t="s">
        <v>237</v>
      </c>
      <c r="G462" s="29" t="str">
        <f t="shared" si="46"/>
        <v>49214.446</v>
      </c>
      <c r="H462" s="26">
        <f t="shared" si="47"/>
        <v>22842</v>
      </c>
      <c r="I462" s="91" t="s">
        <v>1267</v>
      </c>
      <c r="J462" s="92" t="s">
        <v>1268</v>
      </c>
      <c r="K462" s="91">
        <v>22842</v>
      </c>
      <c r="L462" s="91" t="s">
        <v>759</v>
      </c>
      <c r="M462" s="92" t="s">
        <v>343</v>
      </c>
      <c r="N462" s="92"/>
      <c r="O462" s="93" t="s">
        <v>1269</v>
      </c>
      <c r="P462" s="93" t="s">
        <v>1069</v>
      </c>
    </row>
    <row r="463" spans="1:16" ht="13.5" thickBot="1" x14ac:dyDescent="0.25">
      <c r="A463" s="26" t="str">
        <f t="shared" si="42"/>
        <v> BRNO 31 </v>
      </c>
      <c r="B463" s="5" t="str">
        <f t="shared" si="43"/>
        <v>I</v>
      </c>
      <c r="C463" s="26">
        <f t="shared" si="44"/>
        <v>49214.449000000001</v>
      </c>
      <c r="D463" s="29" t="str">
        <f t="shared" si="45"/>
        <v>vis</v>
      </c>
      <c r="E463" s="90">
        <f>VLOOKUP(C463,Active!C$21:E$967,3,FALSE)</f>
        <v>22841.971643459259</v>
      </c>
      <c r="F463" s="5" t="s">
        <v>237</v>
      </c>
      <c r="G463" s="29" t="str">
        <f t="shared" si="46"/>
        <v>49214.449</v>
      </c>
      <c r="H463" s="26">
        <f t="shared" si="47"/>
        <v>22842</v>
      </c>
      <c r="I463" s="91" t="s">
        <v>1270</v>
      </c>
      <c r="J463" s="92" t="s">
        <v>1271</v>
      </c>
      <c r="K463" s="91">
        <v>22842</v>
      </c>
      <c r="L463" s="91" t="s">
        <v>285</v>
      </c>
      <c r="M463" s="92" t="s">
        <v>343</v>
      </c>
      <c r="N463" s="92"/>
      <c r="O463" s="93" t="s">
        <v>1272</v>
      </c>
      <c r="P463" s="93" t="s">
        <v>1069</v>
      </c>
    </row>
    <row r="464" spans="1:16" ht="13.5" thickBot="1" x14ac:dyDescent="0.25">
      <c r="A464" s="26" t="str">
        <f t="shared" si="42"/>
        <v> BRNO 31 </v>
      </c>
      <c r="B464" s="5" t="str">
        <f t="shared" si="43"/>
        <v>I</v>
      </c>
      <c r="C464" s="26">
        <f t="shared" si="44"/>
        <v>49214.457000000002</v>
      </c>
      <c r="D464" s="29" t="str">
        <f t="shared" si="45"/>
        <v>vis</v>
      </c>
      <c r="E464" s="90">
        <f>VLOOKUP(C464,Active!C$21:E$967,3,FALSE)</f>
        <v>22841.981857799528</v>
      </c>
      <c r="F464" s="5" t="s">
        <v>237</v>
      </c>
      <c r="G464" s="29" t="str">
        <f t="shared" si="46"/>
        <v>49214.457</v>
      </c>
      <c r="H464" s="26">
        <f t="shared" si="47"/>
        <v>22842</v>
      </c>
      <c r="I464" s="91" t="s">
        <v>1273</v>
      </c>
      <c r="J464" s="92" t="s">
        <v>1274</v>
      </c>
      <c r="K464" s="91">
        <v>22842</v>
      </c>
      <c r="L464" s="91" t="s">
        <v>277</v>
      </c>
      <c r="M464" s="92" t="s">
        <v>343</v>
      </c>
      <c r="N464" s="92"/>
      <c r="O464" s="93" t="s">
        <v>1275</v>
      </c>
      <c r="P464" s="93" t="s">
        <v>1069</v>
      </c>
    </row>
    <row r="465" spans="1:16" ht="13.5" thickBot="1" x14ac:dyDescent="0.25">
      <c r="A465" s="26" t="str">
        <f t="shared" si="42"/>
        <v> BRNO 31 </v>
      </c>
      <c r="B465" s="5" t="str">
        <f t="shared" si="43"/>
        <v>I</v>
      </c>
      <c r="C465" s="26">
        <f t="shared" si="44"/>
        <v>49218.364000000001</v>
      </c>
      <c r="D465" s="29" t="str">
        <f t="shared" si="45"/>
        <v>vis</v>
      </c>
      <c r="E465" s="90">
        <f>VLOOKUP(C465,Active!C$21:E$967,3,FALSE)</f>
        <v>22846.970286228796</v>
      </c>
      <c r="F465" s="5" t="s">
        <v>237</v>
      </c>
      <c r="G465" s="29" t="str">
        <f t="shared" si="46"/>
        <v>49218.364</v>
      </c>
      <c r="H465" s="26">
        <f t="shared" si="47"/>
        <v>22847</v>
      </c>
      <c r="I465" s="91" t="s">
        <v>1276</v>
      </c>
      <c r="J465" s="92" t="s">
        <v>1277</v>
      </c>
      <c r="K465" s="91">
        <v>22847</v>
      </c>
      <c r="L465" s="91" t="s">
        <v>852</v>
      </c>
      <c r="M465" s="92" t="s">
        <v>343</v>
      </c>
      <c r="N465" s="92"/>
      <c r="O465" s="93" t="s">
        <v>1278</v>
      </c>
      <c r="P465" s="93" t="s">
        <v>1069</v>
      </c>
    </row>
    <row r="466" spans="1:16" ht="13.5" thickBot="1" x14ac:dyDescent="0.25">
      <c r="A466" s="26" t="str">
        <f t="shared" si="42"/>
        <v> BRNO 31 </v>
      </c>
      <c r="B466" s="5" t="str">
        <f t="shared" si="43"/>
        <v>I</v>
      </c>
      <c r="C466" s="26">
        <f t="shared" si="44"/>
        <v>49218.374000000003</v>
      </c>
      <c r="D466" s="29" t="str">
        <f t="shared" si="45"/>
        <v>vis</v>
      </c>
      <c r="E466" s="90">
        <f>VLOOKUP(C466,Active!C$21:E$967,3,FALSE)</f>
        <v>22846.983054154134</v>
      </c>
      <c r="F466" s="5" t="s">
        <v>237</v>
      </c>
      <c r="G466" s="29" t="str">
        <f t="shared" si="46"/>
        <v>49218.374</v>
      </c>
      <c r="H466" s="26">
        <f t="shared" si="47"/>
        <v>22847</v>
      </c>
      <c r="I466" s="91" t="s">
        <v>1279</v>
      </c>
      <c r="J466" s="92" t="s">
        <v>1280</v>
      </c>
      <c r="K466" s="91">
        <v>22847</v>
      </c>
      <c r="L466" s="91" t="s">
        <v>683</v>
      </c>
      <c r="M466" s="92" t="s">
        <v>343</v>
      </c>
      <c r="N466" s="92"/>
      <c r="O466" s="93" t="s">
        <v>1281</v>
      </c>
      <c r="P466" s="93" t="s">
        <v>1069</v>
      </c>
    </row>
    <row r="467" spans="1:16" ht="13.5" thickBot="1" x14ac:dyDescent="0.25">
      <c r="A467" s="26" t="str">
        <f t="shared" si="42"/>
        <v> BRNO 31 </v>
      </c>
      <c r="B467" s="5" t="str">
        <f t="shared" si="43"/>
        <v>I</v>
      </c>
      <c r="C467" s="26">
        <f t="shared" si="44"/>
        <v>49218.374000000003</v>
      </c>
      <c r="D467" s="29" t="str">
        <f t="shared" si="45"/>
        <v>vis</v>
      </c>
      <c r="E467" s="90">
        <f>VLOOKUP(C467,Active!C$21:E$967,3,FALSE)</f>
        <v>22846.983054154134</v>
      </c>
      <c r="F467" s="5" t="s">
        <v>237</v>
      </c>
      <c r="G467" s="29" t="str">
        <f t="shared" si="46"/>
        <v>49218.374</v>
      </c>
      <c r="H467" s="26">
        <f t="shared" si="47"/>
        <v>22847</v>
      </c>
      <c r="I467" s="91" t="s">
        <v>1279</v>
      </c>
      <c r="J467" s="92" t="s">
        <v>1280</v>
      </c>
      <c r="K467" s="91">
        <v>22847</v>
      </c>
      <c r="L467" s="91" t="s">
        <v>683</v>
      </c>
      <c r="M467" s="92" t="s">
        <v>343</v>
      </c>
      <c r="N467" s="92"/>
      <c r="O467" s="93" t="s">
        <v>1282</v>
      </c>
      <c r="P467" s="93" t="s">
        <v>1069</v>
      </c>
    </row>
    <row r="468" spans="1:16" ht="13.5" thickBot="1" x14ac:dyDescent="0.25">
      <c r="A468" s="26" t="str">
        <f t="shared" si="42"/>
        <v> BRNO 31 </v>
      </c>
      <c r="B468" s="5" t="str">
        <f t="shared" si="43"/>
        <v>I</v>
      </c>
      <c r="C468" s="26">
        <f t="shared" si="44"/>
        <v>49218.377999999997</v>
      </c>
      <c r="D468" s="29" t="str">
        <f t="shared" si="45"/>
        <v>vis</v>
      </c>
      <c r="E468" s="90">
        <f>VLOOKUP(C468,Active!C$21:E$967,3,FALSE)</f>
        <v>22846.988161324261</v>
      </c>
      <c r="F468" s="5" t="s">
        <v>237</v>
      </c>
      <c r="G468" s="29" t="str">
        <f t="shared" si="46"/>
        <v>49218.378</v>
      </c>
      <c r="H468" s="26">
        <f t="shared" si="47"/>
        <v>22847</v>
      </c>
      <c r="I468" s="91" t="s">
        <v>1283</v>
      </c>
      <c r="J468" s="92" t="s">
        <v>1284</v>
      </c>
      <c r="K468" s="91">
        <v>22847</v>
      </c>
      <c r="L468" s="91" t="s">
        <v>462</v>
      </c>
      <c r="M468" s="92" t="s">
        <v>343</v>
      </c>
      <c r="N468" s="92"/>
      <c r="O468" s="93" t="s">
        <v>1285</v>
      </c>
      <c r="P468" s="93" t="s">
        <v>1069</v>
      </c>
    </row>
    <row r="469" spans="1:16" ht="13.5" thickBot="1" x14ac:dyDescent="0.25">
      <c r="A469" s="26" t="str">
        <f t="shared" si="42"/>
        <v> BRNO 31 </v>
      </c>
      <c r="B469" s="5" t="str">
        <f t="shared" si="43"/>
        <v>I</v>
      </c>
      <c r="C469" s="26">
        <f t="shared" si="44"/>
        <v>49218.38</v>
      </c>
      <c r="D469" s="29" t="str">
        <f t="shared" si="45"/>
        <v>vis</v>
      </c>
      <c r="E469" s="90">
        <f>VLOOKUP(C469,Active!C$21:E$967,3,FALSE)</f>
        <v>22846.990714909331</v>
      </c>
      <c r="F469" s="5" t="s">
        <v>237</v>
      </c>
      <c r="G469" s="29" t="str">
        <f t="shared" si="46"/>
        <v>49218.380</v>
      </c>
      <c r="H469" s="26">
        <f t="shared" si="47"/>
        <v>22847</v>
      </c>
      <c r="I469" s="91" t="s">
        <v>1286</v>
      </c>
      <c r="J469" s="92" t="s">
        <v>1287</v>
      </c>
      <c r="K469" s="91">
        <v>22847</v>
      </c>
      <c r="L469" s="91" t="s">
        <v>330</v>
      </c>
      <c r="M469" s="92" t="s">
        <v>343</v>
      </c>
      <c r="N469" s="92"/>
      <c r="O469" s="93" t="s">
        <v>1135</v>
      </c>
      <c r="P469" s="93" t="s">
        <v>1069</v>
      </c>
    </row>
    <row r="470" spans="1:16" ht="13.5" thickBot="1" x14ac:dyDescent="0.25">
      <c r="A470" s="26" t="str">
        <f t="shared" si="42"/>
        <v> BRNO 31 </v>
      </c>
      <c r="B470" s="5" t="str">
        <f t="shared" si="43"/>
        <v>I</v>
      </c>
      <c r="C470" s="26">
        <f t="shared" si="44"/>
        <v>49218.381999999998</v>
      </c>
      <c r="D470" s="29" t="str">
        <f t="shared" si="45"/>
        <v>vis</v>
      </c>
      <c r="E470" s="90">
        <f>VLOOKUP(C470,Active!C$21:E$967,3,FALSE)</f>
        <v>22846.993268494396</v>
      </c>
      <c r="F470" s="5" t="s">
        <v>237</v>
      </c>
      <c r="G470" s="29" t="str">
        <f t="shared" si="46"/>
        <v>49218.382</v>
      </c>
      <c r="H470" s="26">
        <f t="shared" si="47"/>
        <v>22847</v>
      </c>
      <c r="I470" s="91" t="s">
        <v>1288</v>
      </c>
      <c r="J470" s="92" t="s">
        <v>1289</v>
      </c>
      <c r="K470" s="91">
        <v>22847</v>
      </c>
      <c r="L470" s="91" t="s">
        <v>365</v>
      </c>
      <c r="M470" s="92" t="s">
        <v>343</v>
      </c>
      <c r="N470" s="92"/>
      <c r="O470" s="93" t="s">
        <v>1290</v>
      </c>
      <c r="P470" s="93" t="s">
        <v>1069</v>
      </c>
    </row>
    <row r="471" spans="1:16" ht="13.5" thickBot="1" x14ac:dyDescent="0.25">
      <c r="A471" s="26" t="str">
        <f t="shared" si="42"/>
        <v> BRNO 31 </v>
      </c>
      <c r="B471" s="5" t="str">
        <f t="shared" si="43"/>
        <v>I</v>
      </c>
      <c r="C471" s="26">
        <f t="shared" si="44"/>
        <v>49218.385000000002</v>
      </c>
      <c r="D471" s="29" t="str">
        <f t="shared" si="45"/>
        <v>vis</v>
      </c>
      <c r="E471" s="90">
        <f>VLOOKUP(C471,Active!C$21:E$967,3,FALSE)</f>
        <v>22846.997098872005</v>
      </c>
      <c r="F471" s="5" t="s">
        <v>237</v>
      </c>
      <c r="G471" s="29" t="str">
        <f t="shared" si="46"/>
        <v>49218.385</v>
      </c>
      <c r="H471" s="26">
        <f t="shared" si="47"/>
        <v>22847</v>
      </c>
      <c r="I471" s="91" t="s">
        <v>1291</v>
      </c>
      <c r="J471" s="92" t="s">
        <v>1292</v>
      </c>
      <c r="K471" s="91">
        <v>22847</v>
      </c>
      <c r="L471" s="91" t="s">
        <v>288</v>
      </c>
      <c r="M471" s="92" t="s">
        <v>343</v>
      </c>
      <c r="N471" s="92"/>
      <c r="O471" s="93" t="s">
        <v>1275</v>
      </c>
      <c r="P471" s="93" t="s">
        <v>1069</v>
      </c>
    </row>
    <row r="472" spans="1:16" ht="13.5" thickBot="1" x14ac:dyDescent="0.25">
      <c r="A472" s="26" t="str">
        <f t="shared" si="42"/>
        <v> BBS 105 </v>
      </c>
      <c r="B472" s="5" t="str">
        <f t="shared" si="43"/>
        <v>I</v>
      </c>
      <c r="C472" s="26">
        <f t="shared" si="44"/>
        <v>49236.387999999999</v>
      </c>
      <c r="D472" s="29" t="str">
        <f t="shared" si="45"/>
        <v>vis</v>
      </c>
      <c r="E472" s="90">
        <f>VLOOKUP(C472,Active!C$21:E$967,3,FALSE)</f>
        <v>22869.983194856668</v>
      </c>
      <c r="F472" s="5" t="s">
        <v>237</v>
      </c>
      <c r="G472" s="29" t="str">
        <f t="shared" si="46"/>
        <v>49236.388</v>
      </c>
      <c r="H472" s="26">
        <f t="shared" si="47"/>
        <v>22870</v>
      </c>
      <c r="I472" s="91" t="s">
        <v>1297</v>
      </c>
      <c r="J472" s="92" t="s">
        <v>1298</v>
      </c>
      <c r="K472" s="91">
        <v>22870</v>
      </c>
      <c r="L472" s="91" t="s">
        <v>683</v>
      </c>
      <c r="M472" s="92" t="s">
        <v>343</v>
      </c>
      <c r="N472" s="92"/>
      <c r="O472" s="93" t="s">
        <v>445</v>
      </c>
      <c r="P472" s="93" t="s">
        <v>1262</v>
      </c>
    </row>
    <row r="473" spans="1:16" ht="13.5" thickBot="1" x14ac:dyDescent="0.25">
      <c r="A473" s="26" t="str">
        <f t="shared" si="42"/>
        <v> BBS 107 </v>
      </c>
      <c r="B473" s="5" t="str">
        <f t="shared" si="43"/>
        <v>I</v>
      </c>
      <c r="C473" s="26">
        <f t="shared" si="44"/>
        <v>49543.398999999998</v>
      </c>
      <c r="D473" s="29" t="str">
        <f t="shared" si="45"/>
        <v>vis</v>
      </c>
      <c r="E473" s="90">
        <f>VLOOKUP(C473,Active!C$21:E$967,3,FALSE)</f>
        <v>23261.972547428366</v>
      </c>
      <c r="F473" s="5" t="s">
        <v>237</v>
      </c>
      <c r="G473" s="29" t="str">
        <f t="shared" si="46"/>
        <v>49543.399</v>
      </c>
      <c r="H473" s="26">
        <f t="shared" si="47"/>
        <v>23262</v>
      </c>
      <c r="I473" s="91" t="s">
        <v>1299</v>
      </c>
      <c r="J473" s="92" t="s">
        <v>1300</v>
      </c>
      <c r="K473" s="91">
        <v>23262</v>
      </c>
      <c r="L473" s="91" t="s">
        <v>285</v>
      </c>
      <c r="M473" s="92" t="s">
        <v>343</v>
      </c>
      <c r="N473" s="92"/>
      <c r="O473" s="93" t="s">
        <v>1301</v>
      </c>
      <c r="P473" s="93" t="s">
        <v>1302</v>
      </c>
    </row>
    <row r="474" spans="1:16" ht="13.5" thickBot="1" x14ac:dyDescent="0.25">
      <c r="A474" s="26" t="str">
        <f t="shared" si="42"/>
        <v> BBS 108 </v>
      </c>
      <c r="B474" s="5" t="str">
        <f t="shared" si="43"/>
        <v>I</v>
      </c>
      <c r="C474" s="26">
        <f t="shared" si="44"/>
        <v>49550.442999999999</v>
      </c>
      <c r="D474" s="29" t="str">
        <f t="shared" si="45"/>
        <v>vis</v>
      </c>
      <c r="E474" s="90">
        <f>VLOOKUP(C474,Active!C$21:E$967,3,FALSE)</f>
        <v>23270.966274035934</v>
      </c>
      <c r="F474" s="5" t="s">
        <v>237</v>
      </c>
      <c r="G474" s="29" t="str">
        <f t="shared" si="46"/>
        <v>49550.443</v>
      </c>
      <c r="H474" s="26">
        <f t="shared" si="47"/>
        <v>23271</v>
      </c>
      <c r="I474" s="91" t="s">
        <v>1303</v>
      </c>
      <c r="J474" s="92" t="s">
        <v>1304</v>
      </c>
      <c r="K474" s="91">
        <v>23271</v>
      </c>
      <c r="L474" s="91" t="s">
        <v>1006</v>
      </c>
      <c r="M474" s="92" t="s">
        <v>343</v>
      </c>
      <c r="N474" s="92"/>
      <c r="O474" s="93" t="s">
        <v>1305</v>
      </c>
      <c r="P474" s="93" t="s">
        <v>1306</v>
      </c>
    </row>
    <row r="475" spans="1:16" ht="13.5" thickBot="1" x14ac:dyDescent="0.25">
      <c r="A475" s="26" t="str">
        <f t="shared" si="42"/>
        <v> BBS 107 </v>
      </c>
      <c r="B475" s="5" t="str">
        <f t="shared" si="43"/>
        <v>I</v>
      </c>
      <c r="C475" s="26">
        <f t="shared" si="44"/>
        <v>49550.449000000001</v>
      </c>
      <c r="D475" s="29" t="str">
        <f t="shared" si="45"/>
        <v>vis</v>
      </c>
      <c r="E475" s="90">
        <f>VLOOKUP(C475,Active!C$21:E$967,3,FALSE)</f>
        <v>23270.973934791138</v>
      </c>
      <c r="F475" s="5" t="s">
        <v>237</v>
      </c>
      <c r="G475" s="29" t="str">
        <f t="shared" si="46"/>
        <v>49550.449</v>
      </c>
      <c r="H475" s="26">
        <f t="shared" si="47"/>
        <v>23271</v>
      </c>
      <c r="I475" s="91" t="s">
        <v>1307</v>
      </c>
      <c r="J475" s="92" t="s">
        <v>1308</v>
      </c>
      <c r="K475" s="91">
        <v>23271</v>
      </c>
      <c r="L475" s="91" t="s">
        <v>374</v>
      </c>
      <c r="M475" s="92" t="s">
        <v>343</v>
      </c>
      <c r="N475" s="92"/>
      <c r="O475" s="93" t="s">
        <v>1301</v>
      </c>
      <c r="P475" s="93" t="s">
        <v>1302</v>
      </c>
    </row>
    <row r="476" spans="1:16" ht="13.5" thickBot="1" x14ac:dyDescent="0.25">
      <c r="A476" s="26" t="str">
        <f t="shared" si="42"/>
        <v> BBS 107 </v>
      </c>
      <c r="B476" s="5" t="str">
        <f t="shared" si="43"/>
        <v>I</v>
      </c>
      <c r="C476" s="26">
        <f t="shared" si="44"/>
        <v>49561.402999999998</v>
      </c>
      <c r="D476" s="29" t="str">
        <f t="shared" si="45"/>
        <v>vis</v>
      </c>
      <c r="E476" s="90">
        <f>VLOOKUP(C476,Active!C$21:E$967,3,FALSE)</f>
        <v>23284.959920205569</v>
      </c>
      <c r="F476" s="5" t="s">
        <v>237</v>
      </c>
      <c r="G476" s="29" t="str">
        <f t="shared" si="46"/>
        <v>49561.403</v>
      </c>
      <c r="H476" s="26">
        <f t="shared" si="47"/>
        <v>23285</v>
      </c>
      <c r="I476" s="91" t="s">
        <v>1309</v>
      </c>
      <c r="J476" s="92" t="s">
        <v>1310</v>
      </c>
      <c r="K476" s="91">
        <v>23285</v>
      </c>
      <c r="L476" s="91" t="s">
        <v>1234</v>
      </c>
      <c r="M476" s="92" t="s">
        <v>343</v>
      </c>
      <c r="N476" s="92"/>
      <c r="O476" s="93" t="s">
        <v>445</v>
      </c>
      <c r="P476" s="93" t="s">
        <v>1302</v>
      </c>
    </row>
    <row r="477" spans="1:16" ht="13.5" thickBot="1" x14ac:dyDescent="0.25">
      <c r="A477" s="26" t="str">
        <f t="shared" si="42"/>
        <v> BRNO 31 </v>
      </c>
      <c r="B477" s="5" t="str">
        <f t="shared" si="43"/>
        <v>I</v>
      </c>
      <c r="C477" s="26">
        <f t="shared" si="44"/>
        <v>49568.46</v>
      </c>
      <c r="D477" s="29" t="str">
        <f t="shared" si="45"/>
        <v>vis</v>
      </c>
      <c r="E477" s="90">
        <f>VLOOKUP(C477,Active!C$21:E$967,3,FALSE)</f>
        <v>23293.970245116074</v>
      </c>
      <c r="F477" s="5" t="s">
        <v>237</v>
      </c>
      <c r="G477" s="29" t="str">
        <f t="shared" si="46"/>
        <v>49568.460</v>
      </c>
      <c r="H477" s="26">
        <f t="shared" si="47"/>
        <v>23294</v>
      </c>
      <c r="I477" s="91" t="s">
        <v>1311</v>
      </c>
      <c r="J477" s="92" t="s">
        <v>1312</v>
      </c>
      <c r="K477" s="91">
        <v>23294</v>
      </c>
      <c r="L477" s="91" t="s">
        <v>852</v>
      </c>
      <c r="M477" s="92" t="s">
        <v>343</v>
      </c>
      <c r="N477" s="92"/>
      <c r="O477" s="93" t="s">
        <v>1272</v>
      </c>
      <c r="P477" s="93" t="s">
        <v>1069</v>
      </c>
    </row>
    <row r="478" spans="1:16" ht="13.5" thickBot="1" x14ac:dyDescent="0.25">
      <c r="A478" s="26" t="str">
        <f t="shared" si="42"/>
        <v> BRNO 31 </v>
      </c>
      <c r="B478" s="5" t="str">
        <f t="shared" si="43"/>
        <v>I</v>
      </c>
      <c r="C478" s="26">
        <f t="shared" si="44"/>
        <v>49568.464</v>
      </c>
      <c r="D478" s="29" t="str">
        <f t="shared" si="45"/>
        <v>vis</v>
      </c>
      <c r="E478" s="90">
        <f>VLOOKUP(C478,Active!C$21:E$967,3,FALSE)</f>
        <v>23293.975352286208</v>
      </c>
      <c r="F478" s="5" t="s">
        <v>237</v>
      </c>
      <c r="G478" s="29" t="str">
        <f t="shared" si="46"/>
        <v>49568.464</v>
      </c>
      <c r="H478" s="26">
        <f t="shared" si="47"/>
        <v>23294</v>
      </c>
      <c r="I478" s="91" t="s">
        <v>1313</v>
      </c>
      <c r="J478" s="92" t="s">
        <v>1314</v>
      </c>
      <c r="K478" s="91">
        <v>23294</v>
      </c>
      <c r="L478" s="91" t="s">
        <v>322</v>
      </c>
      <c r="M478" s="92" t="s">
        <v>343</v>
      </c>
      <c r="N478" s="92"/>
      <c r="O478" s="93" t="s">
        <v>1135</v>
      </c>
      <c r="P478" s="93" t="s">
        <v>1069</v>
      </c>
    </row>
    <row r="479" spans="1:16" ht="13.5" thickBot="1" x14ac:dyDescent="0.25">
      <c r="A479" s="26" t="str">
        <f t="shared" si="42"/>
        <v> BBS 109 </v>
      </c>
      <c r="B479" s="5" t="str">
        <f t="shared" si="43"/>
        <v>I</v>
      </c>
      <c r="C479" s="26">
        <f t="shared" si="44"/>
        <v>49907.584999999999</v>
      </c>
      <c r="D479" s="29" t="str">
        <f t="shared" si="45"/>
        <v>vis</v>
      </c>
      <c r="E479" s="90">
        <f>VLOOKUP(C479,Active!C$21:E$967,3,FALSE)</f>
        <v>23726.962513115846</v>
      </c>
      <c r="F479" s="5" t="s">
        <v>237</v>
      </c>
      <c r="G479" s="29" t="str">
        <f t="shared" si="46"/>
        <v>49907.585</v>
      </c>
      <c r="H479" s="26">
        <f t="shared" si="47"/>
        <v>23727</v>
      </c>
      <c r="I479" s="91" t="s">
        <v>1322</v>
      </c>
      <c r="J479" s="92" t="s">
        <v>1323</v>
      </c>
      <c r="K479" s="91">
        <v>23727</v>
      </c>
      <c r="L479" s="91" t="s">
        <v>1081</v>
      </c>
      <c r="M479" s="92" t="s">
        <v>343</v>
      </c>
      <c r="N479" s="92"/>
      <c r="O479" s="93" t="s">
        <v>403</v>
      </c>
      <c r="P479" s="93" t="s">
        <v>1324</v>
      </c>
    </row>
    <row r="480" spans="1:16" ht="13.5" thickBot="1" x14ac:dyDescent="0.25">
      <c r="A480" s="26" t="str">
        <f t="shared" si="42"/>
        <v> BBS 110 </v>
      </c>
      <c r="B480" s="5" t="str">
        <f t="shared" si="43"/>
        <v>I</v>
      </c>
      <c r="C480" s="26">
        <f t="shared" si="44"/>
        <v>49933.434000000001</v>
      </c>
      <c r="D480" s="29" t="str">
        <f t="shared" si="45"/>
        <v>vis</v>
      </c>
      <c r="E480" s="90">
        <f>VLOOKUP(C480,Active!C$21:E$967,3,FALSE)</f>
        <v>23759.966323320128</v>
      </c>
      <c r="F480" s="5" t="s">
        <v>237</v>
      </c>
      <c r="G480" s="29" t="str">
        <f t="shared" si="46"/>
        <v>49933.434</v>
      </c>
      <c r="H480" s="26">
        <f t="shared" si="47"/>
        <v>23760</v>
      </c>
      <c r="I480" s="91" t="s">
        <v>1328</v>
      </c>
      <c r="J480" s="92" t="s">
        <v>1329</v>
      </c>
      <c r="K480" s="91">
        <v>23760</v>
      </c>
      <c r="L480" s="91" t="s">
        <v>1006</v>
      </c>
      <c r="M480" s="92" t="s">
        <v>343</v>
      </c>
      <c r="N480" s="92"/>
      <c r="O480" s="93" t="s">
        <v>445</v>
      </c>
      <c r="P480" s="93" t="s">
        <v>1330</v>
      </c>
    </row>
    <row r="481" spans="1:16" ht="13.5" thickBot="1" x14ac:dyDescent="0.25">
      <c r="A481" s="26" t="str">
        <f t="shared" si="42"/>
        <v>VSB 47 </v>
      </c>
      <c r="B481" s="5" t="str">
        <f t="shared" si="43"/>
        <v>I</v>
      </c>
      <c r="C481" s="26">
        <f t="shared" si="44"/>
        <v>49971.046000000002</v>
      </c>
      <c r="D481" s="29" t="str">
        <f t="shared" si="45"/>
        <v>vis</v>
      </c>
      <c r="E481" s="90">
        <f>VLOOKUP(C481,Active!C$21:E$967,3,FALSE)</f>
        <v>23807.989044098627</v>
      </c>
      <c r="F481" s="5" t="s">
        <v>237</v>
      </c>
      <c r="G481" s="29" t="str">
        <f t="shared" si="46"/>
        <v>49971.046</v>
      </c>
      <c r="H481" s="26">
        <f t="shared" si="47"/>
        <v>23808</v>
      </c>
      <c r="I481" s="91" t="s">
        <v>1337</v>
      </c>
      <c r="J481" s="92" t="s">
        <v>1338</v>
      </c>
      <c r="K481" s="91">
        <v>23808</v>
      </c>
      <c r="L481" s="91" t="s">
        <v>462</v>
      </c>
      <c r="M481" s="92" t="s">
        <v>343</v>
      </c>
      <c r="N481" s="92"/>
      <c r="O481" s="93" t="s">
        <v>1339</v>
      </c>
      <c r="P481" s="94" t="s">
        <v>990</v>
      </c>
    </row>
    <row r="482" spans="1:16" ht="13.5" thickBot="1" x14ac:dyDescent="0.25">
      <c r="A482" s="26" t="str">
        <f t="shared" si="42"/>
        <v> BBS 110 </v>
      </c>
      <c r="B482" s="5" t="str">
        <f t="shared" si="43"/>
        <v>I</v>
      </c>
      <c r="C482" s="26">
        <f t="shared" si="44"/>
        <v>50002.347000000002</v>
      </c>
      <c r="D482" s="29" t="str">
        <f t="shared" si="45"/>
        <v>vis</v>
      </c>
      <c r="E482" s="90">
        <f>VLOOKUP(C482,Active!C$21:E$967,3,FALSE)</f>
        <v>23847.953927196777</v>
      </c>
      <c r="F482" s="5" t="s">
        <v>237</v>
      </c>
      <c r="G482" s="29" t="str">
        <f t="shared" si="46"/>
        <v>50002.347</v>
      </c>
      <c r="H482" s="26">
        <f t="shared" si="47"/>
        <v>23848</v>
      </c>
      <c r="I482" s="91" t="s">
        <v>1340</v>
      </c>
      <c r="J482" s="92" t="s">
        <v>1341</v>
      </c>
      <c r="K482" s="91">
        <v>23848</v>
      </c>
      <c r="L482" s="91" t="s">
        <v>300</v>
      </c>
      <c r="M482" s="92" t="s">
        <v>343</v>
      </c>
      <c r="N482" s="92"/>
      <c r="O482" s="93" t="s">
        <v>403</v>
      </c>
      <c r="P482" s="93" t="s">
        <v>1330</v>
      </c>
    </row>
    <row r="483" spans="1:16" ht="13.5" thickBot="1" x14ac:dyDescent="0.25">
      <c r="A483" s="26" t="str">
        <f t="shared" si="42"/>
        <v> BBS 110 </v>
      </c>
      <c r="B483" s="5" t="str">
        <f t="shared" si="43"/>
        <v>I</v>
      </c>
      <c r="C483" s="26">
        <f t="shared" si="44"/>
        <v>50013.317000000003</v>
      </c>
      <c r="D483" s="29" t="str">
        <f t="shared" si="45"/>
        <v>vis</v>
      </c>
      <c r="E483" s="90">
        <f>VLOOKUP(C483,Active!C$21:E$967,3,FALSE)</f>
        <v>23861.960341291753</v>
      </c>
      <c r="F483" s="5" t="s">
        <v>237</v>
      </c>
      <c r="G483" s="29" t="str">
        <f t="shared" si="46"/>
        <v>50013.317</v>
      </c>
      <c r="H483" s="26">
        <f t="shared" si="47"/>
        <v>23862</v>
      </c>
      <c r="I483" s="91" t="s">
        <v>1342</v>
      </c>
      <c r="J483" s="92" t="s">
        <v>1343</v>
      </c>
      <c r="K483" s="91">
        <v>23862</v>
      </c>
      <c r="L483" s="91" t="s">
        <v>1234</v>
      </c>
      <c r="M483" s="92" t="s">
        <v>343</v>
      </c>
      <c r="N483" s="92"/>
      <c r="O483" s="93" t="s">
        <v>445</v>
      </c>
      <c r="P483" s="93" t="s">
        <v>1330</v>
      </c>
    </row>
    <row r="484" spans="1:16" ht="13.5" thickBot="1" x14ac:dyDescent="0.25">
      <c r="A484" s="26" t="str">
        <f t="shared" si="42"/>
        <v> BRNO 32 </v>
      </c>
      <c r="B484" s="5" t="str">
        <f t="shared" si="43"/>
        <v>I</v>
      </c>
      <c r="C484" s="26">
        <f t="shared" si="44"/>
        <v>50013.326800000003</v>
      </c>
      <c r="D484" s="29" t="str">
        <f t="shared" si="45"/>
        <v>vis</v>
      </c>
      <c r="E484" s="90">
        <f>VLOOKUP(C484,Active!C$21:E$967,3,FALSE)</f>
        <v>23861.97285385858</v>
      </c>
      <c r="F484" s="5" t="s">
        <v>237</v>
      </c>
      <c r="G484" s="29" t="str">
        <f t="shared" si="46"/>
        <v>50013.3268</v>
      </c>
      <c r="H484" s="26">
        <f t="shared" si="47"/>
        <v>23862</v>
      </c>
      <c r="I484" s="91" t="s">
        <v>1344</v>
      </c>
      <c r="J484" s="92" t="s">
        <v>1345</v>
      </c>
      <c r="K484" s="91">
        <v>23862</v>
      </c>
      <c r="L484" s="91" t="s">
        <v>1346</v>
      </c>
      <c r="M484" s="92" t="s">
        <v>343</v>
      </c>
      <c r="N484" s="92"/>
      <c r="O484" s="93" t="s">
        <v>1122</v>
      </c>
      <c r="P484" s="93" t="s">
        <v>1347</v>
      </c>
    </row>
    <row r="485" spans="1:16" ht="13.5" thickBot="1" x14ac:dyDescent="0.25">
      <c r="A485" s="26" t="str">
        <f t="shared" si="42"/>
        <v> BRNO 32 </v>
      </c>
      <c r="B485" s="5" t="str">
        <f t="shared" si="43"/>
        <v>I</v>
      </c>
      <c r="C485" s="26">
        <f t="shared" si="44"/>
        <v>50013.329599999997</v>
      </c>
      <c r="D485" s="29" t="str">
        <f t="shared" si="45"/>
        <v>vis</v>
      </c>
      <c r="E485" s="90">
        <f>VLOOKUP(C485,Active!C$21:E$967,3,FALSE)</f>
        <v>23861.976428877671</v>
      </c>
      <c r="F485" s="5" t="s">
        <v>237</v>
      </c>
      <c r="G485" s="29" t="str">
        <f t="shared" si="46"/>
        <v>50013.3296</v>
      </c>
      <c r="H485" s="26">
        <f t="shared" si="47"/>
        <v>23862</v>
      </c>
      <c r="I485" s="91" t="s">
        <v>1348</v>
      </c>
      <c r="J485" s="92" t="s">
        <v>1349</v>
      </c>
      <c r="K485" s="91">
        <v>23862</v>
      </c>
      <c r="L485" s="91" t="s">
        <v>1350</v>
      </c>
      <c r="M485" s="92" t="s">
        <v>343</v>
      </c>
      <c r="N485" s="92"/>
      <c r="O485" s="93" t="s">
        <v>960</v>
      </c>
      <c r="P485" s="93" t="s">
        <v>1347</v>
      </c>
    </row>
    <row r="486" spans="1:16" ht="13.5" thickBot="1" x14ac:dyDescent="0.25">
      <c r="A486" s="26" t="str">
        <f t="shared" si="42"/>
        <v> BBS 112 </v>
      </c>
      <c r="B486" s="5" t="str">
        <f t="shared" si="43"/>
        <v>I</v>
      </c>
      <c r="C486" s="26">
        <f t="shared" si="44"/>
        <v>50276.476000000002</v>
      </c>
      <c r="D486" s="29" t="str">
        <f t="shared" si="45"/>
        <v>vis</v>
      </c>
      <c r="E486" s="90">
        <f>VLOOKUP(C486,Active!C$21:E$967,3,FALSE)</f>
        <v>24197.95978767451</v>
      </c>
      <c r="F486" s="5" t="s">
        <v>237</v>
      </c>
      <c r="G486" s="29" t="str">
        <f t="shared" si="46"/>
        <v>50276.476</v>
      </c>
      <c r="H486" s="26">
        <f t="shared" si="47"/>
        <v>24198</v>
      </c>
      <c r="I486" s="91" t="s">
        <v>1360</v>
      </c>
      <c r="J486" s="92" t="s">
        <v>1361</v>
      </c>
      <c r="K486" s="91">
        <v>24198</v>
      </c>
      <c r="L486" s="91" t="s">
        <v>1234</v>
      </c>
      <c r="M486" s="92" t="s">
        <v>343</v>
      </c>
      <c r="N486" s="92"/>
      <c r="O486" s="93" t="s">
        <v>445</v>
      </c>
      <c r="P486" s="93" t="s">
        <v>1362</v>
      </c>
    </row>
    <row r="487" spans="1:16" ht="13.5" thickBot="1" x14ac:dyDescent="0.25">
      <c r="A487" s="26" t="str">
        <f t="shared" si="42"/>
        <v> BRNO 32 </v>
      </c>
      <c r="B487" s="5" t="str">
        <f t="shared" si="43"/>
        <v>I</v>
      </c>
      <c r="C487" s="26">
        <f t="shared" si="44"/>
        <v>50316.4185</v>
      </c>
      <c r="D487" s="29" t="str">
        <f t="shared" si="45"/>
        <v>vis</v>
      </c>
      <c r="E487" s="90">
        <f>VLOOKUP(C487,Active!C$21:E$967,3,FALSE)</f>
        <v>24248.95807345285</v>
      </c>
      <c r="F487" s="5" t="s">
        <v>237</v>
      </c>
      <c r="G487" s="29" t="str">
        <f t="shared" si="46"/>
        <v>50316.4185</v>
      </c>
      <c r="H487" s="26">
        <f t="shared" si="47"/>
        <v>24249</v>
      </c>
      <c r="I487" s="91" t="s">
        <v>1365</v>
      </c>
      <c r="J487" s="92" t="s">
        <v>1366</v>
      </c>
      <c r="K487" s="91">
        <v>24249</v>
      </c>
      <c r="L487" s="91" t="s">
        <v>1367</v>
      </c>
      <c r="M487" s="92" t="s">
        <v>343</v>
      </c>
      <c r="N487" s="92"/>
      <c r="O487" s="93" t="s">
        <v>815</v>
      </c>
      <c r="P487" s="93" t="s">
        <v>1347</v>
      </c>
    </row>
    <row r="488" spans="1:16" ht="13.5" thickBot="1" x14ac:dyDescent="0.25">
      <c r="A488" s="26" t="str">
        <f t="shared" si="42"/>
        <v> BRNO 32 </v>
      </c>
      <c r="B488" s="5" t="str">
        <f t="shared" si="43"/>
        <v>I</v>
      </c>
      <c r="C488" s="26">
        <f t="shared" si="44"/>
        <v>50316.426800000001</v>
      </c>
      <c r="D488" s="29" t="str">
        <f t="shared" si="45"/>
        <v>vis</v>
      </c>
      <c r="E488" s="90">
        <f>VLOOKUP(C488,Active!C$21:E$967,3,FALSE)</f>
        <v>24248.96867083088</v>
      </c>
      <c r="F488" s="5" t="s">
        <v>237</v>
      </c>
      <c r="G488" s="29" t="str">
        <f t="shared" si="46"/>
        <v>50316.4268</v>
      </c>
      <c r="H488" s="26">
        <f t="shared" si="47"/>
        <v>24249</v>
      </c>
      <c r="I488" s="91" t="s">
        <v>1368</v>
      </c>
      <c r="J488" s="92" t="s">
        <v>1369</v>
      </c>
      <c r="K488" s="91">
        <v>24249</v>
      </c>
      <c r="L488" s="91" t="s">
        <v>1370</v>
      </c>
      <c r="M488" s="92" t="s">
        <v>343</v>
      </c>
      <c r="N488" s="92"/>
      <c r="O488" s="93" t="s">
        <v>1122</v>
      </c>
      <c r="P488" s="93" t="s">
        <v>1347</v>
      </c>
    </row>
    <row r="489" spans="1:16" ht="13.5" thickBot="1" x14ac:dyDescent="0.25">
      <c r="A489" s="26" t="str">
        <f t="shared" si="42"/>
        <v> BBS 113 </v>
      </c>
      <c r="B489" s="5" t="str">
        <f t="shared" si="43"/>
        <v>I</v>
      </c>
      <c r="C489" s="26">
        <f t="shared" si="44"/>
        <v>50360.281000000003</v>
      </c>
      <c r="D489" s="29" t="str">
        <f t="shared" si="45"/>
        <v>vis</v>
      </c>
      <c r="E489" s="90">
        <f>VLOOKUP(C489,Active!C$21:E$967,3,FALSE)</f>
        <v>24304.961385963405</v>
      </c>
      <c r="F489" s="5" t="s">
        <v>237</v>
      </c>
      <c r="G489" s="29" t="str">
        <f t="shared" si="46"/>
        <v>50360.281</v>
      </c>
      <c r="H489" s="26">
        <f t="shared" si="47"/>
        <v>24305</v>
      </c>
      <c r="I489" s="91" t="s">
        <v>1371</v>
      </c>
      <c r="J489" s="92" t="s">
        <v>1372</v>
      </c>
      <c r="K489" s="91">
        <v>24305</v>
      </c>
      <c r="L489" s="91" t="s">
        <v>325</v>
      </c>
      <c r="M489" s="92" t="s">
        <v>343</v>
      </c>
      <c r="N489" s="92"/>
      <c r="O489" s="93" t="s">
        <v>445</v>
      </c>
      <c r="P489" s="93" t="s">
        <v>1373</v>
      </c>
    </row>
    <row r="490" spans="1:16" ht="13.5" thickBot="1" x14ac:dyDescent="0.25">
      <c r="A490" s="26" t="str">
        <f t="shared" si="42"/>
        <v> BBS 114 </v>
      </c>
      <c r="B490" s="5" t="str">
        <f t="shared" si="43"/>
        <v>I</v>
      </c>
      <c r="C490" s="26">
        <f t="shared" si="44"/>
        <v>50396.324000000001</v>
      </c>
      <c r="D490" s="29" t="str">
        <f t="shared" si="45"/>
        <v>vis</v>
      </c>
      <c r="E490" s="90">
        <f>VLOOKUP(C490,Active!C$21:E$967,3,FALSE)</f>
        <v>24350.980819256481</v>
      </c>
      <c r="F490" s="5" t="s">
        <v>237</v>
      </c>
      <c r="G490" s="29" t="str">
        <f t="shared" si="46"/>
        <v>50396.324</v>
      </c>
      <c r="H490" s="26">
        <f t="shared" si="47"/>
        <v>24351</v>
      </c>
      <c r="I490" s="91" t="s">
        <v>1376</v>
      </c>
      <c r="J490" s="92" t="s">
        <v>1377</v>
      </c>
      <c r="K490" s="91">
        <v>24351</v>
      </c>
      <c r="L490" s="91" t="s">
        <v>713</v>
      </c>
      <c r="M490" s="92" t="s">
        <v>343</v>
      </c>
      <c r="N490" s="92"/>
      <c r="O490" s="93" t="s">
        <v>445</v>
      </c>
      <c r="P490" s="93" t="s">
        <v>1378</v>
      </c>
    </row>
    <row r="491" spans="1:16" ht="13.5" thickBot="1" x14ac:dyDescent="0.25">
      <c r="A491" s="26" t="str">
        <f t="shared" si="42"/>
        <v> BRNO 32 </v>
      </c>
      <c r="B491" s="5" t="str">
        <f t="shared" si="43"/>
        <v>I</v>
      </c>
      <c r="C491" s="26">
        <f t="shared" si="44"/>
        <v>50634.4058</v>
      </c>
      <c r="D491" s="29" t="str">
        <f t="shared" si="45"/>
        <v>vis</v>
      </c>
      <c r="E491" s="90">
        <f>VLOOKUP(C491,Active!C$21:E$967,3,FALSE)</f>
        <v>24654.961883912489</v>
      </c>
      <c r="F491" s="5" t="s">
        <v>237</v>
      </c>
      <c r="G491" s="29" t="str">
        <f t="shared" si="46"/>
        <v>50634.4058</v>
      </c>
      <c r="H491" s="26">
        <f t="shared" si="47"/>
        <v>24655</v>
      </c>
      <c r="I491" s="91" t="s">
        <v>1381</v>
      </c>
      <c r="J491" s="92" t="s">
        <v>1382</v>
      </c>
      <c r="K491" s="91">
        <v>24655</v>
      </c>
      <c r="L491" s="91" t="s">
        <v>1383</v>
      </c>
      <c r="M491" s="92" t="s">
        <v>343</v>
      </c>
      <c r="N491" s="92"/>
      <c r="O491" s="93" t="s">
        <v>1384</v>
      </c>
      <c r="P491" s="93" t="s">
        <v>1347</v>
      </c>
    </row>
    <row r="492" spans="1:16" ht="13.5" thickBot="1" x14ac:dyDescent="0.25">
      <c r="A492" s="26" t="str">
        <f t="shared" si="42"/>
        <v> BRNO 32 </v>
      </c>
      <c r="B492" s="5" t="str">
        <f t="shared" si="43"/>
        <v>I</v>
      </c>
      <c r="C492" s="26">
        <f t="shared" si="44"/>
        <v>50634.407200000001</v>
      </c>
      <c r="D492" s="29" t="str">
        <f t="shared" si="45"/>
        <v>vis</v>
      </c>
      <c r="E492" s="90">
        <f>VLOOKUP(C492,Active!C$21:E$967,3,FALSE)</f>
        <v>24654.963671422036</v>
      </c>
      <c r="F492" s="5" t="s">
        <v>237</v>
      </c>
      <c r="G492" s="29" t="str">
        <f t="shared" si="46"/>
        <v>50634.4072</v>
      </c>
      <c r="H492" s="26">
        <f t="shared" si="47"/>
        <v>24655</v>
      </c>
      <c r="I492" s="91" t="s">
        <v>1385</v>
      </c>
      <c r="J492" s="92" t="s">
        <v>1386</v>
      </c>
      <c r="K492" s="91">
        <v>24655</v>
      </c>
      <c r="L492" s="91" t="s">
        <v>1387</v>
      </c>
      <c r="M492" s="92" t="s">
        <v>343</v>
      </c>
      <c r="N492" s="92"/>
      <c r="O492" s="93" t="s">
        <v>1184</v>
      </c>
      <c r="P492" s="93" t="s">
        <v>1347</v>
      </c>
    </row>
    <row r="493" spans="1:16" ht="13.5" thickBot="1" x14ac:dyDescent="0.25">
      <c r="A493" s="26" t="str">
        <f t="shared" si="42"/>
        <v> BRNO 32 </v>
      </c>
      <c r="B493" s="5" t="str">
        <f t="shared" si="43"/>
        <v>I</v>
      </c>
      <c r="C493" s="26">
        <f t="shared" si="44"/>
        <v>50634.411399999997</v>
      </c>
      <c r="D493" s="29" t="str">
        <f t="shared" si="45"/>
        <v>vis</v>
      </c>
      <c r="E493" s="90">
        <f>VLOOKUP(C493,Active!C$21:E$967,3,FALSE)</f>
        <v>24654.969033950674</v>
      </c>
      <c r="F493" s="5" t="s">
        <v>237</v>
      </c>
      <c r="G493" s="29" t="str">
        <f t="shared" si="46"/>
        <v>50634.4114</v>
      </c>
      <c r="H493" s="26">
        <f t="shared" si="47"/>
        <v>24655</v>
      </c>
      <c r="I493" s="91" t="s">
        <v>1388</v>
      </c>
      <c r="J493" s="92" t="s">
        <v>1389</v>
      </c>
      <c r="K493" s="91">
        <v>24655</v>
      </c>
      <c r="L493" s="91" t="s">
        <v>1390</v>
      </c>
      <c r="M493" s="92" t="s">
        <v>343</v>
      </c>
      <c r="N493" s="92"/>
      <c r="O493" s="93" t="s">
        <v>1391</v>
      </c>
      <c r="P493" s="93" t="s">
        <v>1347</v>
      </c>
    </row>
    <row r="494" spans="1:16" ht="13.5" thickBot="1" x14ac:dyDescent="0.25">
      <c r="A494" s="26" t="str">
        <f t="shared" si="42"/>
        <v> BRNO 32 </v>
      </c>
      <c r="B494" s="5" t="str">
        <f t="shared" si="43"/>
        <v>I</v>
      </c>
      <c r="C494" s="26">
        <f t="shared" si="44"/>
        <v>50634.411999999997</v>
      </c>
      <c r="D494" s="29" t="str">
        <f t="shared" si="45"/>
        <v>vis</v>
      </c>
      <c r="E494" s="90">
        <f>VLOOKUP(C494,Active!C$21:E$967,3,FALSE)</f>
        <v>24654.969800026192</v>
      </c>
      <c r="F494" s="5" t="s">
        <v>237</v>
      </c>
      <c r="G494" s="29" t="str">
        <f t="shared" si="46"/>
        <v>50634.4120</v>
      </c>
      <c r="H494" s="26">
        <f t="shared" si="47"/>
        <v>24655</v>
      </c>
      <c r="I494" s="91" t="s">
        <v>1392</v>
      </c>
      <c r="J494" s="92" t="s">
        <v>1393</v>
      </c>
      <c r="K494" s="91">
        <v>24655</v>
      </c>
      <c r="L494" s="91" t="s">
        <v>1394</v>
      </c>
      <c r="M494" s="92" t="s">
        <v>343</v>
      </c>
      <c r="N494" s="92"/>
      <c r="O494" s="93" t="s">
        <v>1395</v>
      </c>
      <c r="P494" s="93" t="s">
        <v>1347</v>
      </c>
    </row>
    <row r="495" spans="1:16" ht="13.5" thickBot="1" x14ac:dyDescent="0.25">
      <c r="A495" s="26" t="str">
        <f t="shared" si="42"/>
        <v> BBS 115 </v>
      </c>
      <c r="B495" s="5" t="str">
        <f t="shared" si="43"/>
        <v>I</v>
      </c>
      <c r="C495" s="26">
        <f t="shared" si="44"/>
        <v>50652.42</v>
      </c>
      <c r="D495" s="29" t="str">
        <f t="shared" si="45"/>
        <v>vis</v>
      </c>
      <c r="E495" s="90">
        <f>VLOOKUP(C495,Active!C$21:E$967,3,FALSE)</f>
        <v>24677.96227997353</v>
      </c>
      <c r="F495" s="5" t="s">
        <v>237</v>
      </c>
      <c r="G495" s="29" t="str">
        <f t="shared" si="46"/>
        <v>50652.420</v>
      </c>
      <c r="H495" s="26">
        <f t="shared" si="47"/>
        <v>24678</v>
      </c>
      <c r="I495" s="91" t="s">
        <v>1396</v>
      </c>
      <c r="J495" s="92" t="s">
        <v>1397</v>
      </c>
      <c r="K495" s="91">
        <v>24678</v>
      </c>
      <c r="L495" s="91" t="s">
        <v>325</v>
      </c>
      <c r="M495" s="92" t="s">
        <v>343</v>
      </c>
      <c r="N495" s="92"/>
      <c r="O495" s="93" t="s">
        <v>445</v>
      </c>
      <c r="P495" s="93" t="s">
        <v>1398</v>
      </c>
    </row>
    <row r="496" spans="1:16" ht="13.5" thickBot="1" x14ac:dyDescent="0.25">
      <c r="A496" s="26" t="str">
        <f t="shared" si="42"/>
        <v> BBS 115 </v>
      </c>
      <c r="B496" s="5" t="str">
        <f t="shared" si="43"/>
        <v>I</v>
      </c>
      <c r="C496" s="26">
        <f t="shared" si="44"/>
        <v>50692.364999999998</v>
      </c>
      <c r="D496" s="29" t="str">
        <f t="shared" si="45"/>
        <v>vis</v>
      </c>
      <c r="E496" s="90">
        <f>VLOOKUP(C496,Active!C$21:E$967,3,FALSE)</f>
        <v>24728.963757733207</v>
      </c>
      <c r="F496" s="5" t="s">
        <v>237</v>
      </c>
      <c r="G496" s="29" t="str">
        <f t="shared" si="46"/>
        <v>50692.365</v>
      </c>
      <c r="H496" s="26">
        <f t="shared" si="47"/>
        <v>24729</v>
      </c>
      <c r="I496" s="91" t="s">
        <v>1399</v>
      </c>
      <c r="J496" s="92" t="s">
        <v>1400</v>
      </c>
      <c r="K496" s="91">
        <v>24729</v>
      </c>
      <c r="L496" s="91" t="s">
        <v>1159</v>
      </c>
      <c r="M496" s="92" t="s">
        <v>343</v>
      </c>
      <c r="N496" s="92"/>
      <c r="O496" s="93" t="s">
        <v>445</v>
      </c>
      <c r="P496" s="93" t="s">
        <v>1398</v>
      </c>
    </row>
    <row r="497" spans="1:16" ht="13.5" thickBot="1" x14ac:dyDescent="0.25">
      <c r="A497" s="26" t="str">
        <f t="shared" si="42"/>
        <v> BBS 116 </v>
      </c>
      <c r="B497" s="5" t="str">
        <f t="shared" si="43"/>
        <v>I</v>
      </c>
      <c r="C497" s="26">
        <f t="shared" si="44"/>
        <v>50699.411</v>
      </c>
      <c r="D497" s="29" t="str">
        <f t="shared" si="45"/>
        <v>vis</v>
      </c>
      <c r="E497" s="90">
        <f>VLOOKUP(C497,Active!C$21:E$967,3,FALSE)</f>
        <v>24737.960037925841</v>
      </c>
      <c r="F497" s="5" t="s">
        <v>237</v>
      </c>
      <c r="G497" s="29" t="str">
        <f t="shared" si="46"/>
        <v>50699.411</v>
      </c>
      <c r="H497" s="26">
        <f t="shared" si="47"/>
        <v>24738</v>
      </c>
      <c r="I497" s="91" t="s">
        <v>1404</v>
      </c>
      <c r="J497" s="92" t="s">
        <v>1405</v>
      </c>
      <c r="K497" s="91">
        <v>24738</v>
      </c>
      <c r="L497" s="91" t="s">
        <v>1234</v>
      </c>
      <c r="M497" s="92" t="s">
        <v>343</v>
      </c>
      <c r="N497" s="92"/>
      <c r="O497" s="93" t="s">
        <v>403</v>
      </c>
      <c r="P497" s="93" t="s">
        <v>1406</v>
      </c>
    </row>
    <row r="498" spans="1:16" ht="13.5" thickBot="1" x14ac:dyDescent="0.25">
      <c r="A498" s="26" t="str">
        <f t="shared" si="42"/>
        <v> BBS 116 </v>
      </c>
      <c r="B498" s="5" t="str">
        <f t="shared" si="43"/>
        <v>I</v>
      </c>
      <c r="C498" s="26">
        <f t="shared" si="44"/>
        <v>50699.415000000001</v>
      </c>
      <c r="D498" s="29" t="str">
        <f t="shared" si="45"/>
        <v>vis</v>
      </c>
      <c r="E498" s="90">
        <f>VLOOKUP(C498,Active!C$21:E$967,3,FALSE)</f>
        <v>24737.965145095979</v>
      </c>
      <c r="F498" s="5" t="s">
        <v>237</v>
      </c>
      <c r="G498" s="29" t="str">
        <f t="shared" si="46"/>
        <v>50699.415</v>
      </c>
      <c r="H498" s="26">
        <f t="shared" si="47"/>
        <v>24738</v>
      </c>
      <c r="I498" s="91" t="s">
        <v>1407</v>
      </c>
      <c r="J498" s="92" t="s">
        <v>1408</v>
      </c>
      <c r="K498" s="91">
        <v>24738</v>
      </c>
      <c r="L498" s="91" t="s">
        <v>1107</v>
      </c>
      <c r="M498" s="92" t="s">
        <v>343</v>
      </c>
      <c r="N498" s="92"/>
      <c r="O498" s="93" t="s">
        <v>767</v>
      </c>
      <c r="P498" s="93" t="s">
        <v>1406</v>
      </c>
    </row>
    <row r="499" spans="1:16" ht="13.5" thickBot="1" x14ac:dyDescent="0.25">
      <c r="A499" s="26" t="str">
        <f t="shared" si="42"/>
        <v> BBS 116 </v>
      </c>
      <c r="B499" s="5" t="str">
        <f t="shared" si="43"/>
        <v>I</v>
      </c>
      <c r="C499" s="26">
        <f t="shared" si="44"/>
        <v>50710.372000000003</v>
      </c>
      <c r="D499" s="29" t="str">
        <f t="shared" si="45"/>
        <v>vis</v>
      </c>
      <c r="E499" s="90">
        <f>VLOOKUP(C499,Active!C$21:E$967,3,FALSE)</f>
        <v>24751.954960888015</v>
      </c>
      <c r="F499" s="5" t="s">
        <v>237</v>
      </c>
      <c r="G499" s="29" t="str">
        <f t="shared" si="46"/>
        <v>50710.372</v>
      </c>
      <c r="H499" s="26">
        <f t="shared" si="47"/>
        <v>24752</v>
      </c>
      <c r="I499" s="91" t="s">
        <v>1409</v>
      </c>
      <c r="J499" s="92" t="s">
        <v>1410</v>
      </c>
      <c r="K499" s="91">
        <v>24752</v>
      </c>
      <c r="L499" s="91" t="s">
        <v>1411</v>
      </c>
      <c r="M499" s="92" t="s">
        <v>343</v>
      </c>
      <c r="N499" s="92"/>
      <c r="O499" s="93" t="s">
        <v>767</v>
      </c>
      <c r="P499" s="93" t="s">
        <v>1406</v>
      </c>
    </row>
    <row r="500" spans="1:16" ht="13.5" thickBot="1" x14ac:dyDescent="0.25">
      <c r="A500" s="26" t="str">
        <f t="shared" si="42"/>
        <v> BBS 116 </v>
      </c>
      <c r="B500" s="5" t="str">
        <f t="shared" si="43"/>
        <v>I</v>
      </c>
      <c r="C500" s="26">
        <f t="shared" si="44"/>
        <v>50750.324999999997</v>
      </c>
      <c r="D500" s="29" t="str">
        <f t="shared" si="45"/>
        <v>vis</v>
      </c>
      <c r="E500" s="90">
        <f>VLOOKUP(C500,Active!C$21:E$967,3,FALSE)</f>
        <v>24802.966652987954</v>
      </c>
      <c r="F500" s="5" t="s">
        <v>237</v>
      </c>
      <c r="G500" s="29" t="str">
        <f t="shared" si="46"/>
        <v>50750.325</v>
      </c>
      <c r="H500" s="26">
        <f t="shared" si="47"/>
        <v>24803</v>
      </c>
      <c r="I500" s="91" t="s">
        <v>1417</v>
      </c>
      <c r="J500" s="92" t="s">
        <v>1418</v>
      </c>
      <c r="K500" s="91">
        <v>24803</v>
      </c>
      <c r="L500" s="91" t="s">
        <v>1006</v>
      </c>
      <c r="M500" s="92" t="s">
        <v>343</v>
      </c>
      <c r="N500" s="92"/>
      <c r="O500" s="93" t="s">
        <v>445</v>
      </c>
      <c r="P500" s="93" t="s">
        <v>1406</v>
      </c>
    </row>
    <row r="501" spans="1:16" ht="13.5" thickBot="1" x14ac:dyDescent="0.25">
      <c r="A501" s="26" t="str">
        <f t="shared" si="42"/>
        <v> BRNO 32 </v>
      </c>
      <c r="B501" s="5" t="str">
        <f t="shared" si="43"/>
        <v>I</v>
      </c>
      <c r="C501" s="26">
        <f t="shared" si="44"/>
        <v>50750.3269</v>
      </c>
      <c r="D501" s="29" t="str">
        <f t="shared" si="45"/>
        <v>vis</v>
      </c>
      <c r="E501" s="90">
        <f>VLOOKUP(C501,Active!C$21:E$967,3,FALSE)</f>
        <v>24802.969078893773</v>
      </c>
      <c r="F501" s="5" t="s">
        <v>237</v>
      </c>
      <c r="G501" s="29" t="str">
        <f t="shared" si="46"/>
        <v>50750.3269</v>
      </c>
      <c r="H501" s="26">
        <f t="shared" si="47"/>
        <v>24803</v>
      </c>
      <c r="I501" s="91" t="s">
        <v>1419</v>
      </c>
      <c r="J501" s="92" t="s">
        <v>1420</v>
      </c>
      <c r="K501" s="91">
        <v>24803</v>
      </c>
      <c r="L501" s="91" t="s">
        <v>1421</v>
      </c>
      <c r="M501" s="92" t="s">
        <v>343</v>
      </c>
      <c r="N501" s="92"/>
      <c r="O501" s="93" t="s">
        <v>1422</v>
      </c>
      <c r="P501" s="93" t="s">
        <v>1347</v>
      </c>
    </row>
    <row r="502" spans="1:16" ht="13.5" thickBot="1" x14ac:dyDescent="0.25">
      <c r="A502" s="26" t="str">
        <f t="shared" si="42"/>
        <v> BBS 118 </v>
      </c>
      <c r="B502" s="5" t="str">
        <f t="shared" si="43"/>
        <v>I</v>
      </c>
      <c r="C502" s="26">
        <f t="shared" si="44"/>
        <v>51024.440999999999</v>
      </c>
      <c r="D502" s="29" t="str">
        <f t="shared" si="45"/>
        <v>vis</v>
      </c>
      <c r="E502" s="90">
        <f>VLOOKUP(C502,Active!C$21:E$967,3,FALSE)</f>
        <v>25152.955915162751</v>
      </c>
      <c r="F502" s="5" t="s">
        <v>237</v>
      </c>
      <c r="G502" s="29" t="str">
        <f t="shared" si="46"/>
        <v>51024.441</v>
      </c>
      <c r="H502" s="26">
        <f t="shared" si="47"/>
        <v>25153</v>
      </c>
      <c r="I502" s="91" t="s">
        <v>1428</v>
      </c>
      <c r="J502" s="92" t="s">
        <v>1429</v>
      </c>
      <c r="K502" s="91">
        <v>25153</v>
      </c>
      <c r="L502" s="91" t="s">
        <v>1411</v>
      </c>
      <c r="M502" s="92" t="s">
        <v>343</v>
      </c>
      <c r="N502" s="92"/>
      <c r="O502" s="93" t="s">
        <v>767</v>
      </c>
      <c r="P502" s="93" t="s">
        <v>1430</v>
      </c>
    </row>
    <row r="503" spans="1:16" ht="13.5" thickBot="1" x14ac:dyDescent="0.25">
      <c r="A503" s="26" t="str">
        <f t="shared" si="42"/>
        <v> BRNO 32 </v>
      </c>
      <c r="B503" s="5" t="str">
        <f t="shared" si="43"/>
        <v>I</v>
      </c>
      <c r="C503" s="26">
        <f t="shared" si="44"/>
        <v>51035.407500000001</v>
      </c>
      <c r="D503" s="29" t="str">
        <f t="shared" si="45"/>
        <v>vis</v>
      </c>
      <c r="E503" s="90">
        <f>VLOOKUP(C503,Active!C$21:E$967,3,FALSE)</f>
        <v>25166.957860483857</v>
      </c>
      <c r="F503" s="5" t="s">
        <v>237</v>
      </c>
      <c r="G503" s="29" t="str">
        <f t="shared" si="46"/>
        <v>51035.4075</v>
      </c>
      <c r="H503" s="26">
        <f t="shared" si="47"/>
        <v>25167</v>
      </c>
      <c r="I503" s="91" t="s">
        <v>1435</v>
      </c>
      <c r="J503" s="92" t="s">
        <v>1436</v>
      </c>
      <c r="K503" s="91">
        <v>25167</v>
      </c>
      <c r="L503" s="91" t="s">
        <v>1437</v>
      </c>
      <c r="M503" s="92" t="s">
        <v>375</v>
      </c>
      <c r="N503" s="92" t="s">
        <v>376</v>
      </c>
      <c r="O503" s="93" t="s">
        <v>1438</v>
      </c>
      <c r="P503" s="93" t="s">
        <v>1347</v>
      </c>
    </row>
    <row r="504" spans="1:16" ht="13.5" thickBot="1" x14ac:dyDescent="0.25">
      <c r="A504" s="26" t="str">
        <f t="shared" si="42"/>
        <v> BBS 119 </v>
      </c>
      <c r="B504" s="5" t="str">
        <f t="shared" si="43"/>
        <v>I</v>
      </c>
      <c r="C504" s="26">
        <f t="shared" si="44"/>
        <v>51078.487999999998</v>
      </c>
      <c r="D504" s="29" t="str">
        <f t="shared" si="45"/>
        <v>vis</v>
      </c>
      <c r="E504" s="90">
        <f>VLOOKUP(C504,Active!C$21:E$967,3,FALSE)</f>
        <v>25221.962721233027</v>
      </c>
      <c r="F504" s="5" t="s">
        <v>237</v>
      </c>
      <c r="G504" s="29" t="str">
        <f t="shared" si="46"/>
        <v>51078.488</v>
      </c>
      <c r="H504" s="26">
        <f t="shared" si="47"/>
        <v>25222</v>
      </c>
      <c r="I504" s="91" t="s">
        <v>1441</v>
      </c>
      <c r="J504" s="92" t="s">
        <v>1442</v>
      </c>
      <c r="K504" s="91">
        <v>25222</v>
      </c>
      <c r="L504" s="91" t="s">
        <v>1081</v>
      </c>
      <c r="M504" s="92" t="s">
        <v>343</v>
      </c>
      <c r="N504" s="92"/>
      <c r="O504" s="93" t="s">
        <v>403</v>
      </c>
      <c r="P504" s="93" t="s">
        <v>1443</v>
      </c>
    </row>
    <row r="505" spans="1:16" ht="13.5" thickBot="1" x14ac:dyDescent="0.25">
      <c r="A505" s="26" t="str">
        <f t="shared" si="42"/>
        <v> BRNO 32 </v>
      </c>
      <c r="B505" s="5" t="str">
        <f t="shared" si="43"/>
        <v>I</v>
      </c>
      <c r="C505" s="26">
        <f t="shared" si="44"/>
        <v>51104.3439</v>
      </c>
      <c r="D505" s="29" t="str">
        <f t="shared" si="45"/>
        <v>vis</v>
      </c>
      <c r="E505" s="90">
        <f>VLOOKUP(C505,Active!C$21:E$967,3,FALSE)</f>
        <v>25254.975341305792</v>
      </c>
      <c r="F505" s="5" t="s">
        <v>237</v>
      </c>
      <c r="G505" s="29" t="str">
        <f t="shared" si="46"/>
        <v>51104.3439</v>
      </c>
      <c r="H505" s="26">
        <f t="shared" si="47"/>
        <v>25255</v>
      </c>
      <c r="I505" s="91" t="s">
        <v>1446</v>
      </c>
      <c r="J505" s="92" t="s">
        <v>1447</v>
      </c>
      <c r="K505" s="91">
        <v>25255</v>
      </c>
      <c r="L505" s="91" t="s">
        <v>1448</v>
      </c>
      <c r="M505" s="92" t="s">
        <v>343</v>
      </c>
      <c r="N505" s="92"/>
      <c r="O505" s="93" t="s">
        <v>1122</v>
      </c>
      <c r="P505" s="93" t="s">
        <v>1347</v>
      </c>
    </row>
    <row r="506" spans="1:16" ht="13.5" thickBot="1" x14ac:dyDescent="0.25">
      <c r="A506" s="26" t="str">
        <f t="shared" si="42"/>
        <v> BBS 120 </v>
      </c>
      <c r="B506" s="5" t="str">
        <f t="shared" si="43"/>
        <v>I</v>
      </c>
      <c r="C506" s="26">
        <f t="shared" si="44"/>
        <v>51327.550999999999</v>
      </c>
      <c r="D506" s="29" t="str">
        <f t="shared" si="45"/>
        <v>vis</v>
      </c>
      <c r="E506" s="90">
        <f>VLOOKUP(C506,Active!C$21:E$967,3,FALSE)</f>
        <v>25539.964500060389</v>
      </c>
      <c r="F506" s="5" t="s">
        <v>237</v>
      </c>
      <c r="G506" s="29" t="str">
        <f t="shared" si="46"/>
        <v>51327.551</v>
      </c>
      <c r="H506" s="26">
        <f t="shared" si="47"/>
        <v>25540</v>
      </c>
      <c r="I506" s="91" t="s">
        <v>1457</v>
      </c>
      <c r="J506" s="92" t="s">
        <v>1458</v>
      </c>
      <c r="K506" s="91">
        <v>25540</v>
      </c>
      <c r="L506" s="91" t="s">
        <v>1159</v>
      </c>
      <c r="M506" s="92" t="s">
        <v>343</v>
      </c>
      <c r="N506" s="92"/>
      <c r="O506" s="93" t="s">
        <v>403</v>
      </c>
      <c r="P506" s="93" t="s">
        <v>1459</v>
      </c>
    </row>
    <row r="507" spans="1:16" ht="13.5" thickBot="1" x14ac:dyDescent="0.25">
      <c r="A507" s="26" t="str">
        <f t="shared" si="42"/>
        <v> BRNO 32 </v>
      </c>
      <c r="B507" s="5" t="str">
        <f t="shared" si="43"/>
        <v>I</v>
      </c>
      <c r="C507" s="26">
        <f t="shared" si="44"/>
        <v>51378.448799999998</v>
      </c>
      <c r="D507" s="29" t="str">
        <f t="shared" si="45"/>
        <v>vis</v>
      </c>
      <c r="E507" s="90">
        <f>VLOOKUP(C507,Active!C$21:E$967,3,FALSE)</f>
        <v>25604.950431083456</v>
      </c>
      <c r="F507" s="5" t="s">
        <v>237</v>
      </c>
      <c r="G507" s="29" t="str">
        <f t="shared" si="46"/>
        <v>51378.4488</v>
      </c>
      <c r="H507" s="26">
        <f t="shared" si="47"/>
        <v>25605</v>
      </c>
      <c r="I507" s="91" t="s">
        <v>1460</v>
      </c>
      <c r="J507" s="92" t="s">
        <v>1461</v>
      </c>
      <c r="K507" s="91">
        <v>25605</v>
      </c>
      <c r="L507" s="91" t="s">
        <v>1462</v>
      </c>
      <c r="M507" s="92" t="s">
        <v>343</v>
      </c>
      <c r="N507" s="92"/>
      <c r="O507" s="93" t="s">
        <v>1463</v>
      </c>
      <c r="P507" s="93" t="s">
        <v>1347</v>
      </c>
    </row>
    <row r="508" spans="1:16" ht="13.5" thickBot="1" x14ac:dyDescent="0.25">
      <c r="A508" s="26" t="str">
        <f t="shared" si="42"/>
        <v> BRNO 32 </v>
      </c>
      <c r="B508" s="5" t="str">
        <f t="shared" si="43"/>
        <v>I</v>
      </c>
      <c r="C508" s="26">
        <f t="shared" si="44"/>
        <v>51378.452899999997</v>
      </c>
      <c r="D508" s="29" t="str">
        <f t="shared" si="45"/>
        <v>vis</v>
      </c>
      <c r="E508" s="90">
        <f>VLOOKUP(C508,Active!C$21:E$967,3,FALSE)</f>
        <v>25604.955665932845</v>
      </c>
      <c r="F508" s="5" t="s">
        <v>237</v>
      </c>
      <c r="G508" s="29" t="str">
        <f t="shared" si="46"/>
        <v>51378.4529</v>
      </c>
      <c r="H508" s="26">
        <f t="shared" si="47"/>
        <v>25605</v>
      </c>
      <c r="I508" s="91" t="s">
        <v>1464</v>
      </c>
      <c r="J508" s="92" t="s">
        <v>1465</v>
      </c>
      <c r="K508" s="91">
        <v>25605</v>
      </c>
      <c r="L508" s="91" t="s">
        <v>1466</v>
      </c>
      <c r="M508" s="92" t="s">
        <v>343</v>
      </c>
      <c r="N508" s="92"/>
      <c r="O508" s="93" t="s">
        <v>1467</v>
      </c>
      <c r="P508" s="93" t="s">
        <v>1347</v>
      </c>
    </row>
    <row r="509" spans="1:16" ht="13.5" thickBot="1" x14ac:dyDescent="0.25">
      <c r="A509" s="26" t="str">
        <f t="shared" si="42"/>
        <v> BRNO 32 </v>
      </c>
      <c r="B509" s="5" t="str">
        <f t="shared" si="43"/>
        <v>I</v>
      </c>
      <c r="C509" s="26">
        <f t="shared" si="44"/>
        <v>51378.455000000002</v>
      </c>
      <c r="D509" s="29" t="str">
        <f t="shared" si="45"/>
        <v>vis</v>
      </c>
      <c r="E509" s="90">
        <f>VLOOKUP(C509,Active!C$21:E$967,3,FALSE)</f>
        <v>25604.958347197171</v>
      </c>
      <c r="F509" s="5" t="s">
        <v>237</v>
      </c>
      <c r="G509" s="29" t="str">
        <f t="shared" si="46"/>
        <v>51378.4550</v>
      </c>
      <c r="H509" s="26">
        <f t="shared" si="47"/>
        <v>25605</v>
      </c>
      <c r="I509" s="91" t="s">
        <v>1468</v>
      </c>
      <c r="J509" s="92" t="s">
        <v>1469</v>
      </c>
      <c r="K509" s="91">
        <v>25605</v>
      </c>
      <c r="L509" s="91" t="s">
        <v>1470</v>
      </c>
      <c r="M509" s="92" t="s">
        <v>343</v>
      </c>
      <c r="N509" s="92"/>
      <c r="O509" s="93" t="s">
        <v>1471</v>
      </c>
      <c r="P509" s="93" t="s">
        <v>1347</v>
      </c>
    </row>
    <row r="510" spans="1:16" ht="13.5" thickBot="1" x14ac:dyDescent="0.25">
      <c r="A510" s="26" t="str">
        <f t="shared" si="42"/>
        <v> BRNO 32 </v>
      </c>
      <c r="B510" s="5" t="str">
        <f t="shared" si="43"/>
        <v>I</v>
      </c>
      <c r="C510" s="26">
        <f t="shared" si="44"/>
        <v>51385.502399999998</v>
      </c>
      <c r="D510" s="29" t="str">
        <f t="shared" si="45"/>
        <v>vis</v>
      </c>
      <c r="E510" s="90">
        <f>VLOOKUP(C510,Active!C$21:E$967,3,FALSE)</f>
        <v>25613.956414899345</v>
      </c>
      <c r="F510" s="5" t="s">
        <v>237</v>
      </c>
      <c r="G510" s="29" t="str">
        <f t="shared" si="46"/>
        <v>51385.5024</v>
      </c>
      <c r="H510" s="26">
        <f t="shared" si="47"/>
        <v>25614</v>
      </c>
      <c r="I510" s="91" t="s">
        <v>1472</v>
      </c>
      <c r="J510" s="92" t="s">
        <v>1473</v>
      </c>
      <c r="K510" s="91">
        <v>25614</v>
      </c>
      <c r="L510" s="91" t="s">
        <v>1474</v>
      </c>
      <c r="M510" s="92" t="s">
        <v>375</v>
      </c>
      <c r="N510" s="92" t="s">
        <v>376</v>
      </c>
      <c r="O510" s="93" t="s">
        <v>1438</v>
      </c>
      <c r="P510" s="93" t="s">
        <v>1347</v>
      </c>
    </row>
    <row r="511" spans="1:16" ht="13.5" thickBot="1" x14ac:dyDescent="0.25">
      <c r="A511" s="26" t="str">
        <f t="shared" si="42"/>
        <v> BRNO 32 </v>
      </c>
      <c r="B511" s="5" t="str">
        <f t="shared" si="43"/>
        <v>I</v>
      </c>
      <c r="C511" s="26">
        <f t="shared" si="44"/>
        <v>51436.416299999997</v>
      </c>
      <c r="D511" s="29" t="str">
        <f t="shared" si="45"/>
        <v>vis</v>
      </c>
      <c r="E511" s="90">
        <f>VLOOKUP(C511,Active!C$21:E$967,3,FALSE)</f>
        <v>25678.962902282208</v>
      </c>
      <c r="F511" s="5" t="s">
        <v>237</v>
      </c>
      <c r="G511" s="29" t="str">
        <f t="shared" si="46"/>
        <v>51436.4163</v>
      </c>
      <c r="H511" s="26">
        <f t="shared" si="47"/>
        <v>25679</v>
      </c>
      <c r="I511" s="91" t="s">
        <v>1494</v>
      </c>
      <c r="J511" s="92" t="s">
        <v>1495</v>
      </c>
      <c r="K511" s="91">
        <v>25679</v>
      </c>
      <c r="L511" s="91" t="s">
        <v>1496</v>
      </c>
      <c r="M511" s="92" t="s">
        <v>343</v>
      </c>
      <c r="N511" s="92"/>
      <c r="O511" s="93" t="s">
        <v>878</v>
      </c>
      <c r="P511" s="93" t="s">
        <v>1347</v>
      </c>
    </row>
    <row r="512" spans="1:16" ht="13.5" thickBot="1" x14ac:dyDescent="0.25">
      <c r="A512" s="26" t="str">
        <f t="shared" si="42"/>
        <v> BBS 121 </v>
      </c>
      <c r="B512" s="5" t="str">
        <f t="shared" si="43"/>
        <v>I</v>
      </c>
      <c r="C512" s="26">
        <f t="shared" si="44"/>
        <v>51509.247000000003</v>
      </c>
      <c r="D512" s="29" t="str">
        <f t="shared" si="45"/>
        <v>vis</v>
      </c>
      <c r="E512" s="90">
        <f>VLOOKUP(C512,Active!C$21:E$967,3,FALSE)</f>
        <v>25771.952596268242</v>
      </c>
      <c r="F512" s="5" t="s">
        <v>237</v>
      </c>
      <c r="G512" s="29" t="str">
        <f t="shared" si="46"/>
        <v>51509.247</v>
      </c>
      <c r="H512" s="26">
        <f t="shared" si="47"/>
        <v>25772</v>
      </c>
      <c r="I512" s="91" t="s">
        <v>1504</v>
      </c>
      <c r="J512" s="92" t="s">
        <v>1505</v>
      </c>
      <c r="K512" s="91" t="s">
        <v>1506</v>
      </c>
      <c r="L512" s="91" t="s">
        <v>1507</v>
      </c>
      <c r="M512" s="92" t="s">
        <v>343</v>
      </c>
      <c r="N512" s="92"/>
      <c r="O512" s="93" t="s">
        <v>403</v>
      </c>
      <c r="P512" s="93" t="s">
        <v>1508</v>
      </c>
    </row>
    <row r="513" spans="1:16" ht="13.5" thickBot="1" x14ac:dyDescent="0.25">
      <c r="A513" s="26" t="str">
        <f t="shared" si="42"/>
        <v> AOEB 8 </v>
      </c>
      <c r="B513" s="5" t="str">
        <f t="shared" si="43"/>
        <v>I</v>
      </c>
      <c r="C513" s="26">
        <f t="shared" si="44"/>
        <v>51734.813999999998</v>
      </c>
      <c r="D513" s="29" t="str">
        <f t="shared" si="45"/>
        <v>vis</v>
      </c>
      <c r="E513" s="90">
        <f>VLOOKUP(C513,Active!C$21:E$967,3,FALSE)</f>
        <v>26059.954857723173</v>
      </c>
      <c r="F513" s="5" t="s">
        <v>237</v>
      </c>
      <c r="G513" s="29" t="str">
        <f t="shared" si="46"/>
        <v>51734.814</v>
      </c>
      <c r="H513" s="26">
        <f t="shared" si="47"/>
        <v>26060</v>
      </c>
      <c r="I513" s="91" t="s">
        <v>1513</v>
      </c>
      <c r="J513" s="92" t="s">
        <v>1514</v>
      </c>
      <c r="K513" s="91" t="s">
        <v>1515</v>
      </c>
      <c r="L513" s="91" t="s">
        <v>1411</v>
      </c>
      <c r="M513" s="92" t="s">
        <v>343</v>
      </c>
      <c r="N513" s="92"/>
      <c r="O513" s="93" t="s">
        <v>773</v>
      </c>
      <c r="P513" s="93" t="s">
        <v>1516</v>
      </c>
    </row>
    <row r="514" spans="1:16" ht="13.5" thickBot="1" x14ac:dyDescent="0.25">
      <c r="A514" s="26" t="str">
        <f t="shared" si="42"/>
        <v> BBS 123 </v>
      </c>
      <c r="B514" s="5" t="str">
        <f t="shared" si="43"/>
        <v>I</v>
      </c>
      <c r="C514" s="26">
        <f t="shared" si="44"/>
        <v>51779.45</v>
      </c>
      <c r="D514" s="29" t="str">
        <f t="shared" si="45"/>
        <v>vis</v>
      </c>
      <c r="E514" s="90">
        <f>VLOOKUP(C514,Active!C$21:E$967,3,FALSE)</f>
        <v>26116.945769258557</v>
      </c>
      <c r="F514" s="5" t="s">
        <v>237</v>
      </c>
      <c r="G514" s="29" t="str">
        <f t="shared" si="46"/>
        <v>51779.450</v>
      </c>
      <c r="H514" s="26">
        <f t="shared" si="47"/>
        <v>26117</v>
      </c>
      <c r="I514" s="91" t="s">
        <v>1517</v>
      </c>
      <c r="J514" s="92" t="s">
        <v>1518</v>
      </c>
      <c r="K514" s="91" t="s">
        <v>1519</v>
      </c>
      <c r="L514" s="91" t="s">
        <v>1520</v>
      </c>
      <c r="M514" s="92" t="s">
        <v>343</v>
      </c>
      <c r="N514" s="92"/>
      <c r="O514" s="93" t="s">
        <v>403</v>
      </c>
      <c r="P514" s="93" t="s">
        <v>1521</v>
      </c>
    </row>
    <row r="515" spans="1:16" ht="13.5" thickBot="1" x14ac:dyDescent="0.25">
      <c r="A515" s="26" t="str">
        <f t="shared" si="42"/>
        <v> AOEB 8 </v>
      </c>
      <c r="B515" s="5" t="str">
        <f t="shared" si="43"/>
        <v>I</v>
      </c>
      <c r="C515" s="26">
        <f t="shared" si="44"/>
        <v>51792.773999999998</v>
      </c>
      <c r="D515" s="29" t="str">
        <f t="shared" si="45"/>
        <v>vis</v>
      </c>
      <c r="E515" s="90">
        <f>VLOOKUP(C515,Active!C$21:E$967,3,FALSE)</f>
        <v>26133.95775297792</v>
      </c>
      <c r="F515" s="5" t="s">
        <v>237</v>
      </c>
      <c r="G515" s="29" t="str">
        <f t="shared" si="46"/>
        <v>51792.774</v>
      </c>
      <c r="H515" s="26">
        <f t="shared" si="47"/>
        <v>26134</v>
      </c>
      <c r="I515" s="91" t="s">
        <v>1522</v>
      </c>
      <c r="J515" s="92" t="s">
        <v>1523</v>
      </c>
      <c r="K515" s="91" t="s">
        <v>1524</v>
      </c>
      <c r="L515" s="91" t="s">
        <v>1220</v>
      </c>
      <c r="M515" s="92" t="s">
        <v>343</v>
      </c>
      <c r="N515" s="92"/>
      <c r="O515" s="93" t="s">
        <v>1425</v>
      </c>
      <c r="P515" s="93" t="s">
        <v>1516</v>
      </c>
    </row>
    <row r="516" spans="1:16" ht="13.5" thickBot="1" x14ac:dyDescent="0.25">
      <c r="A516" s="26" t="str">
        <f t="shared" si="42"/>
        <v> AOEB 8 </v>
      </c>
      <c r="B516" s="5" t="str">
        <f t="shared" si="43"/>
        <v>I</v>
      </c>
      <c r="C516" s="26">
        <f t="shared" si="44"/>
        <v>51818.616999999998</v>
      </c>
      <c r="D516" s="29" t="str">
        <f t="shared" si="45"/>
        <v>vis</v>
      </c>
      <c r="E516" s="90">
        <f>VLOOKUP(C516,Active!C$21:E$967,3,FALSE)</f>
        <v>26166.953902426998</v>
      </c>
      <c r="F516" s="5" t="s">
        <v>237</v>
      </c>
      <c r="G516" s="29" t="str">
        <f t="shared" si="46"/>
        <v>51818.617</v>
      </c>
      <c r="H516" s="26">
        <f t="shared" si="47"/>
        <v>26167</v>
      </c>
      <c r="I516" s="91" t="s">
        <v>1525</v>
      </c>
      <c r="J516" s="92" t="s">
        <v>1526</v>
      </c>
      <c r="K516" s="91" t="s">
        <v>1527</v>
      </c>
      <c r="L516" s="91" t="s">
        <v>300</v>
      </c>
      <c r="M516" s="92" t="s">
        <v>343</v>
      </c>
      <c r="N516" s="92"/>
      <c r="O516" s="93" t="s">
        <v>773</v>
      </c>
      <c r="P516" s="93" t="s">
        <v>1516</v>
      </c>
    </row>
    <row r="517" spans="1:16" ht="13.5" thickBot="1" x14ac:dyDescent="0.25">
      <c r="A517" s="26" t="str">
        <f t="shared" si="42"/>
        <v> AOEB 8 </v>
      </c>
      <c r="B517" s="5" t="str">
        <f t="shared" si="43"/>
        <v>I</v>
      </c>
      <c r="C517" s="26">
        <f t="shared" si="44"/>
        <v>51836.63</v>
      </c>
      <c r="D517" s="29" t="str">
        <f t="shared" si="45"/>
        <v>vis</v>
      </c>
      <c r="E517" s="90">
        <f>VLOOKUP(C517,Active!C$21:E$967,3,FALSE)</f>
        <v>26189.952766336999</v>
      </c>
      <c r="F517" s="5" t="s">
        <v>237</v>
      </c>
      <c r="G517" s="29" t="str">
        <f t="shared" si="46"/>
        <v>51836.630</v>
      </c>
      <c r="H517" s="26">
        <f t="shared" si="47"/>
        <v>26190</v>
      </c>
      <c r="I517" s="91" t="s">
        <v>1528</v>
      </c>
      <c r="J517" s="92" t="s">
        <v>1529</v>
      </c>
      <c r="K517" s="91" t="s">
        <v>1530</v>
      </c>
      <c r="L517" s="91" t="s">
        <v>1507</v>
      </c>
      <c r="M517" s="92" t="s">
        <v>343</v>
      </c>
      <c r="N517" s="92"/>
      <c r="O517" s="93" t="s">
        <v>1425</v>
      </c>
      <c r="P517" s="93" t="s">
        <v>1516</v>
      </c>
    </row>
    <row r="518" spans="1:16" ht="13.5" thickBot="1" x14ac:dyDescent="0.25">
      <c r="A518" s="26" t="str">
        <f t="shared" si="42"/>
        <v> BBS 124 </v>
      </c>
      <c r="B518" s="5" t="str">
        <f t="shared" si="43"/>
        <v>I</v>
      </c>
      <c r="C518" s="26">
        <f t="shared" si="44"/>
        <v>51874.22</v>
      </c>
      <c r="D518" s="29" t="str">
        <f t="shared" si="45"/>
        <v>vis</v>
      </c>
      <c r="E518" s="90">
        <f>VLOOKUP(C518,Active!C$21:E$967,3,FALSE)</f>
        <v>26237.94739767976</v>
      </c>
      <c r="F518" s="5" t="s">
        <v>237</v>
      </c>
      <c r="G518" s="29" t="str">
        <f t="shared" si="46"/>
        <v>51874.220</v>
      </c>
      <c r="H518" s="26">
        <f t="shared" si="47"/>
        <v>26238</v>
      </c>
      <c r="I518" s="91" t="s">
        <v>1531</v>
      </c>
      <c r="J518" s="92" t="s">
        <v>1532</v>
      </c>
      <c r="K518" s="91" t="s">
        <v>1533</v>
      </c>
      <c r="L518" s="91" t="s">
        <v>1534</v>
      </c>
      <c r="M518" s="92" t="s">
        <v>343</v>
      </c>
      <c r="N518" s="92"/>
      <c r="O518" s="93" t="s">
        <v>403</v>
      </c>
      <c r="P518" s="93" t="s">
        <v>1535</v>
      </c>
    </row>
    <row r="519" spans="1:16" ht="13.5" thickBot="1" x14ac:dyDescent="0.25">
      <c r="A519" s="26" t="str">
        <f t="shared" si="42"/>
        <v> AOEB 8 </v>
      </c>
      <c r="B519" s="5" t="str">
        <f t="shared" si="43"/>
        <v>I</v>
      </c>
      <c r="C519" s="26">
        <f t="shared" si="44"/>
        <v>52132.688999999998</v>
      </c>
      <c r="D519" s="29" t="str">
        <f t="shared" si="45"/>
        <v>vis</v>
      </c>
      <c r="E519" s="90">
        <f>VLOOKUP(C519,Active!C$21:E$967,3,FALSE)</f>
        <v>26567.958687079339</v>
      </c>
      <c r="F519" s="5" t="s">
        <v>237</v>
      </c>
      <c r="G519" s="29" t="str">
        <f t="shared" si="46"/>
        <v>52132.689</v>
      </c>
      <c r="H519" s="26">
        <f t="shared" si="47"/>
        <v>26568</v>
      </c>
      <c r="I519" s="91" t="s">
        <v>1536</v>
      </c>
      <c r="J519" s="92" t="s">
        <v>1537</v>
      </c>
      <c r="K519" s="91" t="s">
        <v>1538</v>
      </c>
      <c r="L519" s="91" t="s">
        <v>1317</v>
      </c>
      <c r="M519" s="92" t="s">
        <v>343</v>
      </c>
      <c r="N519" s="92"/>
      <c r="O519" s="93" t="s">
        <v>1425</v>
      </c>
      <c r="P519" s="93" t="s">
        <v>1516</v>
      </c>
    </row>
    <row r="520" spans="1:16" ht="13.5" thickBot="1" x14ac:dyDescent="0.25">
      <c r="A520" s="26" t="str">
        <f t="shared" si="42"/>
        <v> AOEB 8 </v>
      </c>
      <c r="B520" s="5" t="str">
        <f t="shared" si="43"/>
        <v>I</v>
      </c>
      <c r="C520" s="26">
        <f t="shared" si="44"/>
        <v>52168.713000000003</v>
      </c>
      <c r="D520" s="29" t="str">
        <f t="shared" si="45"/>
        <v>vis</v>
      </c>
      <c r="E520" s="90">
        <f>VLOOKUP(C520,Active!C$21:E$967,3,FALSE)</f>
        <v>26613.953861314287</v>
      </c>
      <c r="F520" s="5" t="s">
        <v>237</v>
      </c>
      <c r="G520" s="29" t="str">
        <f t="shared" si="46"/>
        <v>52168.713</v>
      </c>
      <c r="H520" s="26">
        <f t="shared" si="47"/>
        <v>26614</v>
      </c>
      <c r="I520" s="91" t="s">
        <v>1539</v>
      </c>
      <c r="J520" s="92" t="s">
        <v>1540</v>
      </c>
      <c r="K520" s="91" t="s">
        <v>1541</v>
      </c>
      <c r="L520" s="91" t="s">
        <v>300</v>
      </c>
      <c r="M520" s="92" t="s">
        <v>343</v>
      </c>
      <c r="N520" s="92"/>
      <c r="O520" s="93" t="s">
        <v>773</v>
      </c>
      <c r="P520" s="93" t="s">
        <v>1516</v>
      </c>
    </row>
    <row r="521" spans="1:16" ht="13.5" thickBot="1" x14ac:dyDescent="0.25">
      <c r="A521" s="26" t="str">
        <f t="shared" si="42"/>
        <v> BBS 126 </v>
      </c>
      <c r="B521" s="5" t="str">
        <f t="shared" si="43"/>
        <v>I</v>
      </c>
      <c r="C521" s="26">
        <f t="shared" si="44"/>
        <v>52180.455999999998</v>
      </c>
      <c r="D521" s="29" t="str">
        <f t="shared" si="45"/>
        <v>vis</v>
      </c>
      <c r="E521" s="90">
        <f>VLOOKUP(C521,Active!C$21:E$967,3,FALSE)</f>
        <v>26628.94723603782</v>
      </c>
      <c r="F521" s="5" t="s">
        <v>237</v>
      </c>
      <c r="G521" s="29" t="str">
        <f t="shared" si="46"/>
        <v>52180.456</v>
      </c>
      <c r="H521" s="26">
        <f t="shared" si="47"/>
        <v>26629</v>
      </c>
      <c r="I521" s="91" t="s">
        <v>1542</v>
      </c>
      <c r="J521" s="92" t="s">
        <v>1543</v>
      </c>
      <c r="K521" s="91" t="s">
        <v>1544</v>
      </c>
      <c r="L521" s="91" t="s">
        <v>1534</v>
      </c>
      <c r="M521" s="92" t="s">
        <v>343</v>
      </c>
      <c r="N521" s="92"/>
      <c r="O521" s="93" t="s">
        <v>403</v>
      </c>
      <c r="P521" s="93" t="s">
        <v>1545</v>
      </c>
    </row>
    <row r="522" spans="1:16" ht="13.5" thickBot="1" x14ac:dyDescent="0.25">
      <c r="A522" s="26" t="str">
        <f t="shared" si="42"/>
        <v>OEJV 0074 </v>
      </c>
      <c r="B522" s="5" t="str">
        <f t="shared" si="43"/>
        <v>I</v>
      </c>
      <c r="C522" s="26">
        <f t="shared" si="44"/>
        <v>52195.326999999997</v>
      </c>
      <c r="D522" s="29" t="str">
        <f t="shared" si="45"/>
        <v>vis</v>
      </c>
      <c r="E522" s="90" t="e">
        <f>VLOOKUP(C522,Active!C$21:E$967,3,FALSE)</f>
        <v>#N/A</v>
      </c>
      <c r="F522" s="5" t="s">
        <v>237</v>
      </c>
      <c r="G522" s="29" t="str">
        <f t="shared" si="46"/>
        <v>52195.327</v>
      </c>
      <c r="H522" s="26">
        <f t="shared" si="47"/>
        <v>26648</v>
      </c>
      <c r="I522" s="91" t="s">
        <v>1546</v>
      </c>
      <c r="J522" s="92" t="s">
        <v>1547</v>
      </c>
      <c r="K522" s="91" t="s">
        <v>1548</v>
      </c>
      <c r="L522" s="91" t="s">
        <v>1549</v>
      </c>
      <c r="M522" s="92" t="s">
        <v>343</v>
      </c>
      <c r="N522" s="92"/>
      <c r="O522" s="93" t="s">
        <v>1550</v>
      </c>
      <c r="P522" s="94" t="s">
        <v>1551</v>
      </c>
    </row>
    <row r="523" spans="1:16" ht="13.5" thickBot="1" x14ac:dyDescent="0.25">
      <c r="A523" s="26" t="str">
        <f t="shared" ref="A523:A586" si="48">P523</f>
        <v>OEJV 0074 </v>
      </c>
      <c r="B523" s="5" t="str">
        <f t="shared" ref="B523:B586" si="49">IF(H523=INT(H523),"I","II")</f>
        <v>I</v>
      </c>
      <c r="C523" s="26">
        <f t="shared" ref="C523:C586" si="50">1*G523</f>
        <v>52195.338000000003</v>
      </c>
      <c r="D523" s="29" t="str">
        <f t="shared" ref="D523:D586" si="51">VLOOKUP(F523,I$1:J$5,2,FALSE)</f>
        <v>vis</v>
      </c>
      <c r="E523" s="90" t="e">
        <f>VLOOKUP(C523,Active!C$21:E$967,3,FALSE)</f>
        <v>#N/A</v>
      </c>
      <c r="F523" s="5" t="s">
        <v>237</v>
      </c>
      <c r="G523" s="29" t="str">
        <f t="shared" ref="G523:G586" si="52">MID(I523,3,LEN(I523)-3)</f>
        <v>52195.338</v>
      </c>
      <c r="H523" s="26">
        <f t="shared" ref="H523:H586" si="53">1*K523</f>
        <v>26648</v>
      </c>
      <c r="I523" s="91" t="s">
        <v>1555</v>
      </c>
      <c r="J523" s="92" t="s">
        <v>1556</v>
      </c>
      <c r="K523" s="91" t="s">
        <v>1548</v>
      </c>
      <c r="L523" s="91" t="s">
        <v>1557</v>
      </c>
      <c r="M523" s="92" t="s">
        <v>343</v>
      </c>
      <c r="N523" s="92"/>
      <c r="O523" s="93" t="s">
        <v>1558</v>
      </c>
      <c r="P523" s="94" t="s">
        <v>1551</v>
      </c>
    </row>
    <row r="524" spans="1:16" ht="13.5" thickBot="1" x14ac:dyDescent="0.25">
      <c r="A524" s="26" t="str">
        <f t="shared" si="48"/>
        <v>OEJV 0074 </v>
      </c>
      <c r="B524" s="5" t="str">
        <f t="shared" si="49"/>
        <v>I</v>
      </c>
      <c r="C524" s="26">
        <f t="shared" si="50"/>
        <v>52195.338000000003</v>
      </c>
      <c r="D524" s="29" t="str">
        <f t="shared" si="51"/>
        <v>vis</v>
      </c>
      <c r="E524" s="90" t="e">
        <f>VLOOKUP(C524,Active!C$21:E$967,3,FALSE)</f>
        <v>#N/A</v>
      </c>
      <c r="F524" s="5" t="s">
        <v>237</v>
      </c>
      <c r="G524" s="29" t="str">
        <f t="shared" si="52"/>
        <v>52195.338</v>
      </c>
      <c r="H524" s="26">
        <f t="shared" si="53"/>
        <v>26648</v>
      </c>
      <c r="I524" s="91" t="s">
        <v>1555</v>
      </c>
      <c r="J524" s="92" t="s">
        <v>1556</v>
      </c>
      <c r="K524" s="91" t="s">
        <v>1548</v>
      </c>
      <c r="L524" s="91" t="s">
        <v>1557</v>
      </c>
      <c r="M524" s="92" t="s">
        <v>343</v>
      </c>
      <c r="N524" s="92"/>
      <c r="O524" s="93" t="s">
        <v>1559</v>
      </c>
      <c r="P524" s="94" t="s">
        <v>1551</v>
      </c>
    </row>
    <row r="525" spans="1:16" ht="13.5" thickBot="1" x14ac:dyDescent="0.25">
      <c r="A525" s="26" t="str">
        <f t="shared" si="48"/>
        <v>OEJV 0074 </v>
      </c>
      <c r="B525" s="5" t="str">
        <f t="shared" si="49"/>
        <v>I</v>
      </c>
      <c r="C525" s="26">
        <f t="shared" si="50"/>
        <v>52195.343000000001</v>
      </c>
      <c r="D525" s="29" t="str">
        <f t="shared" si="51"/>
        <v>vis</v>
      </c>
      <c r="E525" s="90" t="e">
        <f>VLOOKUP(C525,Active!C$21:E$967,3,FALSE)</f>
        <v>#N/A</v>
      </c>
      <c r="F525" s="5" t="s">
        <v>237</v>
      </c>
      <c r="G525" s="29" t="str">
        <f t="shared" si="52"/>
        <v>52195.343</v>
      </c>
      <c r="H525" s="26">
        <f t="shared" si="53"/>
        <v>26648</v>
      </c>
      <c r="I525" s="91" t="s">
        <v>1560</v>
      </c>
      <c r="J525" s="92" t="s">
        <v>1561</v>
      </c>
      <c r="K525" s="91" t="s">
        <v>1548</v>
      </c>
      <c r="L525" s="91" t="s">
        <v>1411</v>
      </c>
      <c r="M525" s="92" t="s">
        <v>343</v>
      </c>
      <c r="N525" s="92"/>
      <c r="O525" s="93" t="s">
        <v>1562</v>
      </c>
      <c r="P525" s="94" t="s">
        <v>1551</v>
      </c>
    </row>
    <row r="526" spans="1:16" ht="13.5" thickBot="1" x14ac:dyDescent="0.25">
      <c r="A526" s="26" t="str">
        <f t="shared" si="48"/>
        <v>OEJV 0074 </v>
      </c>
      <c r="B526" s="5" t="str">
        <f t="shared" si="49"/>
        <v>I</v>
      </c>
      <c r="C526" s="26">
        <f t="shared" si="50"/>
        <v>52195.345999999998</v>
      </c>
      <c r="D526" s="29" t="str">
        <f t="shared" si="51"/>
        <v>vis</v>
      </c>
      <c r="E526" s="90" t="e">
        <f>VLOOKUP(C526,Active!C$21:E$967,3,FALSE)</f>
        <v>#N/A</v>
      </c>
      <c r="F526" s="5" t="s">
        <v>237</v>
      </c>
      <c r="G526" s="29" t="str">
        <f t="shared" si="52"/>
        <v>52195.346</v>
      </c>
      <c r="H526" s="26">
        <f t="shared" si="53"/>
        <v>26648</v>
      </c>
      <c r="I526" s="91" t="s">
        <v>1563</v>
      </c>
      <c r="J526" s="92" t="s">
        <v>1564</v>
      </c>
      <c r="K526" s="91" t="s">
        <v>1548</v>
      </c>
      <c r="L526" s="91" t="s">
        <v>1317</v>
      </c>
      <c r="M526" s="92" t="s">
        <v>343</v>
      </c>
      <c r="N526" s="92"/>
      <c r="O526" s="93" t="s">
        <v>1565</v>
      </c>
      <c r="P526" s="94" t="s">
        <v>1551</v>
      </c>
    </row>
    <row r="527" spans="1:16" ht="13.5" thickBot="1" x14ac:dyDescent="0.25">
      <c r="A527" s="26" t="str">
        <f t="shared" si="48"/>
        <v> AOEB 8 </v>
      </c>
      <c r="B527" s="5" t="str">
        <f t="shared" si="49"/>
        <v>I</v>
      </c>
      <c r="C527" s="26">
        <f t="shared" si="50"/>
        <v>52205.52</v>
      </c>
      <c r="D527" s="29" t="str">
        <f t="shared" si="51"/>
        <v>vis</v>
      </c>
      <c r="E527" s="90">
        <f>VLOOKUP(C527,Active!C$21:E$967,3,FALSE)</f>
        <v>26660.948764103123</v>
      </c>
      <c r="F527" s="5" t="s">
        <v>237</v>
      </c>
      <c r="G527" s="29" t="str">
        <f t="shared" si="52"/>
        <v>52205.5200</v>
      </c>
      <c r="H527" s="26">
        <f t="shared" si="53"/>
        <v>26661</v>
      </c>
      <c r="I527" s="91" t="s">
        <v>1566</v>
      </c>
      <c r="J527" s="92" t="s">
        <v>1567</v>
      </c>
      <c r="K527" s="91" t="s">
        <v>1568</v>
      </c>
      <c r="L527" s="91" t="s">
        <v>1569</v>
      </c>
      <c r="M527" s="92" t="s">
        <v>1327</v>
      </c>
      <c r="N527" s="92" t="s">
        <v>1486</v>
      </c>
      <c r="O527" s="93" t="s">
        <v>1570</v>
      </c>
      <c r="P527" s="93" t="s">
        <v>1516</v>
      </c>
    </row>
    <row r="528" spans="1:16" ht="13.5" thickBot="1" x14ac:dyDescent="0.25">
      <c r="A528" s="26" t="str">
        <f t="shared" si="48"/>
        <v> AOEB 8 </v>
      </c>
      <c r="B528" s="5" t="str">
        <f t="shared" si="49"/>
        <v>I</v>
      </c>
      <c r="C528" s="26">
        <f t="shared" si="50"/>
        <v>52219.618999999999</v>
      </c>
      <c r="D528" s="29" t="str">
        <f t="shared" si="51"/>
        <v>vis</v>
      </c>
      <c r="E528" s="90">
        <f>VLOOKUP(C528,Active!C$21:E$967,3,FALSE)</f>
        <v>26678.950262036127</v>
      </c>
      <c r="F528" s="5" t="s">
        <v>237</v>
      </c>
      <c r="G528" s="29" t="str">
        <f t="shared" si="52"/>
        <v>52219.619</v>
      </c>
      <c r="H528" s="26">
        <f t="shared" si="53"/>
        <v>26679</v>
      </c>
      <c r="I528" s="91" t="s">
        <v>1571</v>
      </c>
      <c r="J528" s="92" t="s">
        <v>1572</v>
      </c>
      <c r="K528" s="91" t="s">
        <v>1573</v>
      </c>
      <c r="L528" s="91" t="s">
        <v>1574</v>
      </c>
      <c r="M528" s="92" t="s">
        <v>343</v>
      </c>
      <c r="N528" s="92"/>
      <c r="O528" s="93" t="s">
        <v>510</v>
      </c>
      <c r="P528" s="93" t="s">
        <v>1516</v>
      </c>
    </row>
    <row r="529" spans="1:16" ht="13.5" thickBot="1" x14ac:dyDescent="0.25">
      <c r="A529" s="26" t="str">
        <f t="shared" si="48"/>
        <v> AOEB 8 </v>
      </c>
      <c r="B529" s="5" t="str">
        <f t="shared" si="49"/>
        <v>I</v>
      </c>
      <c r="C529" s="26">
        <f t="shared" si="50"/>
        <v>52219.623</v>
      </c>
      <c r="D529" s="29" t="str">
        <f t="shared" si="51"/>
        <v>vis</v>
      </c>
      <c r="E529" s="90">
        <f>VLOOKUP(C529,Active!C$21:E$967,3,FALSE)</f>
        <v>26678.955369206262</v>
      </c>
      <c r="F529" s="5" t="s">
        <v>237</v>
      </c>
      <c r="G529" s="29" t="str">
        <f t="shared" si="52"/>
        <v>52219.623</v>
      </c>
      <c r="H529" s="26">
        <f t="shared" si="53"/>
        <v>26679</v>
      </c>
      <c r="I529" s="91" t="s">
        <v>1575</v>
      </c>
      <c r="J529" s="92" t="s">
        <v>1576</v>
      </c>
      <c r="K529" s="91" t="s">
        <v>1573</v>
      </c>
      <c r="L529" s="91" t="s">
        <v>1411</v>
      </c>
      <c r="M529" s="92" t="s">
        <v>343</v>
      </c>
      <c r="N529" s="92"/>
      <c r="O529" s="93" t="s">
        <v>1425</v>
      </c>
      <c r="P529" s="93" t="s">
        <v>1516</v>
      </c>
    </row>
    <row r="530" spans="1:16" ht="13.5" thickBot="1" x14ac:dyDescent="0.25">
      <c r="A530" s="26" t="str">
        <f t="shared" si="48"/>
        <v> AOEB 8 </v>
      </c>
      <c r="B530" s="5" t="str">
        <f t="shared" si="49"/>
        <v>I</v>
      </c>
      <c r="C530" s="26">
        <f t="shared" si="50"/>
        <v>52241.547299999998</v>
      </c>
      <c r="D530" s="29" t="str">
        <f t="shared" si="51"/>
        <v>vis</v>
      </c>
      <c r="E530" s="90">
        <f>VLOOKUP(C530,Active!C$21:E$967,3,FALSE)</f>
        <v>26706.948151753426</v>
      </c>
      <c r="F530" s="5" t="s">
        <v>237</v>
      </c>
      <c r="G530" s="29" t="str">
        <f t="shared" si="52"/>
        <v>52241.5473</v>
      </c>
      <c r="H530" s="26">
        <f t="shared" si="53"/>
        <v>26707</v>
      </c>
      <c r="I530" s="91" t="s">
        <v>1577</v>
      </c>
      <c r="J530" s="92" t="s">
        <v>1578</v>
      </c>
      <c r="K530" s="91" t="s">
        <v>1579</v>
      </c>
      <c r="L530" s="91" t="s">
        <v>1580</v>
      </c>
      <c r="M530" s="92" t="s">
        <v>1327</v>
      </c>
      <c r="N530" s="92" t="s">
        <v>1486</v>
      </c>
      <c r="O530" s="93" t="s">
        <v>1581</v>
      </c>
      <c r="P530" s="93" t="s">
        <v>1516</v>
      </c>
    </row>
    <row r="531" spans="1:16" ht="13.5" thickBot="1" x14ac:dyDescent="0.25">
      <c r="A531" s="26" t="str">
        <f t="shared" si="48"/>
        <v> AOEB 8 </v>
      </c>
      <c r="B531" s="5" t="str">
        <f t="shared" si="49"/>
        <v>I</v>
      </c>
      <c r="C531" s="26">
        <f t="shared" si="50"/>
        <v>52493.752</v>
      </c>
      <c r="D531" s="29" t="str">
        <f t="shared" si="51"/>
        <v>vis</v>
      </c>
      <c r="E531" s="90">
        <f>VLOOKUP(C531,Active!C$21:E$967,3,FALSE)</f>
        <v>27028.961229683995</v>
      </c>
      <c r="F531" s="5" t="s">
        <v>237</v>
      </c>
      <c r="G531" s="29" t="str">
        <f t="shared" si="52"/>
        <v>52493.752</v>
      </c>
      <c r="H531" s="26">
        <f t="shared" si="53"/>
        <v>27029</v>
      </c>
      <c r="I531" s="91" t="s">
        <v>1582</v>
      </c>
      <c r="J531" s="92" t="s">
        <v>1583</v>
      </c>
      <c r="K531" s="91" t="s">
        <v>1584</v>
      </c>
      <c r="L531" s="91" t="s">
        <v>325</v>
      </c>
      <c r="M531" s="92" t="s">
        <v>343</v>
      </c>
      <c r="N531" s="92"/>
      <c r="O531" s="93" t="s">
        <v>1425</v>
      </c>
      <c r="P531" s="93" t="s">
        <v>1516</v>
      </c>
    </row>
    <row r="532" spans="1:16" ht="13.5" thickBot="1" x14ac:dyDescent="0.25">
      <c r="A532" s="26" t="str">
        <f t="shared" si="48"/>
        <v> AOEB 8 </v>
      </c>
      <c r="B532" s="5" t="str">
        <f t="shared" si="49"/>
        <v>I</v>
      </c>
      <c r="C532" s="26">
        <f t="shared" si="50"/>
        <v>52497.659</v>
      </c>
      <c r="D532" s="29" t="str">
        <f t="shared" si="51"/>
        <v>vis</v>
      </c>
      <c r="E532" s="90">
        <f>VLOOKUP(C532,Active!C$21:E$967,3,FALSE)</f>
        <v>27033.949658113259</v>
      </c>
      <c r="F532" s="5" t="s">
        <v>237</v>
      </c>
      <c r="G532" s="29" t="str">
        <f t="shared" si="52"/>
        <v>52497.659</v>
      </c>
      <c r="H532" s="26">
        <f t="shared" si="53"/>
        <v>27034</v>
      </c>
      <c r="I532" s="91" t="s">
        <v>1585</v>
      </c>
      <c r="J532" s="92" t="s">
        <v>1586</v>
      </c>
      <c r="K532" s="91" t="s">
        <v>1587</v>
      </c>
      <c r="L532" s="91" t="s">
        <v>1574</v>
      </c>
      <c r="M532" s="92" t="s">
        <v>343</v>
      </c>
      <c r="N532" s="92"/>
      <c r="O532" s="93" t="s">
        <v>773</v>
      </c>
      <c r="P532" s="93" t="s">
        <v>1516</v>
      </c>
    </row>
    <row r="533" spans="1:16" ht="13.5" thickBot="1" x14ac:dyDescent="0.25">
      <c r="A533" s="26" t="str">
        <f t="shared" si="48"/>
        <v> AOEB 8 </v>
      </c>
      <c r="B533" s="5" t="str">
        <f t="shared" si="49"/>
        <v>I</v>
      </c>
      <c r="C533" s="26">
        <f t="shared" si="50"/>
        <v>52502.355499999998</v>
      </c>
      <c r="D533" s="29" t="str">
        <f t="shared" si="51"/>
        <v>vis</v>
      </c>
      <c r="E533" s="90">
        <f>VLOOKUP(C533,Active!C$21:E$967,3,FALSE)</f>
        <v>27039.946114247901</v>
      </c>
      <c r="F533" s="5" t="s">
        <v>237</v>
      </c>
      <c r="G533" s="29" t="str">
        <f t="shared" si="52"/>
        <v>52502.3555</v>
      </c>
      <c r="H533" s="26">
        <f t="shared" si="53"/>
        <v>27040</v>
      </c>
      <c r="I533" s="91" t="s">
        <v>1588</v>
      </c>
      <c r="J533" s="92" t="s">
        <v>1589</v>
      </c>
      <c r="K533" s="91" t="s">
        <v>1590</v>
      </c>
      <c r="L533" s="91" t="s">
        <v>1591</v>
      </c>
      <c r="M533" s="92" t="s">
        <v>1327</v>
      </c>
      <c r="N533" s="92" t="s">
        <v>1486</v>
      </c>
      <c r="O533" s="93" t="s">
        <v>1592</v>
      </c>
      <c r="P533" s="93" t="s">
        <v>1516</v>
      </c>
    </row>
    <row r="534" spans="1:16" ht="13.5" thickBot="1" x14ac:dyDescent="0.25">
      <c r="A534" s="26" t="str">
        <f t="shared" si="48"/>
        <v> AOEB 8 </v>
      </c>
      <c r="B534" s="5" t="str">
        <f t="shared" si="49"/>
        <v>I</v>
      </c>
      <c r="C534" s="26">
        <f t="shared" si="50"/>
        <v>52548.57</v>
      </c>
      <c r="D534" s="29" t="str">
        <f t="shared" si="51"/>
        <v>vis</v>
      </c>
      <c r="E534" s="90">
        <f>VLOOKUP(C534,Active!C$21:E$967,3,FALSE)</f>
        <v>27098.952442797774</v>
      </c>
      <c r="F534" s="5" t="s">
        <v>237</v>
      </c>
      <c r="G534" s="29" t="str">
        <f t="shared" si="52"/>
        <v>52548.570</v>
      </c>
      <c r="H534" s="26">
        <f t="shared" si="53"/>
        <v>27099</v>
      </c>
      <c r="I534" s="91" t="s">
        <v>1597</v>
      </c>
      <c r="J534" s="92" t="s">
        <v>1598</v>
      </c>
      <c r="K534" s="91" t="s">
        <v>1599</v>
      </c>
      <c r="L534" s="91" t="s">
        <v>1507</v>
      </c>
      <c r="M534" s="92" t="s">
        <v>343</v>
      </c>
      <c r="N534" s="92"/>
      <c r="O534" s="93" t="s">
        <v>1170</v>
      </c>
      <c r="P534" s="93" t="s">
        <v>1516</v>
      </c>
    </row>
    <row r="535" spans="1:16" ht="13.5" thickBot="1" x14ac:dyDescent="0.25">
      <c r="A535" s="26" t="str">
        <f t="shared" si="48"/>
        <v> AOEB 8 </v>
      </c>
      <c r="B535" s="5" t="str">
        <f t="shared" si="49"/>
        <v>I</v>
      </c>
      <c r="C535" s="26">
        <f t="shared" si="50"/>
        <v>52555.618999999999</v>
      </c>
      <c r="D535" s="29" t="str">
        <f t="shared" si="51"/>
        <v>vis</v>
      </c>
      <c r="E535" s="90">
        <f>VLOOKUP(C535,Active!C$21:E$967,3,FALSE)</f>
        <v>27107.952553368006</v>
      </c>
      <c r="F535" s="5" t="s">
        <v>237</v>
      </c>
      <c r="G535" s="29" t="str">
        <f t="shared" si="52"/>
        <v>52555.619</v>
      </c>
      <c r="H535" s="26">
        <f t="shared" si="53"/>
        <v>27108</v>
      </c>
      <c r="I535" s="91" t="s">
        <v>1600</v>
      </c>
      <c r="J535" s="92" t="s">
        <v>1601</v>
      </c>
      <c r="K535" s="91" t="s">
        <v>1602</v>
      </c>
      <c r="L535" s="91" t="s">
        <v>1507</v>
      </c>
      <c r="M535" s="92" t="s">
        <v>343</v>
      </c>
      <c r="N535" s="92"/>
      <c r="O535" s="93" t="s">
        <v>1425</v>
      </c>
      <c r="P535" s="93" t="s">
        <v>1516</v>
      </c>
    </row>
    <row r="536" spans="1:16" ht="13.5" thickBot="1" x14ac:dyDescent="0.25">
      <c r="A536" s="26" t="str">
        <f t="shared" si="48"/>
        <v> AOEB 8 </v>
      </c>
      <c r="B536" s="5" t="str">
        <f t="shared" si="49"/>
        <v>I</v>
      </c>
      <c r="C536" s="26">
        <f t="shared" si="50"/>
        <v>52566.584000000003</v>
      </c>
      <c r="D536" s="29" t="str">
        <f t="shared" si="51"/>
        <v>vis</v>
      </c>
      <c r="E536" s="90">
        <f>VLOOKUP(C536,Active!C$21:E$967,3,FALSE)</f>
        <v>27121.952583500315</v>
      </c>
      <c r="F536" s="5" t="s">
        <v>237</v>
      </c>
      <c r="G536" s="29" t="str">
        <f t="shared" si="52"/>
        <v>52566.584</v>
      </c>
      <c r="H536" s="26">
        <f t="shared" si="53"/>
        <v>27122</v>
      </c>
      <c r="I536" s="91" t="s">
        <v>1603</v>
      </c>
      <c r="J536" s="92" t="s">
        <v>1604</v>
      </c>
      <c r="K536" s="91" t="s">
        <v>1605</v>
      </c>
      <c r="L536" s="91" t="s">
        <v>1507</v>
      </c>
      <c r="M536" s="92" t="s">
        <v>343</v>
      </c>
      <c r="N536" s="92"/>
      <c r="O536" s="93" t="s">
        <v>1170</v>
      </c>
      <c r="P536" s="93" t="s">
        <v>1516</v>
      </c>
    </row>
    <row r="537" spans="1:16" ht="13.5" thickBot="1" x14ac:dyDescent="0.25">
      <c r="A537" s="26" t="str">
        <f t="shared" si="48"/>
        <v>OEJV 0074 </v>
      </c>
      <c r="B537" s="5" t="str">
        <f t="shared" si="49"/>
        <v>I</v>
      </c>
      <c r="C537" s="26">
        <f t="shared" si="50"/>
        <v>52910.409</v>
      </c>
      <c r="D537" s="29" t="str">
        <f t="shared" si="51"/>
        <v>vis</v>
      </c>
      <c r="E537" s="90" t="e">
        <f>VLOOKUP(C537,Active!C$21:E$967,3,FALSE)</f>
        <v>#N/A</v>
      </c>
      <c r="F537" s="5" t="s">
        <v>237</v>
      </c>
      <c r="G537" s="29" t="str">
        <f t="shared" si="52"/>
        <v>52910.409</v>
      </c>
      <c r="H537" s="26">
        <f t="shared" si="53"/>
        <v>27561</v>
      </c>
      <c r="I537" s="91" t="s">
        <v>1619</v>
      </c>
      <c r="J537" s="92" t="s">
        <v>1620</v>
      </c>
      <c r="K537" s="91" t="s">
        <v>1621</v>
      </c>
      <c r="L537" s="91" t="s">
        <v>1520</v>
      </c>
      <c r="M537" s="92" t="s">
        <v>343</v>
      </c>
      <c r="N537" s="92"/>
      <c r="O537" s="93" t="s">
        <v>1622</v>
      </c>
      <c r="P537" s="94" t="s">
        <v>1551</v>
      </c>
    </row>
    <row r="538" spans="1:16" ht="13.5" thickBot="1" x14ac:dyDescent="0.25">
      <c r="A538" s="26" t="str">
        <f t="shared" si="48"/>
        <v> AOEB 11 </v>
      </c>
      <c r="B538" s="5" t="str">
        <f t="shared" si="49"/>
        <v>I</v>
      </c>
      <c r="C538" s="26">
        <f t="shared" si="50"/>
        <v>52931.553999999996</v>
      </c>
      <c r="D538" s="29" t="str">
        <f t="shared" si="51"/>
        <v>vis</v>
      </c>
      <c r="E538" s="90">
        <f>VLOOKUP(C538,Active!C$21:E$967,3,FALSE)</f>
        <v>27587.943554534228</v>
      </c>
      <c r="F538" s="5" t="s">
        <v>237</v>
      </c>
      <c r="G538" s="29" t="str">
        <f t="shared" si="52"/>
        <v>52931.554</v>
      </c>
      <c r="H538" s="26">
        <f t="shared" si="53"/>
        <v>27588</v>
      </c>
      <c r="I538" s="91" t="s">
        <v>1627</v>
      </c>
      <c r="J538" s="92" t="s">
        <v>1628</v>
      </c>
      <c r="K538" s="91" t="s">
        <v>1629</v>
      </c>
      <c r="L538" s="91" t="s">
        <v>1190</v>
      </c>
      <c r="M538" s="92" t="s">
        <v>343</v>
      </c>
      <c r="N538" s="92"/>
      <c r="O538" s="93" t="s">
        <v>773</v>
      </c>
      <c r="P538" s="93" t="s">
        <v>1630</v>
      </c>
    </row>
    <row r="539" spans="1:16" ht="13.5" thickBot="1" x14ac:dyDescent="0.25">
      <c r="A539" s="26" t="str">
        <f t="shared" si="48"/>
        <v> AOEB 11 </v>
      </c>
      <c r="B539" s="5" t="str">
        <f t="shared" si="49"/>
        <v>I</v>
      </c>
      <c r="C539" s="26">
        <f t="shared" si="50"/>
        <v>52931.555999999997</v>
      </c>
      <c r="D539" s="29" t="str">
        <f t="shared" si="51"/>
        <v>vis</v>
      </c>
      <c r="E539" s="90">
        <f>VLOOKUP(C539,Active!C$21:E$967,3,FALSE)</f>
        <v>27587.946108119297</v>
      </c>
      <c r="F539" s="5" t="s">
        <v>237</v>
      </c>
      <c r="G539" s="29" t="str">
        <f t="shared" si="52"/>
        <v>52931.556</v>
      </c>
      <c r="H539" s="26">
        <f t="shared" si="53"/>
        <v>27588</v>
      </c>
      <c r="I539" s="91" t="s">
        <v>1631</v>
      </c>
      <c r="J539" s="92" t="s">
        <v>1632</v>
      </c>
      <c r="K539" s="91" t="s">
        <v>1629</v>
      </c>
      <c r="L539" s="91" t="s">
        <v>1520</v>
      </c>
      <c r="M539" s="92" t="s">
        <v>343</v>
      </c>
      <c r="N539" s="92"/>
      <c r="O539" s="93" t="s">
        <v>344</v>
      </c>
      <c r="P539" s="93" t="s">
        <v>1630</v>
      </c>
    </row>
    <row r="540" spans="1:16" ht="13.5" thickBot="1" x14ac:dyDescent="0.25">
      <c r="A540" s="26" t="str">
        <f t="shared" si="48"/>
        <v> AOEB 11 </v>
      </c>
      <c r="B540" s="5" t="str">
        <f t="shared" si="49"/>
        <v>I</v>
      </c>
      <c r="C540" s="26">
        <f t="shared" si="50"/>
        <v>53168.87</v>
      </c>
      <c r="D540" s="29" t="str">
        <f t="shared" si="51"/>
        <v>vis</v>
      </c>
      <c r="E540" s="90">
        <f>VLOOKUP(C540,Active!C$21:E$967,3,FALSE)</f>
        <v>27890.946851467917</v>
      </c>
      <c r="F540" s="5" t="s">
        <v>237</v>
      </c>
      <c r="G540" s="29" t="str">
        <f t="shared" si="52"/>
        <v>53168.8700</v>
      </c>
      <c r="H540" s="26">
        <f t="shared" si="53"/>
        <v>27891</v>
      </c>
      <c r="I540" s="91" t="s">
        <v>1633</v>
      </c>
      <c r="J540" s="92" t="s">
        <v>1634</v>
      </c>
      <c r="K540" s="91" t="s">
        <v>1635</v>
      </c>
      <c r="L540" s="91" t="s">
        <v>1636</v>
      </c>
      <c r="M540" s="92" t="s">
        <v>1327</v>
      </c>
      <c r="N540" s="92" t="s">
        <v>1486</v>
      </c>
      <c r="O540" s="93" t="s">
        <v>1581</v>
      </c>
      <c r="P540" s="93" t="s">
        <v>1630</v>
      </c>
    </row>
    <row r="541" spans="1:16" ht="13.5" thickBot="1" x14ac:dyDescent="0.25">
      <c r="A541" s="26" t="str">
        <f t="shared" si="48"/>
        <v> AOEB 11 </v>
      </c>
      <c r="B541" s="5" t="str">
        <f t="shared" si="49"/>
        <v>I</v>
      </c>
      <c r="C541" s="26">
        <f t="shared" si="50"/>
        <v>53246.407399999996</v>
      </c>
      <c r="D541" s="29" t="str">
        <f t="shared" si="51"/>
        <v>vis</v>
      </c>
      <c r="E541" s="90">
        <f>VLOOKUP(C541,Active!C$21:E$967,3,FALSE)</f>
        <v>27989.946024872421</v>
      </c>
      <c r="F541" s="5" t="s">
        <v>237</v>
      </c>
      <c r="G541" s="29" t="str">
        <f t="shared" si="52"/>
        <v>53246.4074</v>
      </c>
      <c r="H541" s="26">
        <f t="shared" si="53"/>
        <v>27990</v>
      </c>
      <c r="I541" s="91" t="s">
        <v>1642</v>
      </c>
      <c r="J541" s="92" t="s">
        <v>1643</v>
      </c>
      <c r="K541" s="91" t="s">
        <v>1639</v>
      </c>
      <c r="L541" s="91" t="s">
        <v>1644</v>
      </c>
      <c r="M541" s="92" t="s">
        <v>1327</v>
      </c>
      <c r="N541" s="92" t="s">
        <v>1486</v>
      </c>
      <c r="O541" s="93" t="s">
        <v>1645</v>
      </c>
      <c r="P541" s="93" t="s">
        <v>1630</v>
      </c>
    </row>
    <row r="542" spans="1:16" ht="13.5" thickBot="1" x14ac:dyDescent="0.25">
      <c r="A542" s="26" t="str">
        <f t="shared" si="48"/>
        <v> AOEB 11 </v>
      </c>
      <c r="B542" s="5" t="str">
        <f t="shared" si="49"/>
        <v>I</v>
      </c>
      <c r="C542" s="26">
        <f t="shared" si="50"/>
        <v>53256.5893</v>
      </c>
      <c r="D542" s="29" t="str">
        <f t="shared" si="51"/>
        <v>vis</v>
      </c>
      <c r="E542" s="90">
        <f>VLOOKUP(C542,Active!C$21:E$967,3,FALSE)</f>
        <v>28002.946198771569</v>
      </c>
      <c r="F542" s="5" t="s">
        <v>237</v>
      </c>
      <c r="G542" s="29" t="str">
        <f t="shared" si="52"/>
        <v>53256.5893</v>
      </c>
      <c r="H542" s="26">
        <f t="shared" si="53"/>
        <v>28003</v>
      </c>
      <c r="I542" s="91" t="s">
        <v>1650</v>
      </c>
      <c r="J542" s="92" t="s">
        <v>1651</v>
      </c>
      <c r="K542" s="91" t="s">
        <v>1652</v>
      </c>
      <c r="L542" s="91" t="s">
        <v>1653</v>
      </c>
      <c r="M542" s="92" t="s">
        <v>1327</v>
      </c>
      <c r="N542" s="92" t="s">
        <v>1486</v>
      </c>
      <c r="O542" s="93" t="s">
        <v>510</v>
      </c>
      <c r="P542" s="93" t="s">
        <v>1630</v>
      </c>
    </row>
    <row r="543" spans="1:16" ht="13.5" thickBot="1" x14ac:dyDescent="0.25">
      <c r="A543" s="26" t="str">
        <f t="shared" si="48"/>
        <v> AOEB 11 </v>
      </c>
      <c r="B543" s="5" t="str">
        <f t="shared" si="49"/>
        <v>I</v>
      </c>
      <c r="C543" s="26">
        <f t="shared" si="50"/>
        <v>53256.593999999997</v>
      </c>
      <c r="D543" s="29" t="str">
        <f t="shared" si="51"/>
        <v>vis</v>
      </c>
      <c r="E543" s="90">
        <f>VLOOKUP(C543,Active!C$21:E$967,3,FALSE)</f>
        <v>28002.952199696476</v>
      </c>
      <c r="F543" s="5" t="s">
        <v>237</v>
      </c>
      <c r="G543" s="29" t="str">
        <f t="shared" si="52"/>
        <v>53256.594</v>
      </c>
      <c r="H543" s="26">
        <f t="shared" si="53"/>
        <v>28003</v>
      </c>
      <c r="I543" s="91" t="s">
        <v>1654</v>
      </c>
      <c r="J543" s="92" t="s">
        <v>1655</v>
      </c>
      <c r="K543" s="91" t="s">
        <v>1652</v>
      </c>
      <c r="L543" s="91" t="s">
        <v>1507</v>
      </c>
      <c r="M543" s="92" t="s">
        <v>343</v>
      </c>
      <c r="N543" s="92"/>
      <c r="O543" s="93" t="s">
        <v>1425</v>
      </c>
      <c r="P543" s="93" t="s">
        <v>1630</v>
      </c>
    </row>
    <row r="544" spans="1:16" ht="13.5" thickBot="1" x14ac:dyDescent="0.25">
      <c r="A544" s="26" t="str">
        <f t="shared" si="48"/>
        <v> AOEB 11 </v>
      </c>
      <c r="B544" s="5" t="str">
        <f t="shared" si="49"/>
        <v>I</v>
      </c>
      <c r="C544" s="26">
        <f t="shared" si="50"/>
        <v>53259.726000000002</v>
      </c>
      <c r="D544" s="29" t="str">
        <f t="shared" si="51"/>
        <v>vis</v>
      </c>
      <c r="E544" s="90">
        <f>VLOOKUP(C544,Active!C$21:E$967,3,FALSE)</f>
        <v>28006.95111391211</v>
      </c>
      <c r="F544" s="5" t="s">
        <v>237</v>
      </c>
      <c r="G544" s="29" t="str">
        <f t="shared" si="52"/>
        <v>53259.726</v>
      </c>
      <c r="H544" s="26">
        <f t="shared" si="53"/>
        <v>28007</v>
      </c>
      <c r="I544" s="91" t="s">
        <v>1656</v>
      </c>
      <c r="J544" s="92" t="s">
        <v>1657</v>
      </c>
      <c r="K544" s="91" t="s">
        <v>1658</v>
      </c>
      <c r="L544" s="91" t="s">
        <v>1659</v>
      </c>
      <c r="M544" s="92" t="s">
        <v>343</v>
      </c>
      <c r="N544" s="92"/>
      <c r="O544" s="93" t="s">
        <v>773</v>
      </c>
      <c r="P544" s="93" t="s">
        <v>1630</v>
      </c>
    </row>
    <row r="545" spans="1:16" ht="13.5" thickBot="1" x14ac:dyDescent="0.25">
      <c r="A545" s="26" t="str">
        <f t="shared" si="48"/>
        <v> AOEB 11 </v>
      </c>
      <c r="B545" s="5" t="str">
        <f t="shared" si="49"/>
        <v>I</v>
      </c>
      <c r="C545" s="26">
        <f t="shared" si="50"/>
        <v>53263.638400000003</v>
      </c>
      <c r="D545" s="29" t="str">
        <f t="shared" si="51"/>
        <v>vis</v>
      </c>
      <c r="E545" s="90">
        <f>VLOOKUP(C545,Active!C$21:E$967,3,FALSE)</f>
        <v>28011.946437021059</v>
      </c>
      <c r="F545" s="5" t="s">
        <v>237</v>
      </c>
      <c r="G545" s="29" t="str">
        <f t="shared" si="52"/>
        <v>53263.6384</v>
      </c>
      <c r="H545" s="26">
        <f t="shared" si="53"/>
        <v>28012</v>
      </c>
      <c r="I545" s="91" t="s">
        <v>1660</v>
      </c>
      <c r="J545" s="92" t="s">
        <v>1661</v>
      </c>
      <c r="K545" s="91" t="s">
        <v>1662</v>
      </c>
      <c r="L545" s="91" t="s">
        <v>1663</v>
      </c>
      <c r="M545" s="92" t="s">
        <v>1327</v>
      </c>
      <c r="N545" s="92" t="s">
        <v>1486</v>
      </c>
      <c r="O545" s="93" t="s">
        <v>885</v>
      </c>
      <c r="P545" s="93" t="s">
        <v>1630</v>
      </c>
    </row>
    <row r="546" spans="1:16" ht="13.5" thickBot="1" x14ac:dyDescent="0.25">
      <c r="A546" s="26" t="str">
        <f t="shared" si="48"/>
        <v>VSB 43 </v>
      </c>
      <c r="B546" s="5" t="str">
        <f t="shared" si="49"/>
        <v>I</v>
      </c>
      <c r="C546" s="26">
        <f t="shared" si="50"/>
        <v>53294.968000000001</v>
      </c>
      <c r="D546" s="29" t="str">
        <f t="shared" si="51"/>
        <v>vis</v>
      </c>
      <c r="E546" s="90">
        <f>VLOOKUP(C546,Active!C$21:E$967,3,FALSE)</f>
        <v>28051.947836385672</v>
      </c>
      <c r="F546" s="5" t="s">
        <v>237</v>
      </c>
      <c r="G546" s="29" t="str">
        <f t="shared" si="52"/>
        <v>53294.968</v>
      </c>
      <c r="H546" s="26">
        <f t="shared" si="53"/>
        <v>28052</v>
      </c>
      <c r="I546" s="91" t="s">
        <v>1670</v>
      </c>
      <c r="J546" s="92" t="s">
        <v>1671</v>
      </c>
      <c r="K546" s="91" t="s">
        <v>1672</v>
      </c>
      <c r="L546" s="91" t="s">
        <v>1534</v>
      </c>
      <c r="M546" s="92" t="s">
        <v>343</v>
      </c>
      <c r="N546" s="92"/>
      <c r="O546" s="93" t="s">
        <v>1673</v>
      </c>
      <c r="P546" s="94" t="s">
        <v>1674</v>
      </c>
    </row>
    <row r="547" spans="1:16" ht="13.5" thickBot="1" x14ac:dyDescent="0.25">
      <c r="A547" s="26" t="str">
        <f t="shared" si="48"/>
        <v> AOEB 11 </v>
      </c>
      <c r="B547" s="5" t="str">
        <f t="shared" si="49"/>
        <v>I</v>
      </c>
      <c r="C547" s="26">
        <f t="shared" si="50"/>
        <v>53314.548000000003</v>
      </c>
      <c r="D547" s="29" t="str">
        <f t="shared" si="51"/>
        <v>vis</v>
      </c>
      <c r="E547" s="90">
        <f>VLOOKUP(C547,Active!C$21:E$967,3,FALSE)</f>
        <v>28076.947434196027</v>
      </c>
      <c r="F547" s="5" t="s">
        <v>237</v>
      </c>
      <c r="G547" s="29" t="str">
        <f t="shared" si="52"/>
        <v>53314.5480</v>
      </c>
      <c r="H547" s="26">
        <f t="shared" si="53"/>
        <v>28077</v>
      </c>
      <c r="I547" s="91" t="s">
        <v>1675</v>
      </c>
      <c r="J547" s="92" t="s">
        <v>1676</v>
      </c>
      <c r="K547" s="91" t="s">
        <v>1677</v>
      </c>
      <c r="L547" s="91" t="s">
        <v>1678</v>
      </c>
      <c r="M547" s="92" t="s">
        <v>1327</v>
      </c>
      <c r="N547" s="92" t="s">
        <v>1486</v>
      </c>
      <c r="O547" s="93" t="s">
        <v>510</v>
      </c>
      <c r="P547" s="93" t="s">
        <v>1630</v>
      </c>
    </row>
    <row r="548" spans="1:16" ht="13.5" thickBot="1" x14ac:dyDescent="0.25">
      <c r="A548" s="26" t="str">
        <f t="shared" si="48"/>
        <v>OEJV 0074 </v>
      </c>
      <c r="B548" s="5" t="str">
        <f t="shared" si="49"/>
        <v>I</v>
      </c>
      <c r="C548" s="26">
        <f t="shared" si="50"/>
        <v>53560.478000000003</v>
      </c>
      <c r="D548" s="29" t="str">
        <f t="shared" si="51"/>
        <v>vis</v>
      </c>
      <c r="E548" s="90">
        <f>VLOOKUP(C548,Active!C$21:E$967,3,FALSE)</f>
        <v>28390.949022015222</v>
      </c>
      <c r="F548" s="5" t="s">
        <v>237</v>
      </c>
      <c r="G548" s="29" t="str">
        <f t="shared" si="52"/>
        <v>53560.478</v>
      </c>
      <c r="H548" s="26">
        <f t="shared" si="53"/>
        <v>28391</v>
      </c>
      <c r="I548" s="91" t="s">
        <v>1679</v>
      </c>
      <c r="J548" s="92" t="s">
        <v>1680</v>
      </c>
      <c r="K548" s="91" t="s">
        <v>1681</v>
      </c>
      <c r="L548" s="91" t="s">
        <v>1557</v>
      </c>
      <c r="M548" s="92" t="s">
        <v>343</v>
      </c>
      <c r="N548" s="92"/>
      <c r="O548" s="93" t="s">
        <v>1622</v>
      </c>
      <c r="P548" s="94" t="s">
        <v>1551</v>
      </c>
    </row>
    <row r="549" spans="1:16" ht="13.5" thickBot="1" x14ac:dyDescent="0.25">
      <c r="A549" s="26" t="str">
        <f t="shared" si="48"/>
        <v> AOEB 11 </v>
      </c>
      <c r="B549" s="5" t="str">
        <f t="shared" si="49"/>
        <v>I</v>
      </c>
      <c r="C549" s="26">
        <f t="shared" si="50"/>
        <v>53617.656000000003</v>
      </c>
      <c r="D549" s="29" t="str">
        <f t="shared" si="51"/>
        <v>vis</v>
      </c>
      <c r="E549" s="90">
        <f>VLOOKUP(C549,Active!C$21:E$967,3,FALSE)</f>
        <v>28463.953465508599</v>
      </c>
      <c r="F549" s="5" t="s">
        <v>237</v>
      </c>
      <c r="G549" s="29" t="str">
        <f t="shared" si="52"/>
        <v>53617.656</v>
      </c>
      <c r="H549" s="26">
        <f t="shared" si="53"/>
        <v>28464</v>
      </c>
      <c r="I549" s="91" t="s">
        <v>1686</v>
      </c>
      <c r="J549" s="92" t="s">
        <v>1687</v>
      </c>
      <c r="K549" s="91" t="s">
        <v>1688</v>
      </c>
      <c r="L549" s="91" t="s">
        <v>300</v>
      </c>
      <c r="M549" s="92" t="s">
        <v>343</v>
      </c>
      <c r="N549" s="92"/>
      <c r="O549" s="93" t="s">
        <v>1425</v>
      </c>
      <c r="P549" s="93" t="s">
        <v>1630</v>
      </c>
    </row>
    <row r="550" spans="1:16" ht="13.5" thickBot="1" x14ac:dyDescent="0.25">
      <c r="A550" s="26" t="str">
        <f t="shared" si="48"/>
        <v> AOEB 11 </v>
      </c>
      <c r="B550" s="5" t="str">
        <f t="shared" si="49"/>
        <v>I</v>
      </c>
      <c r="C550" s="26">
        <f t="shared" si="50"/>
        <v>53617.656000000003</v>
      </c>
      <c r="D550" s="29" t="str">
        <f t="shared" si="51"/>
        <v>vis</v>
      </c>
      <c r="E550" s="90">
        <f>VLOOKUP(C550,Active!C$21:E$967,3,FALSE)</f>
        <v>28463.953465508599</v>
      </c>
      <c r="F550" s="5" t="s">
        <v>237</v>
      </c>
      <c r="G550" s="29" t="str">
        <f t="shared" si="52"/>
        <v>53617.656</v>
      </c>
      <c r="H550" s="26">
        <f t="shared" si="53"/>
        <v>28464</v>
      </c>
      <c r="I550" s="91" t="s">
        <v>1686</v>
      </c>
      <c r="J550" s="92" t="s">
        <v>1687</v>
      </c>
      <c r="K550" s="91" t="s">
        <v>1688</v>
      </c>
      <c r="L550" s="91" t="s">
        <v>300</v>
      </c>
      <c r="M550" s="92" t="s">
        <v>343</v>
      </c>
      <c r="N550" s="92"/>
      <c r="O550" s="93" t="s">
        <v>773</v>
      </c>
      <c r="P550" s="93" t="s">
        <v>1630</v>
      </c>
    </row>
    <row r="551" spans="1:16" ht="13.5" thickBot="1" x14ac:dyDescent="0.25">
      <c r="A551" s="26" t="str">
        <f t="shared" si="48"/>
        <v> AOEB 11 </v>
      </c>
      <c r="B551" s="5" t="str">
        <f t="shared" si="49"/>
        <v>I</v>
      </c>
      <c r="C551" s="26">
        <f t="shared" si="50"/>
        <v>53621.572999999997</v>
      </c>
      <c r="D551" s="29" t="str">
        <f t="shared" si="51"/>
        <v>vis</v>
      </c>
      <c r="E551" s="90">
        <f>VLOOKUP(C551,Active!C$21:E$967,3,FALSE)</f>
        <v>28468.954661863194</v>
      </c>
      <c r="F551" s="5" t="s">
        <v>237</v>
      </c>
      <c r="G551" s="29" t="str">
        <f t="shared" si="52"/>
        <v>53621.573</v>
      </c>
      <c r="H551" s="26">
        <f t="shared" si="53"/>
        <v>28469</v>
      </c>
      <c r="I551" s="91" t="s">
        <v>1689</v>
      </c>
      <c r="J551" s="92" t="s">
        <v>1690</v>
      </c>
      <c r="K551" s="91" t="s">
        <v>1691</v>
      </c>
      <c r="L551" s="91" t="s">
        <v>300</v>
      </c>
      <c r="M551" s="92" t="s">
        <v>343</v>
      </c>
      <c r="N551" s="92"/>
      <c r="O551" s="93" t="s">
        <v>1692</v>
      </c>
      <c r="P551" s="93" t="s">
        <v>1630</v>
      </c>
    </row>
    <row r="552" spans="1:16" ht="13.5" thickBot="1" x14ac:dyDescent="0.25">
      <c r="A552" s="26" t="str">
        <f t="shared" si="48"/>
        <v> AOEB 11 </v>
      </c>
      <c r="B552" s="5" t="str">
        <f t="shared" si="49"/>
        <v>I</v>
      </c>
      <c r="C552" s="26">
        <f t="shared" si="50"/>
        <v>53624.702899999997</v>
      </c>
      <c r="D552" s="29" t="str">
        <f t="shared" si="51"/>
        <v>vis</v>
      </c>
      <c r="E552" s="90">
        <f>VLOOKUP(C552,Active!C$21:E$967,3,FALSE)</f>
        <v>28472.950894814505</v>
      </c>
      <c r="F552" s="5" t="s">
        <v>237</v>
      </c>
      <c r="G552" s="29" t="str">
        <f t="shared" si="52"/>
        <v>53624.7029</v>
      </c>
      <c r="H552" s="26">
        <f t="shared" si="53"/>
        <v>28473</v>
      </c>
      <c r="I552" s="91" t="s">
        <v>1693</v>
      </c>
      <c r="J552" s="92" t="s">
        <v>1694</v>
      </c>
      <c r="K552" s="91" t="s">
        <v>1695</v>
      </c>
      <c r="L552" s="91" t="s">
        <v>1696</v>
      </c>
      <c r="M552" s="92" t="s">
        <v>1327</v>
      </c>
      <c r="N552" s="92" t="s">
        <v>1486</v>
      </c>
      <c r="O552" s="93" t="s">
        <v>1697</v>
      </c>
      <c r="P552" s="93" t="s">
        <v>1630</v>
      </c>
    </row>
    <row r="553" spans="1:16" ht="13.5" thickBot="1" x14ac:dyDescent="0.25">
      <c r="A553" s="26" t="str">
        <f t="shared" si="48"/>
        <v> AOEB 11 </v>
      </c>
      <c r="B553" s="5" t="str">
        <f t="shared" si="49"/>
        <v>I</v>
      </c>
      <c r="C553" s="26">
        <f t="shared" si="50"/>
        <v>53653.684999999998</v>
      </c>
      <c r="D553" s="29" t="str">
        <f t="shared" si="51"/>
        <v>vis</v>
      </c>
      <c r="E553" s="90">
        <f>VLOOKUP(C553,Active!C$21:E$967,3,FALSE)</f>
        <v>28509.955023706199</v>
      </c>
      <c r="F553" s="5" t="s">
        <v>237</v>
      </c>
      <c r="G553" s="29" t="str">
        <f t="shared" si="52"/>
        <v>53653.685</v>
      </c>
      <c r="H553" s="26">
        <f t="shared" si="53"/>
        <v>28510</v>
      </c>
      <c r="I553" s="91" t="s">
        <v>1698</v>
      </c>
      <c r="J553" s="92" t="s">
        <v>1699</v>
      </c>
      <c r="K553" s="91" t="s">
        <v>1700</v>
      </c>
      <c r="L553" s="91" t="s">
        <v>1411</v>
      </c>
      <c r="M553" s="92" t="s">
        <v>343</v>
      </c>
      <c r="N553" s="92"/>
      <c r="O553" s="93" t="s">
        <v>1170</v>
      </c>
      <c r="P553" s="93" t="s">
        <v>1630</v>
      </c>
    </row>
    <row r="554" spans="1:16" ht="13.5" thickBot="1" x14ac:dyDescent="0.25">
      <c r="A554" s="26" t="str">
        <f t="shared" si="48"/>
        <v>VSB 44 </v>
      </c>
      <c r="B554" s="5" t="str">
        <f t="shared" si="49"/>
        <v>I</v>
      </c>
      <c r="C554" s="26">
        <f t="shared" si="50"/>
        <v>53695.976000000002</v>
      </c>
      <c r="D554" s="29" t="str">
        <f t="shared" si="51"/>
        <v>vis</v>
      </c>
      <c r="E554" s="90">
        <f>VLOOKUP(C554,Active!C$21:E$967,3,FALSE)</f>
        <v>28563.951856750005</v>
      </c>
      <c r="F554" s="5" t="s">
        <v>237</v>
      </c>
      <c r="G554" s="29" t="str">
        <f t="shared" si="52"/>
        <v>53695.976</v>
      </c>
      <c r="H554" s="26">
        <f t="shared" si="53"/>
        <v>28564</v>
      </c>
      <c r="I554" s="91" t="s">
        <v>1701</v>
      </c>
      <c r="J554" s="92" t="s">
        <v>1702</v>
      </c>
      <c r="K554" s="91" t="s">
        <v>1703</v>
      </c>
      <c r="L554" s="91" t="s">
        <v>1659</v>
      </c>
      <c r="M554" s="92" t="s">
        <v>343</v>
      </c>
      <c r="N554" s="92"/>
      <c r="O554" s="93" t="s">
        <v>1673</v>
      </c>
      <c r="P554" s="94" t="s">
        <v>1704</v>
      </c>
    </row>
    <row r="555" spans="1:16" ht="13.5" thickBot="1" x14ac:dyDescent="0.25">
      <c r="A555" s="26" t="str">
        <f t="shared" si="48"/>
        <v> AOEB 11 </v>
      </c>
      <c r="B555" s="5" t="str">
        <f t="shared" si="49"/>
        <v>I</v>
      </c>
      <c r="C555" s="26">
        <f t="shared" si="50"/>
        <v>53931.722600000001</v>
      </c>
      <c r="D555" s="29" t="str">
        <f t="shared" si="51"/>
        <v>vis</v>
      </c>
      <c r="E555" s="90">
        <f>VLOOKUP(C555,Active!C$21:E$967,3,FALSE)</f>
        <v>28864.951355481255</v>
      </c>
      <c r="F555" s="5" t="s">
        <v>237</v>
      </c>
      <c r="G555" s="29" t="str">
        <f t="shared" si="52"/>
        <v>53931.7226</v>
      </c>
      <c r="H555" s="26">
        <f t="shared" si="53"/>
        <v>28865</v>
      </c>
      <c r="I555" s="91" t="s">
        <v>1705</v>
      </c>
      <c r="J555" s="92" t="s">
        <v>1706</v>
      </c>
      <c r="K555" s="91" t="s">
        <v>1707</v>
      </c>
      <c r="L555" s="91" t="s">
        <v>1708</v>
      </c>
      <c r="M555" s="92" t="s">
        <v>1327</v>
      </c>
      <c r="N555" s="92" t="s">
        <v>1486</v>
      </c>
      <c r="O555" s="93" t="s">
        <v>510</v>
      </c>
      <c r="P555" s="93" t="s">
        <v>1630</v>
      </c>
    </row>
    <row r="556" spans="1:16" ht="13.5" thickBot="1" x14ac:dyDescent="0.25">
      <c r="A556" s="26" t="str">
        <f t="shared" si="48"/>
        <v>VSB 45 </v>
      </c>
      <c r="B556" s="5" t="str">
        <f t="shared" si="49"/>
        <v>I</v>
      </c>
      <c r="C556" s="26">
        <f t="shared" si="50"/>
        <v>53981.0648</v>
      </c>
      <c r="D556" s="29" t="str">
        <f t="shared" si="51"/>
        <v>vis</v>
      </c>
      <c r="E556" s="90">
        <f>VLOOKUP(C556,Active!C$21:E$967,3,FALSE)</f>
        <v>28927.951108038862</v>
      </c>
      <c r="F556" s="5" t="s">
        <v>237</v>
      </c>
      <c r="G556" s="29" t="str">
        <f t="shared" si="52"/>
        <v>53981.0648</v>
      </c>
      <c r="H556" s="26">
        <f t="shared" si="53"/>
        <v>28928</v>
      </c>
      <c r="I556" s="91" t="s">
        <v>1709</v>
      </c>
      <c r="J556" s="92" t="s">
        <v>1710</v>
      </c>
      <c r="K556" s="91" t="s">
        <v>1711</v>
      </c>
      <c r="L556" s="91" t="s">
        <v>1712</v>
      </c>
      <c r="M556" s="92" t="s">
        <v>375</v>
      </c>
      <c r="N556" s="92" t="s">
        <v>376</v>
      </c>
      <c r="O556" s="93" t="s">
        <v>1713</v>
      </c>
      <c r="P556" s="94" t="s">
        <v>1714</v>
      </c>
    </row>
    <row r="557" spans="1:16" ht="13.5" thickBot="1" x14ac:dyDescent="0.25">
      <c r="A557" s="26" t="str">
        <f t="shared" si="48"/>
        <v> AOEB 12 </v>
      </c>
      <c r="B557" s="5" t="str">
        <f t="shared" si="49"/>
        <v>I</v>
      </c>
      <c r="C557" s="26">
        <f t="shared" si="50"/>
        <v>53993.601999999999</v>
      </c>
      <c r="D557" s="29" t="str">
        <f t="shared" si="51"/>
        <v>vis</v>
      </c>
      <c r="E557" s="90">
        <f>VLOOKUP(C557,Active!C$21:E$967,3,FALSE)</f>
        <v>28943.958511392688</v>
      </c>
      <c r="F557" s="5" t="s">
        <v>237</v>
      </c>
      <c r="G557" s="29" t="str">
        <f t="shared" si="52"/>
        <v>53993.602</v>
      </c>
      <c r="H557" s="26">
        <f t="shared" si="53"/>
        <v>28944</v>
      </c>
      <c r="I557" s="91" t="s">
        <v>1719</v>
      </c>
      <c r="J557" s="92" t="s">
        <v>1720</v>
      </c>
      <c r="K557" s="91" t="s">
        <v>1721</v>
      </c>
      <c r="L557" s="91" t="s">
        <v>1317</v>
      </c>
      <c r="M557" s="92" t="s">
        <v>343</v>
      </c>
      <c r="N557" s="92"/>
      <c r="O557" s="93" t="s">
        <v>1425</v>
      </c>
      <c r="P557" s="93" t="s">
        <v>1722</v>
      </c>
    </row>
    <row r="558" spans="1:16" ht="13.5" thickBot="1" x14ac:dyDescent="0.25">
      <c r="A558" s="26" t="str">
        <f t="shared" si="48"/>
        <v> AOEB 12 </v>
      </c>
      <c r="B558" s="5" t="str">
        <f t="shared" si="49"/>
        <v>I</v>
      </c>
      <c r="C558" s="26">
        <f t="shared" si="50"/>
        <v>54022.575799999999</v>
      </c>
      <c r="D558" s="29" t="str">
        <f t="shared" si="51"/>
        <v>vis</v>
      </c>
      <c r="E558" s="90">
        <f>VLOOKUP(C558,Active!C$21:E$967,3,FALSE)</f>
        <v>28980.952042906352</v>
      </c>
      <c r="F558" s="5" t="s">
        <v>237</v>
      </c>
      <c r="G558" s="29" t="str">
        <f t="shared" si="52"/>
        <v>54022.5758</v>
      </c>
      <c r="H558" s="26">
        <f t="shared" si="53"/>
        <v>28981</v>
      </c>
      <c r="I558" s="91" t="s">
        <v>1723</v>
      </c>
      <c r="J558" s="92" t="s">
        <v>1724</v>
      </c>
      <c r="K558" s="91" t="s">
        <v>1725</v>
      </c>
      <c r="L558" s="91" t="s">
        <v>1726</v>
      </c>
      <c r="M558" s="92" t="s">
        <v>1327</v>
      </c>
      <c r="N558" s="92" t="s">
        <v>1486</v>
      </c>
      <c r="O558" s="93" t="s">
        <v>1727</v>
      </c>
      <c r="P558" s="93" t="s">
        <v>1722</v>
      </c>
    </row>
    <row r="559" spans="1:16" ht="13.5" thickBot="1" x14ac:dyDescent="0.25">
      <c r="A559" s="26" t="str">
        <f t="shared" si="48"/>
        <v> AOEB 12 </v>
      </c>
      <c r="B559" s="5" t="str">
        <f t="shared" si="49"/>
        <v>I</v>
      </c>
      <c r="C559" s="26">
        <f t="shared" si="50"/>
        <v>54022.578999999998</v>
      </c>
      <c r="D559" s="29" t="str">
        <f t="shared" si="51"/>
        <v>vis</v>
      </c>
      <c r="E559" s="90">
        <f>VLOOKUP(C559,Active!C$21:E$967,3,FALSE)</f>
        <v>28980.956128642461</v>
      </c>
      <c r="F559" s="5" t="s">
        <v>237</v>
      </c>
      <c r="G559" s="29" t="str">
        <f t="shared" si="52"/>
        <v>54022.579</v>
      </c>
      <c r="H559" s="26">
        <f t="shared" si="53"/>
        <v>28981</v>
      </c>
      <c r="I559" s="91" t="s">
        <v>1728</v>
      </c>
      <c r="J559" s="92" t="s">
        <v>1729</v>
      </c>
      <c r="K559" s="91" t="s">
        <v>1725</v>
      </c>
      <c r="L559" s="91" t="s">
        <v>1216</v>
      </c>
      <c r="M559" s="92" t="s">
        <v>343</v>
      </c>
      <c r="N559" s="92"/>
      <c r="O559" s="93" t="s">
        <v>1425</v>
      </c>
      <c r="P559" s="93" t="s">
        <v>1722</v>
      </c>
    </row>
    <row r="560" spans="1:16" ht="13.5" thickBot="1" x14ac:dyDescent="0.25">
      <c r="A560" s="26" t="str">
        <f t="shared" si="48"/>
        <v> AOEB 12 </v>
      </c>
      <c r="B560" s="5" t="str">
        <f t="shared" si="49"/>
        <v>I</v>
      </c>
      <c r="C560" s="26">
        <f t="shared" si="50"/>
        <v>54274.769800000002</v>
      </c>
      <c r="D560" s="29" t="str">
        <f t="shared" si="51"/>
        <v>vis</v>
      </c>
      <c r="E560" s="90">
        <f>VLOOKUP(C560,Active!C$21:E$967,3,FALSE)</f>
        <v>29302.951459156811</v>
      </c>
      <c r="F560" s="5" t="s">
        <v>237</v>
      </c>
      <c r="G560" s="29" t="str">
        <f t="shared" si="52"/>
        <v>54274.7698</v>
      </c>
      <c r="H560" s="26">
        <f t="shared" si="53"/>
        <v>29303</v>
      </c>
      <c r="I560" s="91" t="s">
        <v>1730</v>
      </c>
      <c r="J560" s="92" t="s">
        <v>1731</v>
      </c>
      <c r="K560" s="91" t="s">
        <v>1732</v>
      </c>
      <c r="L560" s="91" t="s">
        <v>1733</v>
      </c>
      <c r="M560" s="92" t="s">
        <v>1327</v>
      </c>
      <c r="N560" s="92" t="s">
        <v>1486</v>
      </c>
      <c r="O560" s="93" t="s">
        <v>1734</v>
      </c>
      <c r="P560" s="93" t="s">
        <v>1722</v>
      </c>
    </row>
    <row r="561" spans="1:16" ht="13.5" thickBot="1" x14ac:dyDescent="0.25">
      <c r="A561" s="26" t="str">
        <f t="shared" si="48"/>
        <v> AOEB 12 </v>
      </c>
      <c r="B561" s="5" t="str">
        <f t="shared" si="49"/>
        <v>I</v>
      </c>
      <c r="C561" s="26">
        <f t="shared" si="50"/>
        <v>54296.699000000001</v>
      </c>
      <c r="D561" s="29" t="str">
        <f t="shared" si="51"/>
        <v>vis</v>
      </c>
      <c r="E561" s="90">
        <f>VLOOKUP(C561,Active!C$21:E$967,3,FALSE)</f>
        <v>29330.950497987389</v>
      </c>
      <c r="F561" s="5" t="s">
        <v>237</v>
      </c>
      <c r="G561" s="29" t="str">
        <f t="shared" si="52"/>
        <v>54296.6990</v>
      </c>
      <c r="H561" s="26">
        <f t="shared" si="53"/>
        <v>29331</v>
      </c>
      <c r="I561" s="91" t="s">
        <v>1735</v>
      </c>
      <c r="J561" s="92" t="s">
        <v>1736</v>
      </c>
      <c r="K561" s="91" t="s">
        <v>1737</v>
      </c>
      <c r="L561" s="91" t="s">
        <v>1462</v>
      </c>
      <c r="M561" s="92" t="s">
        <v>1327</v>
      </c>
      <c r="N561" s="92" t="s">
        <v>1486</v>
      </c>
      <c r="O561" s="93" t="s">
        <v>510</v>
      </c>
      <c r="P561" s="93" t="s">
        <v>1722</v>
      </c>
    </row>
    <row r="562" spans="1:16" ht="13.5" thickBot="1" x14ac:dyDescent="0.25">
      <c r="A562" s="26" t="str">
        <f t="shared" si="48"/>
        <v>VSB 46 </v>
      </c>
      <c r="B562" s="5" t="str">
        <f t="shared" si="49"/>
        <v>I</v>
      </c>
      <c r="C562" s="26">
        <f t="shared" si="50"/>
        <v>54338.994400000003</v>
      </c>
      <c r="D562" s="29" t="str">
        <f t="shared" si="51"/>
        <v>vis</v>
      </c>
      <c r="E562" s="90">
        <f>VLOOKUP(C562,Active!C$21:E$967,3,FALSE)</f>
        <v>29384.952948918341</v>
      </c>
      <c r="F562" s="5" t="s">
        <v>237</v>
      </c>
      <c r="G562" s="29" t="str">
        <f t="shared" si="52"/>
        <v>54338.9944</v>
      </c>
      <c r="H562" s="26">
        <f t="shared" si="53"/>
        <v>29385</v>
      </c>
      <c r="I562" s="91" t="s">
        <v>1744</v>
      </c>
      <c r="J562" s="92" t="s">
        <v>1745</v>
      </c>
      <c r="K562" s="91" t="s">
        <v>1746</v>
      </c>
      <c r="L562" s="91" t="s">
        <v>1747</v>
      </c>
      <c r="M562" s="92" t="s">
        <v>1327</v>
      </c>
      <c r="N562" s="92" t="s">
        <v>1748</v>
      </c>
      <c r="O562" s="93" t="s">
        <v>1749</v>
      </c>
      <c r="P562" s="94" t="s">
        <v>1750</v>
      </c>
    </row>
    <row r="563" spans="1:16" ht="13.5" thickBot="1" x14ac:dyDescent="0.25">
      <c r="A563" s="26" t="str">
        <f t="shared" si="48"/>
        <v>VSB 46 </v>
      </c>
      <c r="B563" s="5" t="str">
        <f t="shared" si="49"/>
        <v>I</v>
      </c>
      <c r="C563" s="26">
        <f t="shared" si="50"/>
        <v>54407.911999999997</v>
      </c>
      <c r="D563" s="29" t="str">
        <f t="shared" si="51"/>
        <v>vis</v>
      </c>
      <c r="E563" s="90">
        <f>VLOOKUP(C563,Active!C$21:E$967,3,FALSE)</f>
        <v>29472.946426040635</v>
      </c>
      <c r="F563" s="5" t="s">
        <v>237</v>
      </c>
      <c r="G563" s="29" t="str">
        <f t="shared" si="52"/>
        <v>54407.912</v>
      </c>
      <c r="H563" s="26">
        <f t="shared" si="53"/>
        <v>29473</v>
      </c>
      <c r="I563" s="91" t="s">
        <v>1756</v>
      </c>
      <c r="J563" s="92" t="s">
        <v>1757</v>
      </c>
      <c r="K563" s="91" t="s">
        <v>1758</v>
      </c>
      <c r="L563" s="91" t="s">
        <v>1520</v>
      </c>
      <c r="M563" s="92" t="s">
        <v>343</v>
      </c>
      <c r="N563" s="92"/>
      <c r="O563" s="93" t="s">
        <v>989</v>
      </c>
      <c r="P563" s="94" t="s">
        <v>1750</v>
      </c>
    </row>
    <row r="564" spans="1:16" ht="13.5" thickBot="1" x14ac:dyDescent="0.25">
      <c r="A564" s="26" t="str">
        <f t="shared" si="48"/>
        <v>VSB 48 </v>
      </c>
      <c r="B564" s="5" t="str">
        <f t="shared" si="49"/>
        <v>I</v>
      </c>
      <c r="C564" s="26">
        <f t="shared" si="50"/>
        <v>54660.1086</v>
      </c>
      <c r="D564" s="29" t="str">
        <f t="shared" si="51"/>
        <v>vis</v>
      </c>
      <c r="E564" s="90">
        <f>VLOOKUP(C564,Active!C$21:E$967,3,FALSE)</f>
        <v>29794.949161951681</v>
      </c>
      <c r="F564" s="5" t="s">
        <v>237</v>
      </c>
      <c r="G564" s="29" t="str">
        <f t="shared" si="52"/>
        <v>54660.1086</v>
      </c>
      <c r="H564" s="26">
        <f t="shared" si="53"/>
        <v>29795</v>
      </c>
      <c r="I564" s="91" t="s">
        <v>1759</v>
      </c>
      <c r="J564" s="92" t="s">
        <v>1760</v>
      </c>
      <c r="K564" s="91" t="s">
        <v>1761</v>
      </c>
      <c r="L564" s="91" t="s">
        <v>1762</v>
      </c>
      <c r="M564" s="92" t="s">
        <v>1327</v>
      </c>
      <c r="N564" s="92" t="s">
        <v>1748</v>
      </c>
      <c r="O564" s="93" t="s">
        <v>1749</v>
      </c>
      <c r="P564" s="94" t="s">
        <v>1763</v>
      </c>
    </row>
    <row r="565" spans="1:16" ht="13.5" thickBot="1" x14ac:dyDescent="0.25">
      <c r="A565" s="26" t="str">
        <f t="shared" si="48"/>
        <v>VSB 48 </v>
      </c>
      <c r="B565" s="5" t="str">
        <f t="shared" si="49"/>
        <v>II</v>
      </c>
      <c r="C565" s="26">
        <f t="shared" si="50"/>
        <v>54749.002999999997</v>
      </c>
      <c r="D565" s="29" t="str">
        <f t="shared" si="51"/>
        <v>vis</v>
      </c>
      <c r="E565" s="90">
        <f>VLOOKUP(C565,Active!C$21:E$967,3,FALSE)</f>
        <v>29908.448868161715</v>
      </c>
      <c r="F565" s="5" t="s">
        <v>237</v>
      </c>
      <c r="G565" s="29" t="str">
        <f t="shared" si="52"/>
        <v>54749.0030</v>
      </c>
      <c r="H565" s="26">
        <f t="shared" si="53"/>
        <v>29908.5</v>
      </c>
      <c r="I565" s="91" t="s">
        <v>1774</v>
      </c>
      <c r="J565" s="92" t="s">
        <v>1775</v>
      </c>
      <c r="K565" s="91" t="s">
        <v>1776</v>
      </c>
      <c r="L565" s="91" t="s">
        <v>1777</v>
      </c>
      <c r="M565" s="92" t="s">
        <v>1327</v>
      </c>
      <c r="N565" s="92" t="s">
        <v>1778</v>
      </c>
      <c r="O565" s="93" t="s">
        <v>1779</v>
      </c>
      <c r="P565" s="94" t="s">
        <v>1763</v>
      </c>
    </row>
    <row r="566" spans="1:16" ht="13.5" thickBot="1" x14ac:dyDescent="0.25">
      <c r="A566" s="26" t="str">
        <f t="shared" si="48"/>
        <v>VSB 48 </v>
      </c>
      <c r="B566" s="5" t="str">
        <f t="shared" si="49"/>
        <v>I</v>
      </c>
      <c r="C566" s="26">
        <f t="shared" si="50"/>
        <v>54758.010999999999</v>
      </c>
      <c r="D566" s="29" t="str">
        <f t="shared" si="51"/>
        <v>vis</v>
      </c>
      <c r="E566" s="90">
        <f>VLOOKUP(C566,Active!C$21:E$967,3,FALSE)</f>
        <v>29919.950215305518</v>
      </c>
      <c r="F566" s="5" t="s">
        <v>237</v>
      </c>
      <c r="G566" s="29" t="str">
        <f t="shared" si="52"/>
        <v>54758.0110</v>
      </c>
      <c r="H566" s="26">
        <f t="shared" si="53"/>
        <v>29920</v>
      </c>
      <c r="I566" s="91" t="s">
        <v>1780</v>
      </c>
      <c r="J566" s="92" t="s">
        <v>1781</v>
      </c>
      <c r="K566" s="91" t="s">
        <v>1782</v>
      </c>
      <c r="L566" s="91" t="s">
        <v>1783</v>
      </c>
      <c r="M566" s="92" t="s">
        <v>1327</v>
      </c>
      <c r="N566" s="92" t="s">
        <v>1778</v>
      </c>
      <c r="O566" s="93" t="s">
        <v>1779</v>
      </c>
      <c r="P566" s="94" t="s">
        <v>1763</v>
      </c>
    </row>
    <row r="567" spans="1:16" ht="13.5" thickBot="1" x14ac:dyDescent="0.25">
      <c r="A567" s="26" t="str">
        <f t="shared" si="48"/>
        <v>OEJV 0137 </v>
      </c>
      <c r="B567" s="5" t="str">
        <f t="shared" si="49"/>
        <v>I</v>
      </c>
      <c r="C567" s="26">
        <f t="shared" si="50"/>
        <v>55089.3105</v>
      </c>
      <c r="D567" s="29" t="str">
        <f t="shared" si="51"/>
        <v>vis</v>
      </c>
      <c r="E567" s="90" t="e">
        <f>VLOOKUP(C567,Active!C$21:E$967,3,FALSE)</f>
        <v>#N/A</v>
      </c>
      <c r="F567" s="5" t="s">
        <v>237</v>
      </c>
      <c r="G567" s="29" t="str">
        <f t="shared" si="52"/>
        <v>55089.3105</v>
      </c>
      <c r="H567" s="26">
        <f t="shared" si="53"/>
        <v>30343</v>
      </c>
      <c r="I567" s="91" t="s">
        <v>1793</v>
      </c>
      <c r="J567" s="92" t="s">
        <v>1794</v>
      </c>
      <c r="K567" s="91" t="s">
        <v>1795</v>
      </c>
      <c r="L567" s="91" t="s">
        <v>1796</v>
      </c>
      <c r="M567" s="92" t="s">
        <v>1327</v>
      </c>
      <c r="N567" s="92" t="s">
        <v>212</v>
      </c>
      <c r="O567" s="93" t="s">
        <v>1797</v>
      </c>
      <c r="P567" s="94" t="s">
        <v>1798</v>
      </c>
    </row>
    <row r="568" spans="1:16" ht="13.5" thickBot="1" x14ac:dyDescent="0.25">
      <c r="A568" s="26" t="str">
        <f t="shared" si="48"/>
        <v>OEJV 0137 </v>
      </c>
      <c r="B568" s="5" t="str">
        <f t="shared" si="49"/>
        <v>I</v>
      </c>
      <c r="C568" s="26">
        <f t="shared" si="50"/>
        <v>55089.310599999997</v>
      </c>
      <c r="D568" s="29" t="str">
        <f t="shared" si="51"/>
        <v>vis</v>
      </c>
      <c r="E568" s="90" t="e">
        <f>VLOOKUP(C568,Active!C$21:E$967,3,FALSE)</f>
        <v>#N/A</v>
      </c>
      <c r="F568" s="5" t="s">
        <v>237</v>
      </c>
      <c r="G568" s="29" t="str">
        <f t="shared" si="52"/>
        <v>55089.3106</v>
      </c>
      <c r="H568" s="26">
        <f t="shared" si="53"/>
        <v>30343</v>
      </c>
      <c r="I568" s="91" t="s">
        <v>1799</v>
      </c>
      <c r="J568" s="92" t="s">
        <v>1794</v>
      </c>
      <c r="K568" s="91" t="s">
        <v>1795</v>
      </c>
      <c r="L568" s="91" t="s">
        <v>1712</v>
      </c>
      <c r="M568" s="92" t="s">
        <v>1327</v>
      </c>
      <c r="N568" s="92" t="s">
        <v>151</v>
      </c>
      <c r="O568" s="93" t="s">
        <v>1797</v>
      </c>
      <c r="P568" s="94" t="s">
        <v>1798</v>
      </c>
    </row>
    <row r="569" spans="1:16" ht="13.5" thickBot="1" x14ac:dyDescent="0.25">
      <c r="A569" s="26" t="str">
        <f t="shared" si="48"/>
        <v>OEJV 0137 </v>
      </c>
      <c r="B569" s="5" t="str">
        <f t="shared" si="49"/>
        <v>I</v>
      </c>
      <c r="C569" s="26">
        <f t="shared" si="50"/>
        <v>55089.310700000002</v>
      </c>
      <c r="D569" s="29" t="str">
        <f t="shared" si="51"/>
        <v>vis</v>
      </c>
      <c r="E569" s="90" t="e">
        <f>VLOOKUP(C569,Active!C$21:E$967,3,FALSE)</f>
        <v>#N/A</v>
      </c>
      <c r="F569" s="5" t="s">
        <v>237</v>
      </c>
      <c r="G569" s="29" t="str">
        <f t="shared" si="52"/>
        <v>55089.3107</v>
      </c>
      <c r="H569" s="26">
        <f t="shared" si="53"/>
        <v>30343</v>
      </c>
      <c r="I569" s="91" t="s">
        <v>1800</v>
      </c>
      <c r="J569" s="92" t="s">
        <v>1794</v>
      </c>
      <c r="K569" s="91" t="s">
        <v>1795</v>
      </c>
      <c r="L569" s="91" t="s">
        <v>1801</v>
      </c>
      <c r="M569" s="92" t="s">
        <v>1327</v>
      </c>
      <c r="N569" s="92" t="s">
        <v>237</v>
      </c>
      <c r="O569" s="93" t="s">
        <v>1797</v>
      </c>
      <c r="P569" s="94" t="s">
        <v>1798</v>
      </c>
    </row>
    <row r="570" spans="1:16" ht="13.5" thickBot="1" x14ac:dyDescent="0.25">
      <c r="A570" s="26" t="str">
        <f t="shared" si="48"/>
        <v>OEJV 0137 </v>
      </c>
      <c r="B570" s="5" t="str">
        <f t="shared" si="49"/>
        <v>II</v>
      </c>
      <c r="C570" s="26">
        <f t="shared" si="50"/>
        <v>55098.318700000003</v>
      </c>
      <c r="D570" s="29" t="str">
        <f t="shared" si="51"/>
        <v>vis</v>
      </c>
      <c r="E570" s="90" t="e">
        <f>VLOOKUP(C570,Active!C$21:E$967,3,FALSE)</f>
        <v>#N/A</v>
      </c>
      <c r="F570" s="5" t="s">
        <v>237</v>
      </c>
      <c r="G570" s="29" t="str">
        <f t="shared" si="52"/>
        <v>55098.3187</v>
      </c>
      <c r="H570" s="26">
        <f t="shared" si="53"/>
        <v>30354.5</v>
      </c>
      <c r="I570" s="91" t="s">
        <v>1802</v>
      </c>
      <c r="J570" s="92" t="s">
        <v>1803</v>
      </c>
      <c r="K570" s="91" t="s">
        <v>1804</v>
      </c>
      <c r="L570" s="91" t="s">
        <v>1805</v>
      </c>
      <c r="M570" s="92" t="s">
        <v>1327</v>
      </c>
      <c r="N570" s="92" t="s">
        <v>237</v>
      </c>
      <c r="O570" s="93" t="s">
        <v>1797</v>
      </c>
      <c r="P570" s="94" t="s">
        <v>1798</v>
      </c>
    </row>
    <row r="571" spans="1:16" ht="13.5" thickBot="1" x14ac:dyDescent="0.25">
      <c r="A571" s="26" t="str">
        <f t="shared" si="48"/>
        <v>OEJV 0137 </v>
      </c>
      <c r="B571" s="5" t="str">
        <f t="shared" si="49"/>
        <v>I</v>
      </c>
      <c r="C571" s="26">
        <f t="shared" si="50"/>
        <v>55100.275099999999</v>
      </c>
      <c r="D571" s="29" t="str">
        <f t="shared" si="51"/>
        <v>vis</v>
      </c>
      <c r="E571" s="90" t="e">
        <f>VLOOKUP(C571,Active!C$21:E$967,3,FALSE)</f>
        <v>#N/A</v>
      </c>
      <c r="F571" s="5" t="s">
        <v>237</v>
      </c>
      <c r="G571" s="29" t="str">
        <f t="shared" si="52"/>
        <v>55100.2751</v>
      </c>
      <c r="H571" s="26">
        <f t="shared" si="53"/>
        <v>30357</v>
      </c>
      <c r="I571" s="91" t="s">
        <v>1806</v>
      </c>
      <c r="J571" s="92" t="s">
        <v>1807</v>
      </c>
      <c r="K571" s="91" t="s">
        <v>1808</v>
      </c>
      <c r="L571" s="91" t="s">
        <v>1462</v>
      </c>
      <c r="M571" s="92" t="s">
        <v>1327</v>
      </c>
      <c r="N571" s="92" t="s">
        <v>212</v>
      </c>
      <c r="O571" s="93" t="s">
        <v>1797</v>
      </c>
      <c r="P571" s="94" t="s">
        <v>1798</v>
      </c>
    </row>
    <row r="572" spans="1:16" ht="13.5" thickBot="1" x14ac:dyDescent="0.25">
      <c r="A572" s="26" t="str">
        <f t="shared" si="48"/>
        <v>OEJV 0137 </v>
      </c>
      <c r="B572" s="5" t="str">
        <f t="shared" si="49"/>
        <v>I</v>
      </c>
      <c r="C572" s="26">
        <f t="shared" si="50"/>
        <v>55100.275699999998</v>
      </c>
      <c r="D572" s="29" t="str">
        <f t="shared" si="51"/>
        <v>vis</v>
      </c>
      <c r="E572" s="90" t="e">
        <f>VLOOKUP(C572,Active!C$21:E$967,3,FALSE)</f>
        <v>#N/A</v>
      </c>
      <c r="F572" s="5" t="s">
        <v>237</v>
      </c>
      <c r="G572" s="29" t="str">
        <f t="shared" si="52"/>
        <v>55100.2757</v>
      </c>
      <c r="H572" s="26">
        <f t="shared" si="53"/>
        <v>30357</v>
      </c>
      <c r="I572" s="91" t="s">
        <v>1809</v>
      </c>
      <c r="J572" s="92" t="s">
        <v>1810</v>
      </c>
      <c r="K572" s="91" t="s">
        <v>1808</v>
      </c>
      <c r="L572" s="91" t="s">
        <v>1801</v>
      </c>
      <c r="M572" s="92" t="s">
        <v>1327</v>
      </c>
      <c r="N572" s="92" t="s">
        <v>237</v>
      </c>
      <c r="O572" s="93" t="s">
        <v>1797</v>
      </c>
      <c r="P572" s="94" t="s">
        <v>1798</v>
      </c>
    </row>
    <row r="573" spans="1:16" ht="13.5" thickBot="1" x14ac:dyDescent="0.25">
      <c r="A573" s="26" t="str">
        <f t="shared" si="48"/>
        <v>OEJV 0137 </v>
      </c>
      <c r="B573" s="5" t="str">
        <f t="shared" si="49"/>
        <v>I</v>
      </c>
      <c r="C573" s="26">
        <f t="shared" si="50"/>
        <v>55100.275699999998</v>
      </c>
      <c r="D573" s="29" t="str">
        <f t="shared" si="51"/>
        <v>vis</v>
      </c>
      <c r="E573" s="90" t="e">
        <f>VLOOKUP(C573,Active!C$21:E$967,3,FALSE)</f>
        <v>#N/A</v>
      </c>
      <c r="F573" s="5" t="s">
        <v>237</v>
      </c>
      <c r="G573" s="29" t="str">
        <f t="shared" si="52"/>
        <v>55100.2757</v>
      </c>
      <c r="H573" s="26">
        <f t="shared" si="53"/>
        <v>30357</v>
      </c>
      <c r="I573" s="91" t="s">
        <v>1809</v>
      </c>
      <c r="J573" s="92" t="s">
        <v>1810</v>
      </c>
      <c r="K573" s="91" t="s">
        <v>1808</v>
      </c>
      <c r="L573" s="91" t="s">
        <v>1801</v>
      </c>
      <c r="M573" s="92" t="s">
        <v>1327</v>
      </c>
      <c r="N573" s="92" t="s">
        <v>151</v>
      </c>
      <c r="O573" s="93" t="s">
        <v>1797</v>
      </c>
      <c r="P573" s="94" t="s">
        <v>1798</v>
      </c>
    </row>
    <row r="574" spans="1:16" ht="13.5" thickBot="1" x14ac:dyDescent="0.25">
      <c r="A574" s="26" t="str">
        <f t="shared" si="48"/>
        <v>VSB 51 </v>
      </c>
      <c r="B574" s="5" t="str">
        <f t="shared" si="49"/>
        <v>I</v>
      </c>
      <c r="C574" s="26">
        <f t="shared" si="50"/>
        <v>55430.0072</v>
      </c>
      <c r="D574" s="29" t="str">
        <f t="shared" si="51"/>
        <v>vis</v>
      </c>
      <c r="E574" s="90">
        <f>VLOOKUP(C574,Active!C$21:E$967,3,FALSE)</f>
        <v>30777.949946157656</v>
      </c>
      <c r="F574" s="5" t="s">
        <v>237</v>
      </c>
      <c r="G574" s="29" t="str">
        <f t="shared" si="52"/>
        <v>55430.0072</v>
      </c>
      <c r="H574" s="26">
        <f t="shared" si="53"/>
        <v>30778</v>
      </c>
      <c r="I574" s="91" t="s">
        <v>1817</v>
      </c>
      <c r="J574" s="92" t="s">
        <v>1818</v>
      </c>
      <c r="K574" s="91" t="s">
        <v>1819</v>
      </c>
      <c r="L574" s="91" t="s">
        <v>1820</v>
      </c>
      <c r="M574" s="92" t="s">
        <v>1327</v>
      </c>
      <c r="N574" s="92" t="s">
        <v>1748</v>
      </c>
      <c r="O574" s="93" t="s">
        <v>1749</v>
      </c>
      <c r="P574" s="94" t="s">
        <v>1821</v>
      </c>
    </row>
    <row r="575" spans="1:16" ht="13.5" thickBot="1" x14ac:dyDescent="0.25">
      <c r="A575" s="26" t="str">
        <f t="shared" si="48"/>
        <v>OEJV 0137 </v>
      </c>
      <c r="B575" s="5" t="str">
        <f t="shared" si="49"/>
        <v>I</v>
      </c>
      <c r="C575" s="26">
        <f t="shared" si="50"/>
        <v>55446.455300000001</v>
      </c>
      <c r="D575" s="29" t="str">
        <f t="shared" si="51"/>
        <v>vis</v>
      </c>
      <c r="E575" s="90" t="e">
        <f>VLOOKUP(C575,Active!C$21:E$967,3,FALSE)</f>
        <v>#N/A</v>
      </c>
      <c r="F575" s="5" t="s">
        <v>237</v>
      </c>
      <c r="G575" s="29" t="str">
        <f t="shared" si="52"/>
        <v>55446.4553</v>
      </c>
      <c r="H575" s="26">
        <f t="shared" si="53"/>
        <v>30799</v>
      </c>
      <c r="I575" s="91" t="s">
        <v>1826</v>
      </c>
      <c r="J575" s="92" t="s">
        <v>1827</v>
      </c>
      <c r="K575" s="91" t="s">
        <v>1828</v>
      </c>
      <c r="L575" s="91" t="s">
        <v>1829</v>
      </c>
      <c r="M575" s="92" t="s">
        <v>1327</v>
      </c>
      <c r="N575" s="92" t="s">
        <v>212</v>
      </c>
      <c r="O575" s="93" t="s">
        <v>1797</v>
      </c>
      <c r="P575" s="94" t="s">
        <v>1798</v>
      </c>
    </row>
    <row r="576" spans="1:16" ht="13.5" thickBot="1" x14ac:dyDescent="0.25">
      <c r="A576" s="26" t="str">
        <f t="shared" si="48"/>
        <v>OEJV 0137 </v>
      </c>
      <c r="B576" s="5" t="str">
        <f t="shared" si="49"/>
        <v>I</v>
      </c>
      <c r="C576" s="26">
        <f t="shared" si="50"/>
        <v>55446.455699999999</v>
      </c>
      <c r="D576" s="29" t="str">
        <f t="shared" si="51"/>
        <v>vis</v>
      </c>
      <c r="E576" s="90" t="e">
        <f>VLOOKUP(C576,Active!C$21:E$967,3,FALSE)</f>
        <v>#N/A</v>
      </c>
      <c r="F576" s="5" t="s">
        <v>237</v>
      </c>
      <c r="G576" s="29" t="str">
        <f t="shared" si="52"/>
        <v>55446.4557</v>
      </c>
      <c r="H576" s="26">
        <f t="shared" si="53"/>
        <v>30799</v>
      </c>
      <c r="I576" s="91" t="s">
        <v>1830</v>
      </c>
      <c r="J576" s="92" t="s">
        <v>1831</v>
      </c>
      <c r="K576" s="91" t="s">
        <v>1828</v>
      </c>
      <c r="L576" s="91" t="s">
        <v>1801</v>
      </c>
      <c r="M576" s="92" t="s">
        <v>1327</v>
      </c>
      <c r="N576" s="92" t="s">
        <v>151</v>
      </c>
      <c r="O576" s="93" t="s">
        <v>1797</v>
      </c>
      <c r="P576" s="94" t="s">
        <v>1798</v>
      </c>
    </row>
    <row r="577" spans="1:16" ht="13.5" thickBot="1" x14ac:dyDescent="0.25">
      <c r="A577" s="26" t="str">
        <f t="shared" si="48"/>
        <v>VSB 53 </v>
      </c>
      <c r="B577" s="5" t="str">
        <f t="shared" si="49"/>
        <v>II</v>
      </c>
      <c r="C577" s="26">
        <f t="shared" si="50"/>
        <v>55814.9666</v>
      </c>
      <c r="D577" s="29" t="str">
        <f t="shared" si="51"/>
        <v>vis</v>
      </c>
      <c r="E577" s="90">
        <f>VLOOKUP(C577,Active!C$21:E$967,3,FALSE)</f>
        <v>31269.463233865234</v>
      </c>
      <c r="F577" s="5" t="s">
        <v>237</v>
      </c>
      <c r="G577" s="29" t="str">
        <f t="shared" si="52"/>
        <v>55814.9666</v>
      </c>
      <c r="H577" s="26">
        <f t="shared" si="53"/>
        <v>31269.5</v>
      </c>
      <c r="I577" s="91" t="s">
        <v>1841</v>
      </c>
      <c r="J577" s="92" t="s">
        <v>1842</v>
      </c>
      <c r="K577" s="91" t="s">
        <v>1843</v>
      </c>
      <c r="L577" s="91" t="s">
        <v>1844</v>
      </c>
      <c r="M577" s="92" t="s">
        <v>1327</v>
      </c>
      <c r="N577" s="92" t="s">
        <v>1748</v>
      </c>
      <c r="O577" s="93" t="s">
        <v>1749</v>
      </c>
      <c r="P577" s="94" t="s">
        <v>1845</v>
      </c>
    </row>
    <row r="578" spans="1:16" ht="13.5" thickBot="1" x14ac:dyDescent="0.25">
      <c r="A578" s="26" t="str">
        <f t="shared" si="48"/>
        <v> JAAVSO 41;122 </v>
      </c>
      <c r="B578" s="5" t="str">
        <f t="shared" si="49"/>
        <v>I</v>
      </c>
      <c r="C578" s="26">
        <f t="shared" si="50"/>
        <v>55839.629399999998</v>
      </c>
      <c r="D578" s="29" t="str">
        <f t="shared" si="51"/>
        <v>vis</v>
      </c>
      <c r="E578" s="90">
        <f>VLOOKUP(C578,Active!C$21:E$967,3,FALSE)</f>
        <v>31300.952512766005</v>
      </c>
      <c r="F578" s="5" t="s">
        <v>237</v>
      </c>
      <c r="G578" s="29" t="str">
        <f t="shared" si="52"/>
        <v>55839.6294</v>
      </c>
      <c r="H578" s="26">
        <f t="shared" si="53"/>
        <v>31301</v>
      </c>
      <c r="I578" s="91" t="s">
        <v>1846</v>
      </c>
      <c r="J578" s="92" t="s">
        <v>1847</v>
      </c>
      <c r="K578" s="91" t="s">
        <v>1848</v>
      </c>
      <c r="L578" s="91" t="s">
        <v>1805</v>
      </c>
      <c r="M578" s="92" t="s">
        <v>1327</v>
      </c>
      <c r="N578" s="92" t="s">
        <v>237</v>
      </c>
      <c r="O578" s="93" t="s">
        <v>1849</v>
      </c>
      <c r="P578" s="93" t="s">
        <v>1850</v>
      </c>
    </row>
    <row r="579" spans="1:16" ht="13.5" thickBot="1" x14ac:dyDescent="0.25">
      <c r="A579" s="26" t="str">
        <f t="shared" si="48"/>
        <v> JAAVSO 41;122 </v>
      </c>
      <c r="B579" s="5" t="str">
        <f t="shared" si="49"/>
        <v>I</v>
      </c>
      <c r="C579" s="26">
        <f t="shared" si="50"/>
        <v>56189.725599999998</v>
      </c>
      <c r="D579" s="29" t="str">
        <f t="shared" si="51"/>
        <v>vis</v>
      </c>
      <c r="E579" s="90">
        <f>VLOOKUP(C579,Active!C$21:E$967,3,FALSE)</f>
        <v>31747.952727011791</v>
      </c>
      <c r="F579" s="5" t="s">
        <v>237</v>
      </c>
      <c r="G579" s="29" t="str">
        <f t="shared" si="52"/>
        <v>56189.7256</v>
      </c>
      <c r="H579" s="26">
        <f t="shared" si="53"/>
        <v>31748</v>
      </c>
      <c r="I579" s="91" t="s">
        <v>1857</v>
      </c>
      <c r="J579" s="92" t="s">
        <v>1858</v>
      </c>
      <c r="K579" s="91" t="s">
        <v>1859</v>
      </c>
      <c r="L579" s="91" t="s">
        <v>1860</v>
      </c>
      <c r="M579" s="92" t="s">
        <v>1327</v>
      </c>
      <c r="N579" s="92" t="s">
        <v>237</v>
      </c>
      <c r="O579" s="93" t="s">
        <v>1512</v>
      </c>
      <c r="P579" s="93" t="s">
        <v>1850</v>
      </c>
    </row>
    <row r="580" spans="1:16" ht="13.5" thickBot="1" x14ac:dyDescent="0.25">
      <c r="A580" s="26" t="str">
        <f t="shared" si="48"/>
        <v>OEJV 0162 </v>
      </c>
      <c r="B580" s="5" t="str">
        <f t="shared" si="49"/>
        <v>I</v>
      </c>
      <c r="C580" s="26">
        <f t="shared" si="50"/>
        <v>56479.514999999999</v>
      </c>
      <c r="D580" s="29" t="str">
        <f t="shared" si="51"/>
        <v>vis</v>
      </c>
      <c r="E580" s="90">
        <f>VLOOKUP(C580,Active!C$21:E$967,3,FALSE)</f>
        <v>32117.953669284681</v>
      </c>
      <c r="F580" s="5" t="s">
        <v>237</v>
      </c>
      <c r="G580" s="29" t="str">
        <f t="shared" si="52"/>
        <v>56479.515</v>
      </c>
      <c r="H580" s="26">
        <f t="shared" si="53"/>
        <v>32118</v>
      </c>
      <c r="I580" s="91" t="s">
        <v>1869</v>
      </c>
      <c r="J580" s="92" t="s">
        <v>1870</v>
      </c>
      <c r="K580" s="91" t="s">
        <v>1871</v>
      </c>
      <c r="L580" s="91" t="s">
        <v>300</v>
      </c>
      <c r="M580" s="92" t="s">
        <v>1327</v>
      </c>
      <c r="N580" s="92" t="s">
        <v>1334</v>
      </c>
      <c r="O580" s="93" t="s">
        <v>925</v>
      </c>
      <c r="P580" s="94" t="s">
        <v>1872</v>
      </c>
    </row>
    <row r="581" spans="1:16" ht="13.5" thickBot="1" x14ac:dyDescent="0.25">
      <c r="A581" s="26" t="str">
        <f t="shared" si="48"/>
        <v>VSB 56 </v>
      </c>
      <c r="B581" s="5" t="str">
        <f t="shared" si="49"/>
        <v>II</v>
      </c>
      <c r="C581" s="26">
        <f t="shared" si="50"/>
        <v>56519.068299999999</v>
      </c>
      <c r="D581" s="29" t="str">
        <f t="shared" si="51"/>
        <v>vis</v>
      </c>
      <c r="E581" s="90">
        <f>VLOOKUP(C581,Active!C$21:E$967,3,FALSE)</f>
        <v>32168.455027408902</v>
      </c>
      <c r="F581" s="5" t="s">
        <v>237</v>
      </c>
      <c r="G581" s="29" t="str">
        <f t="shared" si="52"/>
        <v>56519.0683</v>
      </c>
      <c r="H581" s="26">
        <f t="shared" si="53"/>
        <v>32168.5</v>
      </c>
      <c r="I581" s="91" t="s">
        <v>8</v>
      </c>
      <c r="J581" s="92" t="s">
        <v>9</v>
      </c>
      <c r="K581" s="91">
        <v>32168.5</v>
      </c>
      <c r="L581" s="91" t="s">
        <v>10</v>
      </c>
      <c r="M581" s="92" t="s">
        <v>1327</v>
      </c>
      <c r="N581" s="92" t="s">
        <v>1778</v>
      </c>
      <c r="O581" s="93" t="s">
        <v>1749</v>
      </c>
      <c r="P581" s="94" t="s">
        <v>11</v>
      </c>
    </row>
    <row r="582" spans="1:16" ht="13.5" thickBot="1" x14ac:dyDescent="0.25">
      <c r="A582" s="26" t="str">
        <f t="shared" si="48"/>
        <v>VSB 56 </v>
      </c>
      <c r="B582" s="5" t="str">
        <f t="shared" si="49"/>
        <v>II</v>
      </c>
      <c r="C582" s="26">
        <f t="shared" si="50"/>
        <v>56522.9856</v>
      </c>
      <c r="D582" s="29" t="str">
        <f t="shared" si="51"/>
        <v>vis</v>
      </c>
      <c r="E582" s="90">
        <f>VLOOKUP(C582,Active!C$21:E$967,3,FALSE)</f>
        <v>32173.456606801265</v>
      </c>
      <c r="F582" s="5" t="s">
        <v>237</v>
      </c>
      <c r="G582" s="29" t="str">
        <f t="shared" si="52"/>
        <v>56522.9856</v>
      </c>
      <c r="H582" s="26">
        <f t="shared" si="53"/>
        <v>32173.5</v>
      </c>
      <c r="I582" s="91" t="s">
        <v>22</v>
      </c>
      <c r="J582" s="92" t="s">
        <v>23</v>
      </c>
      <c r="K582" s="91">
        <v>32173.5</v>
      </c>
      <c r="L582" s="91" t="s">
        <v>24</v>
      </c>
      <c r="M582" s="92" t="s">
        <v>1327</v>
      </c>
      <c r="N582" s="92" t="s">
        <v>1778</v>
      </c>
      <c r="O582" s="93" t="s">
        <v>1749</v>
      </c>
      <c r="P582" s="94" t="s">
        <v>11</v>
      </c>
    </row>
    <row r="583" spans="1:16" ht="13.5" thickBot="1" x14ac:dyDescent="0.25">
      <c r="A583" s="26" t="str">
        <f t="shared" si="48"/>
        <v>VSB 59 </v>
      </c>
      <c r="B583" s="5" t="str">
        <f t="shared" si="49"/>
        <v>II</v>
      </c>
      <c r="C583" s="26">
        <f t="shared" si="50"/>
        <v>56891.099000000002</v>
      </c>
      <c r="D583" s="29" t="str">
        <f t="shared" si="51"/>
        <v>vis</v>
      </c>
      <c r="E583" s="90">
        <f>VLOOKUP(C583,Active!C$21:E$967,3,FALSE)</f>
        <v>32643.4610474857</v>
      </c>
      <c r="F583" s="5" t="s">
        <v>237</v>
      </c>
      <c r="G583" s="29" t="str">
        <f t="shared" si="52"/>
        <v>56891.099</v>
      </c>
      <c r="H583" s="26">
        <f t="shared" si="53"/>
        <v>32643.5</v>
      </c>
      <c r="I583" s="91" t="s">
        <v>30</v>
      </c>
      <c r="J583" s="92" t="s">
        <v>31</v>
      </c>
      <c r="K583" s="91">
        <v>32643.5</v>
      </c>
      <c r="L583" s="91" t="s">
        <v>1234</v>
      </c>
      <c r="M583" s="92" t="s">
        <v>1327</v>
      </c>
      <c r="N583" s="92" t="s">
        <v>123</v>
      </c>
      <c r="O583" s="93" t="s">
        <v>1749</v>
      </c>
      <c r="P583" s="94" t="s">
        <v>32</v>
      </c>
    </row>
    <row r="584" spans="1:16" ht="13.5" thickBot="1" x14ac:dyDescent="0.25">
      <c r="A584" s="26" t="str">
        <f t="shared" si="48"/>
        <v>VSB 59 </v>
      </c>
      <c r="B584" s="5" t="str">
        <f t="shared" si="49"/>
        <v>II</v>
      </c>
      <c r="C584" s="26">
        <f t="shared" si="50"/>
        <v>56891.099499999997</v>
      </c>
      <c r="D584" s="29" t="str">
        <f t="shared" si="51"/>
        <v>vis</v>
      </c>
      <c r="E584" s="90">
        <f>VLOOKUP(C584,Active!C$21:E$967,3,FALSE)</f>
        <v>32643.461685881961</v>
      </c>
      <c r="F584" s="5" t="s">
        <v>237</v>
      </c>
      <c r="G584" s="29" t="str">
        <f t="shared" si="52"/>
        <v>56891.0995</v>
      </c>
      <c r="H584" s="26">
        <f t="shared" si="53"/>
        <v>32643.5</v>
      </c>
      <c r="I584" s="91" t="s">
        <v>40</v>
      </c>
      <c r="J584" s="92" t="s">
        <v>41</v>
      </c>
      <c r="K584" s="91">
        <v>32643.5</v>
      </c>
      <c r="L584" s="91" t="s">
        <v>42</v>
      </c>
      <c r="M584" s="92" t="s">
        <v>1327</v>
      </c>
      <c r="N584" s="92" t="s">
        <v>1778</v>
      </c>
      <c r="O584" s="93" t="s">
        <v>1749</v>
      </c>
      <c r="P584" s="94" t="s">
        <v>32</v>
      </c>
    </row>
    <row r="585" spans="1:16" ht="13.5" thickBot="1" x14ac:dyDescent="0.25">
      <c r="A585" s="26" t="str">
        <f t="shared" si="48"/>
        <v>VSB 59 </v>
      </c>
      <c r="B585" s="5" t="str">
        <f t="shared" si="49"/>
        <v>II</v>
      </c>
      <c r="C585" s="26">
        <f t="shared" si="50"/>
        <v>56891.100400000003</v>
      </c>
      <c r="D585" s="29" t="str">
        <f t="shared" si="51"/>
        <v>vis</v>
      </c>
      <c r="E585" s="90">
        <f>VLOOKUP(C585,Active!C$21:E$967,3,FALSE)</f>
        <v>32643.462834995251</v>
      </c>
      <c r="F585" s="5" t="s">
        <v>237</v>
      </c>
      <c r="G585" s="29" t="str">
        <f t="shared" si="52"/>
        <v>56891.1004</v>
      </c>
      <c r="H585" s="26">
        <f t="shared" si="53"/>
        <v>32643.5</v>
      </c>
      <c r="I585" s="91" t="s">
        <v>43</v>
      </c>
      <c r="J585" s="92" t="s">
        <v>44</v>
      </c>
      <c r="K585" s="91">
        <v>32643.5</v>
      </c>
      <c r="L585" s="91" t="s">
        <v>1496</v>
      </c>
      <c r="M585" s="92" t="s">
        <v>1327</v>
      </c>
      <c r="N585" s="92" t="s">
        <v>237</v>
      </c>
      <c r="O585" s="93" t="s">
        <v>1749</v>
      </c>
      <c r="P585" s="94" t="s">
        <v>32</v>
      </c>
    </row>
    <row r="586" spans="1:16" ht="13.5" thickBot="1" x14ac:dyDescent="0.25">
      <c r="A586" s="26" t="str">
        <f t="shared" si="48"/>
        <v> JAAVSO 43-1 </v>
      </c>
      <c r="B586" s="5" t="str">
        <f t="shared" si="49"/>
        <v>II</v>
      </c>
      <c r="C586" s="26">
        <f t="shared" si="50"/>
        <v>56917.724600000001</v>
      </c>
      <c r="D586" s="29" t="str">
        <f t="shared" si="51"/>
        <v>vis</v>
      </c>
      <c r="E586" s="90">
        <f>VLOOKUP(C586,Active!C$21:E$967,3,FALSE)</f>
        <v>32677.45641477167</v>
      </c>
      <c r="F586" s="5" t="s">
        <v>237</v>
      </c>
      <c r="G586" s="29" t="str">
        <f t="shared" si="52"/>
        <v>56917.7246</v>
      </c>
      <c r="H586" s="26">
        <f t="shared" si="53"/>
        <v>32677.5</v>
      </c>
      <c r="I586" s="91" t="s">
        <v>45</v>
      </c>
      <c r="J586" s="92" t="s">
        <v>46</v>
      </c>
      <c r="K586" s="91">
        <v>32677.5</v>
      </c>
      <c r="L586" s="91" t="s">
        <v>1474</v>
      </c>
      <c r="M586" s="92" t="s">
        <v>1327</v>
      </c>
      <c r="N586" s="92" t="s">
        <v>237</v>
      </c>
      <c r="O586" s="93" t="s">
        <v>1512</v>
      </c>
      <c r="P586" s="93" t="s">
        <v>47</v>
      </c>
    </row>
    <row r="587" spans="1:16" x14ac:dyDescent="0.2">
      <c r="B587" s="5"/>
      <c r="F587" s="5"/>
    </row>
    <row r="588" spans="1:16" x14ac:dyDescent="0.2">
      <c r="B588" s="5"/>
      <c r="F588" s="5"/>
    </row>
    <row r="589" spans="1:16" x14ac:dyDescent="0.2">
      <c r="B589" s="5"/>
      <c r="F589" s="5"/>
    </row>
    <row r="590" spans="1:16" x14ac:dyDescent="0.2">
      <c r="B590" s="5"/>
      <c r="F590" s="5"/>
    </row>
    <row r="591" spans="1:16" x14ac:dyDescent="0.2">
      <c r="B591" s="5"/>
      <c r="F591" s="5"/>
    </row>
    <row r="592" spans="1:1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  <row r="840" spans="2:6" x14ac:dyDescent="0.2">
      <c r="B840" s="5"/>
      <c r="F840" s="5"/>
    </row>
    <row r="841" spans="2:6" x14ac:dyDescent="0.2">
      <c r="B841" s="5"/>
      <c r="F841" s="5"/>
    </row>
    <row r="842" spans="2:6" x14ac:dyDescent="0.2">
      <c r="B842" s="5"/>
      <c r="F842" s="5"/>
    </row>
    <row r="843" spans="2:6" x14ac:dyDescent="0.2">
      <c r="B843" s="5"/>
      <c r="F843" s="5"/>
    </row>
    <row r="844" spans="2:6" x14ac:dyDescent="0.2">
      <c r="B844" s="5"/>
      <c r="F844" s="5"/>
    </row>
    <row r="845" spans="2:6" x14ac:dyDescent="0.2">
      <c r="B845" s="5"/>
      <c r="F845" s="5"/>
    </row>
    <row r="846" spans="2:6" x14ac:dyDescent="0.2">
      <c r="B846" s="5"/>
      <c r="F846" s="5"/>
    </row>
    <row r="847" spans="2:6" x14ac:dyDescent="0.2">
      <c r="B847" s="5"/>
      <c r="F847" s="5"/>
    </row>
    <row r="848" spans="2:6" x14ac:dyDescent="0.2">
      <c r="B848" s="5"/>
      <c r="F848" s="5"/>
    </row>
    <row r="849" spans="2:6" x14ac:dyDescent="0.2">
      <c r="B849" s="5"/>
      <c r="F849" s="5"/>
    </row>
    <row r="850" spans="2:6" x14ac:dyDescent="0.2">
      <c r="B850" s="5"/>
      <c r="F850" s="5"/>
    </row>
    <row r="851" spans="2:6" x14ac:dyDescent="0.2">
      <c r="B851" s="5"/>
      <c r="F851" s="5"/>
    </row>
    <row r="852" spans="2:6" x14ac:dyDescent="0.2">
      <c r="B852" s="5"/>
      <c r="F852" s="5"/>
    </row>
    <row r="853" spans="2:6" x14ac:dyDescent="0.2">
      <c r="B853" s="5"/>
      <c r="F853" s="5"/>
    </row>
    <row r="854" spans="2:6" x14ac:dyDescent="0.2">
      <c r="B854" s="5"/>
      <c r="F854" s="5"/>
    </row>
    <row r="855" spans="2:6" x14ac:dyDescent="0.2">
      <c r="B855" s="5"/>
      <c r="F855" s="5"/>
    </row>
    <row r="856" spans="2:6" x14ac:dyDescent="0.2">
      <c r="B856" s="5"/>
      <c r="F856" s="5"/>
    </row>
    <row r="857" spans="2:6" x14ac:dyDescent="0.2">
      <c r="B857" s="5"/>
      <c r="F857" s="5"/>
    </row>
    <row r="858" spans="2:6" x14ac:dyDescent="0.2">
      <c r="B858" s="5"/>
      <c r="F858" s="5"/>
    </row>
    <row r="859" spans="2:6" x14ac:dyDescent="0.2">
      <c r="B859" s="5"/>
      <c r="F859" s="5"/>
    </row>
    <row r="860" spans="2:6" x14ac:dyDescent="0.2">
      <c r="B860" s="5"/>
      <c r="F860" s="5"/>
    </row>
    <row r="861" spans="2:6" x14ac:dyDescent="0.2">
      <c r="B861" s="5"/>
      <c r="F861" s="5"/>
    </row>
    <row r="862" spans="2:6" x14ac:dyDescent="0.2">
      <c r="B862" s="5"/>
      <c r="F862" s="5"/>
    </row>
    <row r="863" spans="2:6" x14ac:dyDescent="0.2">
      <c r="B863" s="5"/>
      <c r="F863" s="5"/>
    </row>
    <row r="864" spans="2:6" x14ac:dyDescent="0.2">
      <c r="B864" s="5"/>
      <c r="F864" s="5"/>
    </row>
    <row r="865" spans="2:6" x14ac:dyDescent="0.2">
      <c r="B865" s="5"/>
      <c r="F865" s="5"/>
    </row>
    <row r="866" spans="2:6" x14ac:dyDescent="0.2">
      <c r="B866" s="5"/>
      <c r="F866" s="5"/>
    </row>
    <row r="867" spans="2:6" x14ac:dyDescent="0.2">
      <c r="B867" s="5"/>
      <c r="F867" s="5"/>
    </row>
    <row r="868" spans="2:6" x14ac:dyDescent="0.2">
      <c r="B868" s="5"/>
      <c r="F868" s="5"/>
    </row>
    <row r="869" spans="2:6" x14ac:dyDescent="0.2">
      <c r="B869" s="5"/>
      <c r="F869" s="5"/>
    </row>
    <row r="870" spans="2:6" x14ac:dyDescent="0.2">
      <c r="B870" s="5"/>
      <c r="F870" s="5"/>
    </row>
    <row r="871" spans="2:6" x14ac:dyDescent="0.2">
      <c r="B871" s="5"/>
      <c r="F871" s="5"/>
    </row>
    <row r="872" spans="2:6" x14ac:dyDescent="0.2">
      <c r="B872" s="5"/>
      <c r="F872" s="5"/>
    </row>
    <row r="873" spans="2:6" x14ac:dyDescent="0.2">
      <c r="B873" s="5"/>
      <c r="F873" s="5"/>
    </row>
    <row r="874" spans="2:6" x14ac:dyDescent="0.2">
      <c r="B874" s="5"/>
      <c r="F874" s="5"/>
    </row>
    <row r="875" spans="2:6" x14ac:dyDescent="0.2">
      <c r="B875" s="5"/>
      <c r="F875" s="5"/>
    </row>
    <row r="876" spans="2:6" x14ac:dyDescent="0.2">
      <c r="B876" s="5"/>
      <c r="F876" s="5"/>
    </row>
    <row r="877" spans="2:6" x14ac:dyDescent="0.2">
      <c r="B877" s="5"/>
      <c r="F877" s="5"/>
    </row>
    <row r="878" spans="2:6" x14ac:dyDescent="0.2">
      <c r="B878" s="5"/>
      <c r="F878" s="5"/>
    </row>
    <row r="879" spans="2:6" x14ac:dyDescent="0.2">
      <c r="B879" s="5"/>
      <c r="F879" s="5"/>
    </row>
    <row r="880" spans="2:6" x14ac:dyDescent="0.2">
      <c r="B880" s="5"/>
      <c r="F880" s="5"/>
    </row>
    <row r="881" spans="2:6" x14ac:dyDescent="0.2">
      <c r="B881" s="5"/>
      <c r="F881" s="5"/>
    </row>
    <row r="882" spans="2:6" x14ac:dyDescent="0.2">
      <c r="B882" s="5"/>
      <c r="F882" s="5"/>
    </row>
    <row r="883" spans="2:6" x14ac:dyDescent="0.2">
      <c r="B883" s="5"/>
      <c r="F883" s="5"/>
    </row>
    <row r="884" spans="2:6" x14ac:dyDescent="0.2">
      <c r="B884" s="5"/>
      <c r="F884" s="5"/>
    </row>
    <row r="885" spans="2:6" x14ac:dyDescent="0.2">
      <c r="B885" s="5"/>
      <c r="F885" s="5"/>
    </row>
    <row r="886" spans="2:6" x14ac:dyDescent="0.2">
      <c r="B886" s="5"/>
      <c r="F886" s="5"/>
    </row>
    <row r="887" spans="2:6" x14ac:dyDescent="0.2">
      <c r="B887" s="5"/>
      <c r="F887" s="5"/>
    </row>
    <row r="888" spans="2:6" x14ac:dyDescent="0.2">
      <c r="B888" s="5"/>
      <c r="F888" s="5"/>
    </row>
    <row r="889" spans="2:6" x14ac:dyDescent="0.2">
      <c r="B889" s="5"/>
      <c r="F889" s="5"/>
    </row>
    <row r="890" spans="2:6" x14ac:dyDescent="0.2">
      <c r="B890" s="5"/>
      <c r="F890" s="5"/>
    </row>
    <row r="891" spans="2:6" x14ac:dyDescent="0.2">
      <c r="B891" s="5"/>
      <c r="F891" s="5"/>
    </row>
    <row r="892" spans="2:6" x14ac:dyDescent="0.2">
      <c r="B892" s="5"/>
      <c r="F892" s="5"/>
    </row>
    <row r="893" spans="2:6" x14ac:dyDescent="0.2">
      <c r="B893" s="5"/>
      <c r="F893" s="5"/>
    </row>
    <row r="894" spans="2:6" x14ac:dyDescent="0.2">
      <c r="B894" s="5"/>
      <c r="F894" s="5"/>
    </row>
    <row r="895" spans="2:6" x14ac:dyDescent="0.2">
      <c r="B895" s="5"/>
      <c r="F895" s="5"/>
    </row>
    <row r="896" spans="2:6" x14ac:dyDescent="0.2">
      <c r="B896" s="5"/>
      <c r="F896" s="5"/>
    </row>
    <row r="897" spans="2:6" x14ac:dyDescent="0.2">
      <c r="B897" s="5"/>
      <c r="F897" s="5"/>
    </row>
    <row r="898" spans="2:6" x14ac:dyDescent="0.2">
      <c r="B898" s="5"/>
      <c r="F898" s="5"/>
    </row>
    <row r="899" spans="2:6" x14ac:dyDescent="0.2">
      <c r="B899" s="5"/>
      <c r="F899" s="5"/>
    </row>
    <row r="900" spans="2:6" x14ac:dyDescent="0.2">
      <c r="B900" s="5"/>
      <c r="F900" s="5"/>
    </row>
    <row r="901" spans="2:6" x14ac:dyDescent="0.2">
      <c r="B901" s="5"/>
      <c r="F901" s="5"/>
    </row>
    <row r="902" spans="2:6" x14ac:dyDescent="0.2">
      <c r="B902" s="5"/>
      <c r="F902" s="5"/>
    </row>
    <row r="903" spans="2:6" x14ac:dyDescent="0.2">
      <c r="B903" s="5"/>
      <c r="F903" s="5"/>
    </row>
    <row r="904" spans="2:6" x14ac:dyDescent="0.2">
      <c r="B904" s="5"/>
      <c r="F904" s="5"/>
    </row>
    <row r="905" spans="2:6" x14ac:dyDescent="0.2">
      <c r="B905" s="5"/>
      <c r="F905" s="5"/>
    </row>
    <row r="906" spans="2:6" x14ac:dyDescent="0.2">
      <c r="B906" s="5"/>
      <c r="F906" s="5"/>
    </row>
    <row r="907" spans="2:6" x14ac:dyDescent="0.2">
      <c r="B907" s="5"/>
      <c r="F907" s="5"/>
    </row>
    <row r="908" spans="2:6" x14ac:dyDescent="0.2">
      <c r="B908" s="5"/>
      <c r="F908" s="5"/>
    </row>
    <row r="909" spans="2:6" x14ac:dyDescent="0.2">
      <c r="B909" s="5"/>
      <c r="F909" s="5"/>
    </row>
    <row r="910" spans="2:6" x14ac:dyDescent="0.2">
      <c r="B910" s="5"/>
      <c r="F910" s="5"/>
    </row>
    <row r="911" spans="2:6" x14ac:dyDescent="0.2">
      <c r="B911" s="5"/>
      <c r="F911" s="5"/>
    </row>
    <row r="912" spans="2:6" x14ac:dyDescent="0.2">
      <c r="B912" s="5"/>
      <c r="F912" s="5"/>
    </row>
    <row r="913" spans="2:6" x14ac:dyDescent="0.2">
      <c r="B913" s="5"/>
      <c r="F913" s="5"/>
    </row>
    <row r="914" spans="2:6" x14ac:dyDescent="0.2">
      <c r="B914" s="5"/>
      <c r="F914" s="5"/>
    </row>
    <row r="915" spans="2:6" x14ac:dyDescent="0.2">
      <c r="B915" s="5"/>
      <c r="F915" s="5"/>
    </row>
    <row r="916" spans="2:6" x14ac:dyDescent="0.2">
      <c r="B916" s="5"/>
      <c r="F916" s="5"/>
    </row>
    <row r="917" spans="2:6" x14ac:dyDescent="0.2">
      <c r="B917" s="5"/>
      <c r="F917" s="5"/>
    </row>
    <row r="918" spans="2:6" x14ac:dyDescent="0.2">
      <c r="B918" s="5"/>
      <c r="F918" s="5"/>
    </row>
    <row r="919" spans="2:6" x14ac:dyDescent="0.2">
      <c r="B919" s="5"/>
      <c r="F919" s="5"/>
    </row>
    <row r="920" spans="2:6" x14ac:dyDescent="0.2">
      <c r="B920" s="5"/>
      <c r="F920" s="5"/>
    </row>
    <row r="921" spans="2:6" x14ac:dyDescent="0.2">
      <c r="B921" s="5"/>
      <c r="F921" s="5"/>
    </row>
    <row r="922" spans="2:6" x14ac:dyDescent="0.2">
      <c r="B922" s="5"/>
      <c r="F922" s="5"/>
    </row>
    <row r="923" spans="2:6" x14ac:dyDescent="0.2">
      <c r="B923" s="5"/>
      <c r="F923" s="5"/>
    </row>
    <row r="924" spans="2:6" x14ac:dyDescent="0.2">
      <c r="B924" s="5"/>
      <c r="F924" s="5"/>
    </row>
    <row r="925" spans="2:6" x14ac:dyDescent="0.2">
      <c r="B925" s="5"/>
      <c r="F925" s="5"/>
    </row>
    <row r="926" spans="2:6" x14ac:dyDescent="0.2">
      <c r="B926" s="5"/>
      <c r="F926" s="5"/>
    </row>
    <row r="927" spans="2:6" x14ac:dyDescent="0.2">
      <c r="B927" s="5"/>
      <c r="F927" s="5"/>
    </row>
    <row r="928" spans="2:6" x14ac:dyDescent="0.2">
      <c r="B928" s="5"/>
      <c r="F928" s="5"/>
    </row>
    <row r="929" spans="2:6" x14ac:dyDescent="0.2">
      <c r="B929" s="5"/>
      <c r="F929" s="5"/>
    </row>
    <row r="930" spans="2:6" x14ac:dyDescent="0.2">
      <c r="B930" s="5"/>
      <c r="F930" s="5"/>
    </row>
    <row r="931" spans="2:6" x14ac:dyDescent="0.2">
      <c r="B931" s="5"/>
      <c r="F931" s="5"/>
    </row>
    <row r="932" spans="2:6" x14ac:dyDescent="0.2">
      <c r="B932" s="5"/>
      <c r="F932" s="5"/>
    </row>
    <row r="933" spans="2:6" x14ac:dyDescent="0.2">
      <c r="B933" s="5"/>
      <c r="F933" s="5"/>
    </row>
    <row r="934" spans="2:6" x14ac:dyDescent="0.2">
      <c r="B934" s="5"/>
      <c r="F934" s="5"/>
    </row>
    <row r="935" spans="2:6" x14ac:dyDescent="0.2">
      <c r="B935" s="5"/>
      <c r="F935" s="5"/>
    </row>
    <row r="936" spans="2:6" x14ac:dyDescent="0.2">
      <c r="B936" s="5"/>
      <c r="F936" s="5"/>
    </row>
    <row r="937" spans="2:6" x14ac:dyDescent="0.2">
      <c r="B937" s="5"/>
      <c r="F937" s="5"/>
    </row>
    <row r="938" spans="2:6" x14ac:dyDescent="0.2">
      <c r="B938" s="5"/>
      <c r="F938" s="5"/>
    </row>
    <row r="939" spans="2:6" x14ac:dyDescent="0.2">
      <c r="B939" s="5"/>
      <c r="F939" s="5"/>
    </row>
    <row r="940" spans="2:6" x14ac:dyDescent="0.2">
      <c r="B940" s="5"/>
      <c r="F940" s="5"/>
    </row>
    <row r="941" spans="2:6" x14ac:dyDescent="0.2">
      <c r="B941" s="5"/>
      <c r="F941" s="5"/>
    </row>
    <row r="942" spans="2:6" x14ac:dyDescent="0.2">
      <c r="B942" s="5"/>
      <c r="F942" s="5"/>
    </row>
    <row r="943" spans="2:6" x14ac:dyDescent="0.2">
      <c r="B943" s="5"/>
      <c r="F943" s="5"/>
    </row>
    <row r="944" spans="2:6" x14ac:dyDescent="0.2">
      <c r="B944" s="5"/>
      <c r="F944" s="5"/>
    </row>
    <row r="945" spans="2:6" x14ac:dyDescent="0.2">
      <c r="B945" s="5"/>
      <c r="F945" s="5"/>
    </row>
    <row r="946" spans="2:6" x14ac:dyDescent="0.2">
      <c r="B946" s="5"/>
      <c r="F946" s="5"/>
    </row>
    <row r="947" spans="2:6" x14ac:dyDescent="0.2">
      <c r="B947" s="5"/>
      <c r="F947" s="5"/>
    </row>
    <row r="948" spans="2:6" x14ac:dyDescent="0.2">
      <c r="B948" s="5"/>
      <c r="F948" s="5"/>
    </row>
    <row r="949" spans="2:6" x14ac:dyDescent="0.2">
      <c r="B949" s="5"/>
      <c r="F949" s="5"/>
    </row>
    <row r="950" spans="2:6" x14ac:dyDescent="0.2">
      <c r="B950" s="5"/>
      <c r="F950" s="5"/>
    </row>
    <row r="951" spans="2:6" x14ac:dyDescent="0.2">
      <c r="B951" s="5"/>
      <c r="F951" s="5"/>
    </row>
    <row r="952" spans="2:6" x14ac:dyDescent="0.2">
      <c r="B952" s="5"/>
      <c r="F952" s="5"/>
    </row>
    <row r="953" spans="2:6" x14ac:dyDescent="0.2">
      <c r="B953" s="5"/>
      <c r="F953" s="5"/>
    </row>
    <row r="954" spans="2:6" x14ac:dyDescent="0.2">
      <c r="B954" s="5"/>
      <c r="F954" s="5"/>
    </row>
    <row r="955" spans="2:6" x14ac:dyDescent="0.2">
      <c r="B955" s="5"/>
      <c r="F955" s="5"/>
    </row>
    <row r="956" spans="2:6" x14ac:dyDescent="0.2">
      <c r="B956" s="5"/>
      <c r="F956" s="5"/>
    </row>
    <row r="957" spans="2:6" x14ac:dyDescent="0.2">
      <c r="B957" s="5"/>
      <c r="F957" s="5"/>
    </row>
    <row r="958" spans="2:6" x14ac:dyDescent="0.2">
      <c r="B958" s="5"/>
      <c r="F958" s="5"/>
    </row>
    <row r="959" spans="2:6" x14ac:dyDescent="0.2">
      <c r="B959" s="5"/>
      <c r="F959" s="5"/>
    </row>
    <row r="960" spans="2:6" x14ac:dyDescent="0.2">
      <c r="B960" s="5"/>
      <c r="F960" s="5"/>
    </row>
    <row r="961" spans="2:6" x14ac:dyDescent="0.2">
      <c r="B961" s="5"/>
      <c r="F961" s="5"/>
    </row>
    <row r="962" spans="2:6" x14ac:dyDescent="0.2">
      <c r="B962" s="5"/>
      <c r="F962" s="5"/>
    </row>
    <row r="963" spans="2:6" x14ac:dyDescent="0.2">
      <c r="B963" s="5"/>
      <c r="F963" s="5"/>
    </row>
    <row r="964" spans="2:6" x14ac:dyDescent="0.2">
      <c r="B964" s="5"/>
      <c r="F964" s="5"/>
    </row>
    <row r="965" spans="2:6" x14ac:dyDescent="0.2">
      <c r="B965" s="5"/>
      <c r="F965" s="5"/>
    </row>
    <row r="966" spans="2:6" x14ac:dyDescent="0.2">
      <c r="B966" s="5"/>
      <c r="F966" s="5"/>
    </row>
    <row r="967" spans="2:6" x14ac:dyDescent="0.2">
      <c r="B967" s="5"/>
      <c r="F967" s="5"/>
    </row>
    <row r="968" spans="2:6" x14ac:dyDescent="0.2">
      <c r="B968" s="5"/>
      <c r="F968" s="5"/>
    </row>
    <row r="969" spans="2:6" x14ac:dyDescent="0.2">
      <c r="B969" s="5"/>
      <c r="F969" s="5"/>
    </row>
    <row r="970" spans="2:6" x14ac:dyDescent="0.2">
      <c r="B970" s="5"/>
      <c r="F970" s="5"/>
    </row>
    <row r="971" spans="2:6" x14ac:dyDescent="0.2">
      <c r="B971" s="5"/>
      <c r="F971" s="5"/>
    </row>
    <row r="972" spans="2:6" x14ac:dyDescent="0.2">
      <c r="B972" s="5"/>
      <c r="F972" s="5"/>
    </row>
    <row r="973" spans="2:6" x14ac:dyDescent="0.2">
      <c r="B973" s="5"/>
      <c r="F973" s="5"/>
    </row>
    <row r="974" spans="2:6" x14ac:dyDescent="0.2">
      <c r="B974" s="5"/>
      <c r="F974" s="5"/>
    </row>
    <row r="975" spans="2:6" x14ac:dyDescent="0.2">
      <c r="B975" s="5"/>
      <c r="F975" s="5"/>
    </row>
    <row r="976" spans="2:6" x14ac:dyDescent="0.2">
      <c r="B976" s="5"/>
      <c r="F976" s="5"/>
    </row>
    <row r="977" spans="2:6" x14ac:dyDescent="0.2">
      <c r="B977" s="5"/>
      <c r="F977" s="5"/>
    </row>
    <row r="978" spans="2:6" x14ac:dyDescent="0.2">
      <c r="B978" s="5"/>
      <c r="F978" s="5"/>
    </row>
    <row r="979" spans="2:6" x14ac:dyDescent="0.2">
      <c r="B979" s="5"/>
      <c r="F979" s="5"/>
    </row>
    <row r="980" spans="2:6" x14ac:dyDescent="0.2">
      <c r="B980" s="5"/>
      <c r="F980" s="5"/>
    </row>
    <row r="981" spans="2:6" x14ac:dyDescent="0.2">
      <c r="B981" s="5"/>
      <c r="F981" s="5"/>
    </row>
    <row r="982" spans="2:6" x14ac:dyDescent="0.2">
      <c r="B982" s="5"/>
      <c r="F982" s="5"/>
    </row>
    <row r="983" spans="2:6" x14ac:dyDescent="0.2">
      <c r="B983" s="5"/>
      <c r="F983" s="5"/>
    </row>
    <row r="984" spans="2:6" x14ac:dyDescent="0.2">
      <c r="B984" s="5"/>
      <c r="F984" s="5"/>
    </row>
    <row r="985" spans="2:6" x14ac:dyDescent="0.2">
      <c r="B985" s="5"/>
      <c r="F985" s="5"/>
    </row>
    <row r="986" spans="2:6" x14ac:dyDescent="0.2">
      <c r="B986" s="5"/>
      <c r="F986" s="5"/>
    </row>
    <row r="987" spans="2:6" x14ac:dyDescent="0.2">
      <c r="B987" s="5"/>
      <c r="F987" s="5"/>
    </row>
    <row r="988" spans="2:6" x14ac:dyDescent="0.2">
      <c r="B988" s="5"/>
      <c r="F988" s="5"/>
    </row>
    <row r="989" spans="2:6" x14ac:dyDescent="0.2">
      <c r="B989" s="5"/>
      <c r="F989" s="5"/>
    </row>
    <row r="990" spans="2:6" x14ac:dyDescent="0.2">
      <c r="B990" s="5"/>
      <c r="F990" s="5"/>
    </row>
    <row r="991" spans="2:6" x14ac:dyDescent="0.2">
      <c r="B991" s="5"/>
      <c r="F991" s="5"/>
    </row>
    <row r="992" spans="2:6" x14ac:dyDescent="0.2">
      <c r="B992" s="5"/>
      <c r="F992" s="5"/>
    </row>
    <row r="993" spans="2:6" x14ac:dyDescent="0.2">
      <c r="B993" s="5"/>
      <c r="F993" s="5"/>
    </row>
    <row r="994" spans="2:6" x14ac:dyDescent="0.2">
      <c r="B994" s="5"/>
      <c r="F994" s="5"/>
    </row>
    <row r="995" spans="2:6" x14ac:dyDescent="0.2">
      <c r="B995" s="5"/>
      <c r="F995" s="5"/>
    </row>
    <row r="996" spans="2:6" x14ac:dyDescent="0.2">
      <c r="B996" s="5"/>
      <c r="F996" s="5"/>
    </row>
    <row r="997" spans="2:6" x14ac:dyDescent="0.2">
      <c r="B997" s="5"/>
      <c r="F997" s="5"/>
    </row>
    <row r="998" spans="2:6" x14ac:dyDescent="0.2">
      <c r="B998" s="5"/>
      <c r="F998" s="5"/>
    </row>
    <row r="999" spans="2:6" x14ac:dyDescent="0.2">
      <c r="B999" s="5"/>
      <c r="F999" s="5"/>
    </row>
    <row r="1000" spans="2:6" x14ac:dyDescent="0.2">
      <c r="B1000" s="5"/>
      <c r="F1000" s="5"/>
    </row>
    <row r="1001" spans="2:6" x14ac:dyDescent="0.2">
      <c r="B1001" s="5"/>
      <c r="F1001" s="5"/>
    </row>
    <row r="1002" spans="2:6" x14ac:dyDescent="0.2">
      <c r="B1002" s="5"/>
      <c r="F1002" s="5"/>
    </row>
    <row r="1003" spans="2:6" x14ac:dyDescent="0.2">
      <c r="B1003" s="5"/>
      <c r="F1003" s="5"/>
    </row>
    <row r="1004" spans="2:6" x14ac:dyDescent="0.2">
      <c r="B1004" s="5"/>
      <c r="F1004" s="5"/>
    </row>
    <row r="1005" spans="2:6" x14ac:dyDescent="0.2">
      <c r="B1005" s="5"/>
      <c r="F1005" s="5"/>
    </row>
    <row r="1006" spans="2:6" x14ac:dyDescent="0.2">
      <c r="B1006" s="5"/>
      <c r="F1006" s="5"/>
    </row>
    <row r="1007" spans="2:6" x14ac:dyDescent="0.2">
      <c r="B1007" s="5"/>
      <c r="F1007" s="5"/>
    </row>
    <row r="1008" spans="2:6" x14ac:dyDescent="0.2">
      <c r="B1008" s="5"/>
      <c r="F1008" s="5"/>
    </row>
    <row r="1009" spans="2:6" x14ac:dyDescent="0.2">
      <c r="B1009" s="5"/>
      <c r="F1009" s="5"/>
    </row>
    <row r="1010" spans="2:6" x14ac:dyDescent="0.2">
      <c r="B1010" s="5"/>
      <c r="F1010" s="5"/>
    </row>
    <row r="1011" spans="2:6" x14ac:dyDescent="0.2">
      <c r="B1011" s="5"/>
      <c r="F1011" s="5"/>
    </row>
    <row r="1012" spans="2:6" x14ac:dyDescent="0.2">
      <c r="B1012" s="5"/>
      <c r="F1012" s="5"/>
    </row>
    <row r="1013" spans="2:6" x14ac:dyDescent="0.2">
      <c r="B1013" s="5"/>
      <c r="F1013" s="5"/>
    </row>
    <row r="1014" spans="2:6" x14ac:dyDescent="0.2">
      <c r="B1014" s="5"/>
      <c r="F1014" s="5"/>
    </row>
    <row r="1015" spans="2:6" x14ac:dyDescent="0.2">
      <c r="B1015" s="5"/>
      <c r="F1015" s="5"/>
    </row>
    <row r="1016" spans="2:6" x14ac:dyDescent="0.2">
      <c r="B1016" s="5"/>
      <c r="F1016" s="5"/>
    </row>
    <row r="1017" spans="2:6" x14ac:dyDescent="0.2">
      <c r="B1017" s="5"/>
      <c r="F1017" s="5"/>
    </row>
    <row r="1018" spans="2:6" x14ac:dyDescent="0.2">
      <c r="B1018" s="5"/>
      <c r="F1018" s="5"/>
    </row>
    <row r="1019" spans="2:6" x14ac:dyDescent="0.2">
      <c r="B1019" s="5"/>
      <c r="F1019" s="5"/>
    </row>
    <row r="1020" spans="2:6" x14ac:dyDescent="0.2">
      <c r="B1020" s="5"/>
      <c r="F1020" s="5"/>
    </row>
    <row r="1021" spans="2:6" x14ac:dyDescent="0.2">
      <c r="B1021" s="5"/>
      <c r="F1021" s="5"/>
    </row>
    <row r="1022" spans="2:6" x14ac:dyDescent="0.2">
      <c r="B1022" s="5"/>
      <c r="F1022" s="5"/>
    </row>
    <row r="1023" spans="2:6" x14ac:dyDescent="0.2">
      <c r="B1023" s="5"/>
      <c r="F1023" s="5"/>
    </row>
    <row r="1024" spans="2:6" x14ac:dyDescent="0.2">
      <c r="B1024" s="5"/>
      <c r="F1024" s="5"/>
    </row>
    <row r="1025" spans="2:6" x14ac:dyDescent="0.2">
      <c r="B1025" s="5"/>
      <c r="F1025" s="5"/>
    </row>
    <row r="1026" spans="2:6" x14ac:dyDescent="0.2">
      <c r="B1026" s="5"/>
      <c r="F1026" s="5"/>
    </row>
    <row r="1027" spans="2:6" x14ac:dyDescent="0.2">
      <c r="B1027" s="5"/>
      <c r="F1027" s="5"/>
    </row>
    <row r="1028" spans="2:6" x14ac:dyDescent="0.2">
      <c r="B1028" s="5"/>
      <c r="F1028" s="5"/>
    </row>
    <row r="1029" spans="2:6" x14ac:dyDescent="0.2">
      <c r="B1029" s="5"/>
      <c r="F1029" s="5"/>
    </row>
    <row r="1030" spans="2:6" x14ac:dyDescent="0.2">
      <c r="B1030" s="5"/>
      <c r="F1030" s="5"/>
    </row>
    <row r="1031" spans="2:6" x14ac:dyDescent="0.2">
      <c r="B1031" s="5"/>
      <c r="F1031" s="5"/>
    </row>
    <row r="1032" spans="2:6" x14ac:dyDescent="0.2">
      <c r="B1032" s="5"/>
      <c r="F1032" s="5"/>
    </row>
    <row r="1033" spans="2:6" x14ac:dyDescent="0.2">
      <c r="B1033" s="5"/>
      <c r="F1033" s="5"/>
    </row>
    <row r="1034" spans="2:6" x14ac:dyDescent="0.2">
      <c r="B1034" s="5"/>
      <c r="F1034" s="5"/>
    </row>
    <row r="1035" spans="2:6" x14ac:dyDescent="0.2">
      <c r="B1035" s="5"/>
      <c r="F1035" s="5"/>
    </row>
    <row r="1036" spans="2:6" x14ac:dyDescent="0.2">
      <c r="B1036" s="5"/>
      <c r="F1036" s="5"/>
    </row>
    <row r="1037" spans="2:6" x14ac:dyDescent="0.2">
      <c r="B1037" s="5"/>
      <c r="F1037" s="5"/>
    </row>
    <row r="1038" spans="2:6" x14ac:dyDescent="0.2">
      <c r="B1038" s="5"/>
      <c r="F1038" s="5"/>
    </row>
    <row r="1039" spans="2:6" x14ac:dyDescent="0.2">
      <c r="B1039" s="5"/>
      <c r="F1039" s="5"/>
    </row>
    <row r="1040" spans="2:6" x14ac:dyDescent="0.2">
      <c r="B1040" s="5"/>
      <c r="F1040" s="5"/>
    </row>
    <row r="1041" spans="2:6" x14ac:dyDescent="0.2">
      <c r="B1041" s="5"/>
      <c r="F1041" s="5"/>
    </row>
    <row r="1042" spans="2:6" x14ac:dyDescent="0.2">
      <c r="B1042" s="5"/>
      <c r="F1042" s="5"/>
    </row>
    <row r="1043" spans="2:6" x14ac:dyDescent="0.2">
      <c r="B1043" s="5"/>
      <c r="F1043" s="5"/>
    </row>
    <row r="1044" spans="2:6" x14ac:dyDescent="0.2">
      <c r="B1044" s="5"/>
      <c r="F1044" s="5"/>
    </row>
    <row r="1045" spans="2:6" x14ac:dyDescent="0.2">
      <c r="B1045" s="5"/>
      <c r="F1045" s="5"/>
    </row>
    <row r="1046" spans="2:6" x14ac:dyDescent="0.2">
      <c r="B1046" s="5"/>
      <c r="F1046" s="5"/>
    </row>
    <row r="1047" spans="2:6" x14ac:dyDescent="0.2">
      <c r="B1047" s="5"/>
      <c r="F1047" s="5"/>
    </row>
    <row r="1048" spans="2:6" x14ac:dyDescent="0.2">
      <c r="B1048" s="5"/>
      <c r="F1048" s="5"/>
    </row>
    <row r="1049" spans="2:6" x14ac:dyDescent="0.2">
      <c r="B1049" s="5"/>
      <c r="F1049" s="5"/>
    </row>
    <row r="1050" spans="2:6" x14ac:dyDescent="0.2">
      <c r="B1050" s="5"/>
      <c r="F1050" s="5"/>
    </row>
    <row r="1051" spans="2:6" x14ac:dyDescent="0.2">
      <c r="B1051" s="5"/>
      <c r="F1051" s="5"/>
    </row>
    <row r="1052" spans="2:6" x14ac:dyDescent="0.2">
      <c r="B1052" s="5"/>
      <c r="F1052" s="5"/>
    </row>
    <row r="1053" spans="2:6" x14ac:dyDescent="0.2">
      <c r="B1053" s="5"/>
      <c r="F1053" s="5"/>
    </row>
    <row r="1054" spans="2:6" x14ac:dyDescent="0.2">
      <c r="B1054" s="5"/>
      <c r="F1054" s="5"/>
    </row>
    <row r="1055" spans="2:6" x14ac:dyDescent="0.2">
      <c r="B1055" s="5"/>
      <c r="F1055" s="5"/>
    </row>
    <row r="1056" spans="2:6" x14ac:dyDescent="0.2">
      <c r="B1056" s="5"/>
      <c r="F1056" s="5"/>
    </row>
    <row r="1057" spans="2:6" x14ac:dyDescent="0.2">
      <c r="B1057" s="5"/>
      <c r="F1057" s="5"/>
    </row>
    <row r="1058" spans="2:6" x14ac:dyDescent="0.2">
      <c r="B1058" s="5"/>
      <c r="F1058" s="5"/>
    </row>
    <row r="1059" spans="2:6" x14ac:dyDescent="0.2">
      <c r="B1059" s="5"/>
      <c r="F1059" s="5"/>
    </row>
    <row r="1060" spans="2:6" x14ac:dyDescent="0.2">
      <c r="B1060" s="5"/>
      <c r="F1060" s="5"/>
    </row>
    <row r="1061" spans="2:6" x14ac:dyDescent="0.2">
      <c r="B1061" s="5"/>
      <c r="F1061" s="5"/>
    </row>
    <row r="1062" spans="2:6" x14ac:dyDescent="0.2">
      <c r="B1062" s="5"/>
      <c r="F1062" s="5"/>
    </row>
    <row r="1063" spans="2:6" x14ac:dyDescent="0.2">
      <c r="B1063" s="5"/>
      <c r="F1063" s="5"/>
    </row>
    <row r="1064" spans="2:6" x14ac:dyDescent="0.2">
      <c r="B1064" s="5"/>
      <c r="F1064" s="5"/>
    </row>
    <row r="1065" spans="2:6" x14ac:dyDescent="0.2">
      <c r="B1065" s="5"/>
      <c r="F1065" s="5"/>
    </row>
    <row r="1066" spans="2:6" x14ac:dyDescent="0.2">
      <c r="B1066" s="5"/>
      <c r="F1066" s="5"/>
    </row>
    <row r="1067" spans="2:6" x14ac:dyDescent="0.2">
      <c r="B1067" s="5"/>
      <c r="F1067" s="5"/>
    </row>
    <row r="1068" spans="2:6" x14ac:dyDescent="0.2">
      <c r="B1068" s="5"/>
      <c r="F1068" s="5"/>
    </row>
    <row r="1069" spans="2:6" x14ac:dyDescent="0.2">
      <c r="B1069" s="5"/>
      <c r="F1069" s="5"/>
    </row>
    <row r="1070" spans="2:6" x14ac:dyDescent="0.2">
      <c r="B1070" s="5"/>
      <c r="F1070" s="5"/>
    </row>
    <row r="1071" spans="2:6" x14ac:dyDescent="0.2">
      <c r="B1071" s="5"/>
      <c r="F1071" s="5"/>
    </row>
    <row r="1072" spans="2:6" x14ac:dyDescent="0.2">
      <c r="B1072" s="5"/>
      <c r="F1072" s="5"/>
    </row>
    <row r="1073" spans="2:6" x14ac:dyDescent="0.2">
      <c r="B1073" s="5"/>
      <c r="F1073" s="5"/>
    </row>
    <row r="1074" spans="2:6" x14ac:dyDescent="0.2">
      <c r="B1074" s="5"/>
      <c r="F1074" s="5"/>
    </row>
    <row r="1075" spans="2:6" x14ac:dyDescent="0.2">
      <c r="B1075" s="5"/>
      <c r="F1075" s="5"/>
    </row>
    <row r="1076" spans="2:6" x14ac:dyDescent="0.2">
      <c r="B1076" s="5"/>
      <c r="F1076" s="5"/>
    </row>
    <row r="1077" spans="2:6" x14ac:dyDescent="0.2">
      <c r="B1077" s="5"/>
      <c r="F1077" s="5"/>
    </row>
    <row r="1078" spans="2:6" x14ac:dyDescent="0.2">
      <c r="B1078" s="5"/>
      <c r="F1078" s="5"/>
    </row>
    <row r="1079" spans="2:6" x14ac:dyDescent="0.2">
      <c r="B1079" s="5"/>
      <c r="F1079" s="5"/>
    </row>
    <row r="1080" spans="2:6" x14ac:dyDescent="0.2">
      <c r="B1080" s="5"/>
      <c r="F1080" s="5"/>
    </row>
    <row r="1081" spans="2:6" x14ac:dyDescent="0.2">
      <c r="B1081" s="5"/>
      <c r="F1081" s="5"/>
    </row>
    <row r="1082" spans="2:6" x14ac:dyDescent="0.2">
      <c r="B1082" s="5"/>
      <c r="F1082" s="5"/>
    </row>
    <row r="1083" spans="2:6" x14ac:dyDescent="0.2">
      <c r="B1083" s="5"/>
      <c r="F1083" s="5"/>
    </row>
    <row r="1084" spans="2:6" x14ac:dyDescent="0.2">
      <c r="B1084" s="5"/>
      <c r="F1084" s="5"/>
    </row>
    <row r="1085" spans="2:6" x14ac:dyDescent="0.2">
      <c r="B1085" s="5"/>
      <c r="F1085" s="5"/>
    </row>
    <row r="1086" spans="2:6" x14ac:dyDescent="0.2">
      <c r="B1086" s="5"/>
      <c r="F1086" s="5"/>
    </row>
    <row r="1087" spans="2:6" x14ac:dyDescent="0.2">
      <c r="B1087" s="5"/>
      <c r="F1087" s="5"/>
    </row>
    <row r="1088" spans="2:6" x14ac:dyDescent="0.2">
      <c r="B1088" s="5"/>
      <c r="F1088" s="5"/>
    </row>
    <row r="1089" spans="2:6" x14ac:dyDescent="0.2">
      <c r="B1089" s="5"/>
      <c r="F1089" s="5"/>
    </row>
    <row r="1090" spans="2:6" x14ac:dyDescent="0.2">
      <c r="B1090" s="5"/>
      <c r="F1090" s="5"/>
    </row>
    <row r="1091" spans="2:6" x14ac:dyDescent="0.2">
      <c r="B1091" s="5"/>
      <c r="F1091" s="5"/>
    </row>
    <row r="1092" spans="2:6" x14ac:dyDescent="0.2">
      <c r="B1092" s="5"/>
      <c r="F1092" s="5"/>
    </row>
    <row r="1093" spans="2:6" x14ac:dyDescent="0.2">
      <c r="B1093" s="5"/>
      <c r="F1093" s="5"/>
    </row>
    <row r="1094" spans="2:6" x14ac:dyDescent="0.2">
      <c r="B1094" s="5"/>
      <c r="F1094" s="5"/>
    </row>
    <row r="1095" spans="2:6" x14ac:dyDescent="0.2">
      <c r="B1095" s="5"/>
      <c r="F1095" s="5"/>
    </row>
    <row r="1096" spans="2:6" x14ac:dyDescent="0.2">
      <c r="B1096" s="5"/>
      <c r="F1096" s="5"/>
    </row>
    <row r="1097" spans="2:6" x14ac:dyDescent="0.2">
      <c r="B1097" s="5"/>
      <c r="F1097" s="5"/>
    </row>
    <row r="1098" spans="2:6" x14ac:dyDescent="0.2">
      <c r="B1098" s="5"/>
      <c r="F1098" s="5"/>
    </row>
    <row r="1099" spans="2:6" x14ac:dyDescent="0.2">
      <c r="B1099" s="5"/>
      <c r="F1099" s="5"/>
    </row>
    <row r="1100" spans="2:6" x14ac:dyDescent="0.2">
      <c r="B1100" s="5"/>
      <c r="F1100" s="5"/>
    </row>
    <row r="1101" spans="2:6" x14ac:dyDescent="0.2">
      <c r="B1101" s="5"/>
      <c r="F1101" s="5"/>
    </row>
    <row r="1102" spans="2:6" x14ac:dyDescent="0.2">
      <c r="B1102" s="5"/>
      <c r="F1102" s="5"/>
    </row>
    <row r="1103" spans="2:6" x14ac:dyDescent="0.2">
      <c r="B1103" s="5"/>
      <c r="F1103" s="5"/>
    </row>
    <row r="1104" spans="2:6" x14ac:dyDescent="0.2">
      <c r="B1104" s="5"/>
      <c r="F1104" s="5"/>
    </row>
    <row r="1105" spans="2:6" x14ac:dyDescent="0.2">
      <c r="B1105" s="5"/>
      <c r="F1105" s="5"/>
    </row>
    <row r="1106" spans="2:6" x14ac:dyDescent="0.2">
      <c r="B1106" s="5"/>
      <c r="F1106" s="5"/>
    </row>
    <row r="1107" spans="2:6" x14ac:dyDescent="0.2">
      <c r="B1107" s="5"/>
      <c r="F1107" s="5"/>
    </row>
    <row r="1108" spans="2:6" x14ac:dyDescent="0.2">
      <c r="B1108" s="5"/>
      <c r="F1108" s="5"/>
    </row>
    <row r="1109" spans="2:6" x14ac:dyDescent="0.2">
      <c r="B1109" s="5"/>
      <c r="F1109" s="5"/>
    </row>
    <row r="1110" spans="2:6" x14ac:dyDescent="0.2">
      <c r="B1110" s="5"/>
      <c r="F1110" s="5"/>
    </row>
    <row r="1111" spans="2:6" x14ac:dyDescent="0.2">
      <c r="B1111" s="5"/>
      <c r="F1111" s="5"/>
    </row>
    <row r="1112" spans="2:6" x14ac:dyDescent="0.2">
      <c r="B1112" s="5"/>
      <c r="F1112" s="5"/>
    </row>
    <row r="1113" spans="2:6" x14ac:dyDescent="0.2">
      <c r="B1113" s="5"/>
      <c r="F1113" s="5"/>
    </row>
    <row r="1114" spans="2:6" x14ac:dyDescent="0.2">
      <c r="B1114" s="5"/>
      <c r="F1114" s="5"/>
    </row>
    <row r="1115" spans="2:6" x14ac:dyDescent="0.2">
      <c r="B1115" s="5"/>
      <c r="F1115" s="5"/>
    </row>
    <row r="1116" spans="2:6" x14ac:dyDescent="0.2">
      <c r="B1116" s="5"/>
      <c r="F1116" s="5"/>
    </row>
    <row r="1117" spans="2:6" x14ac:dyDescent="0.2">
      <c r="B1117" s="5"/>
      <c r="F1117" s="5"/>
    </row>
    <row r="1118" spans="2:6" x14ac:dyDescent="0.2">
      <c r="B1118" s="5"/>
      <c r="F1118" s="5"/>
    </row>
    <row r="1119" spans="2:6" x14ac:dyDescent="0.2">
      <c r="B1119" s="5"/>
      <c r="F1119" s="5"/>
    </row>
    <row r="1120" spans="2:6" x14ac:dyDescent="0.2">
      <c r="B1120" s="5"/>
      <c r="F1120" s="5"/>
    </row>
    <row r="1121" spans="2:6" x14ac:dyDescent="0.2">
      <c r="B1121" s="5"/>
      <c r="F1121" s="5"/>
    </row>
    <row r="1122" spans="2:6" x14ac:dyDescent="0.2">
      <c r="B1122" s="5"/>
      <c r="F1122" s="5"/>
    </row>
    <row r="1123" spans="2:6" x14ac:dyDescent="0.2">
      <c r="B1123" s="5"/>
      <c r="F1123" s="5"/>
    </row>
    <row r="1124" spans="2:6" x14ac:dyDescent="0.2">
      <c r="B1124" s="5"/>
      <c r="F1124" s="5"/>
    </row>
    <row r="1125" spans="2:6" x14ac:dyDescent="0.2">
      <c r="B1125" s="5"/>
      <c r="F1125" s="5"/>
    </row>
    <row r="1126" spans="2:6" x14ac:dyDescent="0.2">
      <c r="B1126" s="5"/>
      <c r="F1126" s="5"/>
    </row>
    <row r="1127" spans="2:6" x14ac:dyDescent="0.2">
      <c r="B1127" s="5"/>
      <c r="F1127" s="5"/>
    </row>
    <row r="1128" spans="2:6" x14ac:dyDescent="0.2">
      <c r="B1128" s="5"/>
      <c r="F1128" s="5"/>
    </row>
    <row r="1129" spans="2:6" x14ac:dyDescent="0.2">
      <c r="B1129" s="5"/>
      <c r="F1129" s="5"/>
    </row>
    <row r="1130" spans="2:6" x14ac:dyDescent="0.2">
      <c r="B1130" s="5"/>
      <c r="F1130" s="5"/>
    </row>
    <row r="1131" spans="2:6" x14ac:dyDescent="0.2">
      <c r="B1131" s="5"/>
      <c r="F1131" s="5"/>
    </row>
    <row r="1132" spans="2:6" x14ac:dyDescent="0.2">
      <c r="B1132" s="5"/>
      <c r="F1132" s="5"/>
    </row>
    <row r="1133" spans="2:6" x14ac:dyDescent="0.2">
      <c r="B1133" s="5"/>
      <c r="F1133" s="5"/>
    </row>
    <row r="1134" spans="2:6" x14ac:dyDescent="0.2">
      <c r="B1134" s="5"/>
      <c r="F1134" s="5"/>
    </row>
    <row r="1135" spans="2:6" x14ac:dyDescent="0.2">
      <c r="B1135" s="5"/>
      <c r="F1135" s="5"/>
    </row>
    <row r="1136" spans="2:6" x14ac:dyDescent="0.2">
      <c r="B1136" s="5"/>
      <c r="F1136" s="5"/>
    </row>
    <row r="1137" spans="2:6" x14ac:dyDescent="0.2">
      <c r="B1137" s="5"/>
      <c r="F1137" s="5"/>
    </row>
    <row r="1138" spans="2:6" x14ac:dyDescent="0.2">
      <c r="B1138" s="5"/>
      <c r="F1138" s="5"/>
    </row>
    <row r="1139" spans="2:6" x14ac:dyDescent="0.2">
      <c r="B1139" s="5"/>
      <c r="F1139" s="5"/>
    </row>
  </sheetData>
  <sheetProtection sheet="1"/>
  <phoneticPr fontId="23" type="noConversion"/>
  <hyperlinks>
    <hyperlink ref="P11" r:id="rId1" display="http://www.konkoly.hu/cgi-bin/IBVS?795" xr:uid="{00000000-0004-0000-0100-000000000000}"/>
    <hyperlink ref="P12" r:id="rId2" display="http://www.konkoly.hu/cgi-bin/IBVS?795" xr:uid="{00000000-0004-0000-0100-000001000000}"/>
    <hyperlink ref="P13" r:id="rId3" display="http://www.konkoly.hu/cgi-bin/IBVS?795" xr:uid="{00000000-0004-0000-0100-000002000000}"/>
    <hyperlink ref="P14" r:id="rId4" display="http://www.konkoly.hu/cgi-bin/IBVS?795" xr:uid="{00000000-0004-0000-0100-000003000000}"/>
    <hyperlink ref="P15" r:id="rId5" display="http://www.konkoly.hu/cgi-bin/IBVS?795" xr:uid="{00000000-0004-0000-0100-000004000000}"/>
    <hyperlink ref="P16" r:id="rId6" display="http://www.konkoly.hu/cgi-bin/IBVS?795" xr:uid="{00000000-0004-0000-0100-000005000000}"/>
    <hyperlink ref="P17" r:id="rId7" display="http://www.konkoly.hu/cgi-bin/IBVS?795" xr:uid="{00000000-0004-0000-0100-000006000000}"/>
    <hyperlink ref="P243" r:id="rId8" display="http://www.bav-astro.de/sfs/BAVM_link.php?BAVMnr=25" xr:uid="{00000000-0004-0000-0100-000007000000}"/>
    <hyperlink ref="P371" r:id="rId9" display="http://vsolj.cetus-net.org/no47.pdf" xr:uid="{00000000-0004-0000-0100-000008000000}"/>
    <hyperlink ref="P459" r:id="rId10" display="http://www.bav-astro.de/sfs/BAVM_link.php?BAVMnr=68" xr:uid="{00000000-0004-0000-0100-000009000000}"/>
    <hyperlink ref="P460" r:id="rId11" display="http://www.bav-astro.de/sfs/BAVM_link.php?BAVMnr=68" xr:uid="{00000000-0004-0000-0100-00000A000000}"/>
    <hyperlink ref="P153" r:id="rId12" display="http://www.bav-astro.de/sfs/BAVM_link.php?BAVMnr=91" xr:uid="{00000000-0004-0000-0100-00000B000000}"/>
    <hyperlink ref="P481" r:id="rId13" display="http://vsolj.cetus-net.org/no47.pdf" xr:uid="{00000000-0004-0000-0100-00000C000000}"/>
    <hyperlink ref="P165" r:id="rId14" display="http://www.bav-astro.de/sfs/BAVM_link.php?BAVMnr=117" xr:uid="{00000000-0004-0000-0100-00000D000000}"/>
    <hyperlink ref="P181" r:id="rId15" display="http://www.bav-astro.de/sfs/BAVM_link.php?BAVMnr=132" xr:uid="{00000000-0004-0000-0100-00000E000000}"/>
    <hyperlink ref="P522" r:id="rId16" display="http://var.astro.cz/oejv/issues/oejv0074.pdf" xr:uid="{00000000-0004-0000-0100-00000F000000}"/>
    <hyperlink ref="P183" r:id="rId17" display="http://var.astro.cz/oejv/issues/oejv0074.pdf" xr:uid="{00000000-0004-0000-0100-000010000000}"/>
    <hyperlink ref="P523" r:id="rId18" display="http://var.astro.cz/oejv/issues/oejv0074.pdf" xr:uid="{00000000-0004-0000-0100-000011000000}"/>
    <hyperlink ref="P524" r:id="rId19" display="http://var.astro.cz/oejv/issues/oejv0074.pdf" xr:uid="{00000000-0004-0000-0100-000012000000}"/>
    <hyperlink ref="P525" r:id="rId20" display="http://var.astro.cz/oejv/issues/oejv0074.pdf" xr:uid="{00000000-0004-0000-0100-000013000000}"/>
    <hyperlink ref="P526" r:id="rId21" display="http://var.astro.cz/oejv/issues/oejv0074.pdf" xr:uid="{00000000-0004-0000-0100-000014000000}"/>
    <hyperlink ref="P187" r:id="rId22" display="http://var.astro.cz/oejv/issues/oejv0074.pdf" xr:uid="{00000000-0004-0000-0100-000015000000}"/>
    <hyperlink ref="P537" r:id="rId23" display="http://var.astro.cz/oejv/issues/oejv0074.pdf" xr:uid="{00000000-0004-0000-0100-000016000000}"/>
    <hyperlink ref="P188" r:id="rId24" display="http://var.astro.cz/oejv/issues/oejv0074.pdf" xr:uid="{00000000-0004-0000-0100-000017000000}"/>
    <hyperlink ref="P189" r:id="rId25" display="http://var.astro.cz/oejv/issues/oejv0003.pdf" xr:uid="{00000000-0004-0000-0100-000018000000}"/>
    <hyperlink ref="P190" r:id="rId26" display="http://var.astro.cz/oejv/issues/oejv0074.pdf" xr:uid="{00000000-0004-0000-0100-000019000000}"/>
    <hyperlink ref="P191" r:id="rId27" display="http://www.konkoly.hu/cgi-bin/IBVS?5741" xr:uid="{00000000-0004-0000-0100-00001A000000}"/>
    <hyperlink ref="P546" r:id="rId28" display="http://vsolj.cetus-net.org/no43.pdf" xr:uid="{00000000-0004-0000-0100-00001B000000}"/>
    <hyperlink ref="P548" r:id="rId29" display="http://var.astro.cz/oejv/issues/oejv0074.pdf" xr:uid="{00000000-0004-0000-0100-00001C000000}"/>
    <hyperlink ref="P192" r:id="rId30" display="http://var.astro.cz/oejv/issues/oejv0003.pdf" xr:uid="{00000000-0004-0000-0100-00001D000000}"/>
    <hyperlink ref="P554" r:id="rId31" display="http://vsolj.cetus-net.org/no44.pdf" xr:uid="{00000000-0004-0000-0100-00001E000000}"/>
    <hyperlink ref="P556" r:id="rId32" display="http://vsolj.cetus-net.org/no45.pdf" xr:uid="{00000000-0004-0000-0100-00001F000000}"/>
    <hyperlink ref="P193" r:id="rId33" display="http://var.astro.cz/oejv/issues/oejv0074.pdf" xr:uid="{00000000-0004-0000-0100-000020000000}"/>
    <hyperlink ref="P194" r:id="rId34" display="http://www.bav-astro.de/sfs/BAVM_link.php?BAVMnr=201" xr:uid="{00000000-0004-0000-0100-000021000000}"/>
    <hyperlink ref="P562" r:id="rId35" display="http://vsolj.cetus-net.org/no46.pdf" xr:uid="{00000000-0004-0000-0100-000022000000}"/>
    <hyperlink ref="P195" r:id="rId36" display="http://www.aavso.org/sites/default/files/jaavso/v36n2/171.pdf" xr:uid="{00000000-0004-0000-0100-000023000000}"/>
    <hyperlink ref="P563" r:id="rId37" display="http://vsolj.cetus-net.org/no46.pdf" xr:uid="{00000000-0004-0000-0100-000024000000}"/>
    <hyperlink ref="P564" r:id="rId38" display="http://vsolj.cetus-net.org/no48.pdf" xr:uid="{00000000-0004-0000-0100-000025000000}"/>
    <hyperlink ref="P196" r:id="rId39" display="http://www.aavso.org/sites/default/files/jaavso/v37n1/44.pdf" xr:uid="{00000000-0004-0000-0100-000026000000}"/>
    <hyperlink ref="P197" r:id="rId40" display="http://www.aavso.org/sites/default/files/jaavso/v37n1/7(1),44.pdf" xr:uid="{00000000-0004-0000-0100-000027000000}"/>
    <hyperlink ref="P565" r:id="rId41" display="http://vsolj.cetus-net.org/no48.pdf" xr:uid="{00000000-0004-0000-0100-000028000000}"/>
    <hyperlink ref="P566" r:id="rId42" display="http://vsolj.cetus-net.org/no48.pdf" xr:uid="{00000000-0004-0000-0100-000029000000}"/>
    <hyperlink ref="P199" r:id="rId43" display="http://var.astro.cz/oejv/issues/oejv0116.pdf" xr:uid="{00000000-0004-0000-0100-00002A000000}"/>
    <hyperlink ref="P567" r:id="rId44" display="http://var.astro.cz/oejv/issues/oejv0137.pdf" xr:uid="{00000000-0004-0000-0100-00002B000000}"/>
    <hyperlink ref="P568" r:id="rId45" display="http://var.astro.cz/oejv/issues/oejv0137.pdf" xr:uid="{00000000-0004-0000-0100-00002C000000}"/>
    <hyperlink ref="P569" r:id="rId46" display="http://var.astro.cz/oejv/issues/oejv0137.pdf" xr:uid="{00000000-0004-0000-0100-00002D000000}"/>
    <hyperlink ref="P570" r:id="rId47" display="http://var.astro.cz/oejv/issues/oejv0137.pdf" xr:uid="{00000000-0004-0000-0100-00002E000000}"/>
    <hyperlink ref="P571" r:id="rId48" display="http://var.astro.cz/oejv/issues/oejv0137.pdf" xr:uid="{00000000-0004-0000-0100-00002F000000}"/>
    <hyperlink ref="P572" r:id="rId49" display="http://var.astro.cz/oejv/issues/oejv0137.pdf" xr:uid="{00000000-0004-0000-0100-000030000000}"/>
    <hyperlink ref="P573" r:id="rId50" display="http://var.astro.cz/oejv/issues/oejv0137.pdf" xr:uid="{00000000-0004-0000-0100-000031000000}"/>
    <hyperlink ref="P200" r:id="rId51" display="http://www.konkoly.hu/cgi-bin/IBVS?5988" xr:uid="{00000000-0004-0000-0100-000032000000}"/>
    <hyperlink ref="P574" r:id="rId52" display="http://vsolj.cetus-net.org/vsoljno51.pdf" xr:uid="{00000000-0004-0000-0100-000033000000}"/>
    <hyperlink ref="P575" r:id="rId53" display="http://var.astro.cz/oejv/issues/oejv0137.pdf" xr:uid="{00000000-0004-0000-0100-000034000000}"/>
    <hyperlink ref="P576" r:id="rId54" display="http://var.astro.cz/oejv/issues/oejv0137.pdf" xr:uid="{00000000-0004-0000-0100-000035000000}"/>
    <hyperlink ref="P577" r:id="rId55" display="http://vsolj.cetus-net.org/vsoljno53.pdf" xr:uid="{00000000-0004-0000-0100-000036000000}"/>
    <hyperlink ref="P204" r:id="rId56" display="http://www.bav-astro.de/sfs/BAVM_link.php?BAVMnr=231" xr:uid="{00000000-0004-0000-0100-000037000000}"/>
    <hyperlink ref="P580" r:id="rId57" display="http://var.astro.cz/oejv/issues/oejv0162.pdf" xr:uid="{00000000-0004-0000-0100-000038000000}"/>
    <hyperlink ref="P207" r:id="rId58" display="http://www.bav-astro.de/sfs/BAVM_link.php?BAVMnr=234" xr:uid="{00000000-0004-0000-0100-000039000000}"/>
    <hyperlink ref="P208" r:id="rId59" display="http://www.bav-astro.de/sfs/BAVM_link.php?BAVMnr=232" xr:uid="{00000000-0004-0000-0100-00003A000000}"/>
    <hyperlink ref="P209" r:id="rId60" display="http://www.bav-astro.de/sfs/BAVM_link.php?BAVMnr=234" xr:uid="{00000000-0004-0000-0100-00003B000000}"/>
    <hyperlink ref="P210" r:id="rId61" display="http://var.astro.cz/oejv/issues/oejv0160.pdf" xr:uid="{00000000-0004-0000-0100-00003C000000}"/>
    <hyperlink ref="P581" r:id="rId62" display="http://vsolj.cetus-net.org/vsoljno56.pdf" xr:uid="{00000000-0004-0000-0100-00003D000000}"/>
    <hyperlink ref="P582" r:id="rId63" display="http://vsolj.cetus-net.org/vsoljno56.pdf" xr:uid="{00000000-0004-0000-0100-00003E000000}"/>
    <hyperlink ref="P212" r:id="rId64" display="http://www.bav-astro.de/sfs/BAVM_link.php?BAVMnr=238" xr:uid="{00000000-0004-0000-0100-00003F000000}"/>
    <hyperlink ref="P583" r:id="rId65" display="http://vsolj.cetus-net.org/vsoljno59.pdf" xr:uid="{00000000-0004-0000-0100-000040000000}"/>
    <hyperlink ref="P584" r:id="rId66" display="http://vsolj.cetus-net.org/vsoljno59.pdf" xr:uid="{00000000-0004-0000-0100-000041000000}"/>
    <hyperlink ref="P585" r:id="rId67" display="http://vsolj.cetus-net.org/vsoljno59.pdf" xr:uid="{00000000-0004-0000-0100-000042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5"/>
  <sheetViews>
    <sheetView workbookViewId="0"/>
  </sheetViews>
  <sheetFormatPr defaultRowHeight="12.75" x14ac:dyDescent="0.2"/>
  <sheetData>
    <row r="1" spans="1:6" x14ac:dyDescent="0.2">
      <c r="A1">
        <v>42919.79</v>
      </c>
      <c r="B1">
        <v>14805</v>
      </c>
      <c r="C1">
        <v>-2E-3</v>
      </c>
      <c r="D1">
        <v>12</v>
      </c>
      <c r="E1" t="s">
        <v>83</v>
      </c>
      <c r="F1" t="s">
        <v>84</v>
      </c>
    </row>
    <row r="2" spans="1:6" x14ac:dyDescent="0.2">
      <c r="A2">
        <v>42919.794999999998</v>
      </c>
      <c r="B2">
        <v>14805</v>
      </c>
      <c r="C2">
        <v>3.0000000000000001E-3</v>
      </c>
      <c r="D2">
        <v>6</v>
      </c>
      <c r="E2" t="s">
        <v>85</v>
      </c>
      <c r="F2" t="s">
        <v>86</v>
      </c>
    </row>
    <row r="3" spans="1:6" x14ac:dyDescent="0.2">
      <c r="A3">
        <v>42937.803999999996</v>
      </c>
      <c r="B3">
        <v>14828</v>
      </c>
      <c r="C3">
        <v>-1E-3</v>
      </c>
      <c r="D3">
        <v>8</v>
      </c>
      <c r="E3" t="s">
        <v>83</v>
      </c>
      <c r="F3" t="s">
        <v>84</v>
      </c>
    </row>
    <row r="4" spans="1:6" x14ac:dyDescent="0.2">
      <c r="A4">
        <v>42937.807000000001</v>
      </c>
      <c r="B4">
        <v>14828</v>
      </c>
      <c r="C4">
        <v>2E-3</v>
      </c>
      <c r="D4">
        <v>8</v>
      </c>
      <c r="E4" t="s">
        <v>85</v>
      </c>
      <c r="F4" t="s">
        <v>86</v>
      </c>
    </row>
    <row r="5" spans="1:6" x14ac:dyDescent="0.2">
      <c r="A5">
        <v>42977.743999999999</v>
      </c>
      <c r="B5">
        <v>14879</v>
      </c>
      <c r="C5">
        <v>-5.0000000000000001E-3</v>
      </c>
      <c r="D5">
        <v>11</v>
      </c>
      <c r="E5" t="s">
        <v>87</v>
      </c>
      <c r="F5" t="s">
        <v>88</v>
      </c>
    </row>
    <row r="6" spans="1:6" x14ac:dyDescent="0.2">
      <c r="A6">
        <v>42977.745999999999</v>
      </c>
      <c r="B6">
        <v>14879</v>
      </c>
      <c r="C6">
        <v>-3.0000000000000001E-3</v>
      </c>
      <c r="D6">
        <v>6</v>
      </c>
      <c r="E6" t="s">
        <v>89</v>
      </c>
      <c r="F6" t="s">
        <v>90</v>
      </c>
    </row>
    <row r="7" spans="1:6" x14ac:dyDescent="0.2">
      <c r="A7">
        <v>42977.750999999997</v>
      </c>
      <c r="B7">
        <v>14879</v>
      </c>
      <c r="C7">
        <v>2E-3</v>
      </c>
      <c r="D7">
        <v>6</v>
      </c>
      <c r="E7" t="s">
        <v>83</v>
      </c>
      <c r="F7" t="s">
        <v>91</v>
      </c>
    </row>
    <row r="8" spans="1:6" x14ac:dyDescent="0.2">
      <c r="A8">
        <v>43006.726000000002</v>
      </c>
      <c r="B8">
        <v>14916</v>
      </c>
      <c r="C8">
        <v>-2E-3</v>
      </c>
      <c r="D8">
        <v>11</v>
      </c>
      <c r="E8" t="s">
        <v>83</v>
      </c>
      <c r="F8" t="s">
        <v>84</v>
      </c>
    </row>
    <row r="9" spans="1:6" x14ac:dyDescent="0.2">
      <c r="A9">
        <v>43006.728999999999</v>
      </c>
      <c r="B9">
        <v>14916</v>
      </c>
      <c r="C9">
        <v>1E-3</v>
      </c>
      <c r="D9">
        <v>13</v>
      </c>
      <c r="E9" t="s">
        <v>92</v>
      </c>
      <c r="F9" t="s">
        <v>93</v>
      </c>
    </row>
    <row r="10" spans="1:6" x14ac:dyDescent="0.2">
      <c r="A10">
        <v>43006.732000000004</v>
      </c>
      <c r="B10">
        <v>14916</v>
      </c>
      <c r="C10">
        <v>4.0000000000000001E-3</v>
      </c>
      <c r="D10">
        <v>6</v>
      </c>
      <c r="E10" t="s">
        <v>89</v>
      </c>
      <c r="F10" t="s">
        <v>90</v>
      </c>
    </row>
    <row r="11" spans="1:6" x14ac:dyDescent="0.2">
      <c r="A11">
        <v>43046.667000000001</v>
      </c>
      <c r="B11">
        <v>14967</v>
      </c>
      <c r="C11">
        <v>-5.0000000000000001E-3</v>
      </c>
      <c r="D11">
        <v>9</v>
      </c>
      <c r="E11" t="s">
        <v>92</v>
      </c>
      <c r="F11" t="s">
        <v>93</v>
      </c>
    </row>
    <row r="12" spans="1:6" x14ac:dyDescent="0.2">
      <c r="A12">
        <v>43429.667000000001</v>
      </c>
      <c r="B12">
        <v>15456</v>
      </c>
      <c r="C12">
        <v>4.0000000000000001E-3</v>
      </c>
      <c r="D12">
        <v>9</v>
      </c>
      <c r="E12" t="s">
        <v>83</v>
      </c>
      <c r="F12" t="s">
        <v>84</v>
      </c>
    </row>
    <row r="13" spans="1:6" x14ac:dyDescent="0.2">
      <c r="A13">
        <v>43703.777999999998</v>
      </c>
      <c r="B13">
        <v>15806</v>
      </c>
      <c r="C13">
        <v>-8.9999999999999993E-3</v>
      </c>
      <c r="D13">
        <v>12</v>
      </c>
      <c r="E13" t="s">
        <v>83</v>
      </c>
      <c r="F13" t="s">
        <v>84</v>
      </c>
    </row>
    <row r="14" spans="1:6" x14ac:dyDescent="0.2">
      <c r="A14">
        <v>43718.671000000002</v>
      </c>
      <c r="B14">
        <v>15825</v>
      </c>
      <c r="C14">
        <v>3.0000000000000001E-3</v>
      </c>
      <c r="D14">
        <v>10</v>
      </c>
      <c r="E14" t="s">
        <v>92</v>
      </c>
      <c r="F14" t="s">
        <v>93</v>
      </c>
    </row>
    <row r="15" spans="1:6" x14ac:dyDescent="0.2">
      <c r="A15">
        <v>43776.62</v>
      </c>
      <c r="B15">
        <v>15899</v>
      </c>
      <c r="C15">
        <v>-6.0000000000000001E-3</v>
      </c>
      <c r="D15">
        <v>12</v>
      </c>
      <c r="E15" t="s">
        <v>92</v>
      </c>
      <c r="F15" t="s">
        <v>93</v>
      </c>
    </row>
    <row r="16" spans="1:6" x14ac:dyDescent="0.2">
      <c r="A16">
        <v>43787.593000000001</v>
      </c>
      <c r="B16">
        <v>15913</v>
      </c>
      <c r="C16">
        <v>2E-3</v>
      </c>
      <c r="D16">
        <v>10</v>
      </c>
      <c r="E16" t="s">
        <v>92</v>
      </c>
      <c r="F16" t="s">
        <v>93</v>
      </c>
    </row>
    <row r="17" spans="1:6" x14ac:dyDescent="0.2">
      <c r="A17">
        <v>44068.760999999999</v>
      </c>
      <c r="B17">
        <v>16272</v>
      </c>
      <c r="C17">
        <v>-3.0000000000000001E-3</v>
      </c>
      <c r="D17">
        <v>11</v>
      </c>
      <c r="E17" t="s">
        <v>94</v>
      </c>
      <c r="F17" t="s">
        <v>95</v>
      </c>
    </row>
    <row r="18" spans="1:6" x14ac:dyDescent="0.2">
      <c r="A18">
        <v>44101.652000000002</v>
      </c>
      <c r="B18">
        <v>16314</v>
      </c>
      <c r="C18">
        <v>-7.0000000000000001E-3</v>
      </c>
      <c r="D18">
        <v>7</v>
      </c>
      <c r="E18" t="s">
        <v>92</v>
      </c>
      <c r="F18" t="s">
        <v>93</v>
      </c>
    </row>
    <row r="19" spans="1:6" x14ac:dyDescent="0.2">
      <c r="A19">
        <v>44101.658000000003</v>
      </c>
      <c r="B19">
        <v>16314</v>
      </c>
      <c r="C19">
        <v>-1E-3</v>
      </c>
      <c r="D19">
        <v>10</v>
      </c>
      <c r="E19" t="s">
        <v>83</v>
      </c>
      <c r="F19" t="s">
        <v>84</v>
      </c>
    </row>
    <row r="20" spans="1:6" x14ac:dyDescent="0.2">
      <c r="A20">
        <v>44126.724999999999</v>
      </c>
      <c r="B20">
        <v>16346</v>
      </c>
      <c r="C20">
        <v>3.0000000000000001E-3</v>
      </c>
      <c r="D20">
        <v>9</v>
      </c>
      <c r="E20" t="s">
        <v>92</v>
      </c>
      <c r="F20" t="s">
        <v>96</v>
      </c>
    </row>
    <row r="21" spans="1:6" x14ac:dyDescent="0.2">
      <c r="A21">
        <v>44382.826999999997</v>
      </c>
      <c r="B21">
        <v>16673</v>
      </c>
      <c r="C21">
        <v>-6.0000000000000001E-3</v>
      </c>
      <c r="D21">
        <v>10</v>
      </c>
      <c r="E21" t="s">
        <v>83</v>
      </c>
      <c r="F21" t="s">
        <v>97</v>
      </c>
    </row>
    <row r="22" spans="1:6" x14ac:dyDescent="0.2">
      <c r="A22">
        <v>44444.701999999997</v>
      </c>
      <c r="B22">
        <v>16752</v>
      </c>
      <c r="C22">
        <v>-4.0000000000000001E-3</v>
      </c>
      <c r="D22">
        <v>11</v>
      </c>
      <c r="E22" t="s">
        <v>83</v>
      </c>
      <c r="F22" t="s">
        <v>97</v>
      </c>
    </row>
    <row r="23" spans="1:6" x14ac:dyDescent="0.2">
      <c r="A23">
        <v>44473.680999999997</v>
      </c>
      <c r="B23">
        <v>16789</v>
      </c>
      <c r="C23">
        <v>-4.0000000000000001E-3</v>
      </c>
      <c r="D23">
        <v>14</v>
      </c>
      <c r="E23" t="s">
        <v>92</v>
      </c>
      <c r="F23" t="s">
        <v>96</v>
      </c>
    </row>
    <row r="24" spans="1:6" x14ac:dyDescent="0.2">
      <c r="A24">
        <v>44473.684000000001</v>
      </c>
      <c r="B24">
        <v>16789</v>
      </c>
      <c r="C24">
        <v>-1E-3</v>
      </c>
      <c r="D24">
        <v>11</v>
      </c>
      <c r="E24" t="s">
        <v>83</v>
      </c>
      <c r="F24" t="s">
        <v>84</v>
      </c>
    </row>
    <row r="25" spans="1:6" x14ac:dyDescent="0.2">
      <c r="A25">
        <v>44885.646000000001</v>
      </c>
      <c r="B25">
        <v>17315</v>
      </c>
      <c r="C25">
        <v>-8.9999999999999993E-3</v>
      </c>
      <c r="D25">
        <v>10</v>
      </c>
      <c r="E25" t="s">
        <v>83</v>
      </c>
      <c r="F25" t="s">
        <v>84</v>
      </c>
    </row>
    <row r="26" spans="1:6" x14ac:dyDescent="0.2">
      <c r="A26">
        <v>44907.578999999998</v>
      </c>
      <c r="B26">
        <v>17343</v>
      </c>
      <c r="C26">
        <v>-6.0000000000000001E-3</v>
      </c>
      <c r="D26">
        <v>10</v>
      </c>
      <c r="E26" t="s">
        <v>92</v>
      </c>
      <c r="F26" t="s">
        <v>93</v>
      </c>
    </row>
    <row r="27" spans="1:6" x14ac:dyDescent="0.2">
      <c r="A27">
        <v>45170.741999999998</v>
      </c>
      <c r="B27">
        <v>17679</v>
      </c>
      <c r="C27">
        <v>-3.0000000000000001E-3</v>
      </c>
      <c r="D27">
        <v>11</v>
      </c>
      <c r="E27" t="s">
        <v>87</v>
      </c>
      <c r="F27" t="s">
        <v>88</v>
      </c>
    </row>
    <row r="28" spans="1:6" x14ac:dyDescent="0.2">
      <c r="A28">
        <v>45203.631999999998</v>
      </c>
      <c r="B28">
        <v>17721</v>
      </c>
      <c r="C28">
        <v>-7.0000000000000001E-3</v>
      </c>
      <c r="D28">
        <v>9</v>
      </c>
      <c r="E28" t="s">
        <v>89</v>
      </c>
      <c r="F28" t="s">
        <v>98</v>
      </c>
    </row>
    <row r="29" spans="1:6" x14ac:dyDescent="0.2">
      <c r="A29">
        <v>45221.644</v>
      </c>
      <c r="B29">
        <v>17744</v>
      </c>
      <c r="C29">
        <v>-8.9999999999999993E-3</v>
      </c>
      <c r="D29">
        <v>14</v>
      </c>
      <c r="E29" t="s">
        <v>83</v>
      </c>
      <c r="F29" t="s">
        <v>84</v>
      </c>
    </row>
    <row r="30" spans="1:6" x14ac:dyDescent="0.2">
      <c r="A30">
        <v>45250.624000000003</v>
      </c>
      <c r="B30">
        <v>17781</v>
      </c>
      <c r="C30">
        <v>-8.0000000000000002E-3</v>
      </c>
      <c r="D30">
        <v>12</v>
      </c>
      <c r="E30" t="s">
        <v>89</v>
      </c>
      <c r="F30" t="s">
        <v>98</v>
      </c>
    </row>
    <row r="31" spans="1:6" x14ac:dyDescent="0.2">
      <c r="A31">
        <v>45261.584000000003</v>
      </c>
      <c r="B31">
        <v>17795</v>
      </c>
      <c r="C31">
        <v>-1.2999999999999999E-2</v>
      </c>
      <c r="D31">
        <v>9</v>
      </c>
      <c r="E31" t="s">
        <v>89</v>
      </c>
      <c r="F31" t="s">
        <v>98</v>
      </c>
    </row>
    <row r="32" spans="1:6" x14ac:dyDescent="0.2">
      <c r="A32">
        <v>45586.618999999999</v>
      </c>
      <c r="B32">
        <v>18210</v>
      </c>
      <c r="C32">
        <v>-1.0999999999999999E-2</v>
      </c>
      <c r="D32">
        <v>10</v>
      </c>
      <c r="E32" t="s">
        <v>89</v>
      </c>
      <c r="F32" t="s">
        <v>98</v>
      </c>
    </row>
    <row r="33" spans="1:6" x14ac:dyDescent="0.2">
      <c r="A33">
        <v>45622.648000000001</v>
      </c>
      <c r="B33">
        <v>18256</v>
      </c>
      <c r="C33">
        <v>-0.01</v>
      </c>
      <c r="D33">
        <v>13</v>
      </c>
      <c r="E33" t="s">
        <v>83</v>
      </c>
      <c r="F33" t="s">
        <v>84</v>
      </c>
    </row>
    <row r="34" spans="1:6" x14ac:dyDescent="0.2">
      <c r="A34">
        <v>45911.652999999998</v>
      </c>
      <c r="B34">
        <v>18625</v>
      </c>
      <c r="C34">
        <v>-1.0999999999999999E-2</v>
      </c>
      <c r="D34">
        <v>9</v>
      </c>
      <c r="E34" t="s">
        <v>89</v>
      </c>
      <c r="F34" t="s">
        <v>98</v>
      </c>
    </row>
    <row r="35" spans="1:6" x14ac:dyDescent="0.2">
      <c r="A35">
        <v>45951.597000000002</v>
      </c>
      <c r="B35">
        <v>18676</v>
      </c>
      <c r="C35">
        <v>-1.0999999999999999E-2</v>
      </c>
      <c r="D35">
        <v>8</v>
      </c>
      <c r="E35" t="s">
        <v>99</v>
      </c>
      <c r="F35" t="s">
        <v>100</v>
      </c>
    </row>
    <row r="36" spans="1:6" x14ac:dyDescent="0.2">
      <c r="A36">
        <v>45994.673000000003</v>
      </c>
      <c r="B36">
        <v>18731</v>
      </c>
      <c r="C36">
        <v>-1.0999999999999999E-2</v>
      </c>
      <c r="D36">
        <v>13</v>
      </c>
      <c r="E36" t="s">
        <v>94</v>
      </c>
      <c r="F36" t="s">
        <v>95</v>
      </c>
    </row>
    <row r="37" spans="1:6" x14ac:dyDescent="0.2">
      <c r="A37">
        <v>46020.519</v>
      </c>
      <c r="B37">
        <v>18764</v>
      </c>
      <c r="C37">
        <v>-1.0999999999999999E-2</v>
      </c>
      <c r="D37">
        <v>8</v>
      </c>
      <c r="E37" t="s">
        <v>92</v>
      </c>
      <c r="F37" t="s">
        <v>93</v>
      </c>
    </row>
    <row r="38" spans="1:6" x14ac:dyDescent="0.2">
      <c r="A38">
        <v>46027.563000000002</v>
      </c>
      <c r="B38">
        <v>18773</v>
      </c>
      <c r="C38">
        <v>-1.6E-2</v>
      </c>
      <c r="D38">
        <v>6</v>
      </c>
      <c r="E38" t="s">
        <v>92</v>
      </c>
      <c r="F38" t="s">
        <v>93</v>
      </c>
    </row>
    <row r="39" spans="1:6" x14ac:dyDescent="0.2">
      <c r="A39">
        <v>46038.538999999997</v>
      </c>
      <c r="B39">
        <v>18787</v>
      </c>
      <c r="C39">
        <v>-5.0000000000000001E-3</v>
      </c>
      <c r="D39">
        <v>10</v>
      </c>
      <c r="E39" t="s">
        <v>83</v>
      </c>
      <c r="F39" t="s">
        <v>84</v>
      </c>
    </row>
    <row r="40" spans="1:6" x14ac:dyDescent="0.2">
      <c r="A40">
        <v>46228.853999999999</v>
      </c>
      <c r="B40">
        <v>19030</v>
      </c>
      <c r="C40">
        <v>-1.0999999999999999E-2</v>
      </c>
      <c r="D40">
        <v>11</v>
      </c>
      <c r="E40" t="s">
        <v>99</v>
      </c>
      <c r="F40" t="s">
        <v>100</v>
      </c>
    </row>
    <row r="41" spans="1:6" x14ac:dyDescent="0.2">
      <c r="A41">
        <v>46286.805999999997</v>
      </c>
      <c r="B41">
        <v>19104</v>
      </c>
      <c r="C41">
        <v>-1.7000000000000001E-2</v>
      </c>
      <c r="D41">
        <v>7</v>
      </c>
      <c r="E41" t="s">
        <v>94</v>
      </c>
      <c r="F41" t="s">
        <v>95</v>
      </c>
    </row>
    <row r="42" spans="1:6" x14ac:dyDescent="0.2">
      <c r="A42">
        <v>46334.591999999997</v>
      </c>
      <c r="B42">
        <v>19165</v>
      </c>
      <c r="C42">
        <v>-6.0000000000000001E-3</v>
      </c>
      <c r="D42">
        <v>10</v>
      </c>
      <c r="E42" t="s">
        <v>99</v>
      </c>
      <c r="F42" t="s">
        <v>100</v>
      </c>
    </row>
    <row r="43" spans="1:6" x14ac:dyDescent="0.2">
      <c r="A43">
        <v>46348.688000000002</v>
      </c>
      <c r="B43">
        <v>19183</v>
      </c>
      <c r="C43">
        <v>-8.0000000000000002E-3</v>
      </c>
      <c r="D43">
        <v>10</v>
      </c>
      <c r="E43" t="s">
        <v>94</v>
      </c>
      <c r="F43" t="s">
        <v>95</v>
      </c>
    </row>
    <row r="44" spans="1:6" x14ac:dyDescent="0.2">
      <c r="A44">
        <v>46735.584999999999</v>
      </c>
      <c r="B44">
        <v>19677</v>
      </c>
      <c r="C44">
        <v>-1.7999999999999999E-2</v>
      </c>
      <c r="D44">
        <v>15</v>
      </c>
      <c r="E44" t="s">
        <v>92</v>
      </c>
      <c r="F44" t="s">
        <v>93</v>
      </c>
    </row>
    <row r="45" spans="1:6" x14ac:dyDescent="0.2">
      <c r="A45">
        <v>46973.682999999997</v>
      </c>
      <c r="B45">
        <v>19981</v>
      </c>
      <c r="C45">
        <v>-1.7000000000000001E-2</v>
      </c>
      <c r="D45">
        <v>9</v>
      </c>
      <c r="E45" t="s">
        <v>92</v>
      </c>
      <c r="F45" t="s">
        <v>93</v>
      </c>
    </row>
    <row r="46" spans="1:6" x14ac:dyDescent="0.2">
      <c r="A46">
        <v>47002.663</v>
      </c>
      <c r="B46">
        <v>20018</v>
      </c>
      <c r="C46">
        <v>-1.6E-2</v>
      </c>
      <c r="D46">
        <v>10</v>
      </c>
      <c r="E46" t="s">
        <v>92</v>
      </c>
      <c r="F46" t="s">
        <v>93</v>
      </c>
    </row>
    <row r="47" spans="1:6" x14ac:dyDescent="0.2">
      <c r="A47">
        <v>47056.705999999998</v>
      </c>
      <c r="B47">
        <v>20087</v>
      </c>
      <c r="C47">
        <v>-1.4E-2</v>
      </c>
      <c r="D47">
        <v>12</v>
      </c>
      <c r="E47" t="s">
        <v>94</v>
      </c>
      <c r="F47" t="s">
        <v>95</v>
      </c>
    </row>
    <row r="48" spans="1:6" x14ac:dyDescent="0.2">
      <c r="A48">
        <v>47082.548999999999</v>
      </c>
      <c r="B48">
        <v>20120</v>
      </c>
      <c r="C48">
        <v>-1.7999999999999999E-2</v>
      </c>
      <c r="D48">
        <v>10</v>
      </c>
      <c r="E48" t="s">
        <v>92</v>
      </c>
      <c r="F48" t="s">
        <v>93</v>
      </c>
    </row>
    <row r="49" spans="1:6" x14ac:dyDescent="0.2">
      <c r="A49">
        <v>47118.582000000002</v>
      </c>
      <c r="B49">
        <v>20166</v>
      </c>
      <c r="C49">
        <v>-1.2E-2</v>
      </c>
      <c r="D49">
        <v>15</v>
      </c>
      <c r="E49" t="s">
        <v>92</v>
      </c>
      <c r="F49" t="s">
        <v>93</v>
      </c>
    </row>
    <row r="50" spans="1:6" x14ac:dyDescent="0.2">
      <c r="A50">
        <v>47125.631000000001</v>
      </c>
      <c r="B50">
        <v>20175</v>
      </c>
      <c r="C50">
        <v>-1.2E-2</v>
      </c>
      <c r="D50">
        <v>8</v>
      </c>
      <c r="E50" t="s">
        <v>94</v>
      </c>
      <c r="F50" t="s">
        <v>95</v>
      </c>
    </row>
    <row r="51" spans="1:6" x14ac:dyDescent="0.2">
      <c r="A51">
        <v>47466.322999999997</v>
      </c>
      <c r="B51">
        <v>20610</v>
      </c>
      <c r="C51">
        <v>-1.7999999999999999E-2</v>
      </c>
      <c r="D51">
        <v>18</v>
      </c>
      <c r="E51" t="s">
        <v>83</v>
      </c>
      <c r="F51" t="s">
        <v>84</v>
      </c>
    </row>
    <row r="52" spans="1:6" x14ac:dyDescent="0.2">
      <c r="A52">
        <v>47706.771000000001</v>
      </c>
      <c r="B52">
        <v>20917</v>
      </c>
      <c r="C52">
        <v>-1.6E-2</v>
      </c>
      <c r="D52">
        <v>13</v>
      </c>
      <c r="E52" t="s">
        <v>83</v>
      </c>
      <c r="F52" t="s">
        <v>84</v>
      </c>
    </row>
    <row r="53" spans="1:6" x14ac:dyDescent="0.2">
      <c r="A53">
        <v>48129.701999999997</v>
      </c>
      <c r="B53">
        <v>21457</v>
      </c>
      <c r="C53">
        <v>-0.02</v>
      </c>
      <c r="D53">
        <v>10</v>
      </c>
      <c r="E53" t="s">
        <v>92</v>
      </c>
      <c r="F53" t="s">
        <v>93</v>
      </c>
    </row>
    <row r="54" spans="1:6" x14ac:dyDescent="0.2">
      <c r="A54">
        <v>48133.618000000002</v>
      </c>
      <c r="B54">
        <v>21462</v>
      </c>
      <c r="C54">
        <v>-0.02</v>
      </c>
      <c r="D54">
        <v>11</v>
      </c>
      <c r="E54" t="s">
        <v>83</v>
      </c>
      <c r="F54" t="s">
        <v>84</v>
      </c>
    </row>
    <row r="55" spans="1:6" x14ac:dyDescent="0.2">
      <c r="A55">
        <v>48191.574999999997</v>
      </c>
      <c r="B55">
        <v>21536</v>
      </c>
      <c r="C55">
        <v>-2.1000000000000001E-2</v>
      </c>
      <c r="D55">
        <v>10</v>
      </c>
      <c r="E55" t="s">
        <v>92</v>
      </c>
      <c r="F55" t="s">
        <v>93</v>
      </c>
    </row>
    <row r="56" spans="1:6" x14ac:dyDescent="0.2">
      <c r="A56">
        <v>48202.54</v>
      </c>
      <c r="B56">
        <v>21550</v>
      </c>
      <c r="C56">
        <v>-2.1000000000000001E-2</v>
      </c>
      <c r="D56">
        <v>13</v>
      </c>
      <c r="E56" t="s">
        <v>92</v>
      </c>
      <c r="F56" t="s">
        <v>93</v>
      </c>
    </row>
    <row r="57" spans="1:6" x14ac:dyDescent="0.2">
      <c r="A57">
        <v>48209.587</v>
      </c>
      <c r="B57">
        <v>21559</v>
      </c>
      <c r="C57">
        <v>-2.1999999999999999E-2</v>
      </c>
      <c r="D57">
        <v>14</v>
      </c>
      <c r="E57" t="s">
        <v>92</v>
      </c>
      <c r="F57" t="s">
        <v>93</v>
      </c>
    </row>
    <row r="58" spans="1:6" x14ac:dyDescent="0.2">
      <c r="A58">
        <v>48483.713000000003</v>
      </c>
      <c r="B58">
        <v>21909</v>
      </c>
      <c r="C58">
        <v>-2.1000000000000001E-2</v>
      </c>
      <c r="D58">
        <v>9</v>
      </c>
      <c r="E58" t="s">
        <v>92</v>
      </c>
      <c r="F58" t="s">
        <v>93</v>
      </c>
    </row>
    <row r="59" spans="1:6" x14ac:dyDescent="0.2">
      <c r="A59">
        <v>48501.722999999998</v>
      </c>
      <c r="B59">
        <v>21932</v>
      </c>
      <c r="C59">
        <v>-2.5000000000000001E-2</v>
      </c>
      <c r="D59">
        <v>15</v>
      </c>
      <c r="E59" t="s">
        <v>83</v>
      </c>
      <c r="F59" t="s">
        <v>84</v>
      </c>
    </row>
    <row r="60" spans="1:6" x14ac:dyDescent="0.2">
      <c r="A60">
        <v>48545.582999999999</v>
      </c>
      <c r="B60">
        <v>21988</v>
      </c>
      <c r="C60">
        <v>-2.5000000000000001E-2</v>
      </c>
      <c r="D60">
        <v>14</v>
      </c>
      <c r="E60" t="s">
        <v>83</v>
      </c>
      <c r="F60" t="s">
        <v>84</v>
      </c>
    </row>
    <row r="63" spans="1:6" x14ac:dyDescent="0.2">
      <c r="A63">
        <v>48483.713000000003</v>
      </c>
      <c r="B63">
        <v>21909</v>
      </c>
      <c r="C63">
        <v>-2.1000000000000001E-2</v>
      </c>
      <c r="D63">
        <v>9</v>
      </c>
      <c r="E63" t="s">
        <v>92</v>
      </c>
      <c r="F63" t="s">
        <v>93</v>
      </c>
    </row>
    <row r="64" spans="1:6" x14ac:dyDescent="0.2">
      <c r="A64">
        <v>48527.574000000001</v>
      </c>
      <c r="B64">
        <v>21965</v>
      </c>
      <c r="C64">
        <v>-0.02</v>
      </c>
      <c r="D64">
        <v>12</v>
      </c>
      <c r="E64" t="s">
        <v>85</v>
      </c>
      <c r="F64" t="s">
        <v>103</v>
      </c>
    </row>
    <row r="65" spans="1:6" x14ac:dyDescent="0.2">
      <c r="A65">
        <v>48852.603000000003</v>
      </c>
      <c r="B65">
        <v>22380</v>
      </c>
      <c r="C65">
        <v>-2.4E-2</v>
      </c>
      <c r="D65">
        <v>12</v>
      </c>
      <c r="E65" t="s">
        <v>92</v>
      </c>
      <c r="F65" t="s">
        <v>93</v>
      </c>
    </row>
    <row r="66" spans="1:6" x14ac:dyDescent="0.2">
      <c r="A66">
        <v>48888.631000000001</v>
      </c>
      <c r="B66">
        <v>22426</v>
      </c>
      <c r="C66">
        <v>-2.4E-2</v>
      </c>
      <c r="D66">
        <v>12</v>
      </c>
      <c r="E66" t="s">
        <v>83</v>
      </c>
      <c r="F66" t="s">
        <v>84</v>
      </c>
    </row>
    <row r="67" spans="1:6" x14ac:dyDescent="0.2">
      <c r="A67">
        <v>48917.607000000004</v>
      </c>
      <c r="B67">
        <v>22463</v>
      </c>
      <c r="C67">
        <v>-2.7E-2</v>
      </c>
      <c r="D67">
        <v>13</v>
      </c>
      <c r="E67" t="s">
        <v>83</v>
      </c>
      <c r="F67" t="s">
        <v>84</v>
      </c>
    </row>
    <row r="68" spans="1:6" x14ac:dyDescent="0.2">
      <c r="A68">
        <v>49122.811999999998</v>
      </c>
      <c r="B68">
        <v>22725</v>
      </c>
      <c r="C68">
        <v>-2.3E-2</v>
      </c>
      <c r="D68">
        <v>9</v>
      </c>
      <c r="E68" t="s">
        <v>92</v>
      </c>
      <c r="F68" t="s">
        <v>93</v>
      </c>
    </row>
    <row r="69" spans="1:6" x14ac:dyDescent="0.2">
      <c r="A69">
        <v>49195.644</v>
      </c>
      <c r="B69">
        <v>22818</v>
      </c>
      <c r="C69">
        <v>-0.03</v>
      </c>
      <c r="D69">
        <v>8</v>
      </c>
      <c r="E69" t="s">
        <v>92</v>
      </c>
      <c r="F69" t="s">
        <v>93</v>
      </c>
    </row>
    <row r="70" spans="1:6" x14ac:dyDescent="0.2">
      <c r="A70">
        <v>49213.661</v>
      </c>
      <c r="B70">
        <v>22841</v>
      </c>
      <c r="C70">
        <v>-2.7E-2</v>
      </c>
      <c r="D70">
        <v>11</v>
      </c>
      <c r="E70" t="s">
        <v>89</v>
      </c>
      <c r="F70" t="s">
        <v>98</v>
      </c>
    </row>
    <row r="71" spans="1:6" x14ac:dyDescent="0.2">
      <c r="A71">
        <v>49213.665000000001</v>
      </c>
      <c r="B71">
        <v>22841</v>
      </c>
      <c r="C71">
        <v>-2.3E-2</v>
      </c>
      <c r="D71">
        <v>9</v>
      </c>
      <c r="E71" t="s">
        <v>99</v>
      </c>
      <c r="F71" t="s">
        <v>100</v>
      </c>
    </row>
    <row r="72" spans="1:6" x14ac:dyDescent="0.2">
      <c r="A72">
        <v>49220.71</v>
      </c>
      <c r="B72">
        <v>22850</v>
      </c>
      <c r="C72">
        <v>-2.7E-2</v>
      </c>
      <c r="D72">
        <v>13</v>
      </c>
      <c r="E72" t="s">
        <v>92</v>
      </c>
      <c r="F72" t="s">
        <v>93</v>
      </c>
    </row>
    <row r="73" spans="1:6" x14ac:dyDescent="0.2">
      <c r="A73">
        <v>49235.591999999997</v>
      </c>
      <c r="B73">
        <v>22869</v>
      </c>
      <c r="C73">
        <v>-2.5999999999999999E-2</v>
      </c>
      <c r="D73">
        <v>10</v>
      </c>
      <c r="E73" t="s">
        <v>89</v>
      </c>
      <c r="F73" t="s">
        <v>98</v>
      </c>
    </row>
    <row r="74" spans="1:6" x14ac:dyDescent="0.2">
      <c r="A74">
        <v>49625.625999999997</v>
      </c>
      <c r="B74">
        <v>23367</v>
      </c>
      <c r="C74">
        <v>-3.2000000000000001E-2</v>
      </c>
      <c r="D74">
        <v>15</v>
      </c>
      <c r="E74" t="s">
        <v>83</v>
      </c>
      <c r="F74" t="s">
        <v>84</v>
      </c>
    </row>
    <row r="75" spans="1:6" x14ac:dyDescent="0.2">
      <c r="A75">
        <v>49899.758000000002</v>
      </c>
      <c r="B75">
        <v>23717</v>
      </c>
      <c r="C75">
        <v>-2.4E-2</v>
      </c>
      <c r="D75">
        <v>17</v>
      </c>
      <c r="E75" t="s">
        <v>83</v>
      </c>
      <c r="F75" t="s">
        <v>84</v>
      </c>
    </row>
    <row r="76" spans="1:6" x14ac:dyDescent="0.2">
      <c r="A76">
        <v>49906.805</v>
      </c>
      <c r="B76">
        <v>23726</v>
      </c>
      <c r="C76">
        <v>-2.5999999999999999E-2</v>
      </c>
      <c r="D76">
        <v>10</v>
      </c>
      <c r="E76" t="s">
        <v>89</v>
      </c>
      <c r="F76" t="s">
        <v>98</v>
      </c>
    </row>
    <row r="77" spans="1:6" x14ac:dyDescent="0.2">
      <c r="A77">
        <v>49921.686000000002</v>
      </c>
      <c r="B77">
        <v>23745</v>
      </c>
      <c r="C77">
        <v>-2.5999999999999999E-2</v>
      </c>
      <c r="D77">
        <v>12</v>
      </c>
      <c r="E77" t="s">
        <v>99</v>
      </c>
      <c r="F77" t="s">
        <v>104</v>
      </c>
    </row>
    <row r="78" spans="1:6" x14ac:dyDescent="0.2">
      <c r="A78">
        <v>50243.578999999998</v>
      </c>
      <c r="B78">
        <v>24156</v>
      </c>
      <c r="C78">
        <v>-3.4000000000000002E-2</v>
      </c>
      <c r="D78">
        <v>12</v>
      </c>
      <c r="E78" t="s">
        <v>105</v>
      </c>
      <c r="F78" t="s">
        <v>106</v>
      </c>
    </row>
    <row r="79" spans="1:6" x14ac:dyDescent="0.2">
      <c r="A79">
        <v>50243.584000000003</v>
      </c>
      <c r="B79">
        <v>24156</v>
      </c>
      <c r="C79">
        <v>-2.9000000000000001E-2</v>
      </c>
      <c r="D79">
        <v>11</v>
      </c>
      <c r="E79" t="s">
        <v>107</v>
      </c>
      <c r="F79" t="s">
        <v>108</v>
      </c>
    </row>
    <row r="80" spans="1:6" x14ac:dyDescent="0.2">
      <c r="A80">
        <v>50243.586000000003</v>
      </c>
      <c r="B80">
        <v>24156</v>
      </c>
      <c r="C80">
        <v>-2.7E-2</v>
      </c>
      <c r="D80">
        <v>12</v>
      </c>
      <c r="E80" t="s">
        <v>92</v>
      </c>
      <c r="F80" t="s">
        <v>109</v>
      </c>
    </row>
    <row r="81" spans="1:6" x14ac:dyDescent="0.2">
      <c r="A81" t="s">
        <v>110</v>
      </c>
      <c r="B81">
        <v>24236</v>
      </c>
      <c r="C81">
        <v>-2.9000000000000001E-2</v>
      </c>
      <c r="D81">
        <v>11</v>
      </c>
      <c r="E81" t="s">
        <v>99</v>
      </c>
      <c r="F81" t="s">
        <v>104</v>
      </c>
    </row>
    <row r="82" spans="1:6" x14ac:dyDescent="0.2">
      <c r="A82">
        <v>50391.607000000004</v>
      </c>
      <c r="B82">
        <v>24345</v>
      </c>
      <c r="C82">
        <v>-3.3000000000000002E-2</v>
      </c>
      <c r="D82">
        <v>18</v>
      </c>
      <c r="E82" t="s">
        <v>83</v>
      </c>
      <c r="F82" t="s">
        <v>84</v>
      </c>
    </row>
    <row r="83" spans="1:6" x14ac:dyDescent="0.2">
      <c r="A83">
        <v>50402.574999999997</v>
      </c>
      <c r="B83">
        <v>24359</v>
      </c>
      <c r="C83">
        <v>-0.03</v>
      </c>
      <c r="D83">
        <v>9</v>
      </c>
      <c r="E83" t="s">
        <v>92</v>
      </c>
      <c r="F83" t="s">
        <v>93</v>
      </c>
    </row>
    <row r="85" spans="1:6" x14ac:dyDescent="0.2">
      <c r="A85">
        <v>50698.633999999998</v>
      </c>
      <c r="B85">
        <v>24737</v>
      </c>
      <c r="C85">
        <v>-2.5000000000000001E-2</v>
      </c>
      <c r="D85">
        <v>10</v>
      </c>
      <c r="E85" t="s">
        <v>92</v>
      </c>
      <c r="F85" t="s">
        <v>93</v>
      </c>
    </row>
    <row r="86" spans="1:6" x14ac:dyDescent="0.2">
      <c r="A86">
        <v>50716.639999999999</v>
      </c>
      <c r="B86">
        <v>24760</v>
      </c>
      <c r="C86">
        <v>-3.3000000000000002E-2</v>
      </c>
      <c r="D86">
        <v>15</v>
      </c>
      <c r="E86" t="s">
        <v>83</v>
      </c>
      <c r="F86" t="s">
        <v>84</v>
      </c>
    </row>
    <row r="87" spans="1:6" x14ac:dyDescent="0.2">
      <c r="A87">
        <v>50716.646999999997</v>
      </c>
      <c r="B87">
        <v>24760</v>
      </c>
      <c r="C87">
        <v>-2.5999999999999999E-2</v>
      </c>
      <c r="D87">
        <v>10</v>
      </c>
      <c r="E87" t="s">
        <v>112</v>
      </c>
      <c r="F87" t="s">
        <v>113</v>
      </c>
    </row>
    <row r="88" spans="1:6" x14ac:dyDescent="0.2">
      <c r="A88">
        <v>51019.745000000003</v>
      </c>
      <c r="B88">
        <v>25147</v>
      </c>
      <c r="C88">
        <v>-3.1E-2</v>
      </c>
      <c r="D88">
        <v>15</v>
      </c>
      <c r="E88" t="s">
        <v>112</v>
      </c>
      <c r="F88" t="s">
        <v>114</v>
      </c>
    </row>
    <row r="89" spans="1:6" x14ac:dyDescent="0.2">
      <c r="A89">
        <v>51023.656999999999</v>
      </c>
      <c r="B89">
        <v>25152</v>
      </c>
      <c r="C89">
        <v>-3.5000000000000003E-2</v>
      </c>
      <c r="D89">
        <v>13</v>
      </c>
      <c r="E89" t="s">
        <v>85</v>
      </c>
      <c r="F89" t="s">
        <v>103</v>
      </c>
    </row>
    <row r="90" spans="1:6" x14ac:dyDescent="0.2">
      <c r="A90">
        <v>51055.771999999997</v>
      </c>
      <c r="B90">
        <v>25193</v>
      </c>
      <c r="C90">
        <v>-3.2000000000000001E-2</v>
      </c>
      <c r="D90">
        <v>17</v>
      </c>
      <c r="E90" t="s">
        <v>112</v>
      </c>
      <c r="F90" t="s">
        <v>114</v>
      </c>
    </row>
    <row r="91" spans="1:6" x14ac:dyDescent="0.2">
      <c r="A91">
        <v>51099.639000000003</v>
      </c>
      <c r="B91">
        <v>25249</v>
      </c>
      <c r="C91">
        <v>-2.5000000000000001E-2</v>
      </c>
      <c r="D91">
        <v>15</v>
      </c>
      <c r="E91" t="s">
        <v>112</v>
      </c>
      <c r="F91" t="s">
        <v>114</v>
      </c>
    </row>
    <row r="92" spans="1:6" x14ac:dyDescent="0.2">
      <c r="A92">
        <v>51110.599000000002</v>
      </c>
      <c r="B92">
        <v>25263</v>
      </c>
      <c r="C92">
        <v>-0.03</v>
      </c>
      <c r="D92">
        <v>11</v>
      </c>
      <c r="E92" t="s">
        <v>89</v>
      </c>
      <c r="F92" t="s">
        <v>98</v>
      </c>
    </row>
    <row r="93" spans="1:6" x14ac:dyDescent="0.2">
      <c r="A93">
        <v>51110.601000000002</v>
      </c>
      <c r="B93">
        <v>25263</v>
      </c>
      <c r="C93">
        <v>-2.8000000000000001E-2</v>
      </c>
      <c r="D93">
        <v>13</v>
      </c>
      <c r="E93" t="s">
        <v>112</v>
      </c>
      <c r="F93" t="s">
        <v>113</v>
      </c>
    </row>
    <row r="94" spans="1:6" x14ac:dyDescent="0.2">
      <c r="A94">
        <v>51132.527999999998</v>
      </c>
      <c r="B94">
        <v>25291</v>
      </c>
      <c r="C94">
        <v>-3.1E-2</v>
      </c>
      <c r="D94">
        <v>13</v>
      </c>
      <c r="E94" t="s">
        <v>112</v>
      </c>
      <c r="F94" t="s">
        <v>114</v>
      </c>
    </row>
    <row r="95" spans="1:6" x14ac:dyDescent="0.2">
      <c r="A95">
        <v>51132.531999999999</v>
      </c>
      <c r="B95">
        <v>25291</v>
      </c>
      <c r="C95">
        <v>-2.7E-2</v>
      </c>
      <c r="D95">
        <v>8</v>
      </c>
      <c r="E95" t="s">
        <v>112</v>
      </c>
      <c r="F95" t="s">
        <v>113</v>
      </c>
    </row>
    <row r="96" spans="1:6" x14ac:dyDescent="0.2">
      <c r="A96">
        <v>51395.684999999998</v>
      </c>
      <c r="B96">
        <v>25627</v>
      </c>
      <c r="C96">
        <v>-3.3000000000000002E-2</v>
      </c>
      <c r="D96">
        <v>12</v>
      </c>
      <c r="E96" t="s">
        <v>112</v>
      </c>
      <c r="F96" t="s">
        <v>114</v>
      </c>
    </row>
    <row r="97" spans="1:6" x14ac:dyDescent="0.2">
      <c r="A97">
        <v>51395.686000000002</v>
      </c>
      <c r="B97">
        <v>25627</v>
      </c>
      <c r="C97">
        <v>-3.2000000000000001E-2</v>
      </c>
      <c r="D97">
        <v>10</v>
      </c>
      <c r="E97" t="s">
        <v>112</v>
      </c>
      <c r="F97" t="s">
        <v>113</v>
      </c>
    </row>
    <row r="98" spans="1:6" x14ac:dyDescent="0.2">
      <c r="A98">
        <v>51420.752</v>
      </c>
      <c r="B98">
        <v>25659</v>
      </c>
      <c r="C98">
        <v>-2.9000000000000001E-2</v>
      </c>
      <c r="D98">
        <v>11</v>
      </c>
      <c r="E98" t="s">
        <v>112</v>
      </c>
      <c r="F98" t="s">
        <v>113</v>
      </c>
    </row>
    <row r="99" spans="1:6" x14ac:dyDescent="0.2">
      <c r="A99">
        <v>51424.673000000003</v>
      </c>
      <c r="B99">
        <v>25664</v>
      </c>
      <c r="C99">
        <v>-2.4E-2</v>
      </c>
      <c r="D99">
        <v>20</v>
      </c>
      <c r="E99" t="s">
        <v>92</v>
      </c>
      <c r="F99" t="s">
        <v>93</v>
      </c>
    </row>
    <row r="100" spans="1:6" x14ac:dyDescent="0.2">
      <c r="A100">
        <v>51428.5798</v>
      </c>
      <c r="B100">
        <v>25669</v>
      </c>
      <c r="C100">
        <v>-3.3399999999999999E-2</v>
      </c>
      <c r="E100" t="s">
        <v>115</v>
      </c>
      <c r="F100" t="s">
        <v>116</v>
      </c>
    </row>
    <row r="101" spans="1:6" x14ac:dyDescent="0.2">
      <c r="A101">
        <v>51435.63</v>
      </c>
      <c r="B101">
        <v>25678</v>
      </c>
      <c r="C101">
        <v>-3.2000000000000001E-2</v>
      </c>
      <c r="D101">
        <v>13</v>
      </c>
      <c r="E101" t="s">
        <v>92</v>
      </c>
      <c r="F101" t="s">
        <v>93</v>
      </c>
    </row>
    <row r="102" spans="1:6" x14ac:dyDescent="0.2">
      <c r="A102">
        <v>51435.631999999998</v>
      </c>
      <c r="B102">
        <v>25678</v>
      </c>
      <c r="C102">
        <v>-0.03</v>
      </c>
      <c r="D102">
        <v>15</v>
      </c>
      <c r="E102" t="s">
        <v>89</v>
      </c>
      <c r="F102" t="s">
        <v>98</v>
      </c>
    </row>
    <row r="103" spans="1:6" x14ac:dyDescent="0.2">
      <c r="A103">
        <v>51435.635999999999</v>
      </c>
      <c r="B103">
        <v>25678</v>
      </c>
      <c r="C103">
        <v>-2.5999999999999999E-2</v>
      </c>
      <c r="D103">
        <v>13</v>
      </c>
      <c r="E103" t="s">
        <v>112</v>
      </c>
      <c r="F103" t="s">
        <v>113</v>
      </c>
    </row>
    <row r="104" spans="1:6" x14ac:dyDescent="0.2">
      <c r="A104">
        <v>51457.56</v>
      </c>
      <c r="B104">
        <v>25706</v>
      </c>
      <c r="C104">
        <v>-3.2000000000000001E-2</v>
      </c>
      <c r="D104">
        <v>11</v>
      </c>
      <c r="E104" t="s">
        <v>112</v>
      </c>
      <c r="F104" t="s">
        <v>114</v>
      </c>
    </row>
    <row r="105" spans="1:6" x14ac:dyDescent="0.2">
      <c r="A105">
        <v>51727.769</v>
      </c>
      <c r="B105">
        <v>26051</v>
      </c>
      <c r="C105">
        <v>-3.1E-2</v>
      </c>
      <c r="D105">
        <v>25</v>
      </c>
      <c r="E105" t="s">
        <v>117</v>
      </c>
      <c r="F105" t="s">
        <v>118</v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342"/>
  <sheetViews>
    <sheetView workbookViewId="0"/>
  </sheetViews>
  <sheetFormatPr defaultRowHeight="12.75" x14ac:dyDescent="0.2"/>
  <sheetData>
    <row r="1" spans="1:20" ht="18" x14ac:dyDescent="0.2">
      <c r="A1" s="28" t="s">
        <v>163</v>
      </c>
      <c r="B1" s="29"/>
      <c r="C1" s="29"/>
      <c r="D1" s="30" t="s">
        <v>164</v>
      </c>
      <c r="E1" s="29"/>
      <c r="F1" s="29"/>
      <c r="G1" s="29"/>
      <c r="H1" s="29"/>
      <c r="K1" s="31" t="s">
        <v>165</v>
      </c>
      <c r="L1" s="29" t="s">
        <v>166</v>
      </c>
      <c r="M1" s="29">
        <f ca="1">F18*H18-G18*G18</f>
        <v>114996.67831998342</v>
      </c>
      <c r="N1" s="29"/>
      <c r="O1" s="29"/>
      <c r="P1" s="29"/>
      <c r="Q1" s="29"/>
      <c r="R1" s="29">
        <v>1</v>
      </c>
      <c r="S1" s="29" t="s">
        <v>167</v>
      </c>
      <c r="T1" s="29"/>
    </row>
    <row r="2" spans="1:20" x14ac:dyDescent="0.2">
      <c r="A2" s="29"/>
      <c r="B2" s="29"/>
      <c r="C2" s="29"/>
      <c r="D2" s="29"/>
      <c r="E2" s="29"/>
      <c r="F2" s="29"/>
      <c r="G2" s="29"/>
      <c r="H2" s="29"/>
      <c r="K2" s="31" t="s">
        <v>168</v>
      </c>
      <c r="L2" s="29" t="s">
        <v>169</v>
      </c>
      <c r="M2" s="29">
        <f ca="1">+D18*H18-F18*G18</f>
        <v>124191.84578532842</v>
      </c>
      <c r="N2" s="29"/>
      <c r="O2" s="29"/>
      <c r="P2" s="29"/>
      <c r="Q2" s="29"/>
      <c r="R2" s="29">
        <v>2</v>
      </c>
      <c r="S2" s="29" t="s">
        <v>123</v>
      </c>
      <c r="T2" s="29"/>
    </row>
    <row r="3" spans="1:20" ht="13.5" thickBot="1" x14ac:dyDescent="0.25">
      <c r="A3" s="29" t="s">
        <v>170</v>
      </c>
      <c r="B3" s="29" t="s">
        <v>171</v>
      </c>
      <c r="C3" s="29"/>
      <c r="D3" s="29"/>
      <c r="E3" s="32" t="s">
        <v>172</v>
      </c>
      <c r="F3" s="32" t="s">
        <v>173</v>
      </c>
      <c r="G3" s="32" t="s">
        <v>174</v>
      </c>
      <c r="H3" s="32" t="s">
        <v>175</v>
      </c>
      <c r="K3" s="31" t="s">
        <v>176</v>
      </c>
      <c r="L3" s="29" t="s">
        <v>177</v>
      </c>
      <c r="M3" s="29">
        <f ca="1">+D18*G18-F18*F18</f>
        <v>31329.731880122621</v>
      </c>
      <c r="N3" s="29"/>
      <c r="O3" s="29"/>
      <c r="P3" s="29"/>
      <c r="Q3" s="29"/>
      <c r="R3" s="29">
        <v>3</v>
      </c>
      <c r="S3" s="29" t="s">
        <v>178</v>
      </c>
      <c r="T3" s="29"/>
    </row>
    <row r="4" spans="1:20" x14ac:dyDescent="0.2">
      <c r="A4" s="29" t="s">
        <v>179</v>
      </c>
      <c r="B4" s="29" t="s">
        <v>180</v>
      </c>
      <c r="C4" s="29"/>
      <c r="D4" s="33" t="s">
        <v>181</v>
      </c>
      <c r="E4" s="34">
        <f ca="1">(E18*M1-I18*M2+J18*M3)/M7</f>
        <v>2.8686772879849393E-3</v>
      </c>
      <c r="F4" s="35">
        <f ca="1">+E7/M7*M18</f>
        <v>3.3272464876734757E-3</v>
      </c>
      <c r="G4" s="36">
        <f>+B18</f>
        <v>1</v>
      </c>
      <c r="H4" s="37">
        <f ca="1">ABS(F4/E4)</f>
        <v>1.159853881651028</v>
      </c>
      <c r="K4" s="31" t="s">
        <v>182</v>
      </c>
      <c r="L4" s="29" t="s">
        <v>183</v>
      </c>
      <c r="M4" s="29">
        <f ca="1">+D17*H18-F18*F18</f>
        <v>139011.44965603226</v>
      </c>
      <c r="N4" s="29"/>
      <c r="O4" s="29"/>
      <c r="P4" s="29"/>
      <c r="Q4" s="29"/>
      <c r="R4" s="29">
        <v>4</v>
      </c>
      <c r="S4" s="29" t="s">
        <v>184</v>
      </c>
      <c r="T4" s="29"/>
    </row>
    <row r="5" spans="1:20" x14ac:dyDescent="0.2">
      <c r="A5" s="29" t="s">
        <v>185</v>
      </c>
      <c r="B5" s="38">
        <v>40323</v>
      </c>
      <c r="C5" s="29"/>
      <c r="D5" s="39" t="s">
        <v>186</v>
      </c>
      <c r="E5" s="40">
        <f ca="1">+(-E18*M2+I18*M4-J18*M5)/M7</f>
        <v>1.0463183284731699E-2</v>
      </c>
      <c r="F5" s="41">
        <f ca="1">N18*E7/M7</f>
        <v>3.6582014157091102E-3</v>
      </c>
      <c r="G5" s="42">
        <f>+B18/A18</f>
        <v>1E-4</v>
      </c>
      <c r="H5" s="37">
        <f ca="1">ABS(F5/E5)</f>
        <v>0.34962604746179932</v>
      </c>
      <c r="K5" s="31" t="s">
        <v>187</v>
      </c>
      <c r="L5" s="29" t="s">
        <v>188</v>
      </c>
      <c r="M5" s="29">
        <f ca="1">+D17*G18-D18*F18</f>
        <v>36054.967690273217</v>
      </c>
      <c r="N5" s="29"/>
      <c r="O5" s="29"/>
      <c r="P5" s="29"/>
      <c r="Q5" s="29"/>
      <c r="R5" s="29">
        <v>5</v>
      </c>
      <c r="S5" s="29" t="s">
        <v>189</v>
      </c>
      <c r="T5" s="29"/>
    </row>
    <row r="6" spans="1:20" ht="13.5" thickBot="1" x14ac:dyDescent="0.25">
      <c r="A6" s="29"/>
      <c r="B6" s="29"/>
      <c r="D6" s="43" t="s">
        <v>190</v>
      </c>
      <c r="E6" s="44">
        <f ca="1">+(E18*M3-I18*M5+J18*M6)/M7</f>
        <v>-9.4683660014858815E-3</v>
      </c>
      <c r="F6" s="45">
        <f ca="1">O18*E7/M7</f>
        <v>9.6139671446572085E-4</v>
      </c>
      <c r="G6" s="46">
        <f>+B18/A18^2</f>
        <v>1E-8</v>
      </c>
      <c r="H6" s="37">
        <f ca="1">ABS(F6/E6)</f>
        <v>0.10153776420502204</v>
      </c>
      <c r="K6" s="47" t="s">
        <v>191</v>
      </c>
      <c r="L6" s="48" t="s">
        <v>192</v>
      </c>
      <c r="M6" s="48">
        <f ca="1">+D17*F18-D18*D18</f>
        <v>9601.091588079973</v>
      </c>
      <c r="N6" s="29"/>
      <c r="O6" s="29"/>
      <c r="P6" s="29"/>
      <c r="Q6" s="29"/>
      <c r="R6" s="29">
        <v>6</v>
      </c>
      <c r="S6" s="29" t="s">
        <v>193</v>
      </c>
      <c r="T6" s="29"/>
    </row>
    <row r="7" spans="1:20" x14ac:dyDescent="0.2">
      <c r="B7" s="29"/>
      <c r="C7" s="29"/>
      <c r="D7" s="30" t="s">
        <v>194</v>
      </c>
      <c r="E7" s="49">
        <f ca="1">SQRT(L18/(D17-3))</f>
        <v>4.1603938684504479E-3</v>
      </c>
      <c r="F7" s="29"/>
      <c r="G7" s="50">
        <f>+B22</f>
        <v>1.1123999938718043E-3</v>
      </c>
      <c r="H7" s="29"/>
      <c r="K7" s="31" t="s">
        <v>195</v>
      </c>
      <c r="L7" s="29" t="s">
        <v>196</v>
      </c>
      <c r="M7" s="29">
        <f ca="1">+D17*M1-D18*M2+F18*M3</f>
        <v>179797.7450398244</v>
      </c>
      <c r="N7" s="29"/>
      <c r="O7" s="29"/>
      <c r="P7" s="29"/>
      <c r="Q7" s="29"/>
      <c r="R7" s="29">
        <v>7</v>
      </c>
      <c r="S7" s="29" t="s">
        <v>197</v>
      </c>
      <c r="T7" s="29"/>
    </row>
    <row r="8" spans="1:20" x14ac:dyDescent="0.2">
      <c r="B8" s="29"/>
      <c r="C8" s="29"/>
      <c r="D8" s="30" t="s">
        <v>198</v>
      </c>
      <c r="E8" s="29"/>
      <c r="F8" s="51">
        <f ca="1">CORREL(INDIRECT(E12):INDIRECT(E13),INDIRECT(K12):INDIRECT(K13))</f>
        <v>0.95361529595782779</v>
      </c>
      <c r="G8" s="49"/>
      <c r="H8" s="29"/>
      <c r="I8" s="50"/>
      <c r="J8" s="29"/>
      <c r="K8" s="29"/>
      <c r="L8" s="29"/>
      <c r="M8" s="29"/>
      <c r="N8" s="29"/>
      <c r="O8" s="29"/>
      <c r="P8" s="29"/>
      <c r="Q8" s="29"/>
      <c r="R8" s="29">
        <v>8</v>
      </c>
      <c r="S8" s="29" t="s">
        <v>199</v>
      </c>
      <c r="T8" s="29"/>
    </row>
    <row r="9" spans="1:20" x14ac:dyDescent="0.2">
      <c r="A9" s="29"/>
      <c r="B9" s="29"/>
      <c r="C9" s="29"/>
      <c r="D9" s="29"/>
      <c r="E9" s="52">
        <f ca="1">E6*G6</f>
        <v>-9.4683660014858822E-11</v>
      </c>
      <c r="F9" s="53">
        <f ca="1">H6</f>
        <v>0.10153776420502204</v>
      </c>
      <c r="G9" s="54">
        <f ca="1">F8</f>
        <v>0.95361529595782779</v>
      </c>
      <c r="I9" s="50"/>
      <c r="J9" s="29"/>
      <c r="K9" s="29"/>
      <c r="L9" s="29"/>
      <c r="M9" s="29"/>
      <c r="N9" s="29"/>
      <c r="O9" s="29"/>
      <c r="P9" s="29"/>
      <c r="Q9" s="29"/>
      <c r="R9" s="29">
        <v>9</v>
      </c>
      <c r="S9" s="29" t="s">
        <v>151</v>
      </c>
      <c r="T9" s="29"/>
    </row>
    <row r="10" spans="1:20" x14ac:dyDescent="0.2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>
        <v>10</v>
      </c>
      <c r="S10" s="29" t="s">
        <v>200</v>
      </c>
      <c r="T10" s="29"/>
    </row>
    <row r="11" spans="1:20" x14ac:dyDescent="0.2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>
        <v>11</v>
      </c>
      <c r="S11" s="29" t="s">
        <v>138</v>
      </c>
      <c r="T11" s="29"/>
    </row>
    <row r="12" spans="1:20" x14ac:dyDescent="0.2">
      <c r="A12" s="55">
        <v>21</v>
      </c>
      <c r="B12" s="29" t="s">
        <v>201</v>
      </c>
      <c r="C12" s="56">
        <v>21</v>
      </c>
      <c r="D12" s="5" t="str">
        <f>D$15&amp;$C12</f>
        <v>D21</v>
      </c>
      <c r="E12" s="5" t="str">
        <f t="shared" ref="E12:O12" si="0">E15&amp;$C12</f>
        <v>E21</v>
      </c>
      <c r="F12" s="5" t="str">
        <f t="shared" si="0"/>
        <v>F21</v>
      </c>
      <c r="G12" s="5" t="str">
        <f t="shared" si="0"/>
        <v>G21</v>
      </c>
      <c r="H12" s="5" t="str">
        <f t="shared" si="0"/>
        <v>H21</v>
      </c>
      <c r="I12" s="5" t="str">
        <f t="shared" si="0"/>
        <v>I21</v>
      </c>
      <c r="J12" s="5" t="str">
        <f t="shared" si="0"/>
        <v>J21</v>
      </c>
      <c r="K12" s="5" t="str">
        <f t="shared" si="0"/>
        <v>K21</v>
      </c>
      <c r="L12" s="5" t="str">
        <f t="shared" si="0"/>
        <v>L21</v>
      </c>
      <c r="M12" s="5" t="str">
        <f t="shared" si="0"/>
        <v>M21</v>
      </c>
      <c r="N12" s="5" t="str">
        <f t="shared" si="0"/>
        <v>N21</v>
      </c>
      <c r="O12" s="5" t="str">
        <f t="shared" si="0"/>
        <v>O21</v>
      </c>
      <c r="P12" s="29"/>
      <c r="Q12" s="29"/>
      <c r="R12" s="29">
        <v>12</v>
      </c>
      <c r="S12" s="29" t="s">
        <v>202</v>
      </c>
      <c r="T12" s="29"/>
    </row>
    <row r="13" spans="1:20" x14ac:dyDescent="0.2">
      <c r="A13" s="55">
        <f>20+COUNT(A21:A1449)</f>
        <v>213</v>
      </c>
      <c r="B13" s="29" t="s">
        <v>203</v>
      </c>
      <c r="C13" s="56">
        <v>213</v>
      </c>
      <c r="D13" s="5" t="str">
        <f>D$15&amp;$C13</f>
        <v>D213</v>
      </c>
      <c r="E13" s="5" t="str">
        <f t="shared" ref="E13:O13" si="1">E$15&amp;$C13</f>
        <v>E213</v>
      </c>
      <c r="F13" s="5" t="str">
        <f t="shared" si="1"/>
        <v>F213</v>
      </c>
      <c r="G13" s="5" t="str">
        <f t="shared" si="1"/>
        <v>G213</v>
      </c>
      <c r="H13" s="5" t="str">
        <f t="shared" si="1"/>
        <v>H213</v>
      </c>
      <c r="I13" s="5" t="str">
        <f t="shared" si="1"/>
        <v>I213</v>
      </c>
      <c r="J13" s="5" t="str">
        <f t="shared" si="1"/>
        <v>J213</v>
      </c>
      <c r="K13" s="5" t="str">
        <f t="shared" si="1"/>
        <v>K213</v>
      </c>
      <c r="L13" s="5" t="str">
        <f t="shared" si="1"/>
        <v>L213</v>
      </c>
      <c r="M13" s="5" t="str">
        <f t="shared" si="1"/>
        <v>M213</v>
      </c>
      <c r="N13" s="5" t="str">
        <f t="shared" si="1"/>
        <v>N213</v>
      </c>
      <c r="O13" s="5" t="str">
        <f t="shared" si="1"/>
        <v>O213</v>
      </c>
      <c r="P13" s="29"/>
      <c r="Q13" s="29"/>
      <c r="R13" s="29">
        <v>13</v>
      </c>
      <c r="S13" s="29" t="s">
        <v>204</v>
      </c>
      <c r="T13" s="29"/>
    </row>
    <row r="14" spans="1:20" x14ac:dyDescent="0.2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>
        <v>14</v>
      </c>
      <c r="S14" s="29" t="s">
        <v>205</v>
      </c>
      <c r="T14" s="29"/>
    </row>
    <row r="15" spans="1:20" x14ac:dyDescent="0.2">
      <c r="A15" s="5"/>
      <c r="B15" s="29"/>
      <c r="C15" s="29"/>
      <c r="D15" s="5" t="str">
        <f t="shared" ref="D15:O15" si="2">VLOOKUP(D16,$R1:$S26,2,FALSE)</f>
        <v>D</v>
      </c>
      <c r="E15" s="5" t="str">
        <f t="shared" si="2"/>
        <v>E</v>
      </c>
      <c r="F15" s="5" t="str">
        <f t="shared" si="2"/>
        <v>F</v>
      </c>
      <c r="G15" s="5" t="str">
        <f t="shared" si="2"/>
        <v>G</v>
      </c>
      <c r="H15" s="5" t="str">
        <f t="shared" si="2"/>
        <v>H</v>
      </c>
      <c r="I15" s="5" t="str">
        <f t="shared" si="2"/>
        <v>I</v>
      </c>
      <c r="J15" s="5" t="str">
        <f t="shared" si="2"/>
        <v>J</v>
      </c>
      <c r="K15" s="5" t="str">
        <f t="shared" si="2"/>
        <v>K</v>
      </c>
      <c r="L15" s="5" t="str">
        <f t="shared" si="2"/>
        <v>L</v>
      </c>
      <c r="M15" s="5" t="str">
        <f t="shared" si="2"/>
        <v>M</v>
      </c>
      <c r="N15" s="5" t="str">
        <f t="shared" si="2"/>
        <v>N</v>
      </c>
      <c r="O15" s="5" t="str">
        <f t="shared" si="2"/>
        <v>O</v>
      </c>
      <c r="P15" s="29"/>
      <c r="Q15" s="29"/>
      <c r="R15" s="29">
        <v>15</v>
      </c>
      <c r="S15" s="29" t="s">
        <v>206</v>
      </c>
      <c r="T15" s="29"/>
    </row>
    <row r="16" spans="1:20" x14ac:dyDescent="0.2">
      <c r="A16" s="5"/>
      <c r="B16" s="29"/>
      <c r="C16" s="29"/>
      <c r="D16" s="5">
        <f>COLUMN()</f>
        <v>4</v>
      </c>
      <c r="E16" s="5">
        <f>COLUMN()</f>
        <v>5</v>
      </c>
      <c r="F16" s="5">
        <f>COLUMN()</f>
        <v>6</v>
      </c>
      <c r="G16" s="5">
        <f>COLUMN()</f>
        <v>7</v>
      </c>
      <c r="H16" s="5">
        <f>COLUMN()</f>
        <v>8</v>
      </c>
      <c r="I16" s="5">
        <f>COLUMN()</f>
        <v>9</v>
      </c>
      <c r="J16" s="5">
        <f>COLUMN()</f>
        <v>10</v>
      </c>
      <c r="K16" s="5">
        <f>COLUMN()</f>
        <v>11</v>
      </c>
      <c r="L16" s="5">
        <f>COLUMN()</f>
        <v>12</v>
      </c>
      <c r="M16" s="5">
        <f>COLUMN()</f>
        <v>13</v>
      </c>
      <c r="N16" s="5">
        <f>COLUMN()</f>
        <v>14</v>
      </c>
      <c r="O16" s="5">
        <f>COLUMN()</f>
        <v>15</v>
      </c>
      <c r="P16" s="29"/>
      <c r="Q16" s="29"/>
      <c r="R16" s="29">
        <v>16</v>
      </c>
      <c r="S16" s="29" t="s">
        <v>207</v>
      </c>
      <c r="T16" s="29"/>
    </row>
    <row r="17" spans="1:20" x14ac:dyDescent="0.2">
      <c r="A17" s="30" t="s">
        <v>208</v>
      </c>
      <c r="B17" s="29"/>
      <c r="C17" s="29" t="s">
        <v>209</v>
      </c>
      <c r="D17" s="29">
        <f>C13-C12+1</f>
        <v>193</v>
      </c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>
        <v>17</v>
      </c>
      <c r="S17" s="29" t="s">
        <v>210</v>
      </c>
      <c r="T17" s="29"/>
    </row>
    <row r="18" spans="1:20" x14ac:dyDescent="0.2">
      <c r="A18" s="57">
        <v>10000</v>
      </c>
      <c r="B18" s="57">
        <v>1</v>
      </c>
      <c r="C18" s="29" t="s">
        <v>211</v>
      </c>
      <c r="D18" s="29">
        <f ca="1">SUM(INDIRECT(D12):INDIRECT(D13))</f>
        <v>349.19690000000008</v>
      </c>
      <c r="E18" s="29">
        <f ca="1">SUM(INDIRECT(E12):INDIRECT(E13))</f>
        <v>-2.2458194004284451</v>
      </c>
      <c r="F18" s="29">
        <f ca="1">SUM(INDIRECT(F12):INDIRECT(F13))</f>
        <v>681.55215833000022</v>
      </c>
      <c r="G18" s="29">
        <f ca="1">SUM(INDIRECT(G12):INDIRECT(G13))</f>
        <v>1419.9526868778164</v>
      </c>
      <c r="H18" s="29">
        <f ca="1">SUM(INDIRECT(H12):INDIRECT(H13))</f>
        <v>3127.0714724368599</v>
      </c>
      <c r="I18" s="29">
        <f ca="1">SUM(INDIRECT(I12):INDIRECT(I13))</f>
        <v>-5.3116933773735724</v>
      </c>
      <c r="J18" s="29">
        <f ca="1">SUM(INDIRECT(J12):INDIRECT(J13))</f>
        <v>-12.795878798203278</v>
      </c>
      <c r="K18" s="29"/>
      <c r="L18" s="29">
        <f ca="1">SUM(INDIRECT(L12):INDIRECT(L13))</f>
        <v>3.2886866567216158E-3</v>
      </c>
      <c r="M18" s="29">
        <f ca="1">SQRT(SUM(INDIRECT(M12):INDIRECT(M13)))</f>
        <v>143792.01455226162</v>
      </c>
      <c r="N18" s="29">
        <f ca="1">SQRT(SUM(INDIRECT(N12):INDIRECT(N13)))</f>
        <v>158094.73483599938</v>
      </c>
      <c r="O18" s="29">
        <f ca="1">SQRT(SUM(INDIRECT(O12):INDIRECT(O13)))</f>
        <v>41548.220388569527</v>
      </c>
      <c r="P18" s="29"/>
      <c r="Q18" s="29"/>
      <c r="R18" s="29">
        <v>18</v>
      </c>
      <c r="S18" s="29" t="s">
        <v>212</v>
      </c>
      <c r="T18" s="29"/>
    </row>
    <row r="19" spans="1:20" x14ac:dyDescent="0.2">
      <c r="A19" s="58" t="s">
        <v>213</v>
      </c>
      <c r="B19" s="29"/>
      <c r="C19" s="29"/>
      <c r="D19" s="59" t="s">
        <v>214</v>
      </c>
      <c r="E19" s="59" t="s">
        <v>215</v>
      </c>
      <c r="F19" s="59" t="s">
        <v>216</v>
      </c>
      <c r="G19" s="59" t="s">
        <v>217</v>
      </c>
      <c r="H19" s="59" t="s">
        <v>218</v>
      </c>
      <c r="I19" s="59" t="s">
        <v>219</v>
      </c>
      <c r="J19" s="59" t="s">
        <v>220</v>
      </c>
      <c r="K19" s="17"/>
      <c r="L19" s="17"/>
      <c r="M19" s="17"/>
      <c r="N19" s="17"/>
      <c r="O19" s="17"/>
      <c r="P19" s="29"/>
      <c r="Q19" s="29"/>
      <c r="R19" s="29">
        <v>19</v>
      </c>
      <c r="S19" s="29" t="s">
        <v>221</v>
      </c>
      <c r="T19" s="29"/>
    </row>
    <row r="20" spans="1:20" ht="15" thickBot="1" x14ac:dyDescent="0.25">
      <c r="A20" s="8" t="s">
        <v>222</v>
      </c>
      <c r="B20" s="8" t="s">
        <v>223</v>
      </c>
      <c r="C20" s="29"/>
      <c r="D20" s="8" t="s">
        <v>222</v>
      </c>
      <c r="E20" s="8" t="s">
        <v>223</v>
      </c>
      <c r="F20" s="8" t="s">
        <v>224</v>
      </c>
      <c r="G20" s="8" t="s">
        <v>225</v>
      </c>
      <c r="H20" s="8" t="s">
        <v>226</v>
      </c>
      <c r="I20" s="8" t="s">
        <v>227</v>
      </c>
      <c r="J20" s="8" t="s">
        <v>228</v>
      </c>
      <c r="K20" s="60" t="s">
        <v>229</v>
      </c>
      <c r="L20" s="8" t="s">
        <v>230</v>
      </c>
      <c r="M20" s="8" t="s">
        <v>231</v>
      </c>
      <c r="N20" s="8" t="s">
        <v>232</v>
      </c>
      <c r="O20" s="8" t="s">
        <v>233</v>
      </c>
      <c r="P20" s="32" t="s">
        <v>234</v>
      </c>
      <c r="Q20" s="29"/>
      <c r="R20" s="29">
        <v>20</v>
      </c>
      <c r="S20" s="29" t="s">
        <v>235</v>
      </c>
      <c r="T20" s="29"/>
    </row>
    <row r="21" spans="1:20" x14ac:dyDescent="0.2">
      <c r="A21" s="61">
        <v>0</v>
      </c>
      <c r="B21" s="61">
        <v>0</v>
      </c>
      <c r="C21" s="29"/>
      <c r="D21" s="62">
        <f t="shared" ref="D21:E52" si="3">A21/A$18</f>
        <v>0</v>
      </c>
      <c r="E21" s="62">
        <f t="shared" si="3"/>
        <v>0</v>
      </c>
      <c r="F21" s="55">
        <f>D21*D21</f>
        <v>0</v>
      </c>
      <c r="G21" s="55">
        <f>D21*F21</f>
        <v>0</v>
      </c>
      <c r="H21" s="55">
        <f>F21*F21</f>
        <v>0</v>
      </c>
      <c r="I21" s="55">
        <f>E21*D21</f>
        <v>0</v>
      </c>
      <c r="J21" s="55">
        <f>I21*D21</f>
        <v>0</v>
      </c>
      <c r="K21" s="55">
        <f t="shared" ref="K21:K84" ca="1" si="4">+E$4+E$5*D21+E$6*D21^2</f>
        <v>2.8686772879849393E-3</v>
      </c>
      <c r="L21" s="55">
        <f ca="1">+(K21-E21)^2</f>
        <v>8.2293093826006256E-6</v>
      </c>
      <c r="M21" s="55">
        <f t="shared" ref="M21:M84" ca="1" si="5">(M$1-M$2*D21+M$3*F21)^2</f>
        <v>13224236024.629744</v>
      </c>
      <c r="N21" s="55">
        <f t="shared" ref="N21:N84" ca="1" si="6">(-M$2+M$4*D21-M$5*F21)^2</f>
        <v>15423614559.566797</v>
      </c>
      <c r="O21" s="55">
        <f t="shared" ref="O21:O84" ca="1" si="7">+(M$3-D21*M$5+F21*M$6)^2</f>
        <v>981552099.68037176</v>
      </c>
      <c r="P21" s="29">
        <f ca="1">+E21-K21</f>
        <v>-2.8686772879849393E-3</v>
      </c>
      <c r="Q21" s="29"/>
      <c r="R21" s="29">
        <v>21</v>
      </c>
      <c r="S21" s="29" t="s">
        <v>236</v>
      </c>
      <c r="T21" s="29"/>
    </row>
    <row r="22" spans="1:20" x14ac:dyDescent="0.2">
      <c r="A22" s="61">
        <v>11126</v>
      </c>
      <c r="B22" s="61">
        <v>1.1123999938718043E-3</v>
      </c>
      <c r="C22" s="29"/>
      <c r="D22" s="62">
        <f t="shared" si="3"/>
        <v>1.1126</v>
      </c>
      <c r="E22" s="62">
        <f t="shared" si="3"/>
        <v>1.1123999938718043E-3</v>
      </c>
      <c r="F22" s="55">
        <f t="shared" ref="F22:F85" si="8">D22*D22</f>
        <v>1.2378787600000001</v>
      </c>
      <c r="G22" s="55">
        <f t="shared" ref="G22:G85" si="9">D22*F22</f>
        <v>1.3772639083760001</v>
      </c>
      <c r="H22" s="55">
        <f t="shared" ref="H22:H85" si="10">F22*F22</f>
        <v>1.5323438244591379</v>
      </c>
      <c r="I22" s="55">
        <f t="shared" ref="I22:I85" si="11">E22*D22</f>
        <v>1.2376562331817696E-3</v>
      </c>
      <c r="J22" s="55">
        <f t="shared" ref="J22:J85" si="12">I22*D22</f>
        <v>1.3770163250380369E-3</v>
      </c>
      <c r="K22" s="55">
        <f t="shared" ca="1" si="4"/>
        <v>2.7893258454319263E-3</v>
      </c>
      <c r="L22" s="55">
        <f t="shared" ref="L22:L85" ca="1" si="13">+(K22-E22)^2</f>
        <v>2.8120803116306406E-6</v>
      </c>
      <c r="M22" s="55">
        <f t="shared" ca="1" si="5"/>
        <v>243461109.42379031</v>
      </c>
      <c r="N22" s="55">
        <f t="shared" ca="1" si="6"/>
        <v>200488200.40813839</v>
      </c>
      <c r="O22" s="55">
        <f t="shared" ca="1" si="7"/>
        <v>9609765.5026962999</v>
      </c>
      <c r="P22" s="29">
        <f t="shared" ref="P22:P85" ca="1" si="14">+E22-K22</f>
        <v>-1.676925851560122E-3</v>
      </c>
      <c r="Q22" s="29"/>
      <c r="R22" s="29">
        <v>22</v>
      </c>
      <c r="S22" s="29" t="s">
        <v>237</v>
      </c>
      <c r="T22" s="29"/>
    </row>
    <row r="23" spans="1:20" x14ac:dyDescent="0.2">
      <c r="A23" s="61">
        <v>11198</v>
      </c>
      <c r="B23" s="61">
        <v>2.3051999960443936E-3</v>
      </c>
      <c r="C23" s="29"/>
      <c r="D23" s="62">
        <f t="shared" si="3"/>
        <v>1.1197999999999999</v>
      </c>
      <c r="E23" s="62">
        <f t="shared" si="3"/>
        <v>2.3051999960443936E-3</v>
      </c>
      <c r="F23" s="55">
        <f t="shared" si="8"/>
        <v>1.2539520399999997</v>
      </c>
      <c r="G23" s="55">
        <f t="shared" si="9"/>
        <v>1.4041754943919995</v>
      </c>
      <c r="H23" s="55">
        <f t="shared" si="10"/>
        <v>1.5723957186201609</v>
      </c>
      <c r="I23" s="55">
        <f t="shared" si="11"/>
        <v>2.5813629555705118E-3</v>
      </c>
      <c r="J23" s="55">
        <f t="shared" si="12"/>
        <v>2.8906102376478589E-3</v>
      </c>
      <c r="K23" s="55">
        <f t="shared" ca="1" si="4"/>
        <v>2.7124730671976328E-3</v>
      </c>
      <c r="L23" s="55">
        <f t="shared" ca="1" si="13"/>
        <v>1.6587135448659145E-7</v>
      </c>
      <c r="M23" s="55">
        <f t="shared" ca="1" si="5"/>
        <v>231424130.1768778</v>
      </c>
      <c r="N23" s="55">
        <f t="shared" ca="1" si="6"/>
        <v>188733323.97269505</v>
      </c>
      <c r="O23" s="55">
        <f t="shared" ca="1" si="7"/>
        <v>8968152.8851812836</v>
      </c>
      <c r="P23" s="29">
        <f t="shared" ca="1" si="14"/>
        <v>-4.0727307115323921E-4</v>
      </c>
      <c r="Q23" s="29"/>
      <c r="R23" s="29">
        <v>23</v>
      </c>
      <c r="S23" s="29" t="s">
        <v>238</v>
      </c>
      <c r="T23" s="29"/>
    </row>
    <row r="24" spans="1:20" x14ac:dyDescent="0.2">
      <c r="A24" s="61">
        <v>11226</v>
      </c>
      <c r="B24" s="61">
        <v>3.3524000027682632E-3</v>
      </c>
      <c r="C24" s="29"/>
      <c r="D24" s="62">
        <f t="shared" si="3"/>
        <v>1.1226</v>
      </c>
      <c r="E24" s="62">
        <f t="shared" si="3"/>
        <v>3.3524000027682632E-3</v>
      </c>
      <c r="F24" s="55">
        <f t="shared" si="8"/>
        <v>1.26023076</v>
      </c>
      <c r="G24" s="55">
        <f t="shared" si="9"/>
        <v>1.414735051176</v>
      </c>
      <c r="H24" s="55">
        <f t="shared" si="10"/>
        <v>1.5881815684501777</v>
      </c>
      <c r="I24" s="55">
        <f t="shared" si="11"/>
        <v>3.7634042431076526E-3</v>
      </c>
      <c r="J24" s="55">
        <f t="shared" si="12"/>
        <v>4.2247976033126513E-3</v>
      </c>
      <c r="K24" s="55">
        <f t="shared" ca="1" si="4"/>
        <v>2.682320761414031E-3</v>
      </c>
      <c r="L24" s="55">
        <f t="shared" ca="1" si="13"/>
        <v>4.4900618969386341E-7</v>
      </c>
      <c r="M24" s="55">
        <f t="shared" ca="1" si="5"/>
        <v>226851916.83782384</v>
      </c>
      <c r="N24" s="55">
        <f t="shared" ca="1" si="6"/>
        <v>184285287.64981291</v>
      </c>
      <c r="O24" s="55">
        <f t="shared" ca="1" si="7"/>
        <v>8726211.1184538454</v>
      </c>
      <c r="P24" s="29">
        <f t="shared" ca="1" si="14"/>
        <v>6.7007924135423225E-4</v>
      </c>
      <c r="Q24" s="29"/>
      <c r="R24" s="29">
        <v>24</v>
      </c>
      <c r="S24" s="29" t="s">
        <v>222</v>
      </c>
      <c r="T24" s="29"/>
    </row>
    <row r="25" spans="1:20" x14ac:dyDescent="0.2">
      <c r="A25" s="61">
        <v>11263</v>
      </c>
      <c r="B25" s="61">
        <v>-2.5137999982689507E-3</v>
      </c>
      <c r="C25" s="29"/>
      <c r="D25" s="62">
        <f t="shared" si="3"/>
        <v>1.1263000000000001</v>
      </c>
      <c r="E25" s="62">
        <f t="shared" si="3"/>
        <v>-2.5137999982689507E-3</v>
      </c>
      <c r="F25" s="55">
        <f t="shared" si="8"/>
        <v>1.2685516900000002</v>
      </c>
      <c r="G25" s="55">
        <f t="shared" si="9"/>
        <v>1.4287697684470004</v>
      </c>
      <c r="H25" s="55">
        <f t="shared" si="10"/>
        <v>1.6092233902018567</v>
      </c>
      <c r="I25" s="55">
        <f t="shared" si="11"/>
        <v>-2.8312929380503193E-3</v>
      </c>
      <c r="J25" s="55">
        <f t="shared" si="12"/>
        <v>-3.1888852361260747E-3</v>
      </c>
      <c r="K25" s="55">
        <f t="shared" ca="1" si="4"/>
        <v>2.6422489288547932E-3</v>
      </c>
      <c r="L25" s="55">
        <f t="shared" ca="1" si="13"/>
        <v>2.6584840538893911E-5</v>
      </c>
      <c r="M25" s="55">
        <f t="shared" ca="1" si="5"/>
        <v>220902429.55222112</v>
      </c>
      <c r="N25" s="55">
        <f t="shared" ca="1" si="6"/>
        <v>178512051.76196787</v>
      </c>
      <c r="O25" s="55">
        <f t="shared" ca="1" si="7"/>
        <v>8412916.0894728079</v>
      </c>
      <c r="P25" s="29">
        <f t="shared" ca="1" si="14"/>
        <v>-5.156048927123744E-3</v>
      </c>
      <c r="Q25" s="29"/>
      <c r="R25" s="29">
        <v>25</v>
      </c>
      <c r="S25" s="29" t="s">
        <v>223</v>
      </c>
      <c r="T25" s="29"/>
    </row>
    <row r="26" spans="1:20" x14ac:dyDescent="0.2">
      <c r="A26" s="61">
        <v>11277</v>
      </c>
      <c r="B26" s="61">
        <v>-1.4902000039000995E-3</v>
      </c>
      <c r="C26" s="29"/>
      <c r="D26" s="62">
        <f t="shared" si="3"/>
        <v>1.1276999999999999</v>
      </c>
      <c r="E26" s="62">
        <f t="shared" si="3"/>
        <v>-1.4902000039000995E-3</v>
      </c>
      <c r="F26" s="55">
        <f t="shared" si="8"/>
        <v>1.2717072899999999</v>
      </c>
      <c r="G26" s="55">
        <f t="shared" si="9"/>
        <v>1.4341043109329998</v>
      </c>
      <c r="H26" s="55">
        <f t="shared" si="10"/>
        <v>1.6172394314391438</v>
      </c>
      <c r="I26" s="55">
        <f t="shared" si="11"/>
        <v>-1.6804985443981421E-3</v>
      </c>
      <c r="J26" s="55">
        <f t="shared" si="12"/>
        <v>-1.8950982085177846E-3</v>
      </c>
      <c r="K26" s="55">
        <f t="shared" ca="1" si="4"/>
        <v>2.6270190096991299E-3</v>
      </c>
      <c r="L26" s="55">
        <f t="shared" ca="1" si="13"/>
        <v>1.6951492405943013E-5</v>
      </c>
      <c r="M26" s="55">
        <f t="shared" ca="1" si="5"/>
        <v>218678503.97887921</v>
      </c>
      <c r="N26" s="55">
        <f t="shared" ca="1" si="6"/>
        <v>176358380.36301783</v>
      </c>
      <c r="O26" s="55">
        <f t="shared" ca="1" si="7"/>
        <v>8296260.4709623223</v>
      </c>
      <c r="P26" s="29">
        <f t="shared" ca="1" si="14"/>
        <v>-4.1172190135992295E-3</v>
      </c>
      <c r="Q26" s="29"/>
      <c r="R26" s="29">
        <v>26</v>
      </c>
      <c r="S26" s="29" t="s">
        <v>239</v>
      </c>
      <c r="T26" s="29"/>
    </row>
    <row r="27" spans="1:20" x14ac:dyDescent="0.2">
      <c r="A27" s="61">
        <v>11592</v>
      </c>
      <c r="B27" s="61">
        <v>6.4079999719979241E-4</v>
      </c>
      <c r="C27" s="29"/>
      <c r="D27" s="62">
        <f t="shared" si="3"/>
        <v>1.1592</v>
      </c>
      <c r="E27" s="62">
        <f t="shared" si="3"/>
        <v>6.4079999719979241E-4</v>
      </c>
      <c r="F27" s="55">
        <f t="shared" si="8"/>
        <v>1.3437446399999999</v>
      </c>
      <c r="G27" s="55">
        <f t="shared" si="9"/>
        <v>1.5576687866879999</v>
      </c>
      <c r="H27" s="55">
        <f t="shared" si="10"/>
        <v>1.8056496575287295</v>
      </c>
      <c r="I27" s="55">
        <f t="shared" si="11"/>
        <v>7.4281535675399936E-4</v>
      </c>
      <c r="J27" s="55">
        <f t="shared" si="12"/>
        <v>8.6107156154923608E-4</v>
      </c>
      <c r="K27" s="55">
        <f t="shared" ca="1" si="4"/>
        <v>2.2745332875910417E-3</v>
      </c>
      <c r="L27" s="55">
        <f t="shared" ca="1" si="13"/>
        <v>2.6690844641326182E-6</v>
      </c>
      <c r="M27" s="55">
        <f t="shared" ca="1" si="5"/>
        <v>172466495.29186755</v>
      </c>
      <c r="N27" s="55">
        <f t="shared" ca="1" si="6"/>
        <v>132214189.65886196</v>
      </c>
      <c r="O27" s="55">
        <f t="shared" ca="1" si="7"/>
        <v>5935210.2455196045</v>
      </c>
      <c r="P27" s="29">
        <f t="shared" ca="1" si="14"/>
        <v>-1.6337332903912493E-3</v>
      </c>
      <c r="Q27" s="29"/>
      <c r="R27" s="29"/>
      <c r="S27" s="29"/>
      <c r="T27" s="29"/>
    </row>
    <row r="28" spans="1:20" x14ac:dyDescent="0.2">
      <c r="A28" s="61">
        <v>11609</v>
      </c>
      <c r="B28" s="61">
        <v>-4.0734000067459419E-3</v>
      </c>
      <c r="C28" s="29"/>
      <c r="D28" s="62">
        <f t="shared" si="3"/>
        <v>1.1609</v>
      </c>
      <c r="E28" s="62">
        <f t="shared" si="3"/>
        <v>-4.0734000067459419E-3</v>
      </c>
      <c r="F28" s="55">
        <f t="shared" si="8"/>
        <v>1.3476888100000002</v>
      </c>
      <c r="G28" s="55">
        <f t="shared" si="9"/>
        <v>1.5645319395290003</v>
      </c>
      <c r="H28" s="55">
        <f t="shared" si="10"/>
        <v>1.8162651285992166</v>
      </c>
      <c r="I28" s="55">
        <f t="shared" si="11"/>
        <v>-4.7288100678313637E-3</v>
      </c>
      <c r="J28" s="55">
        <f t="shared" si="12"/>
        <v>-5.4896756077454307E-3</v>
      </c>
      <c r="K28" s="55">
        <f t="shared" ca="1" si="4"/>
        <v>2.2549758540430023E-3</v>
      </c>
      <c r="L28" s="55">
        <f t="shared" ca="1" si="13"/>
        <v>4.0048341035416209E-5</v>
      </c>
      <c r="M28" s="55">
        <f t="shared" ca="1" si="5"/>
        <v>170174467.6311959</v>
      </c>
      <c r="N28" s="55">
        <f t="shared" ca="1" si="6"/>
        <v>130058751.43291703</v>
      </c>
      <c r="O28" s="55">
        <f t="shared" ca="1" si="7"/>
        <v>5821621.1423220765</v>
      </c>
      <c r="P28" s="29">
        <f t="shared" ca="1" si="14"/>
        <v>-6.3283758607889443E-3</v>
      </c>
      <c r="Q28" s="29"/>
      <c r="R28" s="29"/>
      <c r="S28" s="29"/>
      <c r="T28" s="29"/>
    </row>
    <row r="29" spans="1:20" x14ac:dyDescent="0.2">
      <c r="A29" s="61">
        <v>11673</v>
      </c>
      <c r="B29" s="61">
        <v>1.3201999972807243E-3</v>
      </c>
      <c r="C29" s="29"/>
      <c r="D29" s="62">
        <f t="shared" si="3"/>
        <v>1.1673</v>
      </c>
      <c r="E29" s="62">
        <f t="shared" si="3"/>
        <v>1.3201999972807243E-3</v>
      </c>
      <c r="F29" s="55">
        <f t="shared" si="8"/>
        <v>1.3625892900000001</v>
      </c>
      <c r="G29" s="55">
        <f t="shared" si="9"/>
        <v>1.5905504782170001</v>
      </c>
      <c r="H29" s="55">
        <f t="shared" si="10"/>
        <v>1.8566495732227042</v>
      </c>
      <c r="I29" s="55">
        <f t="shared" si="11"/>
        <v>1.5410694568257896E-3</v>
      </c>
      <c r="J29" s="55">
        <f t="shared" si="12"/>
        <v>1.7988903769527442E-3</v>
      </c>
      <c r="K29" s="55">
        <f t="shared" ca="1" si="4"/>
        <v>2.1808570288274643E-3</v>
      </c>
      <c r="L29" s="55">
        <f t="shared" ca="1" si="13"/>
        <v>7.4073052595084619E-7</v>
      </c>
      <c r="M29" s="55">
        <f t="shared" ca="1" si="5"/>
        <v>161724476.07100081</v>
      </c>
      <c r="N29" s="55">
        <f t="shared" ca="1" si="6"/>
        <v>122144348.34175366</v>
      </c>
      <c r="O29" s="55">
        <f t="shared" ca="1" si="7"/>
        <v>5406148.9072385486</v>
      </c>
      <c r="P29" s="29">
        <f t="shared" ca="1" si="14"/>
        <v>-8.6065703154673996E-4</v>
      </c>
      <c r="Q29" s="29"/>
      <c r="R29" s="29"/>
      <c r="S29" s="29"/>
      <c r="T29" s="29"/>
    </row>
    <row r="30" spans="1:20" x14ac:dyDescent="0.2">
      <c r="A30" s="61">
        <v>11678</v>
      </c>
      <c r="B30" s="61">
        <v>4.2572000020300038E-3</v>
      </c>
      <c r="C30" s="29"/>
      <c r="D30" s="62">
        <f t="shared" si="3"/>
        <v>1.1677999999999999</v>
      </c>
      <c r="E30" s="62">
        <f t="shared" si="3"/>
        <v>4.2572000020300038E-3</v>
      </c>
      <c r="F30" s="55">
        <f t="shared" si="8"/>
        <v>1.36375684</v>
      </c>
      <c r="G30" s="55">
        <f t="shared" si="9"/>
        <v>1.5925952377519998</v>
      </c>
      <c r="H30" s="55">
        <f t="shared" si="10"/>
        <v>1.8598327186467856</v>
      </c>
      <c r="I30" s="55">
        <f t="shared" si="11"/>
        <v>4.9715581623706378E-3</v>
      </c>
      <c r="J30" s="55">
        <f t="shared" si="12"/>
        <v>5.8057856220164305E-3</v>
      </c>
      <c r="K30" s="55">
        <f t="shared" ca="1" si="4"/>
        <v>2.175033829744797E-3</v>
      </c>
      <c r="L30" s="55">
        <f t="shared" ca="1" si="13"/>
        <v>4.3354159690088293E-6</v>
      </c>
      <c r="M30" s="55">
        <f t="shared" ca="1" si="5"/>
        <v>161076125.70013255</v>
      </c>
      <c r="N30" s="55">
        <f t="shared" ca="1" si="6"/>
        <v>121539240.42388315</v>
      </c>
      <c r="O30" s="55">
        <f t="shared" ca="1" si="7"/>
        <v>5374491.4108956819</v>
      </c>
      <c r="P30" s="29">
        <f t="shared" ca="1" si="14"/>
        <v>2.0821661722852068E-3</v>
      </c>
      <c r="Q30" s="29"/>
      <c r="R30" s="29"/>
      <c r="S30" s="29"/>
      <c r="T30" s="29"/>
    </row>
    <row r="31" spans="1:20" x14ac:dyDescent="0.2">
      <c r="A31" s="61">
        <v>12058</v>
      </c>
      <c r="B31" s="61">
        <v>-1.9307999973534606E-3</v>
      </c>
      <c r="C31" s="29"/>
      <c r="D31" s="62">
        <f t="shared" si="3"/>
        <v>1.2058</v>
      </c>
      <c r="E31" s="62">
        <f t="shared" si="3"/>
        <v>-1.9307999973534606E-3</v>
      </c>
      <c r="F31" s="55">
        <f t="shared" si="8"/>
        <v>1.4539536399999999</v>
      </c>
      <c r="G31" s="55">
        <f t="shared" si="9"/>
        <v>1.7531772991119998</v>
      </c>
      <c r="H31" s="55">
        <f t="shared" si="10"/>
        <v>2.1139811872692493</v>
      </c>
      <c r="I31" s="55">
        <f t="shared" si="11"/>
        <v>-2.3281586368088026E-3</v>
      </c>
      <c r="J31" s="55">
        <f t="shared" si="12"/>
        <v>-2.807293684264054E-3</v>
      </c>
      <c r="K31" s="55">
        <f t="shared" ca="1" si="4"/>
        <v>1.7186184800017795E-3</v>
      </c>
      <c r="L31" s="55">
        <f t="shared" ca="1" si="13"/>
        <v>1.331825522286184E-5</v>
      </c>
      <c r="M31" s="55">
        <f t="shared" ca="1" si="5"/>
        <v>116599576.49719909</v>
      </c>
      <c r="N31" s="55">
        <f t="shared" ca="1" si="6"/>
        <v>80893678.374612421</v>
      </c>
      <c r="O31" s="55">
        <f t="shared" ca="1" si="7"/>
        <v>3291299.5127964974</v>
      </c>
      <c r="P31" s="29">
        <f t="shared" ca="1" si="14"/>
        <v>-3.6494184773552402E-3</v>
      </c>
      <c r="Q31" s="29"/>
      <c r="R31" s="29"/>
      <c r="S31" s="29"/>
      <c r="T31" s="29"/>
    </row>
    <row r="32" spans="1:20" x14ac:dyDescent="0.2">
      <c r="A32" s="61">
        <v>12094</v>
      </c>
      <c r="B32" s="61">
        <v>1.8156000005546957E-3</v>
      </c>
      <c r="C32" s="29"/>
      <c r="D32" s="62">
        <f t="shared" si="3"/>
        <v>1.2094</v>
      </c>
      <c r="E32" s="62">
        <f t="shared" si="3"/>
        <v>1.8156000005546957E-3</v>
      </c>
      <c r="F32" s="55">
        <f t="shared" si="8"/>
        <v>1.46264836</v>
      </c>
      <c r="G32" s="55">
        <f t="shared" si="9"/>
        <v>1.768926926584</v>
      </c>
      <c r="H32" s="55">
        <f t="shared" si="10"/>
        <v>2.1393402250106894</v>
      </c>
      <c r="I32" s="55">
        <f t="shared" si="11"/>
        <v>2.1957866406708492E-3</v>
      </c>
      <c r="J32" s="55">
        <f t="shared" si="12"/>
        <v>2.6555843632273253E-3</v>
      </c>
      <c r="K32" s="55">
        <f t="shared" ca="1" si="4"/>
        <v>1.6739611485863757E-3</v>
      </c>
      <c r="L32" s="55">
        <f t="shared" ca="1" si="13"/>
        <v>2.0061564386903674E-8</v>
      </c>
      <c r="M32" s="55">
        <f t="shared" ca="1" si="5"/>
        <v>112857498.27484161</v>
      </c>
      <c r="N32" s="55">
        <f t="shared" ca="1" si="6"/>
        <v>77565678.577124685</v>
      </c>
      <c r="O32" s="55">
        <f t="shared" ca="1" si="7"/>
        <v>3125381.3828006042</v>
      </c>
      <c r="P32" s="29">
        <f t="shared" ca="1" si="14"/>
        <v>1.4163885196832003E-4</v>
      </c>
      <c r="Q32" s="29"/>
      <c r="R32" s="29"/>
      <c r="S32" s="29"/>
      <c r="T32" s="29"/>
    </row>
    <row r="33" spans="1:20" x14ac:dyDescent="0.2">
      <c r="A33" s="61">
        <v>12113</v>
      </c>
      <c r="B33" s="61">
        <v>-4.2238000023644418E-3</v>
      </c>
      <c r="C33" s="29"/>
      <c r="D33" s="62">
        <f t="shared" si="3"/>
        <v>1.2113</v>
      </c>
      <c r="E33" s="62">
        <f t="shared" si="3"/>
        <v>-4.2238000023644418E-3</v>
      </c>
      <c r="F33" s="55">
        <f t="shared" si="8"/>
        <v>1.4672476900000002</v>
      </c>
      <c r="G33" s="55">
        <f t="shared" si="9"/>
        <v>1.7772771268970002</v>
      </c>
      <c r="H33" s="55">
        <f t="shared" si="10"/>
        <v>2.1528157838103366</v>
      </c>
      <c r="I33" s="55">
        <f t="shared" si="11"/>
        <v>-5.1162889428640482E-3</v>
      </c>
      <c r="J33" s="55">
        <f t="shared" si="12"/>
        <v>-6.1973607964912218E-3</v>
      </c>
      <c r="K33" s="55">
        <f t="shared" ca="1" si="4"/>
        <v>1.6502930570257493E-3</v>
      </c>
      <c r="L33" s="55">
        <f t="shared" ca="1" si="13"/>
        <v>3.4504969270376018E-5</v>
      </c>
      <c r="M33" s="55">
        <f t="shared" ca="1" si="5"/>
        <v>110914014.04947969</v>
      </c>
      <c r="N33" s="55">
        <f t="shared" ca="1" si="6"/>
        <v>75843979.031637684</v>
      </c>
      <c r="O33" s="55">
        <f t="shared" ca="1" si="7"/>
        <v>3039893.2726585781</v>
      </c>
      <c r="P33" s="29">
        <f t="shared" ca="1" si="14"/>
        <v>-5.8740930593901911E-3</v>
      </c>
      <c r="Q33" s="29"/>
      <c r="R33" s="29"/>
      <c r="S33" s="29"/>
      <c r="T33" s="29"/>
    </row>
    <row r="34" spans="1:20" x14ac:dyDescent="0.2">
      <c r="A34" s="61">
        <v>12164</v>
      </c>
      <c r="B34" s="61">
        <v>6.9336000015027821E-3</v>
      </c>
      <c r="C34" s="29"/>
      <c r="D34" s="62">
        <f t="shared" si="3"/>
        <v>1.2163999999999999</v>
      </c>
      <c r="E34" s="62">
        <f t="shared" si="3"/>
        <v>6.9336000015027821E-3</v>
      </c>
      <c r="F34" s="55">
        <f t="shared" si="8"/>
        <v>1.4796289599999999</v>
      </c>
      <c r="G34" s="55">
        <f t="shared" si="9"/>
        <v>1.7998206669439998</v>
      </c>
      <c r="H34" s="55">
        <f t="shared" si="10"/>
        <v>2.1893018592706812</v>
      </c>
      <c r="I34" s="55">
        <f t="shared" si="11"/>
        <v>8.4340310418279836E-3</v>
      </c>
      <c r="J34" s="55">
        <f t="shared" si="12"/>
        <v>1.0259155359279558E-2</v>
      </c>
      <c r="K34" s="55">
        <f t="shared" ca="1" si="4"/>
        <v>1.5864248958546642E-3</v>
      </c>
      <c r="L34" s="55">
        <f t="shared" ca="1" si="13"/>
        <v>2.8592281610462959E-5</v>
      </c>
      <c r="M34" s="55">
        <f t="shared" ca="1" si="5"/>
        <v>105803764.8642403</v>
      </c>
      <c r="N34" s="55">
        <f t="shared" ca="1" si="6"/>
        <v>71339861.558637843</v>
      </c>
      <c r="O34" s="55">
        <f t="shared" ca="1" si="7"/>
        <v>2817437.2559831189</v>
      </c>
      <c r="P34" s="29">
        <f t="shared" ca="1" si="14"/>
        <v>5.3471751056481179E-3</v>
      </c>
      <c r="Q34" s="29"/>
      <c r="R34" s="29"/>
      <c r="S34" s="29"/>
      <c r="T34" s="29"/>
    </row>
    <row r="35" spans="1:20" x14ac:dyDescent="0.2">
      <c r="A35" s="61">
        <v>12524</v>
      </c>
      <c r="B35" s="61">
        <v>-5.0239999836776406E-4</v>
      </c>
      <c r="C35" s="29"/>
      <c r="D35" s="62">
        <f t="shared" si="3"/>
        <v>1.2524</v>
      </c>
      <c r="E35" s="62">
        <f t="shared" si="3"/>
        <v>-5.0239999836776406E-4</v>
      </c>
      <c r="F35" s="55">
        <f t="shared" si="8"/>
        <v>1.5685057599999999</v>
      </c>
      <c r="G35" s="55">
        <f t="shared" si="9"/>
        <v>1.9643966138239997</v>
      </c>
      <c r="H35" s="55">
        <f t="shared" si="10"/>
        <v>2.4602103191531772</v>
      </c>
      <c r="I35" s="55">
        <f t="shared" si="11"/>
        <v>-6.2920575795578763E-4</v>
      </c>
      <c r="J35" s="55">
        <f t="shared" si="12"/>
        <v>-7.8801729126382839E-4</v>
      </c>
      <c r="K35" s="55">
        <f t="shared" ca="1" si="4"/>
        <v>1.1215814226641467E-3</v>
      </c>
      <c r="L35" s="55">
        <f t="shared" ca="1" si="13"/>
        <v>2.6373156558568241E-6</v>
      </c>
      <c r="M35" s="55">
        <f t="shared" ca="1" si="5"/>
        <v>73954419.937909901</v>
      </c>
      <c r="N35" s="55">
        <f t="shared" ca="1" si="6"/>
        <v>44173712.237956405</v>
      </c>
      <c r="O35" s="55">
        <f t="shared" ca="1" si="7"/>
        <v>1522405.0780620577</v>
      </c>
      <c r="P35" s="29">
        <f t="shared" ca="1" si="14"/>
        <v>-1.6239814210319108E-3</v>
      </c>
      <c r="Q35" s="29"/>
      <c r="R35" s="29"/>
      <c r="S35" s="29"/>
      <c r="T35" s="29"/>
    </row>
    <row r="36" spans="1:20" x14ac:dyDescent="0.2">
      <c r="A36" s="61">
        <v>12532</v>
      </c>
      <c r="B36" s="61">
        <v>-1.3031999988015741E-3</v>
      </c>
      <c r="C36" s="29"/>
      <c r="D36" s="62">
        <f t="shared" si="3"/>
        <v>1.2532000000000001</v>
      </c>
      <c r="E36" s="62">
        <f t="shared" si="3"/>
        <v>-1.3031999988015741E-3</v>
      </c>
      <c r="F36" s="55">
        <f t="shared" si="8"/>
        <v>1.5705102400000002</v>
      </c>
      <c r="G36" s="55">
        <f t="shared" si="9"/>
        <v>1.9681634327680004</v>
      </c>
      <c r="H36" s="55">
        <f t="shared" si="10"/>
        <v>2.4665024139448581</v>
      </c>
      <c r="I36" s="55">
        <f t="shared" si="11"/>
        <v>-1.6331702384981329E-3</v>
      </c>
      <c r="J36" s="55">
        <f t="shared" si="12"/>
        <v>-2.0466889428858602E-3</v>
      </c>
      <c r="K36" s="55">
        <f t="shared" ca="1" si="4"/>
        <v>1.1109728190092701E-3</v>
      </c>
      <c r="L36" s="55">
        <f t="shared" ca="1" si="13"/>
        <v>5.8282303942567521E-6</v>
      </c>
      <c r="M36" s="55">
        <f t="shared" ca="1" si="5"/>
        <v>73327056.948225617</v>
      </c>
      <c r="N36" s="55">
        <f t="shared" ca="1" si="6"/>
        <v>43657642.743176281</v>
      </c>
      <c r="O36" s="55">
        <f t="shared" ca="1" si="7"/>
        <v>1498810.1601217776</v>
      </c>
      <c r="P36" s="29">
        <f t="shared" ca="1" si="14"/>
        <v>-2.4141728178108442E-3</v>
      </c>
      <c r="Q36" s="29"/>
      <c r="R36" s="29"/>
      <c r="S36" s="29"/>
      <c r="T36" s="29"/>
    </row>
    <row r="37" spans="1:20" x14ac:dyDescent="0.2">
      <c r="A37" s="61">
        <v>12555</v>
      </c>
      <c r="B37" s="61">
        <v>2.8069999971194193E-3</v>
      </c>
      <c r="C37" s="29"/>
      <c r="D37" s="62">
        <f t="shared" si="3"/>
        <v>1.2555000000000001</v>
      </c>
      <c r="E37" s="62">
        <f t="shared" si="3"/>
        <v>2.8069999971194193E-3</v>
      </c>
      <c r="F37" s="55">
        <f t="shared" si="8"/>
        <v>1.5762802500000002</v>
      </c>
      <c r="G37" s="55">
        <f t="shared" si="9"/>
        <v>1.9790198538750003</v>
      </c>
      <c r="H37" s="55">
        <f t="shared" si="10"/>
        <v>2.484659426540063</v>
      </c>
      <c r="I37" s="55">
        <f t="shared" si="11"/>
        <v>3.524188496383431E-3</v>
      </c>
      <c r="J37" s="55">
        <f t="shared" si="12"/>
        <v>4.424618657209398E-3</v>
      </c>
      <c r="K37" s="55">
        <f t="shared" ca="1" si="4"/>
        <v>1.0804055740519201E-3</v>
      </c>
      <c r="L37" s="55">
        <f t="shared" ca="1" si="13"/>
        <v>2.9811283017677903E-6</v>
      </c>
      <c r="M37" s="55">
        <f t="shared" ca="1" si="5"/>
        <v>71542052.895094499</v>
      </c>
      <c r="N37" s="55">
        <f t="shared" ca="1" si="6"/>
        <v>42194173.401362233</v>
      </c>
      <c r="O37" s="55">
        <f t="shared" ca="1" si="7"/>
        <v>1432165.0713209438</v>
      </c>
      <c r="P37" s="29">
        <f t="shared" ca="1" si="14"/>
        <v>1.7265944230674991E-3</v>
      </c>
      <c r="Q37" s="29"/>
      <c r="R37" s="29"/>
      <c r="S37" s="29"/>
      <c r="T37" s="29"/>
    </row>
    <row r="38" spans="1:20" x14ac:dyDescent="0.2">
      <c r="A38" s="61">
        <v>12565</v>
      </c>
      <c r="B38" s="61">
        <v>4.6809999985271133E-3</v>
      </c>
      <c r="C38" s="29"/>
      <c r="D38" s="62">
        <f t="shared" si="3"/>
        <v>1.2565</v>
      </c>
      <c r="E38" s="62">
        <f t="shared" si="3"/>
        <v>4.6809999985271133E-3</v>
      </c>
      <c r="F38" s="55">
        <f t="shared" si="8"/>
        <v>1.5787922499999998</v>
      </c>
      <c r="G38" s="55">
        <f t="shared" si="9"/>
        <v>1.9837524621249996</v>
      </c>
      <c r="H38" s="55">
        <f t="shared" si="10"/>
        <v>2.4925849686600619</v>
      </c>
      <c r="I38" s="55">
        <f t="shared" si="11"/>
        <v>5.8816764981493175E-3</v>
      </c>
      <c r="J38" s="55">
        <f t="shared" si="12"/>
        <v>7.3903265199246173E-3</v>
      </c>
      <c r="K38" s="55">
        <f t="shared" ca="1" si="4"/>
        <v>1.0670842219409216E-3</v>
      </c>
      <c r="L38" s="55">
        <f t="shared" ca="1" si="13"/>
        <v>1.3060387240258577E-5</v>
      </c>
      <c r="M38" s="55">
        <f t="shared" ca="1" si="5"/>
        <v>70774564.092320412</v>
      </c>
      <c r="N38" s="55">
        <f t="shared" ca="1" si="6"/>
        <v>41567198.333424158</v>
      </c>
      <c r="O38" s="55">
        <f t="shared" ca="1" si="7"/>
        <v>1403736.7468347191</v>
      </c>
      <c r="P38" s="29">
        <f t="shared" ca="1" si="14"/>
        <v>3.6139157765861917E-3</v>
      </c>
      <c r="Q38" s="29"/>
      <c r="R38" s="29"/>
      <c r="S38" s="29"/>
      <c r="T38" s="29"/>
    </row>
    <row r="39" spans="1:20" x14ac:dyDescent="0.2">
      <c r="A39" s="61">
        <v>12579</v>
      </c>
      <c r="B39" s="61">
        <v>7.0459999551530927E-4</v>
      </c>
      <c r="C39" s="29"/>
      <c r="D39" s="62">
        <f t="shared" si="3"/>
        <v>1.2579</v>
      </c>
      <c r="E39" s="62">
        <f t="shared" si="3"/>
        <v>7.0459999551530927E-4</v>
      </c>
      <c r="F39" s="55">
        <f t="shared" si="8"/>
        <v>1.5823124100000001</v>
      </c>
      <c r="G39" s="55">
        <f t="shared" si="9"/>
        <v>1.9903907805390002</v>
      </c>
      <c r="H39" s="55">
        <f t="shared" si="10"/>
        <v>2.5037125628400085</v>
      </c>
      <c r="I39" s="55">
        <f t="shared" si="11"/>
        <v>8.8631633435870755E-4</v>
      </c>
      <c r="J39" s="55">
        <f t="shared" si="12"/>
        <v>1.1148973169898182E-3</v>
      </c>
      <c r="K39" s="55">
        <f t="shared" ca="1" si="4"/>
        <v>1.0484025152757547E-3</v>
      </c>
      <c r="L39" s="55">
        <f t="shared" ca="1" si="13"/>
        <v>1.1820017259363148E-7</v>
      </c>
      <c r="M39" s="55">
        <f t="shared" ca="1" si="5"/>
        <v>69708791.017846197</v>
      </c>
      <c r="N39" s="55">
        <f t="shared" ca="1" si="6"/>
        <v>40698863.387890793</v>
      </c>
      <c r="O39" s="55">
        <f t="shared" ca="1" si="7"/>
        <v>1364491.2325486946</v>
      </c>
      <c r="P39" s="29">
        <f t="shared" ca="1" si="14"/>
        <v>-3.4380251976044544E-4</v>
      </c>
      <c r="Q39" s="29"/>
      <c r="R39" s="29"/>
      <c r="S39" s="29"/>
      <c r="T39" s="29"/>
    </row>
    <row r="40" spans="1:20" x14ac:dyDescent="0.2">
      <c r="A40" s="61">
        <v>12980</v>
      </c>
      <c r="B40" s="61">
        <v>-1.5480000001844019E-3</v>
      </c>
      <c r="C40" s="29"/>
      <c r="D40" s="62">
        <f t="shared" si="3"/>
        <v>1.298</v>
      </c>
      <c r="E40" s="62">
        <f t="shared" si="3"/>
        <v>-1.5480000001844019E-3</v>
      </c>
      <c r="F40" s="55">
        <f t="shared" si="8"/>
        <v>1.6848040000000002</v>
      </c>
      <c r="G40" s="55">
        <f t="shared" si="9"/>
        <v>2.1868755920000003</v>
      </c>
      <c r="H40" s="55">
        <f t="shared" si="10"/>
        <v>2.8385645184160007</v>
      </c>
      <c r="I40" s="55">
        <f t="shared" si="11"/>
        <v>-2.0093040002393536E-3</v>
      </c>
      <c r="J40" s="55">
        <f t="shared" si="12"/>
        <v>-2.6080765923106809E-3</v>
      </c>
      <c r="K40" s="55">
        <f t="shared" ca="1" si="4"/>
        <v>4.9754827879926536E-4</v>
      </c>
      <c r="L40" s="55">
        <f t="shared" ca="1" si="13"/>
        <v>4.1842677616530431E-6</v>
      </c>
      <c r="M40" s="55">
        <f t="shared" ca="1" si="5"/>
        <v>43297980.282817148</v>
      </c>
      <c r="N40" s="55">
        <f t="shared" ca="1" si="6"/>
        <v>20254841.535528671</v>
      </c>
      <c r="O40" s="55">
        <f t="shared" ca="1" si="7"/>
        <v>498918.07462364406</v>
      </c>
      <c r="P40" s="29">
        <f t="shared" ca="1" si="14"/>
        <v>-2.0455482789836672E-3</v>
      </c>
      <c r="Q40" s="29"/>
      <c r="R40" s="29"/>
      <c r="S40" s="29"/>
      <c r="T40" s="29"/>
    </row>
    <row r="41" spans="1:20" x14ac:dyDescent="0.2">
      <c r="A41" s="61">
        <v>12984</v>
      </c>
      <c r="B41" s="61">
        <v>-1.3984000033815391E-3</v>
      </c>
      <c r="C41" s="29"/>
      <c r="D41" s="62">
        <f t="shared" si="3"/>
        <v>1.2984</v>
      </c>
      <c r="E41" s="62">
        <f t="shared" si="3"/>
        <v>-1.3984000033815391E-3</v>
      </c>
      <c r="F41" s="55">
        <f t="shared" si="8"/>
        <v>1.68584256</v>
      </c>
      <c r="G41" s="55">
        <f t="shared" si="9"/>
        <v>2.188897979904</v>
      </c>
      <c r="H41" s="55">
        <f t="shared" si="10"/>
        <v>2.8420651371073538</v>
      </c>
      <c r="I41" s="55">
        <f t="shared" si="11"/>
        <v>-1.8156825643905904E-3</v>
      </c>
      <c r="J41" s="55">
        <f t="shared" si="12"/>
        <v>-2.3574822416047424E-3</v>
      </c>
      <c r="K41" s="55">
        <f t="shared" ca="1" si="4"/>
        <v>4.9190008591865411E-4</v>
      </c>
      <c r="L41" s="55">
        <f t="shared" ca="1" si="13"/>
        <v>3.5732344276083187E-6</v>
      </c>
      <c r="M41" s="55">
        <f t="shared" ca="1" si="5"/>
        <v>43072721.564918928</v>
      </c>
      <c r="N41" s="55">
        <f t="shared" ca="1" si="6"/>
        <v>20091717.766927823</v>
      </c>
      <c r="O41" s="55">
        <f t="shared" ca="1" si="7"/>
        <v>492650.48836880014</v>
      </c>
      <c r="P41" s="29">
        <f t="shared" ca="1" si="14"/>
        <v>-1.8903000893001932E-3</v>
      </c>
      <c r="Q41" s="29"/>
      <c r="R41" s="29"/>
      <c r="S41" s="29"/>
      <c r="T41" s="29"/>
    </row>
    <row r="42" spans="1:20" x14ac:dyDescent="0.2">
      <c r="A42" s="61">
        <v>12991</v>
      </c>
      <c r="B42" s="61">
        <v>5.1339999481569976E-4</v>
      </c>
      <c r="C42" s="29"/>
      <c r="D42" s="62">
        <f t="shared" si="3"/>
        <v>1.2990999999999999</v>
      </c>
      <c r="E42" s="62">
        <f t="shared" si="3"/>
        <v>5.1339999481569976E-4</v>
      </c>
      <c r="F42" s="55">
        <f t="shared" si="8"/>
        <v>1.6876608099999999</v>
      </c>
      <c r="G42" s="55">
        <f t="shared" si="9"/>
        <v>2.1924401582709998</v>
      </c>
      <c r="H42" s="55">
        <f t="shared" si="10"/>
        <v>2.8481990096098557</v>
      </c>
      <c r="I42" s="55">
        <f t="shared" si="11"/>
        <v>6.6695793326507549E-4</v>
      </c>
      <c r="J42" s="55">
        <f t="shared" si="12"/>
        <v>8.6644505110465954E-4</v>
      </c>
      <c r="K42" s="55">
        <f t="shared" ca="1" si="4"/>
        <v>4.8200845773576501E-4</v>
      </c>
      <c r="L42" s="55">
        <f t="shared" ca="1" si="13"/>
        <v>9.8542860024091837E-10</v>
      </c>
      <c r="M42" s="55">
        <f t="shared" ca="1" si="5"/>
        <v>42680247.649529636</v>
      </c>
      <c r="N42" s="55">
        <f t="shared" ca="1" si="6"/>
        <v>19808085.267192245</v>
      </c>
      <c r="O42" s="55">
        <f t="shared" ca="1" si="7"/>
        <v>481787.80379497533</v>
      </c>
      <c r="P42" s="29">
        <f t="shared" ca="1" si="14"/>
        <v>3.139153707993475E-5</v>
      </c>
      <c r="Q42" s="29"/>
      <c r="R42" s="29"/>
      <c r="S42" s="29"/>
      <c r="T42" s="29"/>
    </row>
    <row r="43" spans="1:20" x14ac:dyDescent="0.2">
      <c r="A43" s="61">
        <v>12998</v>
      </c>
      <c r="B43" s="61">
        <v>6.2520000210497528E-4</v>
      </c>
      <c r="C43" s="29"/>
      <c r="D43" s="62">
        <f t="shared" si="3"/>
        <v>1.2998000000000001</v>
      </c>
      <c r="E43" s="62">
        <f t="shared" si="3"/>
        <v>6.2520000210497528E-4</v>
      </c>
      <c r="F43" s="55">
        <f t="shared" si="8"/>
        <v>1.6894800400000001</v>
      </c>
      <c r="G43" s="55">
        <f t="shared" si="9"/>
        <v>2.1959861559920002</v>
      </c>
      <c r="H43" s="55">
        <f t="shared" si="10"/>
        <v>2.8543428055584017</v>
      </c>
      <c r="I43" s="55">
        <f t="shared" si="11"/>
        <v>8.1263496273604693E-4</v>
      </c>
      <c r="J43" s="55">
        <f t="shared" si="12"/>
        <v>1.0562629245643139E-3</v>
      </c>
      <c r="K43" s="55">
        <f t="shared" ca="1" si="4"/>
        <v>4.7210755055419537E-4</v>
      </c>
      <c r="L43" s="55">
        <f t="shared" ca="1" si="13"/>
        <v>2.3437298721827894E-8</v>
      </c>
      <c r="M43" s="55">
        <f t="shared" ca="1" si="5"/>
        <v>42289969.345502369</v>
      </c>
      <c r="N43" s="55">
        <f t="shared" ca="1" si="6"/>
        <v>19526781.301563289</v>
      </c>
      <c r="O43" s="55">
        <f t="shared" ca="1" si="7"/>
        <v>471059.13175615453</v>
      </c>
      <c r="P43" s="29">
        <f t="shared" ca="1" si="14"/>
        <v>1.5309245155077991E-4</v>
      </c>
      <c r="Q43" s="29"/>
      <c r="R43" s="29"/>
      <c r="S43" s="29"/>
      <c r="T43" s="29"/>
    </row>
    <row r="44" spans="1:20" x14ac:dyDescent="0.2">
      <c r="A44" s="61">
        <v>13021</v>
      </c>
      <c r="B44" s="61">
        <v>3.7354000014602207E-3</v>
      </c>
      <c r="C44" s="29"/>
      <c r="D44" s="62">
        <f t="shared" si="3"/>
        <v>1.3021</v>
      </c>
      <c r="E44" s="62">
        <f t="shared" si="3"/>
        <v>3.7354000014602207E-3</v>
      </c>
      <c r="F44" s="55">
        <f t="shared" si="8"/>
        <v>1.69546441</v>
      </c>
      <c r="G44" s="55">
        <f t="shared" si="9"/>
        <v>2.2076642082610003</v>
      </c>
      <c r="H44" s="55">
        <f t="shared" si="10"/>
        <v>2.8745995655766481</v>
      </c>
      <c r="I44" s="55">
        <f t="shared" si="11"/>
        <v>4.8638643419013534E-3</v>
      </c>
      <c r="J44" s="55">
        <f t="shared" si="12"/>
        <v>6.3332377595897524E-3</v>
      </c>
      <c r="K44" s="55">
        <f t="shared" ca="1" si="4"/>
        <v>4.3951066666076538E-4</v>
      </c>
      <c r="L44" s="55">
        <f t="shared" ca="1" si="13"/>
        <v>1.0862886507244795E-5</v>
      </c>
      <c r="M44" s="55">
        <f t="shared" ca="1" si="5"/>
        <v>41023016.865567364</v>
      </c>
      <c r="N44" s="55">
        <f t="shared" ca="1" si="6"/>
        <v>18618808.266250651</v>
      </c>
      <c r="O44" s="55">
        <f t="shared" ca="1" si="7"/>
        <v>436745.89928994363</v>
      </c>
      <c r="P44" s="29">
        <f t="shared" ca="1" si="14"/>
        <v>3.2958893347994553E-3</v>
      </c>
      <c r="Q44" s="29"/>
      <c r="R44" s="29"/>
      <c r="S44" s="29"/>
      <c r="T44" s="29"/>
    </row>
    <row r="45" spans="1:20" x14ac:dyDescent="0.2">
      <c r="A45" s="61">
        <v>13114</v>
      </c>
      <c r="B45" s="61">
        <v>-2.036400001088623E-3</v>
      </c>
      <c r="C45" s="29"/>
      <c r="D45" s="62">
        <f t="shared" si="3"/>
        <v>1.3113999999999999</v>
      </c>
      <c r="E45" s="62">
        <f t="shared" si="3"/>
        <v>-2.036400001088623E-3</v>
      </c>
      <c r="F45" s="55">
        <f t="shared" si="8"/>
        <v>1.7197699599999998</v>
      </c>
      <c r="G45" s="55">
        <f t="shared" si="9"/>
        <v>2.2553063255439998</v>
      </c>
      <c r="H45" s="55">
        <f t="shared" si="10"/>
        <v>2.957608715318401</v>
      </c>
      <c r="I45" s="55">
        <f t="shared" si="11"/>
        <v>-2.6705349614276198E-3</v>
      </c>
      <c r="J45" s="55">
        <f t="shared" si="12"/>
        <v>-3.5021395484161806E-3</v>
      </c>
      <c r="K45" s="55">
        <f t="shared" ca="1" si="4"/>
        <v>3.06684427941354E-4</v>
      </c>
      <c r="L45" s="55">
        <f t="shared" ca="1" si="13"/>
        <v>5.4900446415627335E-6</v>
      </c>
      <c r="M45" s="55">
        <f t="shared" ca="1" si="5"/>
        <v>36137212.4890536</v>
      </c>
      <c r="N45" s="55">
        <f t="shared" ca="1" si="6"/>
        <v>15198154.488711761</v>
      </c>
      <c r="O45" s="55">
        <f t="shared" ca="1" si="7"/>
        <v>312387.25992166292</v>
      </c>
      <c r="P45" s="29">
        <f t="shared" ca="1" si="14"/>
        <v>-2.343084429029977E-3</v>
      </c>
      <c r="Q45" s="29"/>
      <c r="R45" s="29"/>
      <c r="S45" s="29"/>
      <c r="T45" s="29"/>
    </row>
    <row r="46" spans="1:20" x14ac:dyDescent="0.2">
      <c r="A46" s="61">
        <v>13156</v>
      </c>
      <c r="B46" s="61">
        <v>2.0343999931355938E-3</v>
      </c>
      <c r="C46" s="29"/>
      <c r="D46" s="62">
        <f t="shared" si="3"/>
        <v>1.3156000000000001</v>
      </c>
      <c r="E46" s="62">
        <f t="shared" si="3"/>
        <v>2.0343999931355938E-3</v>
      </c>
      <c r="F46" s="55">
        <f t="shared" si="8"/>
        <v>1.7308033600000003</v>
      </c>
      <c r="G46" s="55">
        <f t="shared" si="9"/>
        <v>2.2770449004160005</v>
      </c>
      <c r="H46" s="55">
        <f t="shared" si="10"/>
        <v>2.9956802709872909</v>
      </c>
      <c r="I46" s="55">
        <f t="shared" si="11"/>
        <v>2.6764566309691873E-3</v>
      </c>
      <c r="J46" s="55">
        <f t="shared" si="12"/>
        <v>3.5211463437030631E-3</v>
      </c>
      <c r="K46" s="55">
        <f t="shared" ca="1" si="4"/>
        <v>2.4616152829643259E-4</v>
      </c>
      <c r="L46" s="55">
        <f t="shared" ca="1" si="13"/>
        <v>3.1977968071303199E-6</v>
      </c>
      <c r="M46" s="55">
        <f t="shared" ca="1" si="5"/>
        <v>34052957.67156554</v>
      </c>
      <c r="N46" s="55">
        <f t="shared" ca="1" si="6"/>
        <v>13782224.421832567</v>
      </c>
      <c r="O46" s="55">
        <f t="shared" ca="1" si="7"/>
        <v>263598.0089572515</v>
      </c>
      <c r="P46" s="29">
        <f t="shared" ca="1" si="14"/>
        <v>1.7882384648391612E-3</v>
      </c>
      <c r="Q46" s="29"/>
      <c r="R46" s="29"/>
      <c r="S46" s="29"/>
      <c r="T46" s="29"/>
    </row>
    <row r="47" spans="1:20" x14ac:dyDescent="0.2">
      <c r="A47" s="61">
        <v>13457</v>
      </c>
      <c r="B47" s="61">
        <v>-1.6582000025664456E-3</v>
      </c>
      <c r="C47" s="29"/>
      <c r="D47" s="62">
        <f t="shared" si="3"/>
        <v>1.3456999999999999</v>
      </c>
      <c r="E47" s="62">
        <f t="shared" si="3"/>
        <v>-1.6582000025664456E-3</v>
      </c>
      <c r="F47" s="55">
        <f t="shared" si="8"/>
        <v>1.8109084899999996</v>
      </c>
      <c r="G47" s="55">
        <f t="shared" si="9"/>
        <v>2.4369395549929993</v>
      </c>
      <c r="H47" s="55">
        <f t="shared" si="10"/>
        <v>3.2793895591540787</v>
      </c>
      <c r="I47" s="55">
        <f t="shared" si="11"/>
        <v>-2.2314397434536658E-3</v>
      </c>
      <c r="J47" s="55">
        <f t="shared" si="12"/>
        <v>-3.0028484627655978E-3</v>
      </c>
      <c r="K47" s="55">
        <f t="shared" ca="1" si="4"/>
        <v>-1.9736134426974472E-4</v>
      </c>
      <c r="L47" s="55">
        <f t="shared" ca="1" si="13"/>
        <v>2.1340495855741054E-6</v>
      </c>
      <c r="M47" s="55">
        <f t="shared" ca="1" si="5"/>
        <v>21224346.704495583</v>
      </c>
      <c r="N47" s="55">
        <f t="shared" ca="1" si="6"/>
        <v>5838916.8557999469</v>
      </c>
      <c r="O47" s="55">
        <f t="shared" ca="1" si="7"/>
        <v>38911.558668089645</v>
      </c>
      <c r="P47" s="29">
        <f t="shared" ca="1" si="14"/>
        <v>-1.4608386582967009E-3</v>
      </c>
      <c r="Q47" s="29"/>
      <c r="R47" s="29"/>
      <c r="S47" s="29"/>
      <c r="T47" s="29"/>
    </row>
    <row r="48" spans="1:20" x14ac:dyDescent="0.2">
      <c r="A48" s="61">
        <v>13538</v>
      </c>
      <c r="B48" s="61">
        <v>-3.1788000051165E-3</v>
      </c>
      <c r="C48" s="29"/>
      <c r="D48" s="62">
        <f t="shared" si="3"/>
        <v>1.3537999999999999</v>
      </c>
      <c r="E48" s="62">
        <f t="shared" si="3"/>
        <v>-3.1788000051165E-3</v>
      </c>
      <c r="F48" s="55">
        <f t="shared" si="8"/>
        <v>1.8327744399999997</v>
      </c>
      <c r="G48" s="55">
        <f t="shared" si="9"/>
        <v>2.4812100368719991</v>
      </c>
      <c r="H48" s="55">
        <f t="shared" si="10"/>
        <v>3.3590621479173124</v>
      </c>
      <c r="I48" s="55">
        <f t="shared" si="11"/>
        <v>-4.3034594469267169E-3</v>
      </c>
      <c r="J48" s="55">
        <f t="shared" si="12"/>
        <v>-5.8260233992493892E-3</v>
      </c>
      <c r="K48" s="55">
        <f t="shared" ca="1" si="4"/>
        <v>-3.1964437723360981E-4</v>
      </c>
      <c r="L48" s="55">
        <f t="shared" ca="1" si="13"/>
        <v>8.1747709044544031E-6</v>
      </c>
      <c r="M48" s="55">
        <f t="shared" ca="1" si="5"/>
        <v>18370561.468267355</v>
      </c>
      <c r="N48" s="55">
        <f t="shared" ca="1" si="6"/>
        <v>4321278.3050960768</v>
      </c>
      <c r="O48" s="55">
        <f t="shared" ca="1" si="7"/>
        <v>13259.955412889076</v>
      </c>
      <c r="P48" s="29">
        <f t="shared" ca="1" si="14"/>
        <v>-2.8591556278828902E-3</v>
      </c>
      <c r="Q48" s="29"/>
      <c r="R48" s="29"/>
      <c r="S48" s="29"/>
      <c r="T48" s="29"/>
    </row>
    <row r="49" spans="1:20" x14ac:dyDescent="0.2">
      <c r="A49" s="61">
        <v>13543</v>
      </c>
      <c r="B49" s="61">
        <v>-8.241800001997035E-3</v>
      </c>
      <c r="C49" s="29"/>
      <c r="D49" s="62">
        <f t="shared" si="3"/>
        <v>1.3543000000000001</v>
      </c>
      <c r="E49" s="62">
        <f t="shared" si="3"/>
        <v>-8.241800001997035E-3</v>
      </c>
      <c r="F49" s="55">
        <f t="shared" si="8"/>
        <v>1.8341284900000001</v>
      </c>
      <c r="G49" s="55">
        <f t="shared" si="9"/>
        <v>2.4839602140070003</v>
      </c>
      <c r="H49" s="55">
        <f t="shared" si="10"/>
        <v>3.3640273178296805</v>
      </c>
      <c r="I49" s="55">
        <f t="shared" si="11"/>
        <v>-1.1161869742704585E-2</v>
      </c>
      <c r="J49" s="55">
        <f t="shared" si="12"/>
        <v>-1.511652019254482E-2</v>
      </c>
      <c r="K49" s="55">
        <f t="shared" ca="1" si="4"/>
        <v>-3.2723342657555929E-4</v>
      </c>
      <c r="L49" s="55">
        <f t="shared" ca="1" si="13"/>
        <v>6.2640364076778826E-5</v>
      </c>
      <c r="M49" s="55">
        <f t="shared" ca="1" si="5"/>
        <v>18202300.350913741</v>
      </c>
      <c r="N49" s="55">
        <f t="shared" ca="1" si="6"/>
        <v>4235705.4822761882</v>
      </c>
      <c r="O49" s="55">
        <f t="shared" ca="1" si="7"/>
        <v>12127.461439688899</v>
      </c>
      <c r="P49" s="29">
        <f t="shared" ca="1" si="14"/>
        <v>-7.9145665754214757E-3</v>
      </c>
      <c r="Q49" s="29"/>
      <c r="R49" s="29"/>
      <c r="S49" s="29"/>
      <c r="T49" s="29"/>
    </row>
    <row r="50" spans="1:20" x14ac:dyDescent="0.2">
      <c r="A50" s="61">
        <v>13543</v>
      </c>
      <c r="B50" s="61">
        <v>7.758200001262594E-3</v>
      </c>
      <c r="C50" s="29"/>
      <c r="D50" s="62">
        <f t="shared" si="3"/>
        <v>1.3543000000000001</v>
      </c>
      <c r="E50" s="62">
        <f t="shared" si="3"/>
        <v>7.758200001262594E-3</v>
      </c>
      <c r="F50" s="55">
        <f t="shared" si="8"/>
        <v>1.8341284900000001</v>
      </c>
      <c r="G50" s="55">
        <f t="shared" si="9"/>
        <v>2.4839602140070003</v>
      </c>
      <c r="H50" s="55">
        <f t="shared" si="10"/>
        <v>3.3640273178296805</v>
      </c>
      <c r="I50" s="55">
        <f t="shared" si="11"/>
        <v>1.0506930261709931E-2</v>
      </c>
      <c r="J50" s="55">
        <f t="shared" si="12"/>
        <v>1.422953565343376E-2</v>
      </c>
      <c r="K50" s="55">
        <f t="shared" ca="1" si="4"/>
        <v>-3.2723342657555929E-4</v>
      </c>
      <c r="L50" s="55">
        <f t="shared" ca="1" si="13"/>
        <v>6.5374233716002634E-5</v>
      </c>
      <c r="M50" s="55">
        <f t="shared" ca="1" si="5"/>
        <v>18202300.350913741</v>
      </c>
      <c r="N50" s="55">
        <f t="shared" ca="1" si="6"/>
        <v>4235705.4822761882</v>
      </c>
      <c r="O50" s="55">
        <f t="shared" ca="1" si="7"/>
        <v>12127.461439688899</v>
      </c>
      <c r="P50" s="29">
        <f t="shared" ca="1" si="14"/>
        <v>8.0854334278381533E-3</v>
      </c>
      <c r="Q50" s="29"/>
      <c r="R50" s="29"/>
      <c r="S50" s="29"/>
      <c r="T50" s="29"/>
    </row>
    <row r="51" spans="1:20" x14ac:dyDescent="0.2">
      <c r="A51" s="61">
        <v>13608</v>
      </c>
      <c r="B51" s="61">
        <v>3.93919999623904E-3</v>
      </c>
      <c r="C51" s="29"/>
      <c r="D51" s="62">
        <f t="shared" si="3"/>
        <v>1.3608</v>
      </c>
      <c r="E51" s="62">
        <f t="shared" si="3"/>
        <v>3.93919999623904E-3</v>
      </c>
      <c r="F51" s="55">
        <f t="shared" si="8"/>
        <v>1.85177664</v>
      </c>
      <c r="G51" s="55">
        <f t="shared" si="9"/>
        <v>2.5198976517120002</v>
      </c>
      <c r="H51" s="55">
        <f t="shared" si="10"/>
        <v>3.4290767244496894</v>
      </c>
      <c r="I51" s="55">
        <f t="shared" si="11"/>
        <v>5.3604633548820857E-3</v>
      </c>
      <c r="J51" s="55">
        <f t="shared" si="12"/>
        <v>7.2945185333235423E-3</v>
      </c>
      <c r="K51" s="55">
        <f t="shared" ca="1" si="4"/>
        <v>-4.2632187867392562E-4</v>
      </c>
      <c r="L51" s="55">
        <f t="shared" ca="1" si="13"/>
        <v>1.9057781240343614E-5</v>
      </c>
      <c r="M51" s="55">
        <f t="shared" ca="1" si="5"/>
        <v>16096787.598497398</v>
      </c>
      <c r="N51" s="55">
        <f t="shared" ca="1" si="6"/>
        <v>3207007.6845382554</v>
      </c>
      <c r="O51" s="55">
        <f t="shared" ca="1" si="7"/>
        <v>2043.850833360548</v>
      </c>
      <c r="P51" s="29">
        <f t="shared" ca="1" si="14"/>
        <v>4.3655218749129657E-3</v>
      </c>
      <c r="Q51" s="29"/>
      <c r="R51" s="29"/>
      <c r="S51" s="29"/>
      <c r="T51" s="29"/>
    </row>
    <row r="52" spans="1:20" x14ac:dyDescent="0.2">
      <c r="A52" s="61">
        <v>13617</v>
      </c>
      <c r="B52" s="61">
        <v>-8.9741999981924891E-3</v>
      </c>
      <c r="C52" s="29"/>
      <c r="D52" s="62">
        <f t="shared" si="3"/>
        <v>1.3616999999999999</v>
      </c>
      <c r="E52" s="62">
        <f t="shared" si="3"/>
        <v>-8.9741999981924891E-3</v>
      </c>
      <c r="F52" s="55">
        <f t="shared" si="8"/>
        <v>1.8542268899999998</v>
      </c>
      <c r="G52" s="55">
        <f t="shared" si="9"/>
        <v>2.5249007561129995</v>
      </c>
      <c r="H52" s="55">
        <f t="shared" si="10"/>
        <v>3.4381573595990718</v>
      </c>
      <c r="I52" s="55">
        <f t="shared" si="11"/>
        <v>-1.2220168137538711E-2</v>
      </c>
      <c r="J52" s="55">
        <f t="shared" si="12"/>
        <v>-1.664020295288646E-2</v>
      </c>
      <c r="K52" s="55">
        <f t="shared" ca="1" si="4"/>
        <v>-4.4010487751280913E-4</v>
      </c>
      <c r="L52" s="55">
        <f t="shared" ca="1" si="13"/>
        <v>7.2830779528808723E-5</v>
      </c>
      <c r="M52" s="55">
        <f t="shared" ca="1" si="5"/>
        <v>15817111.418839397</v>
      </c>
      <c r="N52" s="55">
        <f t="shared" ca="1" si="6"/>
        <v>3076675.2585785426</v>
      </c>
      <c r="O52" s="55">
        <f t="shared" ca="1" si="7"/>
        <v>1316.5701832399766</v>
      </c>
      <c r="P52" s="29">
        <f t="shared" ca="1" si="14"/>
        <v>-8.53409512067968E-3</v>
      </c>
      <c r="Q52" s="29"/>
      <c r="R52" s="29"/>
      <c r="S52" s="29"/>
      <c r="T52" s="29"/>
    </row>
    <row r="53" spans="1:20" x14ac:dyDescent="0.2">
      <c r="A53" s="61">
        <v>13888</v>
      </c>
      <c r="B53" s="61">
        <v>1.4411199997994117E-2</v>
      </c>
      <c r="C53" s="29"/>
      <c r="D53" s="62">
        <f t="shared" ref="D53:E84" si="15">A53/A$18</f>
        <v>1.3888</v>
      </c>
      <c r="E53" s="62">
        <f t="shared" si="15"/>
        <v>1.4411199997994117E-2</v>
      </c>
      <c r="F53" s="55">
        <f t="shared" si="8"/>
        <v>1.9287654400000001</v>
      </c>
      <c r="G53" s="55">
        <f t="shared" si="9"/>
        <v>2.6786694430720002</v>
      </c>
      <c r="H53" s="55">
        <f t="shared" si="10"/>
        <v>3.7201361225383938</v>
      </c>
      <c r="I53" s="55">
        <f t="shared" si="11"/>
        <v>2.0014274557214232E-2</v>
      </c>
      <c r="J53" s="55">
        <f t="shared" si="12"/>
        <v>2.7795824505059127E-2</v>
      </c>
      <c r="K53" s="55">
        <f t="shared" ca="1" si="4"/>
        <v>-8.6231088311663345E-4</v>
      </c>
      <c r="L53" s="55">
        <f t="shared" ca="1" si="13"/>
        <v>2.332801346354085E-4</v>
      </c>
      <c r="M53" s="55">
        <f t="shared" ca="1" si="5"/>
        <v>8683317.8122656066</v>
      </c>
      <c r="N53" s="55">
        <f t="shared" ca="1" si="6"/>
        <v>454707.63009858242</v>
      </c>
      <c r="O53" s="55">
        <f t="shared" ca="1" si="7"/>
        <v>50694.146639493621</v>
      </c>
      <c r="P53" s="29">
        <f t="shared" ca="1" si="14"/>
        <v>1.5273510881110751E-2</v>
      </c>
      <c r="Q53" s="29"/>
      <c r="R53" s="29"/>
      <c r="S53" s="29"/>
      <c r="T53" s="29"/>
    </row>
    <row r="54" spans="1:20" x14ac:dyDescent="0.2">
      <c r="A54" s="61">
        <v>13923</v>
      </c>
      <c r="B54" s="61">
        <v>-3.1298000030801632E-3</v>
      </c>
      <c r="C54" s="29"/>
      <c r="D54" s="62">
        <f t="shared" si="15"/>
        <v>1.3923000000000001</v>
      </c>
      <c r="E54" s="62">
        <f t="shared" si="15"/>
        <v>-3.1298000030801632E-3</v>
      </c>
      <c r="F54" s="55">
        <f t="shared" si="8"/>
        <v>1.9384992900000002</v>
      </c>
      <c r="G54" s="55">
        <f t="shared" si="9"/>
        <v>2.6989725614670004</v>
      </c>
      <c r="H54" s="55">
        <f t="shared" si="10"/>
        <v>3.757779497330505</v>
      </c>
      <c r="I54" s="55">
        <f t="shared" si="11"/>
        <v>-4.3576205442885114E-3</v>
      </c>
      <c r="J54" s="55">
        <f t="shared" si="12"/>
        <v>-6.0671150838128947E-3</v>
      </c>
      <c r="K54" s="55">
        <f t="shared" ca="1" si="4"/>
        <v>-9.1785339602363722E-4</v>
      </c>
      <c r="L54" s="55">
        <f t="shared" ca="1" si="13"/>
        <v>4.8927077924688769E-6</v>
      </c>
      <c r="M54" s="55">
        <f t="shared" ca="1" si="5"/>
        <v>7935683.0281385919</v>
      </c>
      <c r="N54" s="55">
        <f t="shared" ca="1" si="6"/>
        <v>290233.9971477178</v>
      </c>
      <c r="O54" s="55">
        <f t="shared" ca="1" si="7"/>
        <v>66507.462706953709</v>
      </c>
      <c r="P54" s="29">
        <f t="shared" ca="1" si="14"/>
        <v>-2.2119466070565259E-3</v>
      </c>
      <c r="Q54" s="29"/>
      <c r="R54" s="29"/>
      <c r="S54" s="29"/>
      <c r="T54" s="29"/>
    </row>
    <row r="55" spans="1:20" x14ac:dyDescent="0.2">
      <c r="A55" s="61">
        <v>13972</v>
      </c>
      <c r="B55" s="61">
        <v>-5.4471999974339269E-3</v>
      </c>
      <c r="C55" s="29"/>
      <c r="D55" s="62">
        <f t="shared" si="15"/>
        <v>1.3972</v>
      </c>
      <c r="E55" s="62">
        <f t="shared" si="15"/>
        <v>-5.4471999974339269E-3</v>
      </c>
      <c r="F55" s="55">
        <f t="shared" si="8"/>
        <v>1.95216784</v>
      </c>
      <c r="G55" s="55">
        <f t="shared" si="9"/>
        <v>2.727568906048</v>
      </c>
      <c r="H55" s="55">
        <f t="shared" si="10"/>
        <v>3.8109592755302657</v>
      </c>
      <c r="I55" s="55">
        <f t="shared" si="11"/>
        <v>-7.6108278364146829E-3</v>
      </c>
      <c r="J55" s="55">
        <f t="shared" si="12"/>
        <v>-1.0633848653038595E-2</v>
      </c>
      <c r="K55" s="55">
        <f t="shared" ca="1" si="4"/>
        <v>-9.9600263203806008E-4</v>
      </c>
      <c r="L55" s="55">
        <f t="shared" ca="1" si="13"/>
        <v>1.9813157985707105E-5</v>
      </c>
      <c r="M55" s="55">
        <f t="shared" ca="1" si="5"/>
        <v>6952326.1133120703</v>
      </c>
      <c r="N55" s="55">
        <f t="shared" ca="1" si="6"/>
        <v>122777.86356665147</v>
      </c>
      <c r="O55" s="55">
        <f t="shared" ca="1" si="7"/>
        <v>92007.117012506627</v>
      </c>
      <c r="P55" s="29">
        <f t="shared" ca="1" si="14"/>
        <v>-4.4511973653958668E-3</v>
      </c>
      <c r="Q55" s="29"/>
      <c r="R55" s="29"/>
      <c r="S55" s="29"/>
      <c r="T55" s="29"/>
    </row>
    <row r="56" spans="1:20" x14ac:dyDescent="0.2">
      <c r="A56" s="61">
        <v>14009</v>
      </c>
      <c r="B56" s="61">
        <v>-5.3134000045247376E-3</v>
      </c>
      <c r="C56" s="29"/>
      <c r="D56" s="62">
        <f t="shared" si="15"/>
        <v>1.4009</v>
      </c>
      <c r="E56" s="62">
        <f t="shared" si="15"/>
        <v>-5.3134000045247376E-3</v>
      </c>
      <c r="F56" s="55">
        <f t="shared" si="8"/>
        <v>1.96252081</v>
      </c>
      <c r="G56" s="55">
        <f t="shared" si="9"/>
        <v>2.749295402729</v>
      </c>
      <c r="H56" s="55">
        <f t="shared" si="10"/>
        <v>3.851487929683056</v>
      </c>
      <c r="I56" s="55">
        <f t="shared" si="11"/>
        <v>-7.4435420663387054E-3</v>
      </c>
      <c r="J56" s="55">
        <f t="shared" si="12"/>
        <v>-1.0427658080733893E-2</v>
      </c>
      <c r="K56" s="55">
        <f t="shared" ca="1" si="4"/>
        <v>-1.0553145630469579E-3</v>
      </c>
      <c r="L56" s="55">
        <f t="shared" ca="1" si="13"/>
        <v>1.8131291626925018E-5</v>
      </c>
      <c r="M56" s="55">
        <f t="shared" ca="1" si="5"/>
        <v>6257864.2011607196</v>
      </c>
      <c r="N56" s="55">
        <f t="shared" ca="1" si="6"/>
        <v>43819.198877388371</v>
      </c>
      <c r="O56" s="55">
        <f t="shared" ca="1" si="7"/>
        <v>113791.74267167733</v>
      </c>
      <c r="P56" s="29">
        <f t="shared" ca="1" si="14"/>
        <v>-4.2580854414777797E-3</v>
      </c>
      <c r="Q56" s="29"/>
      <c r="R56" s="29"/>
      <c r="S56" s="29"/>
      <c r="T56" s="29"/>
    </row>
    <row r="57" spans="1:20" x14ac:dyDescent="0.2">
      <c r="A57" s="61">
        <v>14009</v>
      </c>
      <c r="B57" s="61">
        <v>-2.313400007551536E-3</v>
      </c>
      <c r="C57" s="29"/>
      <c r="D57" s="62">
        <f t="shared" si="15"/>
        <v>1.4009</v>
      </c>
      <c r="E57" s="62">
        <f t="shared" si="15"/>
        <v>-2.313400007551536E-3</v>
      </c>
      <c r="F57" s="55">
        <f t="shared" si="8"/>
        <v>1.96252081</v>
      </c>
      <c r="G57" s="55">
        <f t="shared" si="9"/>
        <v>2.749295402729</v>
      </c>
      <c r="H57" s="55">
        <f t="shared" si="10"/>
        <v>3.851487929683056</v>
      </c>
      <c r="I57" s="55">
        <f t="shared" si="11"/>
        <v>-3.2408420705789466E-3</v>
      </c>
      <c r="J57" s="55">
        <f t="shared" si="12"/>
        <v>-4.5400956566740468E-3</v>
      </c>
      <c r="K57" s="55">
        <f t="shared" ca="1" si="4"/>
        <v>-1.0553145630469579E-3</v>
      </c>
      <c r="L57" s="55">
        <f t="shared" ca="1" si="13"/>
        <v>1.5827789856742816E-6</v>
      </c>
      <c r="M57" s="55">
        <f t="shared" ca="1" si="5"/>
        <v>6257864.2011607196</v>
      </c>
      <c r="N57" s="55">
        <f t="shared" ca="1" si="6"/>
        <v>43819.198877388371</v>
      </c>
      <c r="O57" s="55">
        <f t="shared" ca="1" si="7"/>
        <v>113791.74267167733</v>
      </c>
      <c r="P57" s="29">
        <f t="shared" ca="1" si="14"/>
        <v>-1.258085444504578E-3</v>
      </c>
      <c r="Q57" s="29"/>
      <c r="R57" s="29"/>
      <c r="S57" s="29"/>
      <c r="T57" s="29"/>
    </row>
    <row r="58" spans="1:20" x14ac:dyDescent="0.2">
      <c r="A58" s="61">
        <v>14009</v>
      </c>
      <c r="B58" s="61">
        <v>-1.3134000037098303E-3</v>
      </c>
      <c r="C58" s="29"/>
      <c r="D58" s="62">
        <f t="shared" si="15"/>
        <v>1.4009</v>
      </c>
      <c r="E58" s="62">
        <f t="shared" si="15"/>
        <v>-1.3134000037098303E-3</v>
      </c>
      <c r="F58" s="55">
        <f t="shared" si="8"/>
        <v>1.96252081</v>
      </c>
      <c r="G58" s="55">
        <f t="shared" si="9"/>
        <v>2.749295402729</v>
      </c>
      <c r="H58" s="55">
        <f t="shared" si="10"/>
        <v>3.851487929683056</v>
      </c>
      <c r="I58" s="55">
        <f t="shared" si="11"/>
        <v>-1.8399420651971014E-3</v>
      </c>
      <c r="J58" s="55">
        <f t="shared" si="12"/>
        <v>-2.5775748391346194E-3</v>
      </c>
      <c r="K58" s="55">
        <f t="shared" ca="1" si="4"/>
        <v>-1.0553145630469579E-3</v>
      </c>
      <c r="L58" s="55">
        <f t="shared" ca="1" si="13"/>
        <v>6.6608094682149044E-8</v>
      </c>
      <c r="M58" s="55">
        <f t="shared" ca="1" si="5"/>
        <v>6257864.2011607196</v>
      </c>
      <c r="N58" s="55">
        <f t="shared" ca="1" si="6"/>
        <v>43819.198877388371</v>
      </c>
      <c r="O58" s="55">
        <f t="shared" ca="1" si="7"/>
        <v>113791.74267167733</v>
      </c>
      <c r="P58" s="29">
        <f t="shared" ca="1" si="14"/>
        <v>-2.5808544066287242E-4</v>
      </c>
      <c r="Q58" s="29"/>
      <c r="R58" s="29"/>
      <c r="S58" s="29"/>
      <c r="T58" s="29"/>
    </row>
    <row r="59" spans="1:20" x14ac:dyDescent="0.2">
      <c r="A59" s="61">
        <v>14012</v>
      </c>
      <c r="B59" s="61">
        <v>1.4048799996089656E-2</v>
      </c>
      <c r="C59" s="29"/>
      <c r="D59" s="62">
        <f t="shared" si="15"/>
        <v>1.4012</v>
      </c>
      <c r="E59" s="62">
        <f t="shared" si="15"/>
        <v>1.4048799996089656E-2</v>
      </c>
      <c r="F59" s="55">
        <f t="shared" si="8"/>
        <v>1.9633614399999999</v>
      </c>
      <c r="G59" s="55">
        <f t="shared" si="9"/>
        <v>2.7510620497280001</v>
      </c>
      <c r="H59" s="55">
        <f t="shared" si="10"/>
        <v>3.8547881440788734</v>
      </c>
      <c r="I59" s="55">
        <f t="shared" si="11"/>
        <v>1.9685178554520826E-2</v>
      </c>
      <c r="J59" s="55">
        <f t="shared" si="12"/>
        <v>2.7582872190594583E-2</v>
      </c>
      <c r="K59" s="55">
        <f t="shared" ca="1" si="4"/>
        <v>-1.0601350005733645E-3</v>
      </c>
      <c r="L59" s="55">
        <f t="shared" ca="1" si="13"/>
        <v>2.282799167333886E-4</v>
      </c>
      <c r="M59" s="55">
        <f t="shared" ca="1" si="5"/>
        <v>6203344.9171305075</v>
      </c>
      <c r="N59" s="55">
        <f t="shared" ca="1" si="6"/>
        <v>39178.585206680102</v>
      </c>
      <c r="O59" s="55">
        <f t="shared" ca="1" si="7"/>
        <v>115651.57800160711</v>
      </c>
      <c r="P59" s="29">
        <f t="shared" ca="1" si="14"/>
        <v>1.510893499666302E-2</v>
      </c>
      <c r="Q59" s="29"/>
      <c r="R59" s="29"/>
      <c r="S59" s="29"/>
      <c r="T59" s="29"/>
    </row>
    <row r="60" spans="1:20" x14ac:dyDescent="0.2">
      <c r="A60" s="61">
        <v>14018</v>
      </c>
      <c r="B60" s="61">
        <v>-7.2268000003532507E-3</v>
      </c>
      <c r="C60" s="29"/>
      <c r="D60" s="62">
        <f t="shared" si="15"/>
        <v>1.4017999999999999</v>
      </c>
      <c r="E60" s="62">
        <f t="shared" si="15"/>
        <v>-7.2268000003532507E-3</v>
      </c>
      <c r="F60" s="55">
        <f t="shared" si="8"/>
        <v>1.9650432399999997</v>
      </c>
      <c r="G60" s="55">
        <f t="shared" si="9"/>
        <v>2.7545976138319994</v>
      </c>
      <c r="H60" s="55">
        <f t="shared" si="10"/>
        <v>3.8613949350696966</v>
      </c>
      <c r="I60" s="55">
        <f t="shared" si="11"/>
        <v>-1.0130528240495186E-2</v>
      </c>
      <c r="J60" s="55">
        <f t="shared" si="12"/>
        <v>-1.4200974487526151E-2</v>
      </c>
      <c r="K60" s="55">
        <f t="shared" ca="1" si="4"/>
        <v>-1.069780988543826E-3</v>
      </c>
      <c r="L60" s="55">
        <f t="shared" ca="1" si="13"/>
        <v>3.7908883111782707E-5</v>
      </c>
      <c r="M60" s="55">
        <f t="shared" ca="1" si="5"/>
        <v>6095105.4729166692</v>
      </c>
      <c r="N60" s="55">
        <f t="shared" ca="1" si="6"/>
        <v>30683.19260995942</v>
      </c>
      <c r="O60" s="55">
        <f t="shared" ca="1" si="7"/>
        <v>119412.89287821988</v>
      </c>
      <c r="P60" s="29">
        <f t="shared" ca="1" si="14"/>
        <v>-6.1570190118094247E-3</v>
      </c>
      <c r="Q60" s="29"/>
      <c r="R60" s="29"/>
      <c r="S60" s="29"/>
      <c r="T60" s="29"/>
    </row>
    <row r="61" spans="1:20" x14ac:dyDescent="0.2">
      <c r="A61" s="61">
        <v>14018</v>
      </c>
      <c r="B61" s="61">
        <v>-2.2680000256514177E-4</v>
      </c>
      <c r="C61" s="29"/>
      <c r="D61" s="62">
        <f t="shared" si="15"/>
        <v>1.4017999999999999</v>
      </c>
      <c r="E61" s="62">
        <f t="shared" si="15"/>
        <v>-2.2680000256514177E-4</v>
      </c>
      <c r="F61" s="55">
        <f t="shared" si="8"/>
        <v>1.9650432399999997</v>
      </c>
      <c r="G61" s="55">
        <f t="shared" si="9"/>
        <v>2.7545976138319994</v>
      </c>
      <c r="H61" s="55">
        <f t="shared" si="10"/>
        <v>3.8613949350696966</v>
      </c>
      <c r="I61" s="55">
        <f t="shared" si="11"/>
        <v>-3.179282435958157E-4</v>
      </c>
      <c r="J61" s="55">
        <f t="shared" si="12"/>
        <v>-4.4567181187261441E-4</v>
      </c>
      <c r="K61" s="55">
        <f t="shared" ca="1" si="4"/>
        <v>-1.069780988543826E-3</v>
      </c>
      <c r="L61" s="55">
        <f t="shared" ca="1" si="13"/>
        <v>7.1061694272159464E-7</v>
      </c>
      <c r="M61" s="55">
        <f t="shared" ca="1" si="5"/>
        <v>6095105.4729166692</v>
      </c>
      <c r="N61" s="55">
        <f t="shared" ca="1" si="6"/>
        <v>30683.19260995942</v>
      </c>
      <c r="O61" s="55">
        <f t="shared" ca="1" si="7"/>
        <v>119412.89287821988</v>
      </c>
      <c r="P61" s="29">
        <f t="shared" ca="1" si="14"/>
        <v>8.4298098597868423E-4</v>
      </c>
      <c r="Q61" s="29"/>
      <c r="R61" s="29"/>
      <c r="S61" s="29"/>
      <c r="T61" s="29"/>
    </row>
    <row r="62" spans="1:20" x14ac:dyDescent="0.2">
      <c r="A62" s="61">
        <v>14026</v>
      </c>
      <c r="B62" s="61">
        <v>-2.9276000059326179E-3</v>
      </c>
      <c r="C62" s="29"/>
      <c r="D62" s="62">
        <f t="shared" si="15"/>
        <v>1.4026000000000001</v>
      </c>
      <c r="E62" s="62">
        <f t="shared" si="15"/>
        <v>-2.9276000059326179E-3</v>
      </c>
      <c r="F62" s="55">
        <f t="shared" si="8"/>
        <v>1.9672867600000001</v>
      </c>
      <c r="G62" s="55">
        <f t="shared" si="9"/>
        <v>2.7593164095760003</v>
      </c>
      <c r="H62" s="55">
        <f t="shared" si="10"/>
        <v>3.8702171960712981</v>
      </c>
      <c r="I62" s="55">
        <f t="shared" si="11"/>
        <v>-4.1062517683210899E-3</v>
      </c>
      <c r="J62" s="55">
        <f t="shared" si="12"/>
        <v>-5.7594287302471609E-3</v>
      </c>
      <c r="K62" s="55">
        <f t="shared" ca="1" si="4"/>
        <v>-1.0826529104076936E-3</v>
      </c>
      <c r="L62" s="55">
        <f t="shared" ca="1" si="13"/>
        <v>3.4038297852858544E-6</v>
      </c>
      <c r="M62" s="55">
        <f t="shared" ca="1" si="5"/>
        <v>5952439.3173286002</v>
      </c>
      <c r="N62" s="55">
        <f t="shared" ca="1" si="6"/>
        <v>20980.672841636322</v>
      </c>
      <c r="O62" s="55">
        <f t="shared" ca="1" si="7"/>
        <v>124514.01837764432</v>
      </c>
      <c r="P62" s="29">
        <f t="shared" ca="1" si="14"/>
        <v>-1.8449470955249243E-3</v>
      </c>
      <c r="Q62" s="29"/>
      <c r="R62" s="29"/>
      <c r="S62" s="29"/>
      <c r="T62" s="29"/>
    </row>
    <row r="63" spans="1:20" x14ac:dyDescent="0.2">
      <c r="A63" s="61">
        <v>14040</v>
      </c>
      <c r="B63" s="61">
        <v>-2.9040000008535571E-3</v>
      </c>
      <c r="C63" s="29"/>
      <c r="D63" s="62">
        <f t="shared" si="15"/>
        <v>1.4039999999999999</v>
      </c>
      <c r="E63" s="62">
        <f t="shared" si="15"/>
        <v>-2.9040000008535571E-3</v>
      </c>
      <c r="F63" s="55">
        <f t="shared" si="8"/>
        <v>1.9712159999999999</v>
      </c>
      <c r="G63" s="55">
        <f t="shared" si="9"/>
        <v>2.7675872639999994</v>
      </c>
      <c r="H63" s="55">
        <f t="shared" si="10"/>
        <v>3.8856925186559996</v>
      </c>
      <c r="I63" s="55">
        <f t="shared" si="11"/>
        <v>-4.0772160011983936E-3</v>
      </c>
      <c r="J63" s="55">
        <f t="shared" si="12"/>
        <v>-5.7244112656825441E-3</v>
      </c>
      <c r="K63" s="55">
        <f t="shared" ca="1" si="4"/>
        <v>-1.1052079362367483E-3</v>
      </c>
      <c r="L63" s="55">
        <f t="shared" ca="1" si="13"/>
        <v>3.2356528917284019E-6</v>
      </c>
      <c r="M63" s="55">
        <f t="shared" ca="1" si="5"/>
        <v>5707299.9538378362</v>
      </c>
      <c r="N63" s="55">
        <f t="shared" ca="1" si="6"/>
        <v>8445.5472891640384</v>
      </c>
      <c r="O63" s="55">
        <f t="shared" ca="1" si="7"/>
        <v>133676.08401075451</v>
      </c>
      <c r="P63" s="29">
        <f t="shared" ca="1" si="14"/>
        <v>-1.7987920646168089E-3</v>
      </c>
      <c r="Q63" s="29"/>
      <c r="R63" s="29"/>
      <c r="S63" s="29"/>
      <c r="T63" s="29"/>
    </row>
    <row r="64" spans="1:20" x14ac:dyDescent="0.2">
      <c r="A64" s="61">
        <v>14083</v>
      </c>
      <c r="B64" s="61">
        <v>-7.0458000045618974E-3</v>
      </c>
      <c r="C64" s="29"/>
      <c r="D64" s="62">
        <f t="shared" si="15"/>
        <v>1.4083000000000001</v>
      </c>
      <c r="E64" s="62">
        <f t="shared" si="15"/>
        <v>-7.0458000045618974E-3</v>
      </c>
      <c r="F64" s="55">
        <f t="shared" si="8"/>
        <v>1.9833088900000002</v>
      </c>
      <c r="G64" s="55">
        <f t="shared" si="9"/>
        <v>2.7930939097870007</v>
      </c>
      <c r="H64" s="55">
        <f t="shared" si="10"/>
        <v>3.9335141531530331</v>
      </c>
      <c r="I64" s="55">
        <f t="shared" si="11"/>
        <v>-9.9226001464245202E-3</v>
      </c>
      <c r="J64" s="55">
        <f t="shared" si="12"/>
        <v>-1.3973997786209653E-2</v>
      </c>
      <c r="K64" s="55">
        <f t="shared" ca="1" si="4"/>
        <v>-1.1747161566481139E-3</v>
      </c>
      <c r="L64" s="55">
        <f t="shared" ca="1" si="13"/>
        <v>3.4469625549234121E-5</v>
      </c>
      <c r="M64" s="55">
        <f t="shared" ca="1" si="5"/>
        <v>4990030.6897554407</v>
      </c>
      <c r="N64" s="55">
        <f t="shared" ca="1" si="6"/>
        <v>4877.7396466182336</v>
      </c>
      <c r="O64" s="55">
        <f t="shared" ca="1" si="7"/>
        <v>163659.74593962685</v>
      </c>
      <c r="P64" s="29">
        <f t="shared" ca="1" si="14"/>
        <v>-5.8710838479137835E-3</v>
      </c>
      <c r="Q64" s="29"/>
      <c r="R64" s="29"/>
      <c r="S64" s="29"/>
      <c r="T64" s="29"/>
    </row>
    <row r="65" spans="1:20" x14ac:dyDescent="0.2">
      <c r="A65" s="61">
        <v>14091</v>
      </c>
      <c r="B65" s="61">
        <v>-2.746600002865307E-3</v>
      </c>
      <c r="C65" s="29"/>
      <c r="D65" s="62">
        <f t="shared" si="15"/>
        <v>1.4091</v>
      </c>
      <c r="E65" s="62">
        <f t="shared" si="15"/>
        <v>-2.746600002865307E-3</v>
      </c>
      <c r="F65" s="55">
        <f t="shared" si="8"/>
        <v>1.98556281</v>
      </c>
      <c r="G65" s="55">
        <f t="shared" si="9"/>
        <v>2.7978565555710002</v>
      </c>
      <c r="H65" s="55">
        <f t="shared" si="10"/>
        <v>3.942459672455096</v>
      </c>
      <c r="I65" s="55">
        <f t="shared" si="11"/>
        <v>-3.8702340640375042E-3</v>
      </c>
      <c r="J65" s="55">
        <f t="shared" si="12"/>
        <v>-5.4535468196352469E-3</v>
      </c>
      <c r="K65" s="55">
        <f t="shared" ca="1" si="4"/>
        <v>-1.1876865495183929E-3</v>
      </c>
      <c r="L65" s="55">
        <f t="shared" ca="1" si="13"/>
        <v>2.4302111550260013E-6</v>
      </c>
      <c r="M65" s="55">
        <f t="shared" ca="1" si="5"/>
        <v>4862461.1249108193</v>
      </c>
      <c r="N65" s="55">
        <f t="shared" ca="1" si="6"/>
        <v>9957.0389264374899</v>
      </c>
      <c r="O65" s="55">
        <f t="shared" ca="1" si="7"/>
        <v>169540.28558336708</v>
      </c>
      <c r="P65" s="29">
        <f t="shared" ca="1" si="14"/>
        <v>-1.5589134533469141E-3</v>
      </c>
      <c r="Q65" s="29"/>
      <c r="R65" s="29"/>
      <c r="S65" s="29"/>
      <c r="T65" s="29"/>
    </row>
    <row r="66" spans="1:20" x14ac:dyDescent="0.2">
      <c r="A66" s="61">
        <v>14097</v>
      </c>
      <c r="B66" s="61">
        <v>-9.0222000071662478E-3</v>
      </c>
      <c r="C66" s="29"/>
      <c r="D66" s="62">
        <f t="shared" si="15"/>
        <v>1.4097</v>
      </c>
      <c r="E66" s="62">
        <f t="shared" si="15"/>
        <v>-9.0222000071662478E-3</v>
      </c>
      <c r="F66" s="55">
        <f t="shared" si="8"/>
        <v>1.98725409</v>
      </c>
      <c r="G66" s="55">
        <f t="shared" si="9"/>
        <v>2.8014320906729999</v>
      </c>
      <c r="H66" s="55">
        <f t="shared" si="10"/>
        <v>3.949178818221728</v>
      </c>
      <c r="I66" s="55">
        <f t="shared" si="11"/>
        <v>-1.2718595350102259E-2</v>
      </c>
      <c r="J66" s="55">
        <f t="shared" si="12"/>
        <v>-1.7929403865039155E-2</v>
      </c>
      <c r="K66" s="55">
        <f t="shared" ca="1" si="4"/>
        <v>-1.19742229759855E-3</v>
      </c>
      <c r="L66" s="55">
        <f t="shared" ca="1" si="13"/>
        <v>6.1227146204147505E-5</v>
      </c>
      <c r="M66" s="55">
        <f t="shared" ca="1" si="5"/>
        <v>4767982.8962904392</v>
      </c>
      <c r="N66" s="55">
        <f t="shared" ca="1" si="6"/>
        <v>14935.965420439106</v>
      </c>
      <c r="O66" s="55">
        <f t="shared" ca="1" si="7"/>
        <v>174012.07511630942</v>
      </c>
      <c r="P66" s="29">
        <f t="shared" ca="1" si="14"/>
        <v>-7.8247777095676978E-3</v>
      </c>
      <c r="Q66" s="29"/>
      <c r="R66" s="29"/>
      <c r="S66" s="29"/>
      <c r="T66" s="29"/>
    </row>
    <row r="67" spans="1:20" x14ac:dyDescent="0.2">
      <c r="A67" s="61">
        <v>14097</v>
      </c>
      <c r="B67" s="61">
        <v>-7.0222000067587942E-3</v>
      </c>
      <c r="C67" s="29"/>
      <c r="D67" s="62">
        <f t="shared" si="15"/>
        <v>1.4097</v>
      </c>
      <c r="E67" s="62">
        <f t="shared" si="15"/>
        <v>-7.0222000067587942E-3</v>
      </c>
      <c r="F67" s="55">
        <f t="shared" si="8"/>
        <v>1.98725409</v>
      </c>
      <c r="G67" s="55">
        <f t="shared" si="9"/>
        <v>2.8014320906729999</v>
      </c>
      <c r="H67" s="55">
        <f t="shared" si="10"/>
        <v>3.949178818221728</v>
      </c>
      <c r="I67" s="55">
        <f t="shared" si="11"/>
        <v>-9.8991953495278714E-3</v>
      </c>
      <c r="J67" s="55">
        <f t="shared" si="12"/>
        <v>-1.3954895684229441E-2</v>
      </c>
      <c r="K67" s="55">
        <f t="shared" ca="1" si="4"/>
        <v>-1.19742229759855E-3</v>
      </c>
      <c r="L67" s="55">
        <f t="shared" ca="1" si="13"/>
        <v>3.3928035361130065E-5</v>
      </c>
      <c r="M67" s="55">
        <f t="shared" ca="1" si="5"/>
        <v>4767982.8962904392</v>
      </c>
      <c r="N67" s="55">
        <f t="shared" ca="1" si="6"/>
        <v>14935.965420439106</v>
      </c>
      <c r="O67" s="55">
        <f t="shared" ca="1" si="7"/>
        <v>174012.07511630942</v>
      </c>
      <c r="P67" s="29">
        <f t="shared" ca="1" si="14"/>
        <v>-5.8247777091602441E-3</v>
      </c>
      <c r="Q67" s="29"/>
      <c r="R67" s="29"/>
      <c r="S67" s="29"/>
      <c r="T67" s="29"/>
    </row>
    <row r="68" spans="1:20" x14ac:dyDescent="0.2">
      <c r="A68" s="61">
        <v>14148</v>
      </c>
      <c r="B68" s="61">
        <v>-6.8648000014945865E-3</v>
      </c>
      <c r="C68" s="29"/>
      <c r="D68" s="62">
        <f t="shared" si="15"/>
        <v>1.4148000000000001</v>
      </c>
      <c r="E68" s="62">
        <f t="shared" si="15"/>
        <v>-6.8648000014945865E-3</v>
      </c>
      <c r="F68" s="55">
        <f t="shared" si="8"/>
        <v>2.0016590400000003</v>
      </c>
      <c r="G68" s="55">
        <f t="shared" si="9"/>
        <v>2.8319472097920007</v>
      </c>
      <c r="H68" s="55">
        <f t="shared" si="10"/>
        <v>4.0066389124137229</v>
      </c>
      <c r="I68" s="55">
        <f t="shared" si="11"/>
        <v>-9.7123190421145415E-3</v>
      </c>
      <c r="J68" s="55">
        <f t="shared" si="12"/>
        <v>-1.3740988980783653E-2</v>
      </c>
      <c r="K68" s="55">
        <f t="shared" ca="1" si="4"/>
        <v>-1.2804514016795249E-3</v>
      </c>
      <c r="L68" s="55">
        <f t="shared" ca="1" si="13"/>
        <v>3.1184949284256438E-5</v>
      </c>
      <c r="M68" s="55">
        <f t="shared" ca="1" si="5"/>
        <v>4005986.0039387071</v>
      </c>
      <c r="N68" s="55">
        <f t="shared" ca="1" si="6"/>
        <v>97219.972034641571</v>
      </c>
      <c r="O68" s="55">
        <f t="shared" ca="1" si="7"/>
        <v>214114.08961986334</v>
      </c>
      <c r="P68" s="29">
        <f t="shared" ca="1" si="14"/>
        <v>-5.5843485998150616E-3</v>
      </c>
      <c r="Q68" s="29"/>
      <c r="R68" s="29"/>
      <c r="S68" s="29"/>
      <c r="T68" s="29"/>
    </row>
    <row r="69" spans="1:20" x14ac:dyDescent="0.2">
      <c r="A69" s="61">
        <v>14171</v>
      </c>
      <c r="B69" s="61">
        <v>-7.5460000516613945E-4</v>
      </c>
      <c r="C69" s="29"/>
      <c r="D69" s="62">
        <f t="shared" si="15"/>
        <v>1.4171</v>
      </c>
      <c r="E69" s="62">
        <f t="shared" si="15"/>
        <v>-7.5460000516613945E-4</v>
      </c>
      <c r="F69" s="55">
        <f t="shared" si="8"/>
        <v>2.0081724100000002</v>
      </c>
      <c r="G69" s="55">
        <f t="shared" si="9"/>
        <v>2.8457811222110005</v>
      </c>
      <c r="H69" s="55">
        <f t="shared" si="10"/>
        <v>4.0327564282852091</v>
      </c>
      <c r="I69" s="55">
        <f t="shared" si="11"/>
        <v>-1.0693436673209363E-3</v>
      </c>
      <c r="J69" s="55">
        <f t="shared" si="12"/>
        <v>-1.5153669109604989E-3</v>
      </c>
      <c r="K69" s="55">
        <f t="shared" ca="1" si="4"/>
        <v>-1.318057051187739E-3</v>
      </c>
      <c r="L69" s="55">
        <f t="shared" ca="1" si="13"/>
        <v>3.17483842711387E-7</v>
      </c>
      <c r="M69" s="55">
        <f t="shared" ca="1" si="5"/>
        <v>3686080.6416209978</v>
      </c>
      <c r="N69" s="55">
        <f t="shared" ca="1" si="6"/>
        <v>157361.49881250717</v>
      </c>
      <c r="O69" s="55">
        <f t="shared" ca="1" si="7"/>
        <v>233400.6836380442</v>
      </c>
      <c r="P69" s="29">
        <f t="shared" ca="1" si="14"/>
        <v>5.6345704602159957E-4</v>
      </c>
      <c r="Q69" s="29"/>
      <c r="R69" s="29"/>
      <c r="S69" s="29"/>
      <c r="T69" s="29"/>
    </row>
    <row r="70" spans="1:20" x14ac:dyDescent="0.2">
      <c r="A70" s="61">
        <v>14354</v>
      </c>
      <c r="B70" s="61">
        <v>1.3395999994827434E-3</v>
      </c>
      <c r="C70" s="29"/>
      <c r="D70" s="62">
        <f t="shared" si="15"/>
        <v>1.4354</v>
      </c>
      <c r="E70" s="62">
        <f t="shared" si="15"/>
        <v>1.3395999994827434E-3</v>
      </c>
      <c r="F70" s="55">
        <f t="shared" si="8"/>
        <v>2.0603731600000001</v>
      </c>
      <c r="G70" s="55">
        <f t="shared" si="9"/>
        <v>2.957459633864</v>
      </c>
      <c r="H70" s="55">
        <f t="shared" si="10"/>
        <v>4.2451375584483859</v>
      </c>
      <c r="I70" s="55">
        <f t="shared" si="11"/>
        <v>1.9228618392575299E-3</v>
      </c>
      <c r="J70" s="55">
        <f t="shared" si="12"/>
        <v>2.7600758840702583E-3</v>
      </c>
      <c r="K70" s="55">
        <f t="shared" ca="1" si="4"/>
        <v>-1.6208366036292131E-3</v>
      </c>
      <c r="L70" s="55">
        <f t="shared" ca="1" si="13"/>
        <v>8.76418488104506E-6</v>
      </c>
      <c r="M70" s="55">
        <f t="shared" ca="1" si="5"/>
        <v>1645169.3599570498</v>
      </c>
      <c r="N70" s="55">
        <f t="shared" ca="1" si="6"/>
        <v>1120425.0809264511</v>
      </c>
      <c r="O70" s="55">
        <f t="shared" ca="1" si="7"/>
        <v>411826.79778124846</v>
      </c>
      <c r="P70" s="29">
        <f t="shared" ca="1" si="14"/>
        <v>2.9604366031119565E-3</v>
      </c>
      <c r="Q70" s="29"/>
      <c r="R70" s="29"/>
      <c r="S70" s="29"/>
      <c r="T70" s="29"/>
    </row>
    <row r="71" spans="1:20" x14ac:dyDescent="0.2">
      <c r="A71" s="61">
        <v>14376</v>
      </c>
      <c r="B71" s="61">
        <v>3.6623999985749833E-3</v>
      </c>
      <c r="C71" s="29"/>
      <c r="D71" s="62">
        <f t="shared" si="15"/>
        <v>1.4376</v>
      </c>
      <c r="E71" s="62">
        <f t="shared" si="15"/>
        <v>3.6623999985749833E-3</v>
      </c>
      <c r="F71" s="55">
        <f t="shared" si="8"/>
        <v>2.0666937600000002</v>
      </c>
      <c r="G71" s="55">
        <f t="shared" si="9"/>
        <v>2.9710789493760004</v>
      </c>
      <c r="H71" s="55">
        <f t="shared" si="10"/>
        <v>4.2712230976229382</v>
      </c>
      <c r="I71" s="55">
        <f t="shared" si="11"/>
        <v>5.2650662379513961E-3</v>
      </c>
      <c r="J71" s="55">
        <f t="shared" si="12"/>
        <v>7.5690592236789273E-3</v>
      </c>
      <c r="K71" s="55">
        <f t="shared" ca="1" si="4"/>
        <v>-1.6576633545517944E-3</v>
      </c>
      <c r="L71" s="55">
        <f t="shared" ca="1" si="13"/>
        <v>2.8303074081282534E-5</v>
      </c>
      <c r="M71" s="55">
        <f t="shared" ca="1" si="5"/>
        <v>1457916.6617954616</v>
      </c>
      <c r="N71" s="55">
        <f t="shared" ca="1" si="6"/>
        <v>1291490.1861656324</v>
      </c>
      <c r="O71" s="55">
        <f t="shared" ca="1" si="7"/>
        <v>436093.28780065384</v>
      </c>
      <c r="P71" s="29">
        <f t="shared" ca="1" si="14"/>
        <v>5.3200633531267777E-3</v>
      </c>
      <c r="Q71" s="29"/>
      <c r="R71" s="29"/>
      <c r="S71" s="29"/>
      <c r="T71" s="29"/>
    </row>
    <row r="72" spans="1:20" x14ac:dyDescent="0.2">
      <c r="A72" s="61">
        <v>14390</v>
      </c>
      <c r="B72" s="61">
        <v>-4.314000005251728E-3</v>
      </c>
      <c r="C72" s="29"/>
      <c r="D72" s="62">
        <f t="shared" si="15"/>
        <v>1.4390000000000001</v>
      </c>
      <c r="E72" s="62">
        <f t="shared" si="15"/>
        <v>-4.314000005251728E-3</v>
      </c>
      <c r="F72" s="55">
        <f t="shared" si="8"/>
        <v>2.0707210000000003</v>
      </c>
      <c r="G72" s="55">
        <f t="shared" si="9"/>
        <v>2.9797675190000006</v>
      </c>
      <c r="H72" s="55">
        <f t="shared" si="10"/>
        <v>4.287885459841001</v>
      </c>
      <c r="I72" s="55">
        <f t="shared" si="11"/>
        <v>-6.2078460075572365E-3</v>
      </c>
      <c r="J72" s="55">
        <f t="shared" si="12"/>
        <v>-8.933090404874864E-3</v>
      </c>
      <c r="K72" s="55">
        <f t="shared" ca="1" si="4"/>
        <v>-1.6811462802489956E-3</v>
      </c>
      <c r="L72" s="55">
        <f t="shared" ca="1" si="13"/>
        <v>6.9319187372607635E-6</v>
      </c>
      <c r="M72" s="55">
        <f t="shared" ca="1" si="5"/>
        <v>1345010.6997042864</v>
      </c>
      <c r="N72" s="55">
        <f t="shared" ca="1" si="6"/>
        <v>1406243.8254270602</v>
      </c>
      <c r="O72" s="55">
        <f t="shared" ca="1" si="7"/>
        <v>451832.20614235994</v>
      </c>
      <c r="P72" s="29">
        <f t="shared" ca="1" si="14"/>
        <v>-2.6328537250027324E-3</v>
      </c>
      <c r="Q72" s="29"/>
      <c r="R72" s="29"/>
      <c r="S72" s="29"/>
      <c r="T72" s="29"/>
    </row>
    <row r="73" spans="1:20" x14ac:dyDescent="0.2">
      <c r="A73" s="61">
        <v>14390</v>
      </c>
      <c r="B73" s="61">
        <v>8.5999992734286934E-5</v>
      </c>
      <c r="C73" s="29"/>
      <c r="D73" s="62">
        <f t="shared" si="15"/>
        <v>1.4390000000000001</v>
      </c>
      <c r="E73" s="62">
        <f t="shared" si="15"/>
        <v>8.5999992734286934E-5</v>
      </c>
      <c r="F73" s="55">
        <f t="shared" si="8"/>
        <v>2.0707210000000003</v>
      </c>
      <c r="G73" s="55">
        <f t="shared" si="9"/>
        <v>2.9797675190000006</v>
      </c>
      <c r="H73" s="55">
        <f t="shared" si="10"/>
        <v>4.287885459841001</v>
      </c>
      <c r="I73" s="55">
        <f t="shared" si="11"/>
        <v>1.237539895446389E-4</v>
      </c>
      <c r="J73" s="55">
        <f t="shared" si="12"/>
        <v>1.7808199095473539E-4</v>
      </c>
      <c r="K73" s="55">
        <f t="shared" ca="1" si="4"/>
        <v>-1.6811462802489956E-3</v>
      </c>
      <c r="L73" s="55">
        <f t="shared" ca="1" si="13"/>
        <v>3.1228059501187059E-6</v>
      </c>
      <c r="M73" s="55">
        <f t="shared" ca="1" si="5"/>
        <v>1345010.6997042864</v>
      </c>
      <c r="N73" s="55">
        <f t="shared" ca="1" si="6"/>
        <v>1406243.8254270602</v>
      </c>
      <c r="O73" s="55">
        <f t="shared" ca="1" si="7"/>
        <v>451832.20614235994</v>
      </c>
      <c r="P73" s="29">
        <f t="shared" ca="1" si="14"/>
        <v>1.7671462729832825E-3</v>
      </c>
      <c r="Q73" s="29"/>
      <c r="R73" s="29"/>
      <c r="S73" s="29"/>
      <c r="T73" s="29"/>
    </row>
    <row r="74" spans="1:20" x14ac:dyDescent="0.2">
      <c r="A74" s="61">
        <v>14395</v>
      </c>
      <c r="B74" s="61">
        <v>-3.7700000393670052E-4</v>
      </c>
      <c r="C74" s="29"/>
      <c r="D74" s="62">
        <f t="shared" si="15"/>
        <v>1.4395</v>
      </c>
      <c r="E74" s="62">
        <f t="shared" si="15"/>
        <v>-3.7700000393670052E-4</v>
      </c>
      <c r="F74" s="55">
        <f t="shared" si="8"/>
        <v>2.07216025</v>
      </c>
      <c r="G74" s="55">
        <f t="shared" si="9"/>
        <v>2.9828746798750001</v>
      </c>
      <c r="H74" s="55">
        <f t="shared" si="10"/>
        <v>4.2938481016800623</v>
      </c>
      <c r="I74" s="55">
        <f t="shared" si="11"/>
        <v>-5.4269150566688042E-4</v>
      </c>
      <c r="J74" s="55">
        <f t="shared" si="12"/>
        <v>-7.8120442240747442E-4</v>
      </c>
      <c r="K74" s="55">
        <f t="shared" ca="1" si="4"/>
        <v>-1.6895420343742626E-3</v>
      </c>
      <c r="L74" s="55">
        <f t="shared" ca="1" si="13"/>
        <v>1.7227665816651581E-6</v>
      </c>
      <c r="M74" s="55">
        <f t="shared" ca="1" si="5"/>
        <v>1305857.8093433687</v>
      </c>
      <c r="N74" s="55">
        <f t="shared" ca="1" si="6"/>
        <v>1448328.3232454972</v>
      </c>
      <c r="O74" s="55">
        <f t="shared" ca="1" si="7"/>
        <v>457508.52478568215</v>
      </c>
      <c r="P74" s="29">
        <f t="shared" ca="1" si="14"/>
        <v>1.3125420304375621E-3</v>
      </c>
      <c r="Q74" s="29"/>
      <c r="R74" s="29"/>
      <c r="S74" s="29"/>
      <c r="T74" s="29"/>
    </row>
    <row r="75" spans="1:20" x14ac:dyDescent="0.2">
      <c r="A75" s="61">
        <v>14405</v>
      </c>
      <c r="B75" s="61">
        <v>-6.503000004158821E-3</v>
      </c>
      <c r="C75" s="29"/>
      <c r="D75" s="62">
        <f t="shared" si="15"/>
        <v>1.4404999999999999</v>
      </c>
      <c r="E75" s="62">
        <f t="shared" si="15"/>
        <v>-6.503000004158821E-3</v>
      </c>
      <c r="F75" s="55">
        <f t="shared" si="8"/>
        <v>2.0750402499999998</v>
      </c>
      <c r="G75" s="55">
        <f t="shared" si="9"/>
        <v>2.9890954801249996</v>
      </c>
      <c r="H75" s="55">
        <f t="shared" si="10"/>
        <v>4.3057920391200621</v>
      </c>
      <c r="I75" s="55">
        <f t="shared" si="11"/>
        <v>-9.3675715059907804E-3</v>
      </c>
      <c r="J75" s="55">
        <f t="shared" si="12"/>
        <v>-1.3493986754379718E-2</v>
      </c>
      <c r="K75" s="55">
        <f t="shared" ca="1" si="4"/>
        <v>-1.706347745173812E-3</v>
      </c>
      <c r="L75" s="55">
        <f t="shared" ca="1" si="13"/>
        <v>2.3007872893625991E-5</v>
      </c>
      <c r="M75" s="55">
        <f t="shared" ca="1" si="5"/>
        <v>1229391.1794817222</v>
      </c>
      <c r="N75" s="55">
        <f t="shared" ca="1" si="6"/>
        <v>1534224.7748571325</v>
      </c>
      <c r="O75" s="55">
        <f t="shared" ca="1" si="7"/>
        <v>468947.73723401717</v>
      </c>
      <c r="P75" s="29">
        <f t="shared" ca="1" si="14"/>
        <v>-4.796652258985009E-3</v>
      </c>
      <c r="Q75" s="29"/>
      <c r="R75" s="29"/>
      <c r="S75" s="29"/>
      <c r="T75" s="29"/>
    </row>
    <row r="76" spans="1:20" x14ac:dyDescent="0.2">
      <c r="A76" s="61">
        <v>14405</v>
      </c>
      <c r="B76" s="61">
        <v>-1.5030000067781657E-3</v>
      </c>
      <c r="C76" s="29"/>
      <c r="D76" s="62">
        <f t="shared" si="15"/>
        <v>1.4404999999999999</v>
      </c>
      <c r="E76" s="62">
        <f t="shared" si="15"/>
        <v>-1.5030000067781657E-3</v>
      </c>
      <c r="F76" s="55">
        <f t="shared" si="8"/>
        <v>2.0750402499999998</v>
      </c>
      <c r="G76" s="55">
        <f t="shared" si="9"/>
        <v>2.9890954801249996</v>
      </c>
      <c r="H76" s="55">
        <f t="shared" si="10"/>
        <v>4.3057920391200621</v>
      </c>
      <c r="I76" s="55">
        <f t="shared" si="11"/>
        <v>-2.1650715097639474E-3</v>
      </c>
      <c r="J76" s="55">
        <f t="shared" si="12"/>
        <v>-3.1187855098149661E-3</v>
      </c>
      <c r="K76" s="55">
        <f t="shared" ca="1" si="4"/>
        <v>-1.706347745173812E-3</v>
      </c>
      <c r="L76" s="55">
        <f t="shared" ca="1" si="13"/>
        <v>4.1350302710624194E-8</v>
      </c>
      <c r="M76" s="55">
        <f t="shared" ca="1" si="5"/>
        <v>1229391.1794817222</v>
      </c>
      <c r="N76" s="55">
        <f t="shared" ca="1" si="6"/>
        <v>1534224.7748571325</v>
      </c>
      <c r="O76" s="55">
        <f t="shared" ca="1" si="7"/>
        <v>468947.73723401717</v>
      </c>
      <c r="P76" s="29">
        <f t="shared" ca="1" si="14"/>
        <v>2.0334773839564627E-4</v>
      </c>
      <c r="Q76" s="29"/>
      <c r="R76" s="29"/>
      <c r="S76" s="29"/>
      <c r="T76" s="29"/>
    </row>
    <row r="77" spans="1:20" x14ac:dyDescent="0.2">
      <c r="A77" s="61">
        <v>14424</v>
      </c>
      <c r="B77" s="61">
        <v>3.4576000034576282E-3</v>
      </c>
      <c r="C77" s="29"/>
      <c r="D77" s="62">
        <f t="shared" si="15"/>
        <v>1.4423999999999999</v>
      </c>
      <c r="E77" s="62">
        <f t="shared" si="15"/>
        <v>3.4576000034576282E-3</v>
      </c>
      <c r="F77" s="55">
        <f t="shared" si="8"/>
        <v>2.0805177599999998</v>
      </c>
      <c r="G77" s="55">
        <f t="shared" si="9"/>
        <v>3.0009388170239997</v>
      </c>
      <c r="H77" s="55">
        <f t="shared" si="10"/>
        <v>4.3285541496754165</v>
      </c>
      <c r="I77" s="55">
        <f t="shared" si="11"/>
        <v>4.9872422449872824E-3</v>
      </c>
      <c r="J77" s="55">
        <f t="shared" si="12"/>
        <v>7.1935982141696558E-3</v>
      </c>
      <c r="K77" s="55">
        <f t="shared" ca="1" si="4"/>
        <v>-1.7383307663896182E-3</v>
      </c>
      <c r="L77" s="55">
        <f t="shared" ca="1" si="13"/>
        <v>2.6997696565045399E-5</v>
      </c>
      <c r="M77" s="55">
        <f t="shared" ca="1" si="5"/>
        <v>1090820.5556778137</v>
      </c>
      <c r="N77" s="55">
        <f t="shared" ca="1" si="6"/>
        <v>1703726.0729651535</v>
      </c>
      <c r="O77" s="55">
        <f t="shared" ca="1" si="7"/>
        <v>490997.23959223315</v>
      </c>
      <c r="P77" s="29">
        <f t="shared" ca="1" si="14"/>
        <v>5.1959307698472464E-3</v>
      </c>
      <c r="Q77" s="29"/>
      <c r="R77" s="29"/>
      <c r="S77" s="29"/>
      <c r="T77" s="29"/>
    </row>
    <row r="78" spans="1:20" x14ac:dyDescent="0.2">
      <c r="A78" s="61">
        <v>14464</v>
      </c>
      <c r="B78" s="61">
        <v>9.5359999249922112E-4</v>
      </c>
      <c r="C78" s="29"/>
      <c r="D78" s="62">
        <f t="shared" si="15"/>
        <v>1.4463999999999999</v>
      </c>
      <c r="E78" s="62">
        <f t="shared" si="15"/>
        <v>9.5359999249922112E-4</v>
      </c>
      <c r="F78" s="55">
        <f t="shared" si="8"/>
        <v>2.0920729599999999</v>
      </c>
      <c r="G78" s="55">
        <f t="shared" si="9"/>
        <v>3.0259743293439998</v>
      </c>
      <c r="H78" s="55">
        <f t="shared" si="10"/>
        <v>4.3767692699631606</v>
      </c>
      <c r="I78" s="55">
        <f t="shared" si="11"/>
        <v>1.3792870291508734E-3</v>
      </c>
      <c r="J78" s="55">
        <f t="shared" si="12"/>
        <v>1.995000758963823E-3</v>
      </c>
      <c r="K78" s="55">
        <f t="shared" ca="1" si="4"/>
        <v>-1.8058868960710607E-3</v>
      </c>
      <c r="L78" s="55">
        <f t="shared" ca="1" si="13"/>
        <v>7.6147678881912947E-6</v>
      </c>
      <c r="M78" s="55">
        <f t="shared" ca="1" si="5"/>
        <v>827513.12951570703</v>
      </c>
      <c r="N78" s="55">
        <f t="shared" ca="1" si="6"/>
        <v>2087135.0287867279</v>
      </c>
      <c r="O78" s="55">
        <f t="shared" ca="1" si="7"/>
        <v>538740.27663535287</v>
      </c>
      <c r="P78" s="29">
        <f t="shared" ca="1" si="14"/>
        <v>2.7594868885702818E-3</v>
      </c>
      <c r="Q78" s="29"/>
      <c r="R78" s="29"/>
      <c r="S78" s="29"/>
      <c r="T78" s="29"/>
    </row>
    <row r="79" spans="1:20" x14ac:dyDescent="0.2">
      <c r="A79" s="61">
        <v>14478</v>
      </c>
      <c r="B79" s="61">
        <v>-6.022800000209827E-3</v>
      </c>
      <c r="C79" s="29"/>
      <c r="D79" s="62">
        <f t="shared" si="15"/>
        <v>1.4478</v>
      </c>
      <c r="E79" s="62">
        <f t="shared" si="15"/>
        <v>-6.022800000209827E-3</v>
      </c>
      <c r="F79" s="55">
        <f t="shared" si="8"/>
        <v>2.0961248399999999</v>
      </c>
      <c r="G79" s="55">
        <f t="shared" si="9"/>
        <v>3.0347695433519997</v>
      </c>
      <c r="H79" s="55">
        <f t="shared" si="10"/>
        <v>4.3937393448650255</v>
      </c>
      <c r="I79" s="55">
        <f t="shared" si="11"/>
        <v>-8.7198098403037869E-3</v>
      </c>
      <c r="J79" s="55">
        <f t="shared" si="12"/>
        <v>-1.2624540686791823E-2</v>
      </c>
      <c r="K79" s="55">
        <f t="shared" ca="1" si="4"/>
        <v>-1.829603122306539E-3</v>
      </c>
      <c r="L79" s="55">
        <f t="shared" ca="1" si="13"/>
        <v>1.7582900056857883E-5</v>
      </c>
      <c r="M79" s="55">
        <f t="shared" ca="1" si="5"/>
        <v>744343.11249457079</v>
      </c>
      <c r="N79" s="55">
        <f t="shared" ca="1" si="6"/>
        <v>2229698.9374177763</v>
      </c>
      <c r="O79" s="55">
        <f t="shared" ca="1" si="7"/>
        <v>555865.33955849602</v>
      </c>
      <c r="P79" s="29">
        <f t="shared" ca="1" si="14"/>
        <v>-4.193196877903288E-3</v>
      </c>
      <c r="Q79" s="29"/>
      <c r="R79" s="29"/>
      <c r="S79" s="29"/>
      <c r="T79" s="29"/>
    </row>
    <row r="80" spans="1:20" x14ac:dyDescent="0.2">
      <c r="A80" s="61">
        <v>14478</v>
      </c>
      <c r="B80" s="61">
        <v>9.7719999757828191E-4</v>
      </c>
      <c r="C80" s="29"/>
      <c r="D80" s="62">
        <f t="shared" si="15"/>
        <v>1.4478</v>
      </c>
      <c r="E80" s="62">
        <f t="shared" si="15"/>
        <v>9.7719999757828191E-4</v>
      </c>
      <c r="F80" s="55">
        <f t="shared" si="8"/>
        <v>2.0961248399999999</v>
      </c>
      <c r="G80" s="55">
        <f t="shared" si="9"/>
        <v>3.0347695433519997</v>
      </c>
      <c r="H80" s="55">
        <f t="shared" si="10"/>
        <v>4.3937393448650255</v>
      </c>
      <c r="I80" s="55">
        <f t="shared" si="11"/>
        <v>1.4147901564938365E-3</v>
      </c>
      <c r="J80" s="55">
        <f t="shared" si="12"/>
        <v>2.0483331885717765E-3</v>
      </c>
      <c r="K80" s="55">
        <f t="shared" ca="1" si="4"/>
        <v>-1.829603122306539E-3</v>
      </c>
      <c r="L80" s="55">
        <f t="shared" ca="1" si="13"/>
        <v>7.8781437537951647E-6</v>
      </c>
      <c r="M80" s="55">
        <f t="shared" ca="1" si="5"/>
        <v>744343.11249457079</v>
      </c>
      <c r="N80" s="55">
        <f t="shared" ca="1" si="6"/>
        <v>2229698.9374177763</v>
      </c>
      <c r="O80" s="55">
        <f t="shared" ca="1" si="7"/>
        <v>555865.33955849602</v>
      </c>
      <c r="P80" s="29">
        <f t="shared" ca="1" si="14"/>
        <v>2.8068031198848209E-3</v>
      </c>
      <c r="Q80" s="29"/>
      <c r="R80" s="29"/>
      <c r="S80" s="29"/>
      <c r="T80" s="29"/>
    </row>
    <row r="81" spans="1:20" x14ac:dyDescent="0.2">
      <c r="A81" s="61">
        <v>14489</v>
      </c>
      <c r="B81" s="61">
        <v>3.6385999992489815E-3</v>
      </c>
      <c r="C81" s="29"/>
      <c r="D81" s="62">
        <f t="shared" si="15"/>
        <v>1.4489000000000001</v>
      </c>
      <c r="E81" s="62">
        <f t="shared" si="15"/>
        <v>3.6385999992489815E-3</v>
      </c>
      <c r="F81" s="55">
        <f t="shared" si="8"/>
        <v>2.0993112100000002</v>
      </c>
      <c r="G81" s="55">
        <f t="shared" si="9"/>
        <v>3.0416920121690003</v>
      </c>
      <c r="H81" s="55">
        <f t="shared" si="10"/>
        <v>4.4071075564316651</v>
      </c>
      <c r="I81" s="55">
        <f t="shared" si="11"/>
        <v>5.2719675389118498E-3</v>
      </c>
      <c r="J81" s="55">
        <f t="shared" si="12"/>
        <v>7.6385537671293793E-3</v>
      </c>
      <c r="K81" s="55">
        <f t="shared" ca="1" si="4"/>
        <v>-1.8482633380694918E-3</v>
      </c>
      <c r="L81" s="55">
        <f t="shared" ca="1" si="13"/>
        <v>3.0105669282409615E-5</v>
      </c>
      <c r="M81" s="55">
        <f t="shared" ca="1" si="5"/>
        <v>682226.94285338547</v>
      </c>
      <c r="N81" s="55">
        <f t="shared" ca="1" si="6"/>
        <v>2344713.6170802754</v>
      </c>
      <c r="O81" s="55">
        <f t="shared" ca="1" si="7"/>
        <v>569468.86261732737</v>
      </c>
      <c r="P81" s="29">
        <f t="shared" ca="1" si="14"/>
        <v>5.4868633373184733E-3</v>
      </c>
      <c r="Q81" s="29"/>
      <c r="R81" s="29"/>
      <c r="S81" s="29"/>
      <c r="T81" s="29"/>
    </row>
    <row r="82" spans="1:20" x14ac:dyDescent="0.2">
      <c r="A82" s="61">
        <v>14498</v>
      </c>
      <c r="B82" s="61">
        <v>6.7252000008011237E-3</v>
      </c>
      <c r="C82" s="29"/>
      <c r="D82" s="62">
        <f t="shared" si="15"/>
        <v>1.4498</v>
      </c>
      <c r="E82" s="62">
        <f t="shared" si="15"/>
        <v>6.7252000008011237E-3</v>
      </c>
      <c r="F82" s="55">
        <f t="shared" si="8"/>
        <v>2.10192004</v>
      </c>
      <c r="G82" s="55">
        <f t="shared" si="9"/>
        <v>3.0473636739919998</v>
      </c>
      <c r="H82" s="55">
        <f t="shared" si="10"/>
        <v>4.4180678545536018</v>
      </c>
      <c r="I82" s="55">
        <f t="shared" si="11"/>
        <v>9.7501949611614683E-3</v>
      </c>
      <c r="J82" s="55">
        <f t="shared" si="12"/>
        <v>1.4135832654691897E-2</v>
      </c>
      <c r="K82" s="55">
        <f t="shared" ca="1" si="4"/>
        <v>-1.8635478303888897E-3</v>
      </c>
      <c r="L82" s="55">
        <f t="shared" ca="1" si="13"/>
        <v>7.3766589307771159E-5</v>
      </c>
      <c r="M82" s="55">
        <f t="shared" ca="1" si="5"/>
        <v>633507.09129719541</v>
      </c>
      <c r="N82" s="55">
        <f t="shared" ca="1" si="6"/>
        <v>2440765.0303878402</v>
      </c>
      <c r="O82" s="55">
        <f t="shared" ca="1" si="7"/>
        <v>580694.99777887366</v>
      </c>
      <c r="P82" s="29">
        <f t="shared" ca="1" si="14"/>
        <v>8.5887478311900134E-3</v>
      </c>
      <c r="Q82" s="29"/>
      <c r="R82" s="29"/>
      <c r="S82" s="29"/>
      <c r="T82" s="29"/>
    </row>
    <row r="83" spans="1:20" x14ac:dyDescent="0.2">
      <c r="A83" s="61">
        <v>14515</v>
      </c>
      <c r="B83" s="61">
        <v>-8.8900000264402479E-4</v>
      </c>
      <c r="C83" s="29"/>
      <c r="D83" s="62">
        <f t="shared" si="15"/>
        <v>1.4515</v>
      </c>
      <c r="E83" s="62">
        <f t="shared" si="15"/>
        <v>-8.8900000264402479E-4</v>
      </c>
      <c r="F83" s="55">
        <f t="shared" si="8"/>
        <v>2.1068522500000002</v>
      </c>
      <c r="G83" s="55">
        <f t="shared" si="9"/>
        <v>3.0580960408750002</v>
      </c>
      <c r="H83" s="55">
        <f t="shared" si="10"/>
        <v>4.4388264033300633</v>
      </c>
      <c r="I83" s="55">
        <f t="shared" si="11"/>
        <v>-1.290383503837802E-3</v>
      </c>
      <c r="J83" s="55">
        <f t="shared" si="12"/>
        <v>-1.8729916558205696E-3</v>
      </c>
      <c r="K83" s="55">
        <f t="shared" ca="1" si="4"/>
        <v>-1.8924603882810344E-3</v>
      </c>
      <c r="L83" s="55">
        <f t="shared" ca="1" si="13"/>
        <v>1.0069327455427761E-6</v>
      </c>
      <c r="M83" s="55">
        <f t="shared" ca="1" si="5"/>
        <v>546609.24238968675</v>
      </c>
      <c r="N83" s="55">
        <f t="shared" ca="1" si="6"/>
        <v>2626939.4406633242</v>
      </c>
      <c r="O83" s="55">
        <f t="shared" ca="1" si="7"/>
        <v>602133.02201709966</v>
      </c>
      <c r="P83" s="29">
        <f t="shared" ca="1" si="14"/>
        <v>1.0034603856370096E-3</v>
      </c>
      <c r="Q83" s="29"/>
      <c r="R83" s="29"/>
      <c r="S83" s="29"/>
      <c r="T83" s="29"/>
    </row>
    <row r="84" spans="1:20" x14ac:dyDescent="0.2">
      <c r="A84" s="61">
        <v>14535</v>
      </c>
      <c r="B84" s="61">
        <v>-2.1410000044852495E-3</v>
      </c>
      <c r="C84" s="29"/>
      <c r="D84" s="62">
        <f t="shared" si="15"/>
        <v>1.4535</v>
      </c>
      <c r="E84" s="62">
        <f t="shared" si="15"/>
        <v>-2.1410000044852495E-3</v>
      </c>
      <c r="F84" s="55">
        <f t="shared" si="8"/>
        <v>2.1126622500000001</v>
      </c>
      <c r="G84" s="55">
        <f t="shared" si="9"/>
        <v>3.070754580375</v>
      </c>
      <c r="H84" s="55">
        <f t="shared" si="10"/>
        <v>4.4633417825750632</v>
      </c>
      <c r="I84" s="55">
        <f t="shared" si="11"/>
        <v>-3.1119435065193103E-3</v>
      </c>
      <c r="J84" s="55">
        <f t="shared" si="12"/>
        <v>-4.5232098867258172E-3</v>
      </c>
      <c r="K84" s="55">
        <f t="shared" ca="1" si="4"/>
        <v>-1.9265452281802022E-3</v>
      </c>
      <c r="L84" s="55">
        <f t="shared" ca="1" si="13"/>
        <v>4.5990851080047903E-8</v>
      </c>
      <c r="M84" s="55">
        <f t="shared" ca="1" si="5"/>
        <v>452891.73913223873</v>
      </c>
      <c r="N84" s="55">
        <f t="shared" ca="1" si="6"/>
        <v>2853826.1369654322</v>
      </c>
      <c r="O84" s="55">
        <f t="shared" ca="1" si="7"/>
        <v>627739.1327449301</v>
      </c>
      <c r="P84" s="29">
        <f t="shared" ca="1" si="14"/>
        <v>-2.1445477630504736E-4</v>
      </c>
      <c r="Q84" s="29"/>
      <c r="R84" s="29"/>
      <c r="S84" s="29"/>
      <c r="T84" s="29"/>
    </row>
    <row r="85" spans="1:20" x14ac:dyDescent="0.2">
      <c r="A85" s="61">
        <v>14540</v>
      </c>
      <c r="B85" s="61">
        <v>2.7960000006714836E-3</v>
      </c>
      <c r="C85" s="29"/>
      <c r="D85" s="62">
        <f t="shared" ref="D85:E116" si="16">A85/A$18</f>
        <v>1.454</v>
      </c>
      <c r="E85" s="62">
        <f t="shared" si="16"/>
        <v>2.7960000006714836E-3</v>
      </c>
      <c r="F85" s="55">
        <f t="shared" si="8"/>
        <v>2.1141159999999997</v>
      </c>
      <c r="G85" s="55">
        <f t="shared" si="9"/>
        <v>3.0739246639999993</v>
      </c>
      <c r="H85" s="55">
        <f t="shared" si="10"/>
        <v>4.4694864614559986</v>
      </c>
      <c r="I85" s="55">
        <f t="shared" si="11"/>
        <v>4.0653840009763371E-3</v>
      </c>
      <c r="J85" s="55">
        <f t="shared" si="12"/>
        <v>5.9110683374195942E-3</v>
      </c>
      <c r="K85" s="55">
        <f t="shared" ref="K85:K148" ca="1" si="17">+E$4+E$5*D85+E$6*D85^2</f>
        <v>-1.9350782736124936E-3</v>
      </c>
      <c r="L85" s="55">
        <f t="shared" ca="1" si="13"/>
        <v>2.2383101637401856E-5</v>
      </c>
      <c r="M85" s="55">
        <f t="shared" ref="M85:M148" ca="1" si="18">(M$1-M$2*D85+M$3*F85)^2</f>
        <v>430889.83104718896</v>
      </c>
      <c r="N85" s="55">
        <f t="shared" ref="N85:N148" ca="1" si="19">(-M$2+M$4*D85-M$5*F85)^2</f>
        <v>2911862.1895470307</v>
      </c>
      <c r="O85" s="55">
        <f t="shared" ref="O85:O148" ca="1" si="20">+(M$3-D85*M$5+F85*M$6)^2</f>
        <v>634204.85470363789</v>
      </c>
      <c r="P85" s="29">
        <f t="shared" ca="1" si="14"/>
        <v>4.7310782742839771E-3</v>
      </c>
      <c r="Q85" s="29"/>
      <c r="R85" s="29"/>
      <c r="S85" s="29"/>
      <c r="T85" s="29"/>
    </row>
    <row r="86" spans="1:20" x14ac:dyDescent="0.2">
      <c r="A86" s="61">
        <v>14557</v>
      </c>
      <c r="B86" s="61">
        <v>-8.1820000923471525E-4</v>
      </c>
      <c r="C86" s="29"/>
      <c r="D86" s="62">
        <f t="shared" si="16"/>
        <v>1.4557</v>
      </c>
      <c r="E86" s="62">
        <f t="shared" si="16"/>
        <v>-8.1820000923471525E-4</v>
      </c>
      <c r="F86" s="55">
        <f t="shared" ref="F86:F149" si="21">D86*D86</f>
        <v>2.1190624900000001</v>
      </c>
      <c r="G86" s="55">
        <f t="shared" ref="G86:G149" si="22">D86*F86</f>
        <v>3.0847192666930003</v>
      </c>
      <c r="H86" s="55">
        <f t="shared" ref="H86:H149" si="23">F86*F86</f>
        <v>4.4904258365250005</v>
      </c>
      <c r="I86" s="55">
        <f t="shared" ref="I86:I149" si="24">E86*D86</f>
        <v>-1.191053753442975E-3</v>
      </c>
      <c r="J86" s="55">
        <f t="shared" ref="J86:J149" si="25">I86*D86</f>
        <v>-1.7338169488869386E-3</v>
      </c>
      <c r="K86" s="55">
        <f t="shared" ca="1" si="17"/>
        <v>-1.9641260397711448E-3</v>
      </c>
      <c r="L86" s="55">
        <f t="shared" ref="L86:L149" ca="1" si="26">+(K86-E86)^2</f>
        <v>1.3131464674609781E-6</v>
      </c>
      <c r="M86" s="55">
        <f t="shared" ca="1" si="18"/>
        <v>360321.74290277041</v>
      </c>
      <c r="N86" s="55">
        <f t="shared" ca="1" si="19"/>
        <v>3113078.6650566026</v>
      </c>
      <c r="O86" s="55">
        <f t="shared" ca="1" si="20"/>
        <v>656377.92301605642</v>
      </c>
      <c r="P86" s="29">
        <f t="shared" ref="P86:P149" ca="1" si="27">+E86-K86</f>
        <v>1.1459260305364295E-3</v>
      </c>
      <c r="Q86" s="29"/>
      <c r="R86" s="29"/>
      <c r="S86" s="29"/>
      <c r="T86" s="29"/>
    </row>
    <row r="87" spans="1:20" x14ac:dyDescent="0.2">
      <c r="A87" s="61">
        <v>14561</v>
      </c>
      <c r="B87" s="61">
        <v>-1.3668600004166365E-2</v>
      </c>
      <c r="C87" s="29"/>
      <c r="D87" s="62">
        <f t="shared" si="16"/>
        <v>1.4560999999999999</v>
      </c>
      <c r="E87" s="62">
        <f t="shared" si="16"/>
        <v>-1.3668600004166365E-2</v>
      </c>
      <c r="F87" s="55">
        <f t="shared" si="21"/>
        <v>2.1202272099999999</v>
      </c>
      <c r="G87" s="55">
        <f t="shared" si="22"/>
        <v>3.0872628404809999</v>
      </c>
      <c r="H87" s="55">
        <f t="shared" si="23"/>
        <v>4.4953634220243837</v>
      </c>
      <c r="I87" s="55">
        <f t="shared" si="24"/>
        <v>-1.9902848466066644E-2</v>
      </c>
      <c r="J87" s="55">
        <f t="shared" si="25"/>
        <v>-2.8980537651439639E-2</v>
      </c>
      <c r="K87" s="55">
        <f t="shared" ca="1" si="17"/>
        <v>-1.9709687617065E-3</v>
      </c>
      <c r="L87" s="55">
        <f t="shared" ca="1" si="26"/>
        <v>1.3683457668457313E-4</v>
      </c>
      <c r="M87" s="55">
        <f t="shared" ca="1" si="18"/>
        <v>344664.9062798323</v>
      </c>
      <c r="N87" s="55">
        <f t="shared" ca="1" si="19"/>
        <v>3161292.9121673447</v>
      </c>
      <c r="O87" s="55">
        <f t="shared" ca="1" si="20"/>
        <v>661637.36208630982</v>
      </c>
      <c r="P87" s="29">
        <f t="shared" ca="1" si="27"/>
        <v>-1.1697631242459865E-2</v>
      </c>
      <c r="Q87" s="29"/>
      <c r="R87" s="29"/>
      <c r="S87" s="29"/>
      <c r="T87" s="29"/>
    </row>
    <row r="88" spans="1:20" x14ac:dyDescent="0.2">
      <c r="A88" s="61">
        <v>14805</v>
      </c>
      <c r="B88" s="61">
        <v>-1.5429999984917231E-3</v>
      </c>
      <c r="C88" s="29"/>
      <c r="D88" s="62">
        <f t="shared" si="16"/>
        <v>1.4804999999999999</v>
      </c>
      <c r="E88" s="62">
        <f t="shared" si="16"/>
        <v>-1.5429999984917231E-3</v>
      </c>
      <c r="F88" s="55">
        <f t="shared" si="21"/>
        <v>2.1918802499999996</v>
      </c>
      <c r="G88" s="55">
        <f t="shared" si="22"/>
        <v>3.2450787101249992</v>
      </c>
      <c r="H88" s="55">
        <f t="shared" si="23"/>
        <v>4.8043390303400608</v>
      </c>
      <c r="I88" s="55">
        <f t="shared" si="24"/>
        <v>-2.2844114977669961E-3</v>
      </c>
      <c r="J88" s="55">
        <f t="shared" si="25"/>
        <v>-3.3820712224440375E-3</v>
      </c>
      <c r="K88" s="55">
        <f t="shared" ca="1" si="17"/>
        <v>-2.3941042973981523E-3</v>
      </c>
      <c r="L88" s="55">
        <f t="shared" ca="1" si="26"/>
        <v>7.2437852761700446E-7</v>
      </c>
      <c r="M88" s="55">
        <f t="shared" ca="1" si="18"/>
        <v>39334.320588397495</v>
      </c>
      <c r="N88" s="55">
        <f t="shared" ca="1" si="19"/>
        <v>6689639.9866056899</v>
      </c>
      <c r="O88" s="55">
        <f t="shared" ca="1" si="20"/>
        <v>1010436.5994208291</v>
      </c>
      <c r="P88" s="29">
        <f t="shared" ca="1" si="27"/>
        <v>8.5110429890642922E-4</v>
      </c>
      <c r="Q88" s="29"/>
      <c r="R88" s="29"/>
      <c r="S88" s="29"/>
      <c r="T88" s="29"/>
    </row>
    <row r="89" spans="1:20" x14ac:dyDescent="0.2">
      <c r="A89" s="61">
        <v>14805</v>
      </c>
      <c r="B89" s="61">
        <v>3.4569999988889322E-3</v>
      </c>
      <c r="C89" s="29"/>
      <c r="D89" s="62">
        <f t="shared" si="16"/>
        <v>1.4804999999999999</v>
      </c>
      <c r="E89" s="62">
        <f t="shared" si="16"/>
        <v>3.4569999988889322E-3</v>
      </c>
      <c r="F89" s="55">
        <f t="shared" si="21"/>
        <v>2.1918802499999996</v>
      </c>
      <c r="G89" s="55">
        <f t="shared" si="22"/>
        <v>3.2450787101249992</v>
      </c>
      <c r="H89" s="55">
        <f t="shared" si="23"/>
        <v>4.8043390303400608</v>
      </c>
      <c r="I89" s="55">
        <f t="shared" si="24"/>
        <v>5.1180884983550636E-3</v>
      </c>
      <c r="J89" s="55">
        <f t="shared" si="25"/>
        <v>7.5773300218146709E-3</v>
      </c>
      <c r="K89" s="55">
        <f t="shared" ca="1" si="17"/>
        <v>-2.3941042973981523E-3</v>
      </c>
      <c r="L89" s="55">
        <f t="shared" ca="1" si="26"/>
        <v>3.4235421486029177E-5</v>
      </c>
      <c r="M89" s="55">
        <f t="shared" ca="1" si="18"/>
        <v>39334.320588397495</v>
      </c>
      <c r="N89" s="55">
        <f t="shared" ca="1" si="19"/>
        <v>6689639.9866056899</v>
      </c>
      <c r="O89" s="55">
        <f t="shared" ca="1" si="20"/>
        <v>1010436.5994208291</v>
      </c>
      <c r="P89" s="29">
        <f t="shared" ca="1" si="27"/>
        <v>5.8511042962870845E-3</v>
      </c>
      <c r="Q89" s="29"/>
      <c r="R89" s="29"/>
      <c r="S89" s="29"/>
      <c r="T89" s="29"/>
    </row>
    <row r="90" spans="1:20" x14ac:dyDescent="0.2">
      <c r="A90" s="61">
        <v>14828</v>
      </c>
      <c r="B90" s="61">
        <v>-1.432800003385637E-3</v>
      </c>
      <c r="C90" s="29"/>
      <c r="D90" s="62">
        <f t="shared" si="16"/>
        <v>1.4827999999999999</v>
      </c>
      <c r="E90" s="62">
        <f t="shared" si="16"/>
        <v>-1.432800003385637E-3</v>
      </c>
      <c r="F90" s="55">
        <f t="shared" si="21"/>
        <v>2.1986958399999996</v>
      </c>
      <c r="G90" s="55">
        <f t="shared" si="22"/>
        <v>3.260226191551999</v>
      </c>
      <c r="H90" s="55">
        <f t="shared" si="23"/>
        <v>4.834263396833304</v>
      </c>
      <c r="I90" s="55">
        <f t="shared" si="24"/>
        <v>-2.1245558450202224E-3</v>
      </c>
      <c r="J90" s="55">
        <f t="shared" si="25"/>
        <v>-3.1502914069959855E-3</v>
      </c>
      <c r="K90" s="55">
        <f t="shared" ca="1" si="17"/>
        <v>-2.4345714764793386E-3</v>
      </c>
      <c r="L90" s="55">
        <f t="shared" ca="1" si="26"/>
        <v>1.0035460843043251E-6</v>
      </c>
      <c r="M90" s="55">
        <f t="shared" ca="1" si="18"/>
        <v>73137.50009748622</v>
      </c>
      <c r="N90" s="55">
        <f t="shared" ca="1" si="19"/>
        <v>7077857.4171781596</v>
      </c>
      <c r="O90" s="55">
        <f t="shared" ca="1" si="20"/>
        <v>1045903.1748119501</v>
      </c>
      <c r="P90" s="29">
        <f t="shared" ca="1" si="27"/>
        <v>1.0017714730937016E-3</v>
      </c>
      <c r="Q90" s="29"/>
      <c r="R90" s="29"/>
      <c r="S90" s="29"/>
      <c r="T90" s="29"/>
    </row>
    <row r="91" spans="1:20" x14ac:dyDescent="0.2">
      <c r="A91" s="61">
        <v>14828</v>
      </c>
      <c r="B91" s="61">
        <v>1.5672000008635223E-3</v>
      </c>
      <c r="C91" s="29"/>
      <c r="D91" s="62">
        <f t="shared" si="16"/>
        <v>1.4827999999999999</v>
      </c>
      <c r="E91" s="62">
        <f t="shared" si="16"/>
        <v>1.5672000008635223E-3</v>
      </c>
      <c r="F91" s="55">
        <f t="shared" si="21"/>
        <v>2.1986958399999996</v>
      </c>
      <c r="G91" s="55">
        <f t="shared" si="22"/>
        <v>3.260226191551999</v>
      </c>
      <c r="H91" s="55">
        <f t="shared" si="23"/>
        <v>4.834263396833304</v>
      </c>
      <c r="I91" s="55">
        <f t="shared" si="24"/>
        <v>2.3238441612804307E-3</v>
      </c>
      <c r="J91" s="55">
        <f t="shared" si="25"/>
        <v>3.4457961223466225E-3</v>
      </c>
      <c r="K91" s="55">
        <f t="shared" ca="1" si="17"/>
        <v>-2.4345714764793386E-3</v>
      </c>
      <c r="L91" s="55">
        <f t="shared" ca="1" si="26"/>
        <v>1.6014174956874864E-5</v>
      </c>
      <c r="M91" s="55">
        <f t="shared" ca="1" si="18"/>
        <v>73137.50009748622</v>
      </c>
      <c r="N91" s="55">
        <f t="shared" ca="1" si="19"/>
        <v>7077857.4171781596</v>
      </c>
      <c r="O91" s="55">
        <f t="shared" ca="1" si="20"/>
        <v>1045903.1748119501</v>
      </c>
      <c r="P91" s="29">
        <f t="shared" ca="1" si="27"/>
        <v>4.0017714773428609E-3</v>
      </c>
      <c r="Q91" s="29"/>
      <c r="R91" s="29"/>
      <c r="S91" s="29"/>
      <c r="T91" s="29"/>
    </row>
    <row r="92" spans="1:20" x14ac:dyDescent="0.2">
      <c r="A92" s="61">
        <v>14848</v>
      </c>
      <c r="B92" s="61">
        <v>-5.6848000022000633E-3</v>
      </c>
      <c r="C92" s="29"/>
      <c r="D92" s="62">
        <f t="shared" si="16"/>
        <v>1.4847999999999999</v>
      </c>
      <c r="E92" s="62">
        <f t="shared" si="16"/>
        <v>-5.6848000022000633E-3</v>
      </c>
      <c r="F92" s="55">
        <f t="shared" si="21"/>
        <v>2.2046310399999998</v>
      </c>
      <c r="G92" s="55">
        <f t="shared" si="22"/>
        <v>3.2734361681919992</v>
      </c>
      <c r="H92" s="55">
        <f t="shared" si="23"/>
        <v>4.8603980225314807</v>
      </c>
      <c r="I92" s="55">
        <f t="shared" si="24"/>
        <v>-8.4407910432666537E-3</v>
      </c>
      <c r="J92" s="55">
        <f t="shared" si="25"/>
        <v>-1.2532886541042327E-2</v>
      </c>
      <c r="K92" s="55">
        <f t="shared" ca="1" si="17"/>
        <v>-2.4698417558018937E-3</v>
      </c>
      <c r="L92" s="55">
        <f t="shared" ca="1" si="26"/>
        <v>1.0335956526083594E-5</v>
      </c>
      <c r="M92" s="55">
        <f t="shared" ca="1" si="18"/>
        <v>110805.71521197223</v>
      </c>
      <c r="N92" s="55">
        <f t="shared" ca="1" si="19"/>
        <v>7422648.2237643609</v>
      </c>
      <c r="O92" s="55">
        <f t="shared" ca="1" si="20"/>
        <v>1077069.5500221725</v>
      </c>
      <c r="P92" s="29">
        <f t="shared" ca="1" si="27"/>
        <v>-3.2149582463981696E-3</v>
      </c>
      <c r="Q92" s="29"/>
      <c r="R92" s="29"/>
      <c r="S92" s="29"/>
      <c r="T92" s="29"/>
    </row>
    <row r="93" spans="1:20" x14ac:dyDescent="0.2">
      <c r="A93" s="61">
        <v>14856</v>
      </c>
      <c r="B93" s="61">
        <v>-8.8560000585857779E-4</v>
      </c>
      <c r="C93" s="29"/>
      <c r="D93" s="62">
        <f t="shared" si="16"/>
        <v>1.4856</v>
      </c>
      <c r="E93" s="62">
        <f t="shared" si="16"/>
        <v>-8.8560000585857779E-4</v>
      </c>
      <c r="F93" s="55">
        <f t="shared" si="21"/>
        <v>2.20700736</v>
      </c>
      <c r="G93" s="55">
        <f t="shared" si="22"/>
        <v>3.278730134016</v>
      </c>
      <c r="H93" s="55">
        <f t="shared" si="23"/>
        <v>4.8708814870941692</v>
      </c>
      <c r="I93" s="55">
        <f t="shared" si="24"/>
        <v>-1.3156473687035031E-3</v>
      </c>
      <c r="J93" s="55">
        <f t="shared" si="25"/>
        <v>-1.9545257309459244E-3</v>
      </c>
      <c r="K93" s="55">
        <f t="shared" ca="1" si="17"/>
        <v>-2.483971076670758E-3</v>
      </c>
      <c r="L93" s="55">
        <f t="shared" ca="1" si="26"/>
        <v>2.5547900800092755E-6</v>
      </c>
      <c r="M93" s="55">
        <f t="shared" ca="1" si="18"/>
        <v>128005.76450022297</v>
      </c>
      <c r="N93" s="55">
        <f t="shared" ca="1" si="19"/>
        <v>7562416.2169606369</v>
      </c>
      <c r="O93" s="55">
        <f t="shared" ca="1" si="20"/>
        <v>1089619.3185503192</v>
      </c>
      <c r="P93" s="29">
        <f t="shared" ca="1" si="27"/>
        <v>1.5983710708121802E-3</v>
      </c>
      <c r="Q93" s="29"/>
      <c r="R93" s="29"/>
      <c r="S93" s="29"/>
      <c r="T93" s="29"/>
    </row>
    <row r="94" spans="1:20" x14ac:dyDescent="0.2">
      <c r="A94" s="61">
        <v>14862</v>
      </c>
      <c r="B94" s="61">
        <v>3.3879999682540074E-4</v>
      </c>
      <c r="C94" s="29"/>
      <c r="D94" s="62">
        <f t="shared" si="16"/>
        <v>1.4862</v>
      </c>
      <c r="E94" s="62">
        <f t="shared" si="16"/>
        <v>3.3879999682540074E-4</v>
      </c>
      <c r="F94" s="55">
        <f t="shared" si="21"/>
        <v>2.20879044</v>
      </c>
      <c r="G94" s="55">
        <f t="shared" si="22"/>
        <v>3.2827043519279999</v>
      </c>
      <c r="H94" s="55">
        <f t="shared" si="23"/>
        <v>4.8787552078353933</v>
      </c>
      <c r="I94" s="55">
        <f t="shared" si="24"/>
        <v>5.0352455528191061E-4</v>
      </c>
      <c r="J94" s="55">
        <f t="shared" si="25"/>
        <v>7.4833819405997553E-4</v>
      </c>
      <c r="K94" s="55">
        <f t="shared" ca="1" si="17"/>
        <v>-2.4945760207498516E-3</v>
      </c>
      <c r="L94" s="55">
        <f t="shared" ca="1" si="26"/>
        <v>8.0280196569705958E-6</v>
      </c>
      <c r="M94" s="55">
        <f t="shared" ca="1" si="18"/>
        <v>141700.0128733505</v>
      </c>
      <c r="N94" s="55">
        <f t="shared" ca="1" si="19"/>
        <v>7667930.0106073646</v>
      </c>
      <c r="O94" s="55">
        <f t="shared" ca="1" si="20"/>
        <v>1099062.4382155908</v>
      </c>
      <c r="P94" s="29">
        <f t="shared" ca="1" si="27"/>
        <v>2.8333760175752523E-3</v>
      </c>
      <c r="Q94" s="29"/>
      <c r="R94" s="29"/>
      <c r="S94" s="29"/>
      <c r="T94" s="29"/>
    </row>
    <row r="95" spans="1:20" x14ac:dyDescent="0.2">
      <c r="A95" s="61">
        <v>14876</v>
      </c>
      <c r="B95" s="61">
        <v>1.3623999984702095E-3</v>
      </c>
      <c r="C95" s="29"/>
      <c r="D95" s="62">
        <f t="shared" si="16"/>
        <v>1.4876</v>
      </c>
      <c r="E95" s="62">
        <f t="shared" si="16"/>
        <v>1.3623999984702095E-3</v>
      </c>
      <c r="F95" s="55">
        <f t="shared" si="21"/>
        <v>2.21295376</v>
      </c>
      <c r="G95" s="55">
        <f t="shared" si="22"/>
        <v>3.2919900133760001</v>
      </c>
      <c r="H95" s="55">
        <f t="shared" si="23"/>
        <v>4.8971643438981376</v>
      </c>
      <c r="I95" s="55">
        <f t="shared" si="24"/>
        <v>2.0267062377242839E-3</v>
      </c>
      <c r="J95" s="55">
        <f t="shared" si="25"/>
        <v>3.0149281992386447E-3</v>
      </c>
      <c r="K95" s="55">
        <f t="shared" ca="1" si="17"/>
        <v>-2.5193474016925316E-3</v>
      </c>
      <c r="L95" s="55">
        <f t="shared" ca="1" si="26"/>
        <v>1.50679628786702E-5</v>
      </c>
      <c r="M95" s="55">
        <f t="shared" ca="1" si="18"/>
        <v>176285.36397452178</v>
      </c>
      <c r="N95" s="55">
        <f t="shared" ca="1" si="19"/>
        <v>7916403.5174072748</v>
      </c>
      <c r="O95" s="55">
        <f t="shared" ca="1" si="20"/>
        <v>1121197.8962983466</v>
      </c>
      <c r="P95" s="29">
        <f t="shared" ca="1" si="27"/>
        <v>3.8817474001627411E-3</v>
      </c>
      <c r="Q95" s="29"/>
      <c r="R95" s="29"/>
      <c r="S95" s="29"/>
      <c r="T95" s="29"/>
    </row>
    <row r="96" spans="1:20" x14ac:dyDescent="0.2">
      <c r="A96" s="61">
        <v>14879</v>
      </c>
      <c r="B96" s="61">
        <v>-5.2753999989363365E-3</v>
      </c>
      <c r="C96" s="29"/>
      <c r="D96" s="62">
        <f t="shared" si="16"/>
        <v>1.4879</v>
      </c>
      <c r="E96" s="62">
        <f t="shared" si="16"/>
        <v>-5.2753999989363365E-3</v>
      </c>
      <c r="F96" s="55">
        <f t="shared" si="21"/>
        <v>2.2138464099999999</v>
      </c>
      <c r="G96" s="55">
        <f t="shared" si="22"/>
        <v>3.293982073439</v>
      </c>
      <c r="H96" s="55">
        <f t="shared" si="23"/>
        <v>4.9011159270698874</v>
      </c>
      <c r="I96" s="55">
        <f t="shared" si="24"/>
        <v>-7.8492676584173745E-3</v>
      </c>
      <c r="J96" s="55">
        <f t="shared" si="25"/>
        <v>-1.1678925348959212E-2</v>
      </c>
      <c r="K96" s="55">
        <f t="shared" ca="1" si="17"/>
        <v>-2.5246603836183365E-3</v>
      </c>
      <c r="L96" s="55">
        <f t="shared" ca="1" si="26"/>
        <v>7.5665684312798182E-6</v>
      </c>
      <c r="M96" s="55">
        <f t="shared" ca="1" si="18"/>
        <v>184173.64918740696</v>
      </c>
      <c r="N96" s="55">
        <f t="shared" ca="1" si="19"/>
        <v>7970059.4629323706</v>
      </c>
      <c r="O96" s="55">
        <f t="shared" ca="1" si="20"/>
        <v>1125959.5294295959</v>
      </c>
      <c r="P96" s="29">
        <f t="shared" ca="1" si="27"/>
        <v>-2.750739615318E-3</v>
      </c>
      <c r="Q96" s="29"/>
      <c r="R96" s="29"/>
      <c r="S96" s="29"/>
      <c r="T96" s="29"/>
    </row>
    <row r="97" spans="1:20" x14ac:dyDescent="0.2">
      <c r="A97" s="61">
        <v>14879</v>
      </c>
      <c r="B97" s="61">
        <v>-3.2753999985288829E-3</v>
      </c>
      <c r="C97" s="29"/>
      <c r="D97" s="62">
        <f t="shared" si="16"/>
        <v>1.4879</v>
      </c>
      <c r="E97" s="62">
        <f t="shared" si="16"/>
        <v>-3.2753999985288829E-3</v>
      </c>
      <c r="F97" s="55">
        <f t="shared" si="21"/>
        <v>2.2138464099999999</v>
      </c>
      <c r="G97" s="55">
        <f t="shared" si="22"/>
        <v>3.293982073439</v>
      </c>
      <c r="H97" s="55">
        <f t="shared" si="23"/>
        <v>4.9011159270698874</v>
      </c>
      <c r="I97" s="55">
        <f t="shared" si="24"/>
        <v>-4.8734676578111244E-3</v>
      </c>
      <c r="J97" s="55">
        <f t="shared" si="25"/>
        <v>-7.2512325280571716E-3</v>
      </c>
      <c r="K97" s="55">
        <f t="shared" ca="1" si="17"/>
        <v>-2.5246603836183365E-3</v>
      </c>
      <c r="L97" s="55">
        <f t="shared" ca="1" si="26"/>
        <v>5.6360996939603549E-7</v>
      </c>
      <c r="M97" s="55">
        <f t="shared" ca="1" si="18"/>
        <v>184173.64918740696</v>
      </c>
      <c r="N97" s="55">
        <f t="shared" ca="1" si="19"/>
        <v>7970059.4629323706</v>
      </c>
      <c r="O97" s="55">
        <f t="shared" ca="1" si="20"/>
        <v>1125959.5294295959</v>
      </c>
      <c r="P97" s="29">
        <f t="shared" ca="1" si="27"/>
        <v>-7.5073961491054636E-4</v>
      </c>
      <c r="Q97" s="29"/>
      <c r="R97" s="29"/>
      <c r="S97" s="29"/>
      <c r="T97" s="29"/>
    </row>
    <row r="98" spans="1:20" x14ac:dyDescent="0.2">
      <c r="A98" s="61">
        <v>14879</v>
      </c>
      <c r="B98" s="61">
        <v>1.7245999988517724E-3</v>
      </c>
      <c r="C98" s="29"/>
      <c r="D98" s="62">
        <f t="shared" si="16"/>
        <v>1.4879</v>
      </c>
      <c r="E98" s="62">
        <f t="shared" si="16"/>
        <v>1.7245999988517724E-3</v>
      </c>
      <c r="F98" s="55">
        <f t="shared" si="21"/>
        <v>2.2138464099999999</v>
      </c>
      <c r="G98" s="55">
        <f t="shared" si="22"/>
        <v>3.293982073439</v>
      </c>
      <c r="H98" s="55">
        <f t="shared" si="23"/>
        <v>4.9011159270698874</v>
      </c>
      <c r="I98" s="55">
        <f t="shared" si="24"/>
        <v>2.5660323382915521E-3</v>
      </c>
      <c r="J98" s="55">
        <f t="shared" si="25"/>
        <v>3.8179995161440002E-3</v>
      </c>
      <c r="K98" s="55">
        <f t="shared" ca="1" si="17"/>
        <v>-2.5246603836183365E-3</v>
      </c>
      <c r="L98" s="55">
        <f t="shared" ca="1" si="26"/>
        <v>1.8056213798030015E-5</v>
      </c>
      <c r="M98" s="55">
        <f t="shared" ca="1" si="18"/>
        <v>184173.64918740696</v>
      </c>
      <c r="N98" s="55">
        <f t="shared" ca="1" si="19"/>
        <v>7970059.4629323706</v>
      </c>
      <c r="O98" s="55">
        <f t="shared" ca="1" si="20"/>
        <v>1125959.5294295959</v>
      </c>
      <c r="P98" s="29">
        <f t="shared" ca="1" si="27"/>
        <v>4.2492603824701089E-3</v>
      </c>
      <c r="Q98" s="29"/>
      <c r="R98" s="29"/>
      <c r="S98" s="29"/>
      <c r="T98" s="29"/>
    </row>
    <row r="99" spans="1:20" x14ac:dyDescent="0.2">
      <c r="A99" s="61">
        <v>14894</v>
      </c>
      <c r="B99" s="61">
        <v>1.5356000003521331E-3</v>
      </c>
      <c r="C99" s="29"/>
      <c r="D99" s="62">
        <f t="shared" si="16"/>
        <v>1.4894000000000001</v>
      </c>
      <c r="E99" s="62">
        <f t="shared" si="16"/>
        <v>1.5356000003521331E-3</v>
      </c>
      <c r="F99" s="55">
        <f t="shared" si="21"/>
        <v>2.2183123600000001</v>
      </c>
      <c r="G99" s="55">
        <f t="shared" si="22"/>
        <v>3.3039544289840004</v>
      </c>
      <c r="H99" s="55">
        <f t="shared" si="23"/>
        <v>4.9209097265287705</v>
      </c>
      <c r="I99" s="55">
        <f t="shared" si="24"/>
        <v>2.2871226405244672E-3</v>
      </c>
      <c r="J99" s="55">
        <f t="shared" si="25"/>
        <v>3.4064404607971415E-3</v>
      </c>
      <c r="K99" s="55">
        <f t="shared" ca="1" si="17"/>
        <v>-2.5512508578355783E-3</v>
      </c>
      <c r="L99" s="55">
        <f t="shared" ca="1" si="26"/>
        <v>1.6702349937069634E-5</v>
      </c>
      <c r="M99" s="55">
        <f t="shared" ca="1" si="18"/>
        <v>226124.33711557163</v>
      </c>
      <c r="N99" s="55">
        <f t="shared" ca="1" si="19"/>
        <v>8240498.6016899701</v>
      </c>
      <c r="O99" s="55">
        <f t="shared" ca="1" si="20"/>
        <v>1149863.4448956472</v>
      </c>
      <c r="P99" s="29">
        <f t="shared" ca="1" si="27"/>
        <v>4.0868508581877114E-3</v>
      </c>
      <c r="Q99" s="29"/>
      <c r="R99" s="29"/>
      <c r="S99" s="29"/>
      <c r="T99" s="29"/>
    </row>
    <row r="100" spans="1:20" x14ac:dyDescent="0.2">
      <c r="A100" s="61">
        <v>14899</v>
      </c>
      <c r="B100" s="61">
        <v>-5.5273999969358556E-3</v>
      </c>
      <c r="C100" s="29"/>
      <c r="D100" s="62">
        <f t="shared" si="16"/>
        <v>1.4899</v>
      </c>
      <c r="E100" s="62">
        <f t="shared" si="16"/>
        <v>-5.5273999969358556E-3</v>
      </c>
      <c r="F100" s="55">
        <f t="shared" si="21"/>
        <v>2.21980201</v>
      </c>
      <c r="G100" s="55">
        <f t="shared" si="22"/>
        <v>3.3072830146990002</v>
      </c>
      <c r="H100" s="55">
        <f t="shared" si="23"/>
        <v>4.9275209636000401</v>
      </c>
      <c r="I100" s="55">
        <f t="shared" si="24"/>
        <v>-8.2352732554347319E-3</v>
      </c>
      <c r="J100" s="55">
        <f t="shared" si="25"/>
        <v>-1.2269733623272208E-2</v>
      </c>
      <c r="K100" s="55">
        <f t="shared" ca="1" si="17"/>
        <v>-2.5601238176073231E-3</v>
      </c>
      <c r="L100" s="55">
        <f t="shared" ca="1" si="26"/>
        <v>8.804727924410533E-6</v>
      </c>
      <c r="M100" s="55">
        <f t="shared" ca="1" si="18"/>
        <v>241032.80125366518</v>
      </c>
      <c r="N100" s="55">
        <f t="shared" ca="1" si="19"/>
        <v>8331439.5120449439</v>
      </c>
      <c r="O100" s="55">
        <f t="shared" ca="1" si="20"/>
        <v>1157866.5497558822</v>
      </c>
      <c r="P100" s="29">
        <f t="shared" ca="1" si="27"/>
        <v>-2.9672761793285325E-3</v>
      </c>
      <c r="Q100" s="29"/>
      <c r="R100" s="29"/>
      <c r="S100" s="29"/>
      <c r="T100" s="29"/>
    </row>
    <row r="101" spans="1:20" x14ac:dyDescent="0.2">
      <c r="A101" s="61">
        <v>14899</v>
      </c>
      <c r="B101" s="61">
        <v>-2.527399999962654E-3</v>
      </c>
      <c r="C101" s="29"/>
      <c r="D101" s="62">
        <f t="shared" si="16"/>
        <v>1.4899</v>
      </c>
      <c r="E101" s="62">
        <f t="shared" si="16"/>
        <v>-2.527399999962654E-3</v>
      </c>
      <c r="F101" s="55">
        <f t="shared" si="21"/>
        <v>2.21980201</v>
      </c>
      <c r="G101" s="55">
        <f t="shared" si="22"/>
        <v>3.3072830146990002</v>
      </c>
      <c r="H101" s="55">
        <f t="shared" si="23"/>
        <v>4.9275209636000401</v>
      </c>
      <c r="I101" s="55">
        <f t="shared" si="24"/>
        <v>-3.7655732599443581E-3</v>
      </c>
      <c r="J101" s="55">
        <f t="shared" si="25"/>
        <v>-5.6103275999910994E-3</v>
      </c>
      <c r="K101" s="55">
        <f t="shared" ca="1" si="17"/>
        <v>-2.5601238176073231E-3</v>
      </c>
      <c r="L101" s="55">
        <f t="shared" ca="1" si="26"/>
        <v>1.0708482412415575E-9</v>
      </c>
      <c r="M101" s="55">
        <f t="shared" ca="1" si="18"/>
        <v>241032.80125366518</v>
      </c>
      <c r="N101" s="55">
        <f t="shared" ca="1" si="19"/>
        <v>8331439.5120449439</v>
      </c>
      <c r="O101" s="55">
        <f t="shared" ca="1" si="20"/>
        <v>1157866.5497558822</v>
      </c>
      <c r="P101" s="29">
        <f t="shared" ca="1" si="27"/>
        <v>3.2723817644669112E-5</v>
      </c>
      <c r="Q101" s="29"/>
      <c r="R101" s="29"/>
      <c r="S101" s="29"/>
      <c r="T101" s="29"/>
    </row>
    <row r="102" spans="1:20" x14ac:dyDescent="0.2">
      <c r="A102" s="61">
        <v>14916</v>
      </c>
      <c r="B102" s="61">
        <v>-2.1416000017779879E-3</v>
      </c>
      <c r="C102" s="29"/>
      <c r="D102" s="62">
        <f t="shared" si="16"/>
        <v>1.4916</v>
      </c>
      <c r="E102" s="62">
        <f t="shared" si="16"/>
        <v>-2.1416000017779879E-3</v>
      </c>
      <c r="F102" s="55">
        <f t="shared" si="21"/>
        <v>2.2248705600000003</v>
      </c>
      <c r="G102" s="55">
        <f t="shared" si="22"/>
        <v>3.3186169272960004</v>
      </c>
      <c r="H102" s="55">
        <f t="shared" si="23"/>
        <v>4.9500490087547151</v>
      </c>
      <c r="I102" s="55">
        <f t="shared" si="24"/>
        <v>-3.1944105626520469E-3</v>
      </c>
      <c r="J102" s="55">
        <f t="shared" si="25"/>
        <v>-4.7647827952517936E-3</v>
      </c>
      <c r="K102" s="55">
        <f t="shared" ca="1" si="17"/>
        <v>-2.5903272925201157E-3</v>
      </c>
      <c r="L102" s="55">
        <f t="shared" ca="1" si="26"/>
        <v>2.0135618145677005E-7</v>
      </c>
      <c r="M102" s="55">
        <f t="shared" ca="1" si="18"/>
        <v>295153.96314403292</v>
      </c>
      <c r="N102" s="55">
        <f t="shared" ca="1" si="19"/>
        <v>8643578.6307362672</v>
      </c>
      <c r="O102" s="55">
        <f t="shared" ca="1" si="20"/>
        <v>1185206.5243703804</v>
      </c>
      <c r="P102" s="29">
        <f t="shared" ca="1" si="27"/>
        <v>4.4872729074212775E-4</v>
      </c>
      <c r="Q102" s="29"/>
      <c r="R102" s="29"/>
      <c r="S102" s="29"/>
      <c r="T102" s="29"/>
    </row>
    <row r="103" spans="1:20" x14ac:dyDescent="0.2">
      <c r="A103" s="61">
        <v>14916</v>
      </c>
      <c r="B103" s="61">
        <v>8.5839999519521371E-4</v>
      </c>
      <c r="C103" s="29"/>
      <c r="D103" s="62">
        <f t="shared" si="16"/>
        <v>1.4916</v>
      </c>
      <c r="E103" s="62">
        <f t="shared" si="16"/>
        <v>8.5839999519521371E-4</v>
      </c>
      <c r="F103" s="55">
        <f t="shared" si="21"/>
        <v>2.2248705600000003</v>
      </c>
      <c r="G103" s="55">
        <f t="shared" si="22"/>
        <v>3.3186169272960004</v>
      </c>
      <c r="H103" s="55">
        <f t="shared" si="23"/>
        <v>4.9500490087547151</v>
      </c>
      <c r="I103" s="55">
        <f t="shared" si="24"/>
        <v>1.2803894328331808E-3</v>
      </c>
      <c r="J103" s="55">
        <f t="shared" si="25"/>
        <v>1.9098288780139726E-3</v>
      </c>
      <c r="K103" s="55">
        <f t="shared" ca="1" si="17"/>
        <v>-2.5903272925201157E-3</v>
      </c>
      <c r="L103" s="55">
        <f t="shared" ca="1" si="26"/>
        <v>1.1893719905032332E-5</v>
      </c>
      <c r="M103" s="55">
        <f t="shared" ca="1" si="18"/>
        <v>295153.96314403292</v>
      </c>
      <c r="N103" s="55">
        <f t="shared" ca="1" si="19"/>
        <v>8643578.6307362672</v>
      </c>
      <c r="O103" s="55">
        <f t="shared" ca="1" si="20"/>
        <v>1185206.5243703804</v>
      </c>
      <c r="P103" s="29">
        <f t="shared" ca="1" si="27"/>
        <v>3.4487272877153294E-3</v>
      </c>
      <c r="Q103" s="29"/>
      <c r="R103" s="29"/>
      <c r="S103" s="29"/>
      <c r="T103" s="29"/>
    </row>
    <row r="104" spans="1:20" x14ac:dyDescent="0.2">
      <c r="A104" s="61">
        <v>14916</v>
      </c>
      <c r="B104" s="61">
        <v>3.858399999444373E-3</v>
      </c>
      <c r="C104" s="29"/>
      <c r="D104" s="62">
        <f t="shared" si="16"/>
        <v>1.4916</v>
      </c>
      <c r="E104" s="62">
        <f t="shared" si="16"/>
        <v>3.858399999444373E-3</v>
      </c>
      <c r="F104" s="55">
        <f t="shared" si="21"/>
        <v>2.2248705600000003</v>
      </c>
      <c r="G104" s="55">
        <f t="shared" si="22"/>
        <v>3.3186169272960004</v>
      </c>
      <c r="H104" s="55">
        <f t="shared" si="23"/>
        <v>4.9500490087547151</v>
      </c>
      <c r="I104" s="55">
        <f t="shared" si="24"/>
        <v>5.7551894391712271E-3</v>
      </c>
      <c r="J104" s="55">
        <f t="shared" si="25"/>
        <v>8.5844405674678024E-3</v>
      </c>
      <c r="K104" s="55">
        <f t="shared" ca="1" si="17"/>
        <v>-2.5903272925201157E-3</v>
      </c>
      <c r="L104" s="55">
        <f t="shared" ca="1" si="26"/>
        <v>4.1586083686127646E-5</v>
      </c>
      <c r="M104" s="55">
        <f t="shared" ca="1" si="18"/>
        <v>295153.96314403292</v>
      </c>
      <c r="N104" s="55">
        <f t="shared" ca="1" si="19"/>
        <v>8643578.6307362672</v>
      </c>
      <c r="O104" s="55">
        <f t="shared" ca="1" si="20"/>
        <v>1185206.5243703804</v>
      </c>
      <c r="P104" s="29">
        <f t="shared" ca="1" si="27"/>
        <v>6.4487272919644886E-3</v>
      </c>
      <c r="Q104" s="29"/>
      <c r="R104" s="29"/>
      <c r="S104" s="29"/>
      <c r="T104" s="29"/>
    </row>
    <row r="105" spans="1:20" x14ac:dyDescent="0.2">
      <c r="A105" s="61">
        <v>14959</v>
      </c>
      <c r="B105" s="61">
        <v>4.7166000003926456E-3</v>
      </c>
      <c r="C105" s="29"/>
      <c r="D105" s="62">
        <f t="shared" si="16"/>
        <v>1.4959</v>
      </c>
      <c r="E105" s="62">
        <f t="shared" si="16"/>
        <v>4.7166000003926456E-3</v>
      </c>
      <c r="F105" s="55">
        <f t="shared" si="21"/>
        <v>2.2377168100000002</v>
      </c>
      <c r="G105" s="55">
        <f t="shared" si="22"/>
        <v>3.3474005760790004</v>
      </c>
      <c r="H105" s="55">
        <f t="shared" si="23"/>
        <v>5.0073765217565773</v>
      </c>
      <c r="I105" s="55">
        <f t="shared" si="24"/>
        <v>7.055561940587359E-3</v>
      </c>
      <c r="J105" s="55">
        <f t="shared" si="25"/>
        <v>1.055441510692463E-2</v>
      </c>
      <c r="K105" s="55">
        <f t="shared" ca="1" si="17"/>
        <v>-2.6669686011423603E-3</v>
      </c>
      <c r="L105" s="55">
        <f t="shared" ca="1" si="26"/>
        <v>5.4517085293573602E-5</v>
      </c>
      <c r="M105" s="55">
        <f t="shared" ca="1" si="18"/>
        <v>455403.77447732113</v>
      </c>
      <c r="N105" s="55">
        <f t="shared" ca="1" si="19"/>
        <v>9453008.1752590761</v>
      </c>
      <c r="O105" s="55">
        <f t="shared" ca="1" si="20"/>
        <v>1255229.4898271617</v>
      </c>
      <c r="P105" s="29">
        <f t="shared" ca="1" si="27"/>
        <v>7.3835686015350059E-3</v>
      </c>
      <c r="Q105" s="29"/>
      <c r="R105" s="29"/>
      <c r="S105" s="29"/>
      <c r="T105" s="29"/>
    </row>
    <row r="106" spans="1:20" x14ac:dyDescent="0.2">
      <c r="A106" s="61">
        <v>14967</v>
      </c>
      <c r="B106" s="61">
        <v>-4.9842000007629395E-3</v>
      </c>
      <c r="C106" s="29"/>
      <c r="D106" s="62">
        <f t="shared" si="16"/>
        <v>1.4966999999999999</v>
      </c>
      <c r="E106" s="62">
        <f t="shared" si="16"/>
        <v>-4.9842000007629395E-3</v>
      </c>
      <c r="F106" s="55">
        <f t="shared" si="21"/>
        <v>2.24011089</v>
      </c>
      <c r="G106" s="55">
        <f t="shared" si="22"/>
        <v>3.3527739690629996</v>
      </c>
      <c r="H106" s="55">
        <f t="shared" si="23"/>
        <v>5.0180967994965924</v>
      </c>
      <c r="I106" s="55">
        <f t="shared" si="24"/>
        <v>-7.459852141141891E-3</v>
      </c>
      <c r="J106" s="55">
        <f t="shared" si="25"/>
        <v>-1.1165160699647068E-2</v>
      </c>
      <c r="K106" s="55">
        <f t="shared" ca="1" si="17"/>
        <v>-2.6812660801914072E-3</v>
      </c>
      <c r="L106" s="55">
        <f t="shared" ca="1" si="26"/>
        <v>5.3035046425189684E-6</v>
      </c>
      <c r="M106" s="55">
        <f t="shared" ca="1" si="18"/>
        <v>488857.8484079435</v>
      </c>
      <c r="N106" s="55">
        <f t="shared" ca="1" si="19"/>
        <v>9606684.2363713384</v>
      </c>
      <c r="O106" s="55">
        <f t="shared" ca="1" si="20"/>
        <v>1268390.4980826599</v>
      </c>
      <c r="P106" s="29">
        <f t="shared" ca="1" si="27"/>
        <v>-2.3029339205715323E-3</v>
      </c>
      <c r="Q106" s="29"/>
      <c r="R106" s="29"/>
      <c r="S106" s="29"/>
      <c r="T106" s="29"/>
    </row>
    <row r="107" spans="1:20" x14ac:dyDescent="0.2">
      <c r="A107" s="61">
        <v>15322</v>
      </c>
      <c r="B107" s="61">
        <v>-1.8572000044514425E-3</v>
      </c>
      <c r="C107" s="29"/>
      <c r="D107" s="62">
        <f t="shared" si="16"/>
        <v>1.5322</v>
      </c>
      <c r="E107" s="62">
        <f t="shared" si="16"/>
        <v>-1.8572000044514425E-3</v>
      </c>
      <c r="F107" s="55">
        <f t="shared" si="21"/>
        <v>2.3476368399999998</v>
      </c>
      <c r="G107" s="55">
        <f t="shared" si="22"/>
        <v>3.597049166248</v>
      </c>
      <c r="H107" s="55">
        <f t="shared" si="23"/>
        <v>5.5113987325251852</v>
      </c>
      <c r="I107" s="55">
        <f t="shared" si="24"/>
        <v>-2.8456018468205001E-3</v>
      </c>
      <c r="J107" s="55">
        <f t="shared" si="25"/>
        <v>-4.3600311496983703E-3</v>
      </c>
      <c r="K107" s="55">
        <f t="shared" ca="1" si="17"/>
        <v>-3.3279181228408998E-3</v>
      </c>
      <c r="L107" s="55">
        <f t="shared" ca="1" si="26"/>
        <v>2.1630117837590257E-6</v>
      </c>
      <c r="M107" s="55">
        <f t="shared" ca="1" si="18"/>
        <v>3024938.5354895731</v>
      </c>
      <c r="N107" s="55">
        <f t="shared" ca="1" si="19"/>
        <v>17285030.447648719</v>
      </c>
      <c r="O107" s="55">
        <f t="shared" ca="1" si="20"/>
        <v>1887362.9791996162</v>
      </c>
      <c r="P107" s="29">
        <f t="shared" ca="1" si="27"/>
        <v>1.4707181183894573E-3</v>
      </c>
      <c r="Q107" s="29"/>
      <c r="R107" s="29"/>
      <c r="S107" s="29"/>
      <c r="T107" s="29"/>
    </row>
    <row r="108" spans="1:20" x14ac:dyDescent="0.2">
      <c r="A108" s="61">
        <v>15365</v>
      </c>
      <c r="B108" s="61">
        <v>-4.5990000071469694E-3</v>
      </c>
      <c r="C108" s="29"/>
      <c r="D108" s="62">
        <f t="shared" si="16"/>
        <v>1.5365</v>
      </c>
      <c r="E108" s="62">
        <f t="shared" si="16"/>
        <v>-4.5990000071469694E-3</v>
      </c>
      <c r="F108" s="55">
        <f t="shared" si="21"/>
        <v>2.3608322500000001</v>
      </c>
      <c r="G108" s="55">
        <f t="shared" si="22"/>
        <v>3.6274187521250001</v>
      </c>
      <c r="H108" s="55">
        <f t="shared" si="23"/>
        <v>5.5735289126400627</v>
      </c>
      <c r="I108" s="55">
        <f t="shared" si="24"/>
        <v>-7.066363510981318E-3</v>
      </c>
      <c r="J108" s="55">
        <f t="shared" si="25"/>
        <v>-1.0857467534622795E-2</v>
      </c>
      <c r="K108" s="55">
        <f t="shared" ca="1" si="17"/>
        <v>-3.4078654061362214E-3</v>
      </c>
      <c r="L108" s="55">
        <f t="shared" ca="1" si="26"/>
        <v>1.4188016377250339E-6</v>
      </c>
      <c r="M108" s="55">
        <f t="shared" ca="1" si="18"/>
        <v>3459046.9426496471</v>
      </c>
      <c r="N108" s="55">
        <f t="shared" ca="1" si="19"/>
        <v>18314258.180771079</v>
      </c>
      <c r="O108" s="55">
        <f t="shared" ca="1" si="20"/>
        <v>1966050.7576512338</v>
      </c>
      <c r="P108" s="29">
        <f t="shared" ca="1" si="27"/>
        <v>-1.1911346010107481E-3</v>
      </c>
      <c r="Q108" s="29"/>
      <c r="R108" s="29"/>
      <c r="S108" s="29"/>
      <c r="T108" s="29"/>
    </row>
    <row r="109" spans="1:20" x14ac:dyDescent="0.2">
      <c r="A109" s="61">
        <v>15430</v>
      </c>
      <c r="B109" s="61">
        <v>2.582000000984408E-3</v>
      </c>
      <c r="C109" s="29"/>
      <c r="D109" s="62">
        <f t="shared" si="16"/>
        <v>1.5429999999999999</v>
      </c>
      <c r="E109" s="62">
        <f t="shared" si="16"/>
        <v>2.582000000984408E-3</v>
      </c>
      <c r="F109" s="55">
        <f t="shared" si="21"/>
        <v>2.380849</v>
      </c>
      <c r="G109" s="55">
        <f t="shared" si="22"/>
        <v>3.673650007</v>
      </c>
      <c r="H109" s="55">
        <f t="shared" si="23"/>
        <v>5.6684419608010002</v>
      </c>
      <c r="I109" s="55">
        <f t="shared" si="24"/>
        <v>3.9840260015189411E-3</v>
      </c>
      <c r="J109" s="55">
        <f t="shared" si="25"/>
        <v>6.1473521203437255E-3</v>
      </c>
      <c r="K109" s="55">
        <f t="shared" ca="1" si="17"/>
        <v>-3.5293806299457088E-3</v>
      </c>
      <c r="L109" s="55">
        <f t="shared" ca="1" si="26"/>
        <v>3.7348973216107789E-5</v>
      </c>
      <c r="M109" s="55">
        <f t="shared" ca="1" si="18"/>
        <v>4161513.952103517</v>
      </c>
      <c r="N109" s="55">
        <f t="shared" ca="1" si="19"/>
        <v>19903976.315009747</v>
      </c>
      <c r="O109" s="55">
        <f t="shared" ca="1" si="20"/>
        <v>2086100.5867970048</v>
      </c>
      <c r="P109" s="29">
        <f t="shared" ca="1" si="27"/>
        <v>6.1113806309301168E-3</v>
      </c>
      <c r="Q109" s="29"/>
      <c r="R109" s="29"/>
      <c r="S109" s="29"/>
      <c r="T109" s="29"/>
    </row>
    <row r="110" spans="1:20" x14ac:dyDescent="0.2">
      <c r="A110" s="61">
        <v>15456</v>
      </c>
      <c r="B110" s="61">
        <v>4.0544000003137626E-3</v>
      </c>
      <c r="C110" s="29"/>
      <c r="D110" s="62">
        <f t="shared" si="16"/>
        <v>1.5456000000000001</v>
      </c>
      <c r="E110" s="62">
        <f t="shared" si="16"/>
        <v>4.0544000003137626E-3</v>
      </c>
      <c r="F110" s="55">
        <f t="shared" si="21"/>
        <v>2.3888793600000002</v>
      </c>
      <c r="G110" s="55">
        <f t="shared" si="22"/>
        <v>3.6922519388160007</v>
      </c>
      <c r="H110" s="55">
        <f t="shared" si="23"/>
        <v>5.7067445966340111</v>
      </c>
      <c r="I110" s="55">
        <f t="shared" si="24"/>
        <v>6.266480640484952E-3</v>
      </c>
      <c r="J110" s="55">
        <f t="shared" si="25"/>
        <v>9.6854724779335422E-3</v>
      </c>
      <c r="K110" s="55">
        <f t="shared" ca="1" si="17"/>
        <v>-3.5782107410090996E-3</v>
      </c>
      <c r="L110" s="55">
        <f t="shared" ca="1" si="26"/>
        <v>5.8256746728557134E-5</v>
      </c>
      <c r="M110" s="55">
        <f t="shared" ca="1" si="18"/>
        <v>4457539.9032225907</v>
      </c>
      <c r="N110" s="55">
        <f t="shared" ca="1" si="19"/>
        <v>20550651.69607836</v>
      </c>
      <c r="O110" s="55">
        <f t="shared" ca="1" si="20"/>
        <v>2134452.7827435187</v>
      </c>
      <c r="P110" s="29">
        <f t="shared" ca="1" si="27"/>
        <v>7.6326107413228622E-3</v>
      </c>
      <c r="Q110" s="29"/>
      <c r="R110" s="29"/>
      <c r="S110" s="29"/>
      <c r="T110" s="29"/>
    </row>
    <row r="111" spans="1:20" x14ac:dyDescent="0.2">
      <c r="A111" s="61">
        <v>15789</v>
      </c>
      <c r="B111" s="61">
        <v>-2.6414000021759421E-3</v>
      </c>
      <c r="C111" s="29"/>
      <c r="D111" s="62">
        <f t="shared" si="16"/>
        <v>1.5789</v>
      </c>
      <c r="E111" s="62">
        <f t="shared" si="16"/>
        <v>-2.6414000021759421E-3</v>
      </c>
      <c r="F111" s="55">
        <f t="shared" si="21"/>
        <v>2.4929252100000001</v>
      </c>
      <c r="G111" s="55">
        <f t="shared" si="22"/>
        <v>3.936079614069</v>
      </c>
      <c r="H111" s="55">
        <f t="shared" si="23"/>
        <v>6.2146761026535451</v>
      </c>
      <c r="I111" s="55">
        <f t="shared" si="24"/>
        <v>-4.1705064634355946E-3</v>
      </c>
      <c r="J111" s="55">
        <f t="shared" si="25"/>
        <v>-6.5848126551184601E-3</v>
      </c>
      <c r="K111" s="55">
        <f t="shared" ca="1" si="17"/>
        <v>-4.2149309263632348E-3</v>
      </c>
      <c r="L111" s="55">
        <f t="shared" ca="1" si="26"/>
        <v>2.4759995693737157E-6</v>
      </c>
      <c r="M111" s="55">
        <f t="shared" ca="1" si="18"/>
        <v>8923056.5432474017</v>
      </c>
      <c r="N111" s="55">
        <f t="shared" ca="1" si="19"/>
        <v>29278857.970144577</v>
      </c>
      <c r="O111" s="55">
        <f t="shared" ca="1" si="20"/>
        <v>2764416.1376797683</v>
      </c>
      <c r="P111" s="29">
        <f t="shared" ca="1" si="27"/>
        <v>1.5735309241872927E-3</v>
      </c>
      <c r="Q111" s="29"/>
      <c r="R111" s="29"/>
      <c r="S111" s="29"/>
      <c r="T111" s="29"/>
    </row>
    <row r="112" spans="1:20" x14ac:dyDescent="0.2">
      <c r="A112" s="61">
        <v>15806</v>
      </c>
      <c r="B112" s="61">
        <v>-9.3555999992531724E-3</v>
      </c>
      <c r="C112" s="29"/>
      <c r="D112" s="62">
        <f t="shared" si="16"/>
        <v>1.5806</v>
      </c>
      <c r="E112" s="62">
        <f t="shared" si="16"/>
        <v>-9.3555999992531724E-3</v>
      </c>
      <c r="F112" s="55">
        <f t="shared" si="21"/>
        <v>2.4982963599999999</v>
      </c>
      <c r="G112" s="55">
        <f t="shared" si="22"/>
        <v>3.9488072266159997</v>
      </c>
      <c r="H112" s="55">
        <f t="shared" si="23"/>
        <v>6.2414847023892488</v>
      </c>
      <c r="I112" s="55">
        <f t="shared" si="24"/>
        <v>-1.4787461358819564E-2</v>
      </c>
      <c r="J112" s="55">
        <f t="shared" si="25"/>
        <v>-2.3373061423750202E-2</v>
      </c>
      <c r="K112" s="55">
        <f t="shared" ca="1" si="17"/>
        <v>-4.2479995288280704E-3</v>
      </c>
      <c r="L112" s="55">
        <f t="shared" ca="1" si="26"/>
        <v>2.6087582565486722E-5</v>
      </c>
      <c r="M112" s="55">
        <f t="shared" ca="1" si="18"/>
        <v>9180887.9552714936</v>
      </c>
      <c r="N112" s="55">
        <f t="shared" ca="1" si="19"/>
        <v>29742374.678764217</v>
      </c>
      <c r="O112" s="55">
        <f t="shared" ca="1" si="20"/>
        <v>2796847.7888871809</v>
      </c>
      <c r="P112" s="29">
        <f t="shared" ca="1" si="27"/>
        <v>-5.107600470425102E-3</v>
      </c>
      <c r="Q112" s="29"/>
      <c r="R112" s="29"/>
      <c r="S112" s="29"/>
      <c r="T112" s="29"/>
    </row>
    <row r="113" spans="1:20" x14ac:dyDescent="0.2">
      <c r="A113" s="61">
        <v>15825</v>
      </c>
      <c r="B113" s="61">
        <v>2.6050000014947727E-3</v>
      </c>
      <c r="C113" s="29"/>
      <c r="D113" s="62">
        <f t="shared" si="16"/>
        <v>1.5825</v>
      </c>
      <c r="E113" s="62">
        <f t="shared" si="16"/>
        <v>2.6050000014947727E-3</v>
      </c>
      <c r="F113" s="55">
        <f t="shared" si="21"/>
        <v>2.50430625</v>
      </c>
      <c r="G113" s="55">
        <f t="shared" si="22"/>
        <v>3.9630646406249999</v>
      </c>
      <c r="H113" s="55">
        <f t="shared" si="23"/>
        <v>6.2715497937890623</v>
      </c>
      <c r="I113" s="55">
        <f t="shared" si="24"/>
        <v>4.122412502365478E-3</v>
      </c>
      <c r="J113" s="55">
        <f t="shared" si="25"/>
        <v>6.523717784993369E-3</v>
      </c>
      <c r="K113" s="55">
        <f t="shared" ca="1" si="17"/>
        <v>-4.2850233187357485E-3</v>
      </c>
      <c r="L113" s="55">
        <f t="shared" ca="1" si="26"/>
        <v>4.7472421353320414E-5</v>
      </c>
      <c r="M113" s="55">
        <f t="shared" ca="1" si="18"/>
        <v>9472078.9558212478</v>
      </c>
      <c r="N113" s="55">
        <f t="shared" ca="1" si="19"/>
        <v>30262017.208738286</v>
      </c>
      <c r="O113" s="55">
        <f t="shared" ca="1" si="20"/>
        <v>2833097.6690578144</v>
      </c>
      <c r="P113" s="29">
        <f t="shared" ca="1" si="27"/>
        <v>6.8900233202305212E-3</v>
      </c>
      <c r="Q113" s="29"/>
      <c r="R113" s="29"/>
      <c r="S113" s="29"/>
      <c r="T113" s="29"/>
    </row>
    <row r="114" spans="1:20" x14ac:dyDescent="0.2">
      <c r="A114" s="61">
        <v>15899</v>
      </c>
      <c r="B114" s="61">
        <v>-6.1273999963304959E-3</v>
      </c>
      <c r="C114" s="29"/>
      <c r="D114" s="62">
        <f t="shared" si="16"/>
        <v>1.5899000000000001</v>
      </c>
      <c r="E114" s="62">
        <f t="shared" si="16"/>
        <v>-6.1273999963304959E-3</v>
      </c>
      <c r="F114" s="55">
        <f t="shared" si="21"/>
        <v>2.5277820100000001</v>
      </c>
      <c r="G114" s="55">
        <f t="shared" si="22"/>
        <v>4.0189206176990009</v>
      </c>
      <c r="H114" s="55">
        <f t="shared" si="23"/>
        <v>6.3896818900796406</v>
      </c>
      <c r="I114" s="55">
        <f t="shared" si="24"/>
        <v>-9.7419532541658561E-3</v>
      </c>
      <c r="J114" s="55">
        <f t="shared" si="25"/>
        <v>-1.5488731478798295E-2</v>
      </c>
      <c r="K114" s="55">
        <f t="shared" ca="1" si="17"/>
        <v>-4.429872850271778E-3</v>
      </c>
      <c r="L114" s="55">
        <f t="shared" ca="1" si="26"/>
        <v>2.8815984116062561E-6</v>
      </c>
      <c r="M114" s="55">
        <f t="shared" ca="1" si="18"/>
        <v>10635455.895799899</v>
      </c>
      <c r="N114" s="55">
        <f t="shared" ca="1" si="19"/>
        <v>32300573.20789589</v>
      </c>
      <c r="O114" s="55">
        <f t="shared" ca="1" si="20"/>
        <v>2974226.7341671931</v>
      </c>
      <c r="P114" s="29">
        <f t="shared" ca="1" si="27"/>
        <v>-1.697527146058718E-3</v>
      </c>
      <c r="Q114" s="29"/>
      <c r="R114" s="29"/>
      <c r="S114" s="29"/>
      <c r="T114" s="29"/>
    </row>
    <row r="115" spans="1:20" x14ac:dyDescent="0.2">
      <c r="A115" s="61">
        <v>15913</v>
      </c>
      <c r="B115" s="61">
        <v>1.8961999958264641E-3</v>
      </c>
      <c r="C115" s="29"/>
      <c r="D115" s="62">
        <f t="shared" si="16"/>
        <v>1.5912999999999999</v>
      </c>
      <c r="E115" s="62">
        <f t="shared" si="16"/>
        <v>1.8961999958264641E-3</v>
      </c>
      <c r="F115" s="55">
        <f t="shared" si="21"/>
        <v>2.5322356899999998</v>
      </c>
      <c r="G115" s="55">
        <f t="shared" si="22"/>
        <v>4.0295466534969995</v>
      </c>
      <c r="H115" s="55">
        <f t="shared" si="23"/>
        <v>6.4122175897097753</v>
      </c>
      <c r="I115" s="55">
        <f t="shared" si="24"/>
        <v>3.0174230533586521E-3</v>
      </c>
      <c r="J115" s="55">
        <f t="shared" si="25"/>
        <v>4.8016253048096232E-3</v>
      </c>
      <c r="K115" s="55">
        <f t="shared" ca="1" si="17"/>
        <v>-4.4573934659666477E-3</v>
      </c>
      <c r="L115" s="55">
        <f t="shared" ca="1" si="26"/>
        <v>4.036814987774018E-5</v>
      </c>
      <c r="M115" s="55">
        <f t="shared" ca="1" si="18"/>
        <v>10860588.197107323</v>
      </c>
      <c r="N115" s="55">
        <f t="shared" ca="1" si="19"/>
        <v>32688640.63605557</v>
      </c>
      <c r="O115" s="55">
        <f t="shared" ca="1" si="20"/>
        <v>3000902.8666521558</v>
      </c>
      <c r="P115" s="29">
        <f t="shared" ca="1" si="27"/>
        <v>6.3535934617931118E-3</v>
      </c>
      <c r="Q115" s="29"/>
      <c r="R115" s="29"/>
      <c r="S115" s="29"/>
      <c r="T115" s="29"/>
    </row>
    <row r="116" spans="1:20" x14ac:dyDescent="0.2">
      <c r="A116" s="61">
        <v>16272</v>
      </c>
      <c r="B116" s="61">
        <v>-3.4272000048076734E-3</v>
      </c>
      <c r="C116" s="29"/>
      <c r="D116" s="62">
        <f t="shared" si="16"/>
        <v>1.6272</v>
      </c>
      <c r="E116" s="62">
        <f t="shared" si="16"/>
        <v>-3.4272000048076734E-3</v>
      </c>
      <c r="F116" s="55">
        <f t="shared" si="21"/>
        <v>2.6477798400000001</v>
      </c>
      <c r="G116" s="55">
        <f t="shared" si="22"/>
        <v>4.3084673556480002</v>
      </c>
      <c r="H116" s="55">
        <f t="shared" si="23"/>
        <v>7.0107380811104258</v>
      </c>
      <c r="I116" s="55">
        <f t="shared" si="24"/>
        <v>-5.576739847823046E-3</v>
      </c>
      <c r="J116" s="55">
        <f t="shared" si="25"/>
        <v>-9.07447108037766E-3</v>
      </c>
      <c r="K116" s="55">
        <f t="shared" ca="1" si="17"/>
        <v>-5.1757794875753708E-3</v>
      </c>
      <c r="L116" s="55">
        <f t="shared" ca="1" si="26"/>
        <v>3.0575302075561482E-6</v>
      </c>
      <c r="M116" s="55">
        <f t="shared" ca="1" si="18"/>
        <v>17090457.682018884</v>
      </c>
      <c r="N116" s="55">
        <f t="shared" ca="1" si="19"/>
        <v>42797352.022603706</v>
      </c>
      <c r="O116" s="55">
        <f t="shared" ca="1" si="20"/>
        <v>3676172.7221696423</v>
      </c>
      <c r="P116" s="29">
        <f t="shared" ca="1" si="27"/>
        <v>1.7485794827676975E-3</v>
      </c>
      <c r="Q116" s="29"/>
      <c r="R116" s="29"/>
      <c r="S116" s="29"/>
      <c r="T116" s="29"/>
    </row>
    <row r="117" spans="1:20" x14ac:dyDescent="0.2">
      <c r="A117" s="61">
        <v>16314</v>
      </c>
      <c r="B117" s="61">
        <v>-7.3563999976613559E-3</v>
      </c>
      <c r="C117" s="29"/>
      <c r="D117" s="62">
        <f t="shared" ref="D117:E132" si="28">A117/A$18</f>
        <v>1.6314</v>
      </c>
      <c r="E117" s="62">
        <f t="shared" si="28"/>
        <v>-7.3563999976613559E-3</v>
      </c>
      <c r="F117" s="55">
        <f t="shared" si="21"/>
        <v>2.6614659599999997</v>
      </c>
      <c r="G117" s="55">
        <f t="shared" si="22"/>
        <v>4.3419155671439995</v>
      </c>
      <c r="H117" s="55">
        <f t="shared" si="23"/>
        <v>7.0834010562387197</v>
      </c>
      <c r="I117" s="55">
        <f t="shared" si="24"/>
        <v>-1.2001230956184735E-2</v>
      </c>
      <c r="J117" s="55">
        <f t="shared" si="25"/>
        <v>-1.9578808181919777E-2</v>
      </c>
      <c r="K117" s="55">
        <f t="shared" ca="1" si="17"/>
        <v>-5.2614193110797486E-3</v>
      </c>
      <c r="L117" s="55">
        <f t="shared" ca="1" si="26"/>
        <v>4.3889440771499428E-6</v>
      </c>
      <c r="M117" s="55">
        <f t="shared" ca="1" si="18"/>
        <v>17866548.005626064</v>
      </c>
      <c r="N117" s="55">
        <f t="shared" ca="1" si="19"/>
        <v>43988252.055532262</v>
      </c>
      <c r="O117" s="55">
        <f t="shared" ca="1" si="20"/>
        <v>3753379.1494330307</v>
      </c>
      <c r="P117" s="29">
        <f t="shared" ca="1" si="27"/>
        <v>-2.0949806865816073E-3</v>
      </c>
      <c r="Q117" s="29"/>
      <c r="R117" s="29"/>
      <c r="S117" s="29"/>
      <c r="T117" s="29"/>
    </row>
    <row r="118" spans="1:20" x14ac:dyDescent="0.2">
      <c r="A118" s="61">
        <v>16314</v>
      </c>
      <c r="B118" s="61">
        <v>-1.356399996438995E-3</v>
      </c>
      <c r="C118" s="29"/>
      <c r="D118" s="62">
        <f t="shared" si="28"/>
        <v>1.6314</v>
      </c>
      <c r="E118" s="62">
        <f t="shared" si="28"/>
        <v>-1.356399996438995E-3</v>
      </c>
      <c r="F118" s="55">
        <f t="shared" si="21"/>
        <v>2.6614659599999997</v>
      </c>
      <c r="G118" s="55">
        <f t="shared" si="22"/>
        <v>4.3419155671439995</v>
      </c>
      <c r="H118" s="55">
        <f t="shared" si="23"/>
        <v>7.0834010562387197</v>
      </c>
      <c r="I118" s="55">
        <f t="shared" si="24"/>
        <v>-2.2128309541905762E-3</v>
      </c>
      <c r="J118" s="55">
        <f t="shared" si="25"/>
        <v>-3.6100124186665061E-3</v>
      </c>
      <c r="K118" s="55">
        <f t="shared" ca="1" si="17"/>
        <v>-5.2614193110797486E-3</v>
      </c>
      <c r="L118" s="55">
        <f t="shared" ca="1" si="26"/>
        <v>1.5249175847717341E-5</v>
      </c>
      <c r="M118" s="55">
        <f t="shared" ca="1" si="18"/>
        <v>17866548.005626064</v>
      </c>
      <c r="N118" s="55">
        <f t="shared" ca="1" si="19"/>
        <v>43988252.055532262</v>
      </c>
      <c r="O118" s="55">
        <f t="shared" ca="1" si="20"/>
        <v>3753379.1494330307</v>
      </c>
      <c r="P118" s="29">
        <f t="shared" ca="1" si="27"/>
        <v>3.9050193146407536E-3</v>
      </c>
      <c r="Q118" s="29"/>
      <c r="R118" s="29"/>
      <c r="S118" s="29"/>
      <c r="T118" s="29"/>
    </row>
    <row r="119" spans="1:20" x14ac:dyDescent="0.2">
      <c r="A119" s="61">
        <v>16346</v>
      </c>
      <c r="B119" s="61">
        <v>2.8403999967849813E-3</v>
      </c>
      <c r="C119" s="29"/>
      <c r="D119" s="62">
        <f t="shared" si="28"/>
        <v>1.6346000000000001</v>
      </c>
      <c r="E119" s="62">
        <f t="shared" si="28"/>
        <v>2.8403999967849813E-3</v>
      </c>
      <c r="F119" s="55">
        <f t="shared" si="21"/>
        <v>2.67191716</v>
      </c>
      <c r="G119" s="55">
        <f t="shared" si="22"/>
        <v>4.3675157897360002</v>
      </c>
      <c r="H119" s="55">
        <f t="shared" si="23"/>
        <v>7.1391413099024659</v>
      </c>
      <c r="I119" s="55">
        <f t="shared" si="24"/>
        <v>4.6429178347447307E-3</v>
      </c>
      <c r="J119" s="55">
        <f t="shared" si="25"/>
        <v>7.5893134926737372E-3</v>
      </c>
      <c r="K119" s="55">
        <f t="shared" ca="1" si="17"/>
        <v>-5.3268929113233394E-3</v>
      </c>
      <c r="L119" s="55">
        <f t="shared" ca="1" si="26"/>
        <v>6.6704673446836468E-5</v>
      </c>
      <c r="M119" s="55">
        <f t="shared" ca="1" si="18"/>
        <v>18463045.150243979</v>
      </c>
      <c r="N119" s="55">
        <f t="shared" ca="1" si="19"/>
        <v>44895131.643622391</v>
      </c>
      <c r="O119" s="55">
        <f t="shared" ca="1" si="20"/>
        <v>3811853.8014635257</v>
      </c>
      <c r="P119" s="29">
        <f t="shared" ca="1" si="27"/>
        <v>8.1672929081083208E-3</v>
      </c>
      <c r="Q119" s="29"/>
      <c r="R119" s="29"/>
      <c r="S119" s="29"/>
      <c r="T119" s="29"/>
    </row>
    <row r="120" spans="1:20" x14ac:dyDescent="0.2">
      <c r="A120" s="63">
        <v>16673</v>
      </c>
      <c r="B120" s="63">
        <v>-5.6798000077833422E-3</v>
      </c>
      <c r="C120" s="29"/>
      <c r="D120" s="62">
        <f t="shared" si="28"/>
        <v>1.6673</v>
      </c>
      <c r="E120" s="62">
        <f t="shared" si="28"/>
        <v>-5.6798000077833422E-3</v>
      </c>
      <c r="F120" s="55">
        <f t="shared" si="21"/>
        <v>2.7798892899999998</v>
      </c>
      <c r="G120" s="55">
        <f t="shared" si="22"/>
        <v>4.6349094132169997</v>
      </c>
      <c r="H120" s="55">
        <f t="shared" si="23"/>
        <v>7.7277844646567031</v>
      </c>
      <c r="I120" s="55">
        <f t="shared" si="24"/>
        <v>-9.4699305529771672E-3</v>
      </c>
      <c r="J120" s="55">
        <f t="shared" si="25"/>
        <v>-1.578921521097883E-2</v>
      </c>
      <c r="K120" s="55">
        <f t="shared" ca="1" si="17"/>
        <v>-6.007066462712627E-3</v>
      </c>
      <c r="L120" s="55">
        <f t="shared" ca="1" si="26"/>
        <v>1.0710333252198165E-7</v>
      </c>
      <c r="M120" s="55">
        <f t="shared" ca="1" si="18"/>
        <v>24752615.495432034</v>
      </c>
      <c r="N120" s="55">
        <f t="shared" ca="1" si="19"/>
        <v>54068457.452463053</v>
      </c>
      <c r="O120" s="55">
        <f t="shared" ca="1" si="20"/>
        <v>4387952.7265813388</v>
      </c>
      <c r="P120" s="29">
        <f t="shared" ca="1" si="27"/>
        <v>3.2726645492928488E-4</v>
      </c>
      <c r="Q120" s="29"/>
      <c r="R120" s="29"/>
      <c r="S120" s="29"/>
      <c r="T120" s="29"/>
    </row>
    <row r="121" spans="1:20" x14ac:dyDescent="0.2">
      <c r="A121" s="63">
        <v>16752</v>
      </c>
      <c r="B121" s="63">
        <v>-4.4752000030712225E-3</v>
      </c>
      <c r="C121" s="29"/>
      <c r="D121" s="62">
        <f t="shared" si="28"/>
        <v>1.6752</v>
      </c>
      <c r="E121" s="62">
        <f t="shared" si="28"/>
        <v>-4.4752000030712225E-3</v>
      </c>
      <c r="F121" s="55">
        <f t="shared" si="21"/>
        <v>2.8062950400000002</v>
      </c>
      <c r="G121" s="55">
        <f t="shared" si="22"/>
        <v>4.7011054510080008</v>
      </c>
      <c r="H121" s="55">
        <f t="shared" si="23"/>
        <v>7.875291851528603</v>
      </c>
      <c r="I121" s="55">
        <f t="shared" si="24"/>
        <v>-7.4968550451449123E-3</v>
      </c>
      <c r="J121" s="55">
        <f t="shared" si="25"/>
        <v>-1.2558731571626756E-2</v>
      </c>
      <c r="K121" s="55">
        <f t="shared" ca="1" si="17"/>
        <v>-6.1744266203069831E-3</v>
      </c>
      <c r="L121" s="55">
        <f t="shared" ca="1" si="26"/>
        <v>2.8873710967224863E-6</v>
      </c>
      <c r="M121" s="55">
        <f t="shared" ca="1" si="18"/>
        <v>26306954.484190751</v>
      </c>
      <c r="N121" s="55">
        <f t="shared" ca="1" si="19"/>
        <v>56238865.779278547</v>
      </c>
      <c r="O121" s="55">
        <f t="shared" ca="1" si="20"/>
        <v>4520106.8542686785</v>
      </c>
      <c r="P121" s="29">
        <f t="shared" ca="1" si="27"/>
        <v>1.6992266172357606E-3</v>
      </c>
      <c r="Q121" s="29"/>
      <c r="R121" s="29"/>
      <c r="S121" s="29"/>
      <c r="T121" s="29"/>
    </row>
    <row r="122" spans="1:20" x14ac:dyDescent="0.2">
      <c r="A122" s="63">
        <v>16789</v>
      </c>
      <c r="B122" s="63">
        <v>-4.3414000028860755E-3</v>
      </c>
      <c r="C122" s="29"/>
      <c r="D122" s="62">
        <f t="shared" si="28"/>
        <v>1.6789000000000001</v>
      </c>
      <c r="E122" s="62">
        <f t="shared" si="28"/>
        <v>-4.3414000028860755E-3</v>
      </c>
      <c r="F122" s="55">
        <f t="shared" si="21"/>
        <v>2.8187052100000001</v>
      </c>
      <c r="G122" s="55">
        <f t="shared" si="22"/>
        <v>4.7323241770690005</v>
      </c>
      <c r="H122" s="55">
        <f t="shared" si="23"/>
        <v>7.9450990608811445</v>
      </c>
      <c r="I122" s="55">
        <f t="shared" si="24"/>
        <v>-7.2887764648454324E-3</v>
      </c>
      <c r="J122" s="55">
        <f t="shared" si="25"/>
        <v>-1.2237126806828997E-2</v>
      </c>
      <c r="K122" s="55">
        <f t="shared" ca="1" si="17"/>
        <v>-6.2532168738541338E-3</v>
      </c>
      <c r="L122" s="55">
        <f t="shared" ca="1" si="26"/>
        <v>3.6550437481180972E-6</v>
      </c>
      <c r="M122" s="55">
        <f t="shared" ca="1" si="18"/>
        <v>27037224.213478044</v>
      </c>
      <c r="N122" s="55">
        <f t="shared" ca="1" si="19"/>
        <v>57246652.564748123</v>
      </c>
      <c r="O122" s="55">
        <f t="shared" ca="1" si="20"/>
        <v>4580911.888553475</v>
      </c>
      <c r="P122" s="29">
        <f t="shared" ca="1" si="27"/>
        <v>1.9118168709680583E-3</v>
      </c>
      <c r="Q122" s="29"/>
      <c r="R122" s="29"/>
      <c r="S122" s="29"/>
      <c r="T122" s="29"/>
    </row>
    <row r="123" spans="1:20" x14ac:dyDescent="0.2">
      <c r="A123" s="63">
        <v>16789</v>
      </c>
      <c r="B123" s="63">
        <v>-1.3413999986369163E-3</v>
      </c>
      <c r="C123" s="29"/>
      <c r="D123" s="62">
        <f t="shared" si="28"/>
        <v>1.6789000000000001</v>
      </c>
      <c r="E123" s="62">
        <f t="shared" si="28"/>
        <v>-1.3413999986369163E-3</v>
      </c>
      <c r="F123" s="55">
        <f t="shared" si="21"/>
        <v>2.8187052100000001</v>
      </c>
      <c r="G123" s="55">
        <f t="shared" si="22"/>
        <v>4.7323241770690005</v>
      </c>
      <c r="H123" s="55">
        <f t="shared" si="23"/>
        <v>7.9450990608811445</v>
      </c>
      <c r="I123" s="55">
        <f t="shared" si="24"/>
        <v>-2.2520764577115189E-3</v>
      </c>
      <c r="J123" s="55">
        <f t="shared" si="25"/>
        <v>-3.7810111648518691E-3</v>
      </c>
      <c r="K123" s="55">
        <f t="shared" ca="1" si="17"/>
        <v>-6.2532168738541338E-3</v>
      </c>
      <c r="L123" s="55">
        <f t="shared" ca="1" si="26"/>
        <v>2.4125945015668631E-5</v>
      </c>
      <c r="M123" s="55">
        <f t="shared" ca="1" si="18"/>
        <v>27037224.213478044</v>
      </c>
      <c r="N123" s="55">
        <f t="shared" ca="1" si="19"/>
        <v>57246652.564748123</v>
      </c>
      <c r="O123" s="55">
        <f t="shared" ca="1" si="20"/>
        <v>4580911.888553475</v>
      </c>
      <c r="P123" s="29">
        <f t="shared" ca="1" si="27"/>
        <v>4.9118168752172175E-3</v>
      </c>
      <c r="Q123" s="29"/>
      <c r="R123" s="29"/>
      <c r="S123" s="29"/>
      <c r="T123" s="29"/>
    </row>
    <row r="124" spans="1:20" x14ac:dyDescent="0.2">
      <c r="A124" s="63">
        <v>17315</v>
      </c>
      <c r="B124" s="63">
        <v>-9.169000004476402E-3</v>
      </c>
      <c r="C124" s="29"/>
      <c r="D124" s="62">
        <f t="shared" si="28"/>
        <v>1.7315</v>
      </c>
      <c r="E124" s="62">
        <f t="shared" si="28"/>
        <v>-9.169000004476402E-3</v>
      </c>
      <c r="F124" s="55">
        <f t="shared" si="21"/>
        <v>2.99809225</v>
      </c>
      <c r="G124" s="55">
        <f t="shared" si="22"/>
        <v>5.1911967308750002</v>
      </c>
      <c r="H124" s="55">
        <f t="shared" si="23"/>
        <v>8.9885571395100623</v>
      </c>
      <c r="I124" s="55">
        <f t="shared" si="24"/>
        <v>-1.5876123507750889E-2</v>
      </c>
      <c r="J124" s="55">
        <f t="shared" si="25"/>
        <v>-2.7489507853670665E-2</v>
      </c>
      <c r="K124" s="55">
        <f t="shared" ca="1" si="17"/>
        <v>-7.4013555837204349E-3</v>
      </c>
      <c r="L124" s="55">
        <f t="shared" ca="1" si="26"/>
        <v>3.1245667982296981E-6</v>
      </c>
      <c r="M124" s="55">
        <f t="shared" ca="1" si="18"/>
        <v>37357476.855192445</v>
      </c>
      <c r="N124" s="55">
        <f t="shared" ca="1" si="19"/>
        <v>70734156.807853699</v>
      </c>
      <c r="O124" s="55">
        <f t="shared" ca="1" si="20"/>
        <v>5356847.2671904014</v>
      </c>
      <c r="P124" s="29">
        <f t="shared" ca="1" si="27"/>
        <v>-1.767644420755967E-3</v>
      </c>
      <c r="Q124" s="29"/>
      <c r="R124" s="29"/>
      <c r="S124" s="29"/>
      <c r="T124" s="29"/>
    </row>
    <row r="125" spans="1:20" x14ac:dyDescent="0.2">
      <c r="A125" s="63">
        <v>17343</v>
      </c>
      <c r="B125" s="63">
        <v>-6.1218000046210364E-3</v>
      </c>
      <c r="C125" s="29"/>
      <c r="D125" s="62">
        <f t="shared" si="28"/>
        <v>1.7343</v>
      </c>
      <c r="E125" s="62">
        <f t="shared" si="28"/>
        <v>-6.1218000046210364E-3</v>
      </c>
      <c r="F125" s="55">
        <f t="shared" si="21"/>
        <v>3.00779649</v>
      </c>
      <c r="G125" s="55">
        <f t="shared" si="22"/>
        <v>5.2164214526070003</v>
      </c>
      <c r="H125" s="55">
        <f t="shared" si="23"/>
        <v>9.0468397252563211</v>
      </c>
      <c r="I125" s="55">
        <f t="shared" si="24"/>
        <v>-1.0617037748014263E-2</v>
      </c>
      <c r="J125" s="55">
        <f t="shared" si="25"/>
        <v>-1.8413128566381134E-2</v>
      </c>
      <c r="K125" s="55">
        <f t="shared" ca="1" si="17"/>
        <v>-7.463941966609447E-3</v>
      </c>
      <c r="L125" s="55">
        <f t="shared" ca="1" si="26"/>
        <v>1.8013450461301002E-6</v>
      </c>
      <c r="M125" s="55">
        <f t="shared" ca="1" si="18"/>
        <v>37893655.033547744</v>
      </c>
      <c r="N125" s="55">
        <f t="shared" ca="1" si="19"/>
        <v>71397532.961097598</v>
      </c>
      <c r="O125" s="55">
        <f t="shared" ca="1" si="20"/>
        <v>5392933.3377272319</v>
      </c>
      <c r="P125" s="29">
        <f t="shared" ca="1" si="27"/>
        <v>1.3421419619884106E-3</v>
      </c>
      <c r="Q125" s="29"/>
      <c r="R125" s="29"/>
      <c r="S125" s="29"/>
      <c r="T125" s="29"/>
    </row>
    <row r="126" spans="1:20" x14ac:dyDescent="0.2">
      <c r="A126" s="63">
        <v>17679</v>
      </c>
      <c r="B126" s="63">
        <v>-2.5554000021656975E-3</v>
      </c>
      <c r="C126" s="29"/>
      <c r="D126" s="62">
        <f t="shared" si="28"/>
        <v>1.7679</v>
      </c>
      <c r="E126" s="62">
        <f t="shared" si="28"/>
        <v>-2.5554000021656975E-3</v>
      </c>
      <c r="F126" s="55">
        <f t="shared" si="21"/>
        <v>3.1254704100000001</v>
      </c>
      <c r="G126" s="55">
        <f t="shared" si="22"/>
        <v>5.5255191378390007</v>
      </c>
      <c r="H126" s="55">
        <f t="shared" si="23"/>
        <v>9.7685652837855699</v>
      </c>
      <c r="I126" s="55">
        <f t="shared" si="24"/>
        <v>-4.5176916638287367E-3</v>
      </c>
      <c r="J126" s="55">
        <f t="shared" si="25"/>
        <v>-7.9868270924828236E-3</v>
      </c>
      <c r="K126" s="55">
        <f t="shared" ca="1" si="17"/>
        <v>-8.2265587516320293E-3</v>
      </c>
      <c r="L126" s="55">
        <f t="shared" ca="1" si="26"/>
        <v>3.2162041561648527E-5</v>
      </c>
      <c r="M126" s="55">
        <f t="shared" ca="1" si="18"/>
        <v>44115312.490965158</v>
      </c>
      <c r="N126" s="55">
        <f t="shared" ca="1" si="19"/>
        <v>78814647.690456137</v>
      </c>
      <c r="O126" s="55">
        <f t="shared" ca="1" si="20"/>
        <v>5778820.9683330189</v>
      </c>
      <c r="P126" s="29">
        <f t="shared" ca="1" si="27"/>
        <v>5.6711587494663318E-3</v>
      </c>
      <c r="Q126" s="29"/>
      <c r="R126" s="29"/>
      <c r="S126" s="29"/>
      <c r="T126" s="29"/>
    </row>
    <row r="127" spans="1:20" x14ac:dyDescent="0.2">
      <c r="A127" s="63">
        <v>17721</v>
      </c>
      <c r="B127" s="63">
        <v>-7.4846000061370432E-3</v>
      </c>
      <c r="C127" s="29"/>
      <c r="D127" s="62">
        <f t="shared" si="28"/>
        <v>1.7721</v>
      </c>
      <c r="E127" s="62">
        <f t="shared" si="28"/>
        <v>-7.4846000061370432E-3</v>
      </c>
      <c r="F127" s="55">
        <f t="shared" si="21"/>
        <v>3.14033841</v>
      </c>
      <c r="G127" s="55">
        <f t="shared" si="22"/>
        <v>5.5649936963610003</v>
      </c>
      <c r="H127" s="55">
        <f t="shared" si="23"/>
        <v>9.8617253293213274</v>
      </c>
      <c r="I127" s="55">
        <f t="shared" si="24"/>
        <v>-1.3263459670875454E-2</v>
      </c>
      <c r="J127" s="55">
        <f t="shared" si="25"/>
        <v>-2.3504176882758392E-2</v>
      </c>
      <c r="K127" s="55">
        <f t="shared" ca="1" si="17"/>
        <v>-8.3233890475462487E-3</v>
      </c>
      <c r="L127" s="55">
        <f t="shared" ca="1" si="26"/>
        <v>7.0356705598817379E-7</v>
      </c>
      <c r="M127" s="55">
        <f t="shared" ca="1" si="18"/>
        <v>44859603.201285429</v>
      </c>
      <c r="N127" s="55">
        <f t="shared" ca="1" si="19"/>
        <v>79665339.998983622</v>
      </c>
      <c r="O127" s="55">
        <f t="shared" ca="1" si="20"/>
        <v>5820637.1765388753</v>
      </c>
      <c r="P127" s="29">
        <f t="shared" ca="1" si="27"/>
        <v>8.3878904140920543E-4</v>
      </c>
      <c r="Q127" s="29"/>
      <c r="R127" s="29"/>
      <c r="S127" s="29"/>
      <c r="T127" s="29"/>
    </row>
    <row r="128" spans="1:20" x14ac:dyDescent="0.2">
      <c r="A128" s="63">
        <v>17744</v>
      </c>
      <c r="B128" s="63">
        <v>-9.3744000041624531E-3</v>
      </c>
      <c r="C128" s="29"/>
      <c r="D128" s="62">
        <f t="shared" si="28"/>
        <v>1.7744</v>
      </c>
      <c r="E128" s="62">
        <f t="shared" si="28"/>
        <v>-9.3744000041624531E-3</v>
      </c>
      <c r="F128" s="55">
        <f t="shared" si="21"/>
        <v>3.1484953600000001</v>
      </c>
      <c r="G128" s="55">
        <f t="shared" si="22"/>
        <v>5.5866901667839999</v>
      </c>
      <c r="H128" s="55">
        <f t="shared" si="23"/>
        <v>9.9130230319415293</v>
      </c>
      <c r="I128" s="55">
        <f t="shared" si="24"/>
        <v>-1.6633935367385857E-2</v>
      </c>
      <c r="J128" s="55">
        <f t="shared" si="25"/>
        <v>-2.9515254915889463E-2</v>
      </c>
      <c r="K128" s="55">
        <f t="shared" ca="1" si="17"/>
        <v>-8.3765567140471862E-3</v>
      </c>
      <c r="L128" s="55">
        <f t="shared" ca="1" si="26"/>
        <v>9.9569123162806065E-7</v>
      </c>
      <c r="M128" s="55">
        <f t="shared" ca="1" si="18"/>
        <v>45263526.79138194</v>
      </c>
      <c r="N128" s="55">
        <f t="shared" ca="1" si="19"/>
        <v>80123480.291024581</v>
      </c>
      <c r="O128" s="55">
        <f t="shared" ca="1" si="20"/>
        <v>5842906.4731659237</v>
      </c>
      <c r="P128" s="29">
        <f t="shared" ca="1" si="27"/>
        <v>-9.9784329011526687E-4</v>
      </c>
      <c r="Q128" s="29"/>
      <c r="R128" s="29"/>
      <c r="S128" s="29"/>
      <c r="T128" s="29"/>
    </row>
    <row r="129" spans="1:20" x14ac:dyDescent="0.2">
      <c r="A129" s="63">
        <v>17781</v>
      </c>
      <c r="B129" s="63">
        <v>-8.2406000001356006E-3</v>
      </c>
      <c r="C129" s="29"/>
      <c r="D129" s="62">
        <f t="shared" si="28"/>
        <v>1.7781</v>
      </c>
      <c r="E129" s="62">
        <f t="shared" si="28"/>
        <v>-8.2406000001356006E-3</v>
      </c>
      <c r="F129" s="55">
        <f t="shared" si="21"/>
        <v>3.1616396099999999</v>
      </c>
      <c r="G129" s="55">
        <f t="shared" si="22"/>
        <v>5.6217113905409999</v>
      </c>
      <c r="H129" s="55">
        <f t="shared" si="23"/>
        <v>9.9959650235209523</v>
      </c>
      <c r="I129" s="55">
        <f t="shared" si="24"/>
        <v>-1.4652610860241111E-2</v>
      </c>
      <c r="J129" s="55">
        <f t="shared" si="25"/>
        <v>-2.605380737059472E-2</v>
      </c>
      <c r="K129" s="55">
        <f t="shared" ca="1" si="17"/>
        <v>-8.4622975057087081E-3</v>
      </c>
      <c r="L129" s="55">
        <f t="shared" ca="1" si="26"/>
        <v>4.9149783977338054E-8</v>
      </c>
      <c r="M129" s="55">
        <f t="shared" ca="1" si="18"/>
        <v>45907690.079700679</v>
      </c>
      <c r="N129" s="55">
        <f t="shared" ca="1" si="19"/>
        <v>80848850.081174478</v>
      </c>
      <c r="O129" s="55">
        <f t="shared" ca="1" si="20"/>
        <v>5877786.6658968581</v>
      </c>
      <c r="P129" s="29">
        <f t="shared" ca="1" si="27"/>
        <v>2.2169750557310755E-4</v>
      </c>
      <c r="Q129" s="29"/>
      <c r="R129" s="29"/>
      <c r="S129" s="29"/>
      <c r="T129" s="29"/>
    </row>
    <row r="130" spans="1:20" x14ac:dyDescent="0.2">
      <c r="A130" s="63">
        <v>17795</v>
      </c>
      <c r="B130" s="63">
        <v>-1.3216999999713153E-2</v>
      </c>
      <c r="C130" s="29"/>
      <c r="D130" s="62">
        <f t="shared" si="28"/>
        <v>1.7795000000000001</v>
      </c>
      <c r="E130" s="62">
        <f t="shared" si="28"/>
        <v>-1.3216999999713153E-2</v>
      </c>
      <c r="F130" s="55">
        <f t="shared" si="21"/>
        <v>3.1666202500000002</v>
      </c>
      <c r="G130" s="55">
        <f t="shared" si="22"/>
        <v>5.6350007348750006</v>
      </c>
      <c r="H130" s="55">
        <f t="shared" si="23"/>
        <v>10.027483807710064</v>
      </c>
      <c r="I130" s="55">
        <f t="shared" si="24"/>
        <v>-2.3519651499489556E-2</v>
      </c>
      <c r="J130" s="55">
        <f t="shared" si="25"/>
        <v>-4.1853219843341664E-2</v>
      </c>
      <c r="K130" s="55">
        <f t="shared" ca="1" si="17"/>
        <v>-8.4948075715517296E-3</v>
      </c>
      <c r="L130" s="55">
        <f t="shared" ca="1" si="26"/>
        <v>2.2299101328585077E-5</v>
      </c>
      <c r="M130" s="55">
        <f t="shared" ca="1" si="18"/>
        <v>46149575.097261794</v>
      </c>
      <c r="N130" s="55">
        <f t="shared" ca="1" si="19"/>
        <v>81119529.440448985</v>
      </c>
      <c r="O130" s="55">
        <f t="shared" ca="1" si="20"/>
        <v>5890678.880544045</v>
      </c>
      <c r="P130" s="29">
        <f t="shared" ca="1" si="27"/>
        <v>-4.722192428161423E-3</v>
      </c>
      <c r="Q130" s="29"/>
      <c r="R130" s="29"/>
      <c r="S130" s="29"/>
      <c r="T130" s="29"/>
    </row>
    <row r="131" spans="1:20" x14ac:dyDescent="0.2">
      <c r="A131" s="63">
        <v>18210</v>
      </c>
      <c r="B131" s="63">
        <v>-1.1446000004070811E-2</v>
      </c>
      <c r="C131" s="29"/>
      <c r="D131" s="62">
        <f t="shared" si="28"/>
        <v>1.821</v>
      </c>
      <c r="E131" s="62">
        <f t="shared" si="28"/>
        <v>-1.1446000004070811E-2</v>
      </c>
      <c r="F131" s="55">
        <f t="shared" si="21"/>
        <v>3.3160409999999998</v>
      </c>
      <c r="G131" s="55">
        <f t="shared" si="22"/>
        <v>6.0385106609999992</v>
      </c>
      <c r="H131" s="55">
        <f t="shared" si="23"/>
        <v>10.996127913680999</v>
      </c>
      <c r="I131" s="55">
        <f t="shared" si="24"/>
        <v>-2.0843166007412945E-2</v>
      </c>
      <c r="J131" s="55">
        <f t="shared" si="25"/>
        <v>-3.7955405299498972E-2</v>
      </c>
      <c r="K131" s="55">
        <f t="shared" ca="1" si="17"/>
        <v>-9.4753558144518822E-3</v>
      </c>
      <c r="L131" s="55">
        <f t="shared" ca="1" si="26"/>
        <v>3.8834385220788441E-6</v>
      </c>
      <c r="M131" s="55">
        <f t="shared" ca="1" si="18"/>
        <v>52794718.530784301</v>
      </c>
      <c r="N131" s="55">
        <f t="shared" ca="1" si="19"/>
        <v>88139292.959080398</v>
      </c>
      <c r="O131" s="55">
        <f t="shared" ca="1" si="20"/>
        <v>6193881.2066906067</v>
      </c>
      <c r="P131" s="29">
        <f t="shared" ca="1" si="27"/>
        <v>-1.9706441896189288E-3</v>
      </c>
      <c r="Q131" s="29"/>
      <c r="R131" s="29"/>
      <c r="S131" s="29"/>
      <c r="T131" s="29"/>
    </row>
    <row r="132" spans="1:20" x14ac:dyDescent="0.2">
      <c r="A132" s="63">
        <v>18256</v>
      </c>
      <c r="B132" s="63">
        <v>-1.0225600002740975E-2</v>
      </c>
      <c r="C132" s="29"/>
      <c r="D132" s="62">
        <f t="shared" si="28"/>
        <v>1.8255999999999999</v>
      </c>
      <c r="E132" s="62">
        <f t="shared" si="28"/>
        <v>-1.0225600002740975E-2</v>
      </c>
      <c r="F132" s="55">
        <f t="shared" si="21"/>
        <v>3.3328153599999997</v>
      </c>
      <c r="G132" s="55">
        <f t="shared" si="22"/>
        <v>6.0843877212159994</v>
      </c>
      <c r="H132" s="55">
        <f t="shared" si="23"/>
        <v>11.107658223851928</v>
      </c>
      <c r="I132" s="55">
        <f t="shared" si="24"/>
        <v>-1.8667855365003923E-2</v>
      </c>
      <c r="J132" s="55">
        <f t="shared" si="25"/>
        <v>-3.4080036754351159E-2</v>
      </c>
      <c r="K132" s="55">
        <f t="shared" ca="1" si="17"/>
        <v>-9.5860509512627964E-3</v>
      </c>
      <c r="L132" s="55">
        <f t="shared" ca="1" si="26"/>
        <v>4.0902298924663851E-7</v>
      </c>
      <c r="M132" s="55">
        <f t="shared" ca="1" si="18"/>
        <v>53461596.094730973</v>
      </c>
      <c r="N132" s="55">
        <f t="shared" ca="1" si="19"/>
        <v>88791168.496024951</v>
      </c>
      <c r="O132" s="55">
        <f t="shared" ca="1" si="20"/>
        <v>6217799.6702362271</v>
      </c>
      <c r="P132" s="29">
        <f t="shared" ca="1" si="27"/>
        <v>-6.3954905147817903E-4</v>
      </c>
      <c r="Q132" s="29"/>
      <c r="R132" s="29"/>
      <c r="S132" s="29"/>
      <c r="T132" s="29"/>
    </row>
    <row r="133" spans="1:20" x14ac:dyDescent="0.2">
      <c r="A133" s="63">
        <v>18625</v>
      </c>
      <c r="B133" s="63">
        <v>-1.0675000004994217E-2</v>
      </c>
      <c r="C133" s="29"/>
      <c r="D133" s="62">
        <f t="shared" ref="D133:E196" si="29">A133/A$18</f>
        <v>1.8625</v>
      </c>
      <c r="E133" s="62">
        <f t="shared" si="29"/>
        <v>-1.0675000004994217E-2</v>
      </c>
      <c r="F133" s="55">
        <f t="shared" si="21"/>
        <v>3.4689062500000003</v>
      </c>
      <c r="G133" s="55">
        <f t="shared" si="22"/>
        <v>6.460837890625001</v>
      </c>
      <c r="H133" s="55">
        <f t="shared" si="23"/>
        <v>12.033310571289064</v>
      </c>
      <c r="I133" s="55">
        <f t="shared" si="24"/>
        <v>-1.9882187509301732E-2</v>
      </c>
      <c r="J133" s="55">
        <f t="shared" si="25"/>
        <v>-3.7030574236074476E-2</v>
      </c>
      <c r="K133" s="55">
        <f t="shared" ca="1" si="17"/>
        <v>-1.0488517844044157E-2</v>
      </c>
      <c r="L133" s="55">
        <f t="shared" ca="1" si="26"/>
        <v>3.4775596352604282E-8</v>
      </c>
      <c r="M133" s="55">
        <f t="shared" ca="1" si="18"/>
        <v>58228066.665165655</v>
      </c>
      <c r="N133" s="55">
        <f t="shared" ca="1" si="19"/>
        <v>93039073.882826939</v>
      </c>
      <c r="O133" s="55">
        <f t="shared" ca="1" si="20"/>
        <v>6337095.4603414573</v>
      </c>
      <c r="P133" s="29">
        <f t="shared" ca="1" si="27"/>
        <v>-1.8648216095006054E-4</v>
      </c>
      <c r="Q133" s="29"/>
      <c r="R133" s="29"/>
      <c r="S133" s="29"/>
      <c r="T133" s="29"/>
    </row>
    <row r="134" spans="1:20" x14ac:dyDescent="0.2">
      <c r="A134" s="63">
        <v>18676</v>
      </c>
      <c r="B134" s="63">
        <v>-1.051759999973001E-2</v>
      </c>
      <c r="C134" s="29"/>
      <c r="D134" s="62">
        <f t="shared" si="29"/>
        <v>1.8675999999999999</v>
      </c>
      <c r="E134" s="62">
        <f t="shared" si="29"/>
        <v>-1.051759999973001E-2</v>
      </c>
      <c r="F134" s="55">
        <f t="shared" si="21"/>
        <v>3.4879297599999997</v>
      </c>
      <c r="G134" s="55">
        <f t="shared" si="22"/>
        <v>6.5140576197759987</v>
      </c>
      <c r="H134" s="55">
        <f t="shared" si="23"/>
        <v>12.165654010693656</v>
      </c>
      <c r="I134" s="55">
        <f t="shared" si="24"/>
        <v>-1.9642669759495766E-2</v>
      </c>
      <c r="J134" s="55">
        <f t="shared" si="25"/>
        <v>-3.6684650042834291E-2</v>
      </c>
      <c r="K134" s="55">
        <f t="shared" ca="1" si="17"/>
        <v>-1.0615277164604947E-2</v>
      </c>
      <c r="L134" s="55">
        <f t="shared" ca="1" si="26"/>
        <v>9.5408285380057223E-9</v>
      </c>
      <c r="M134" s="55">
        <f t="shared" ca="1" si="18"/>
        <v>58799890.593263388</v>
      </c>
      <c r="N134" s="55">
        <f t="shared" ca="1" si="19"/>
        <v>93484587.130185291</v>
      </c>
      <c r="O134" s="55">
        <f t="shared" ca="1" si="20"/>
        <v>6343309.1868906487</v>
      </c>
      <c r="P134" s="29">
        <f t="shared" ca="1" si="27"/>
        <v>9.7677164874937494E-5</v>
      </c>
      <c r="Q134" s="29"/>
      <c r="R134" s="29"/>
      <c r="S134" s="29"/>
      <c r="T134" s="29"/>
    </row>
    <row r="135" spans="1:20" x14ac:dyDescent="0.2">
      <c r="A135" s="63">
        <v>18731</v>
      </c>
      <c r="B135" s="63">
        <v>-1.1210600001504645E-2</v>
      </c>
      <c r="C135" s="29"/>
      <c r="D135" s="62">
        <f t="shared" si="29"/>
        <v>1.8731</v>
      </c>
      <c r="E135" s="62">
        <f t="shared" si="29"/>
        <v>-1.1210600001504645E-2</v>
      </c>
      <c r="F135" s="55">
        <f t="shared" si="21"/>
        <v>3.50850361</v>
      </c>
      <c r="G135" s="55">
        <f t="shared" si="22"/>
        <v>6.5717781118909997</v>
      </c>
      <c r="H135" s="55">
        <f t="shared" si="23"/>
        <v>12.309597581383033</v>
      </c>
      <c r="I135" s="55">
        <f t="shared" si="24"/>
        <v>-2.0998574862818351E-2</v>
      </c>
      <c r="J135" s="55">
        <f t="shared" si="25"/>
        <v>-3.9332430575545051E-2</v>
      </c>
      <c r="K135" s="55">
        <f t="shared" ca="1" si="17"/>
        <v>-1.0752530398398595E-2</v>
      </c>
      <c r="L135" s="55">
        <f t="shared" ca="1" si="26"/>
        <v>2.0982776128973386E-7</v>
      </c>
      <c r="M135" s="55">
        <f t="shared" ca="1" si="18"/>
        <v>59391538.965358883</v>
      </c>
      <c r="N135" s="55">
        <f t="shared" ca="1" si="19"/>
        <v>93925487.526944518</v>
      </c>
      <c r="O135" s="55">
        <f t="shared" ca="1" si="20"/>
        <v>6347192.9681970906</v>
      </c>
      <c r="P135" s="29">
        <f t="shared" ca="1" si="27"/>
        <v>-4.5806960310604966E-4</v>
      </c>
      <c r="Q135" s="29"/>
      <c r="R135" s="29"/>
      <c r="S135" s="29"/>
      <c r="T135" s="29"/>
    </row>
    <row r="136" spans="1:20" x14ac:dyDescent="0.2">
      <c r="A136" s="63">
        <v>18764</v>
      </c>
      <c r="B136" s="63">
        <v>-1.1226400005398318E-2</v>
      </c>
      <c r="C136" s="29"/>
      <c r="D136" s="62">
        <f t="shared" si="29"/>
        <v>1.8764000000000001</v>
      </c>
      <c r="E136" s="62">
        <f t="shared" si="29"/>
        <v>-1.1226400005398318E-2</v>
      </c>
      <c r="F136" s="55">
        <f t="shared" si="21"/>
        <v>3.5208769600000003</v>
      </c>
      <c r="G136" s="55">
        <f t="shared" si="22"/>
        <v>6.6065735277440005</v>
      </c>
      <c r="H136" s="55">
        <f t="shared" si="23"/>
        <v>12.396574567458844</v>
      </c>
      <c r="I136" s="55">
        <f t="shared" si="24"/>
        <v>-2.1065216970129405E-2</v>
      </c>
      <c r="J136" s="55">
        <f t="shared" si="25"/>
        <v>-3.9526773122750818E-2</v>
      </c>
      <c r="K136" s="55">
        <f t="shared" ca="1" si="17"/>
        <v>-1.0835157300023466E-2</v>
      </c>
      <c r="L136" s="55">
        <f t="shared" ca="1" si="26"/>
        <v>1.5307085450903346E-7</v>
      </c>
      <c r="M136" s="55">
        <f t="shared" ca="1" si="18"/>
        <v>59733885.278629631</v>
      </c>
      <c r="N136" s="55">
        <f t="shared" ca="1" si="19"/>
        <v>94170203.395741656</v>
      </c>
      <c r="O136" s="55">
        <f t="shared" ca="1" si="20"/>
        <v>6348118.7510602502</v>
      </c>
      <c r="P136" s="29">
        <f t="shared" ca="1" si="27"/>
        <v>-3.9124270537485226E-4</v>
      </c>
      <c r="Q136" s="29"/>
      <c r="R136" s="29"/>
      <c r="S136" s="29"/>
      <c r="T136" s="29"/>
    </row>
    <row r="137" spans="1:20" x14ac:dyDescent="0.2">
      <c r="A137" s="63">
        <v>18773</v>
      </c>
      <c r="B137" s="63">
        <v>-1.6139799998200033E-2</v>
      </c>
      <c r="C137" s="29"/>
      <c r="D137" s="62">
        <f t="shared" si="29"/>
        <v>1.8773</v>
      </c>
      <c r="E137" s="62">
        <f t="shared" si="29"/>
        <v>-1.6139799998200033E-2</v>
      </c>
      <c r="F137" s="55">
        <f t="shared" si="21"/>
        <v>3.5242552899999997</v>
      </c>
      <c r="G137" s="55">
        <f t="shared" si="22"/>
        <v>6.6160844559169991</v>
      </c>
      <c r="H137" s="55">
        <f t="shared" si="23"/>
        <v>12.420375349092982</v>
      </c>
      <c r="I137" s="55">
        <f t="shared" si="24"/>
        <v>-3.029924653662092E-2</v>
      </c>
      <c r="J137" s="55">
        <f t="shared" si="25"/>
        <v>-5.6880775523198451E-2</v>
      </c>
      <c r="K137" s="55">
        <f t="shared" ca="1" si="17"/>
        <v>-1.0857727699981005E-2</v>
      </c>
      <c r="L137" s="55">
        <f t="shared" ca="1" si="26"/>
        <v>2.7900287763612845E-5</v>
      </c>
      <c r="M137" s="55">
        <f t="shared" ca="1" si="18"/>
        <v>59825591.206076726</v>
      </c>
      <c r="N137" s="55">
        <f t="shared" ca="1" si="19"/>
        <v>94234353.314348966</v>
      </c>
      <c r="O137" s="55">
        <f t="shared" ca="1" si="20"/>
        <v>6348188.3672332093</v>
      </c>
      <c r="P137" s="29">
        <f t="shared" ca="1" si="27"/>
        <v>-5.2820722982190281E-3</v>
      </c>
      <c r="Q137" s="29"/>
      <c r="R137" s="29"/>
      <c r="S137" s="29"/>
      <c r="T137" s="29"/>
    </row>
    <row r="138" spans="1:20" x14ac:dyDescent="0.2">
      <c r="A138" s="63">
        <v>18787</v>
      </c>
      <c r="B138" s="63">
        <v>-5.1162000090698712E-3</v>
      </c>
      <c r="C138" s="29"/>
      <c r="D138" s="62">
        <f t="shared" si="29"/>
        <v>1.8787</v>
      </c>
      <c r="E138" s="62">
        <f t="shared" si="29"/>
        <v>-5.1162000090698712E-3</v>
      </c>
      <c r="F138" s="55">
        <f t="shared" si="21"/>
        <v>3.5295136899999999</v>
      </c>
      <c r="G138" s="55">
        <f t="shared" si="22"/>
        <v>6.6308973694029998</v>
      </c>
      <c r="H138" s="55">
        <f t="shared" si="23"/>
        <v>12.457466887897416</v>
      </c>
      <c r="I138" s="55">
        <f t="shared" si="24"/>
        <v>-9.6118049570395672E-3</v>
      </c>
      <c r="J138" s="55">
        <f t="shared" si="25"/>
        <v>-1.8057697972790235E-2</v>
      </c>
      <c r="K138" s="55">
        <f t="shared" ca="1" si="17"/>
        <v>-1.0892867699164595E-2</v>
      </c>
      <c r="L138" s="55">
        <f t="shared" ca="1" si="26"/>
        <v>3.3369889601784312E-5</v>
      </c>
      <c r="M138" s="55">
        <f t="shared" ca="1" si="18"/>
        <v>59966822.254175976</v>
      </c>
      <c r="N138" s="55">
        <f t="shared" ca="1" si="19"/>
        <v>94331930.30286856</v>
      </c>
      <c r="O138" s="55">
        <f t="shared" ca="1" si="20"/>
        <v>6348140.872383181</v>
      </c>
      <c r="P138" s="29">
        <f t="shared" ca="1" si="27"/>
        <v>5.7766676900947236E-3</v>
      </c>
      <c r="Q138" s="29"/>
      <c r="R138" s="29"/>
      <c r="S138" s="29"/>
      <c r="T138" s="29"/>
    </row>
    <row r="139" spans="1:20" x14ac:dyDescent="0.2">
      <c r="A139" s="63">
        <v>19030</v>
      </c>
      <c r="B139" s="63">
        <v>-1.0778000003483612E-2</v>
      </c>
      <c r="C139" s="29"/>
      <c r="D139" s="62">
        <f t="shared" si="29"/>
        <v>1.903</v>
      </c>
      <c r="E139" s="62">
        <f t="shared" si="29"/>
        <v>-1.0778000003483612E-2</v>
      </c>
      <c r="F139" s="55">
        <f t="shared" si="21"/>
        <v>3.6214089999999999</v>
      </c>
      <c r="G139" s="55">
        <f t="shared" si="22"/>
        <v>6.8915413269999997</v>
      </c>
      <c r="H139" s="55">
        <f t="shared" si="23"/>
        <v>13.114603145280999</v>
      </c>
      <c r="I139" s="55">
        <f t="shared" si="24"/>
        <v>-2.0510534006629316E-2</v>
      </c>
      <c r="J139" s="55">
        <f t="shared" si="25"/>
        <v>-3.9031546214615589E-2</v>
      </c>
      <c r="K139" s="55">
        <f t="shared" ca="1" si="17"/>
        <v>-1.1508710774245617E-2</v>
      </c>
      <c r="L139" s="55">
        <f t="shared" ca="1" si="26"/>
        <v>5.3393823050760383E-7</v>
      </c>
      <c r="M139" s="55">
        <f t="shared" ca="1" si="18"/>
        <v>62135874.812313892</v>
      </c>
      <c r="N139" s="55">
        <f t="shared" ca="1" si="19"/>
        <v>95592826.805685312</v>
      </c>
      <c r="O139" s="55">
        <f t="shared" ca="1" si="20"/>
        <v>6317140.0874675829</v>
      </c>
      <c r="P139" s="29">
        <f t="shared" ca="1" si="27"/>
        <v>7.307107707620053E-4</v>
      </c>
      <c r="Q139" s="29"/>
      <c r="R139" s="29"/>
      <c r="S139" s="29"/>
      <c r="T139" s="29"/>
    </row>
    <row r="140" spans="1:20" x14ac:dyDescent="0.2">
      <c r="A140" s="63">
        <v>19104</v>
      </c>
      <c r="B140" s="63">
        <v>-1.6510400004335679E-2</v>
      </c>
      <c r="C140" s="29"/>
      <c r="D140" s="62">
        <f t="shared" si="29"/>
        <v>1.9104000000000001</v>
      </c>
      <c r="E140" s="62">
        <f t="shared" si="29"/>
        <v>-1.6510400004335679E-2</v>
      </c>
      <c r="F140" s="55">
        <f t="shared" si="21"/>
        <v>3.6496281600000002</v>
      </c>
      <c r="G140" s="55">
        <f t="shared" si="22"/>
        <v>6.9722496368640012</v>
      </c>
      <c r="H140" s="55">
        <f t="shared" si="23"/>
        <v>13.319785706264987</v>
      </c>
      <c r="I140" s="55">
        <f t="shared" si="24"/>
        <v>-3.1541468168282884E-2</v>
      </c>
      <c r="J140" s="55">
        <f t="shared" si="25"/>
        <v>-6.0256820788687625E-2</v>
      </c>
      <c r="K140" s="55">
        <f t="shared" ca="1" si="17"/>
        <v>-1.1698472553073103E-2</v>
      </c>
      <c r="L140" s="55">
        <f t="shared" ca="1" si="26"/>
        <v>2.3154645796214355E-5</v>
      </c>
      <c r="M140" s="55">
        <f t="shared" ca="1" si="18"/>
        <v>62687632.101219073</v>
      </c>
      <c r="N140" s="55">
        <f t="shared" ca="1" si="19"/>
        <v>95812818.553858176</v>
      </c>
      <c r="O140" s="55">
        <f t="shared" ca="1" si="20"/>
        <v>6296406.6687208777</v>
      </c>
      <c r="P140" s="29">
        <f t="shared" ca="1" si="27"/>
        <v>-4.8119274512625765E-3</v>
      </c>
      <c r="Q140" s="29"/>
      <c r="R140" s="29"/>
      <c r="S140" s="29"/>
      <c r="T140" s="29"/>
    </row>
    <row r="141" spans="1:20" x14ac:dyDescent="0.2">
      <c r="A141" s="63">
        <v>19165</v>
      </c>
      <c r="B141" s="63">
        <v>-6.4790000033099204E-3</v>
      </c>
      <c r="C141" s="29"/>
      <c r="D141" s="62">
        <f t="shared" si="29"/>
        <v>1.9165000000000001</v>
      </c>
      <c r="E141" s="62">
        <f t="shared" si="29"/>
        <v>-6.4790000033099204E-3</v>
      </c>
      <c r="F141" s="55">
        <f t="shared" si="21"/>
        <v>3.6729722500000004</v>
      </c>
      <c r="G141" s="55">
        <f t="shared" si="22"/>
        <v>7.0392513171250011</v>
      </c>
      <c r="H141" s="55">
        <f t="shared" si="23"/>
        <v>13.490725149270066</v>
      </c>
      <c r="I141" s="55">
        <f t="shared" si="24"/>
        <v>-1.2417003506343463E-2</v>
      </c>
      <c r="J141" s="55">
        <f t="shared" si="25"/>
        <v>-2.379718721990725E-2</v>
      </c>
      <c r="K141" s="55">
        <f t="shared" ca="1" si="17"/>
        <v>-1.1855677523127862E-2</v>
      </c>
      <c r="L141" s="55">
        <f t="shared" ca="1" si="26"/>
        <v>2.8908661152115618E-5</v>
      </c>
      <c r="M141" s="55">
        <f t="shared" ca="1" si="18"/>
        <v>63103296.436707519</v>
      </c>
      <c r="N141" s="55">
        <f t="shared" ca="1" si="19"/>
        <v>95936180.98917082</v>
      </c>
      <c r="O141" s="55">
        <f t="shared" ca="1" si="20"/>
        <v>6275379.3400568618</v>
      </c>
      <c r="P141" s="29">
        <f t="shared" ca="1" si="27"/>
        <v>5.376677519817942E-3</v>
      </c>
      <c r="Q141" s="29"/>
      <c r="R141" s="29"/>
      <c r="S141" s="29"/>
      <c r="T141" s="29"/>
    </row>
    <row r="142" spans="1:20" x14ac:dyDescent="0.2">
      <c r="A142" s="63">
        <v>19183</v>
      </c>
      <c r="B142" s="63">
        <v>-8.3058000018354505E-3</v>
      </c>
      <c r="C142" s="29"/>
      <c r="D142" s="62">
        <f t="shared" si="29"/>
        <v>1.9182999999999999</v>
      </c>
      <c r="E142" s="62">
        <f t="shared" si="29"/>
        <v>-8.3058000018354505E-3</v>
      </c>
      <c r="F142" s="55">
        <f t="shared" si="21"/>
        <v>3.6798748899999998</v>
      </c>
      <c r="G142" s="55">
        <f t="shared" si="22"/>
        <v>7.0591040014869995</v>
      </c>
      <c r="H142" s="55">
        <f t="shared" si="23"/>
        <v>13.541479206052511</v>
      </c>
      <c r="I142" s="55">
        <f t="shared" si="24"/>
        <v>-1.5933016143520943E-2</v>
      </c>
      <c r="J142" s="55">
        <f t="shared" si="25"/>
        <v>-3.0564304868116222E-2</v>
      </c>
      <c r="K142" s="55">
        <f t="shared" ca="1" si="17"/>
        <v>-1.1902200515111837E-2</v>
      </c>
      <c r="L142" s="55">
        <f t="shared" ca="1" si="26"/>
        <v>1.2934096651894655E-5</v>
      </c>
      <c r="M142" s="55">
        <f t="shared" ca="1" si="18"/>
        <v>63219129.216955282</v>
      </c>
      <c r="N142" s="55">
        <f t="shared" ca="1" si="19"/>
        <v>95962553.02182886</v>
      </c>
      <c r="O142" s="55">
        <f t="shared" ca="1" si="20"/>
        <v>6268497.6090595871</v>
      </c>
      <c r="P142" s="29">
        <f t="shared" ca="1" si="27"/>
        <v>3.5964005132763863E-3</v>
      </c>
      <c r="Q142" s="29"/>
      <c r="R142" s="29"/>
      <c r="S142" s="29"/>
      <c r="T142" s="29"/>
    </row>
    <row r="143" spans="1:20" x14ac:dyDescent="0.2">
      <c r="A143" s="63">
        <v>19677</v>
      </c>
      <c r="B143" s="63">
        <v>-1.8330200000491459E-2</v>
      </c>
      <c r="C143" s="29"/>
      <c r="D143" s="62">
        <f t="shared" si="29"/>
        <v>1.9677</v>
      </c>
      <c r="E143" s="62">
        <f t="shared" si="29"/>
        <v>-1.8330200000491459E-2</v>
      </c>
      <c r="F143" s="55">
        <f t="shared" si="21"/>
        <v>3.8718432900000002</v>
      </c>
      <c r="G143" s="55">
        <f t="shared" si="22"/>
        <v>7.6186260417330001</v>
      </c>
      <c r="H143" s="55">
        <f t="shared" si="23"/>
        <v>14.991170462318026</v>
      </c>
      <c r="I143" s="55">
        <f t="shared" si="24"/>
        <v>-3.6068334540967043E-2</v>
      </c>
      <c r="J143" s="55">
        <f t="shared" si="25"/>
        <v>-7.0971661876260847E-2</v>
      </c>
      <c r="K143" s="55">
        <f t="shared" ca="1" si="17"/>
        <v>-1.3202946332765735E-2</v>
      </c>
      <c r="L143" s="55">
        <f t="shared" ca="1" si="26"/>
        <v>2.6288730173206887E-5</v>
      </c>
      <c r="M143" s="55">
        <f t="shared" ca="1" si="18"/>
        <v>65154027.470610514</v>
      </c>
      <c r="N143" s="55">
        <f t="shared" ca="1" si="19"/>
        <v>94902647.368582562</v>
      </c>
      <c r="O143" s="55">
        <f t="shared" ca="1" si="20"/>
        <v>5961928.2004230786</v>
      </c>
      <c r="P143" s="29">
        <f t="shared" ca="1" si="27"/>
        <v>-5.1272536677257237E-3</v>
      </c>
      <c r="Q143" s="29"/>
      <c r="R143" s="29"/>
      <c r="S143" s="29"/>
      <c r="T143" s="29"/>
    </row>
    <row r="144" spans="1:20" x14ac:dyDescent="0.2">
      <c r="A144" s="63">
        <v>19981</v>
      </c>
      <c r="B144" s="63">
        <v>-1.6960600005404558E-2</v>
      </c>
      <c r="C144" s="29"/>
      <c r="D144" s="62">
        <f t="shared" si="29"/>
        <v>1.9981</v>
      </c>
      <c r="E144" s="62">
        <f t="shared" si="29"/>
        <v>-1.6960600005404558E-2</v>
      </c>
      <c r="F144" s="55">
        <f t="shared" si="21"/>
        <v>3.9924036099999998</v>
      </c>
      <c r="G144" s="55">
        <f t="shared" si="22"/>
        <v>7.9772216531409992</v>
      </c>
      <c r="H144" s="55">
        <f t="shared" si="23"/>
        <v>15.93928658514103</v>
      </c>
      <c r="I144" s="55">
        <f t="shared" si="24"/>
        <v>-3.3888974870798845E-2</v>
      </c>
      <c r="J144" s="55">
        <f t="shared" si="25"/>
        <v>-6.7713560689343172E-2</v>
      </c>
      <c r="K144" s="55">
        <f t="shared" ca="1" si="17"/>
        <v>-1.4026374795926149E-2</v>
      </c>
      <c r="L144" s="55">
        <f t="shared" ca="1" si="26"/>
        <v>8.6096775799386125E-6</v>
      </c>
      <c r="M144" s="55">
        <f t="shared" ca="1" si="18"/>
        <v>65126741.347298525</v>
      </c>
      <c r="N144" s="55">
        <f t="shared" ca="1" si="19"/>
        <v>92562652.104490384</v>
      </c>
      <c r="O144" s="55">
        <f t="shared" ca="1" si="20"/>
        <v>5665667.876096813</v>
      </c>
      <c r="P144" s="29">
        <f t="shared" ca="1" si="27"/>
        <v>-2.934225209478409E-3</v>
      </c>
      <c r="Q144" s="29"/>
      <c r="R144" s="29"/>
      <c r="S144" s="29"/>
      <c r="T144" s="29"/>
    </row>
    <row r="145" spans="1:20" x14ac:dyDescent="0.2">
      <c r="A145" s="63">
        <v>20018</v>
      </c>
      <c r="B145" s="63">
        <v>-1.5826800001377705E-2</v>
      </c>
      <c r="C145" s="29"/>
      <c r="D145" s="62">
        <f t="shared" si="29"/>
        <v>2.0017999999999998</v>
      </c>
      <c r="E145" s="62">
        <f t="shared" si="29"/>
        <v>-1.5826800001377705E-2</v>
      </c>
      <c r="F145" s="55">
        <f t="shared" si="21"/>
        <v>4.0072032399999991</v>
      </c>
      <c r="G145" s="55">
        <f t="shared" si="22"/>
        <v>8.0216194458319965</v>
      </c>
      <c r="H145" s="55">
        <f t="shared" si="23"/>
        <v>16.05767780666649</v>
      </c>
      <c r="I145" s="55">
        <f t="shared" si="24"/>
        <v>-3.1682088242757887E-2</v>
      </c>
      <c r="J145" s="55">
        <f t="shared" si="25"/>
        <v>-6.3421204244352727E-2</v>
      </c>
      <c r="K145" s="55">
        <f t="shared" ca="1" si="17"/>
        <v>-1.4127789331299212E-2</v>
      </c>
      <c r="L145" s="55">
        <f t="shared" ca="1" si="26"/>
        <v>2.8866372570405716E-6</v>
      </c>
      <c r="M145" s="55">
        <f t="shared" ca="1" si="18"/>
        <v>65059637.720300317</v>
      </c>
      <c r="N145" s="55">
        <f t="shared" ca="1" si="19"/>
        <v>92192466.018297896</v>
      </c>
      <c r="O145" s="55">
        <f t="shared" ca="1" si="20"/>
        <v>5624378.0502207372</v>
      </c>
      <c r="P145" s="29">
        <f t="shared" ca="1" si="27"/>
        <v>-1.6990106700784935E-3</v>
      </c>
      <c r="Q145" s="29"/>
      <c r="R145" s="29"/>
      <c r="S145" s="29"/>
      <c r="T145" s="29"/>
    </row>
    <row r="146" spans="1:20" x14ac:dyDescent="0.2">
      <c r="A146" s="63">
        <v>20087</v>
      </c>
      <c r="B146" s="63">
        <v>-1.4496200004941784E-2</v>
      </c>
      <c r="C146" s="29"/>
      <c r="D146" s="62">
        <f t="shared" si="29"/>
        <v>2.0087000000000002</v>
      </c>
      <c r="E146" s="62">
        <f t="shared" si="29"/>
        <v>-1.4496200004941784E-2</v>
      </c>
      <c r="F146" s="55">
        <f t="shared" si="21"/>
        <v>4.0348756900000007</v>
      </c>
      <c r="G146" s="55">
        <f t="shared" si="22"/>
        <v>8.1048547985030019</v>
      </c>
      <c r="H146" s="55">
        <f t="shared" si="23"/>
        <v>16.280221833752982</v>
      </c>
      <c r="I146" s="55">
        <f t="shared" si="24"/>
        <v>-2.9118516949926565E-2</v>
      </c>
      <c r="J146" s="55">
        <f t="shared" si="25"/>
        <v>-5.8490364997317495E-2</v>
      </c>
      <c r="K146" s="55">
        <f t="shared" ca="1" si="17"/>
        <v>-1.431760625139239E-2</v>
      </c>
      <c r="L146" s="55">
        <f t="shared" ca="1" si="26"/>
        <v>3.1895728806861757E-8</v>
      </c>
      <c r="M146" s="55">
        <f t="shared" ca="1" si="18"/>
        <v>64897666.13764739</v>
      </c>
      <c r="N146" s="55">
        <f t="shared" ca="1" si="19"/>
        <v>91453656.251902089</v>
      </c>
      <c r="O146" s="55">
        <f t="shared" ca="1" si="20"/>
        <v>5544473.9788599052</v>
      </c>
      <c r="P146" s="29">
        <f t="shared" ca="1" si="27"/>
        <v>-1.7859375354939422E-4</v>
      </c>
      <c r="Q146" s="29"/>
      <c r="R146" s="29"/>
      <c r="S146" s="29"/>
      <c r="T146" s="29"/>
    </row>
    <row r="147" spans="1:20" x14ac:dyDescent="0.2">
      <c r="A147" s="63">
        <v>20120</v>
      </c>
      <c r="B147" s="63">
        <v>-1.7512000005808659E-2</v>
      </c>
      <c r="C147" s="29"/>
      <c r="D147" s="62">
        <f t="shared" si="29"/>
        <v>2.012</v>
      </c>
      <c r="E147" s="62">
        <f t="shared" si="29"/>
        <v>-1.7512000005808659E-2</v>
      </c>
      <c r="F147" s="55">
        <f t="shared" si="21"/>
        <v>4.0481439999999997</v>
      </c>
      <c r="G147" s="55">
        <f t="shared" si="22"/>
        <v>8.1448657279999992</v>
      </c>
      <c r="H147" s="55">
        <f t="shared" si="23"/>
        <v>16.387469844736</v>
      </c>
      <c r="I147" s="55">
        <f t="shared" si="24"/>
        <v>-3.5234144011687021E-2</v>
      </c>
      <c r="J147" s="55">
        <f t="shared" si="25"/>
        <v>-7.0891097751514281E-2</v>
      </c>
      <c r="K147" s="55">
        <f t="shared" ca="1" si="17"/>
        <v>-1.4408706961853944E-2</v>
      </c>
      <c r="L147" s="55">
        <f t="shared" ca="1" si="26"/>
        <v>9.6304277166577197E-6</v>
      </c>
      <c r="M147" s="55">
        <f t="shared" ca="1" si="18"/>
        <v>64803293.216748729</v>
      </c>
      <c r="N147" s="55">
        <f t="shared" ca="1" si="19"/>
        <v>91078197.50611335</v>
      </c>
      <c r="O147" s="55">
        <f t="shared" ca="1" si="20"/>
        <v>5504944.4668493569</v>
      </c>
      <c r="P147" s="29">
        <f t="shared" ca="1" si="27"/>
        <v>-3.1032930439547149E-3</v>
      </c>
      <c r="Q147" s="29"/>
      <c r="R147" s="29"/>
      <c r="S147" s="29"/>
      <c r="T147" s="29"/>
    </row>
    <row r="148" spans="1:20" x14ac:dyDescent="0.2">
      <c r="A148" s="63">
        <v>20166</v>
      </c>
      <c r="B148" s="63">
        <v>-1.2291600003663916E-2</v>
      </c>
      <c r="C148" s="29"/>
      <c r="D148" s="62">
        <f t="shared" si="29"/>
        <v>2.0165999999999999</v>
      </c>
      <c r="E148" s="62">
        <f t="shared" si="29"/>
        <v>-1.2291600003663916E-2</v>
      </c>
      <c r="F148" s="55">
        <f t="shared" si="21"/>
        <v>4.0666755600000002</v>
      </c>
      <c r="G148" s="55">
        <f t="shared" si="22"/>
        <v>8.2008579342959997</v>
      </c>
      <c r="H148" s="55">
        <f t="shared" si="23"/>
        <v>16.537850110301314</v>
      </c>
      <c r="I148" s="55">
        <f t="shared" si="24"/>
        <v>-2.4787240567388652E-2</v>
      </c>
      <c r="J148" s="55">
        <f t="shared" si="25"/>
        <v>-4.9985949328195951E-2</v>
      </c>
      <c r="K148" s="55">
        <f t="shared" ca="1" si="17"/>
        <v>-1.4536039911402676E-2</v>
      </c>
      <c r="L148" s="55">
        <f t="shared" ca="1" si="26"/>
        <v>5.0375104994503739E-6</v>
      </c>
      <c r="M148" s="55">
        <f t="shared" ca="1" si="18"/>
        <v>64653547.227573089</v>
      </c>
      <c r="N148" s="55">
        <f t="shared" ca="1" si="19"/>
        <v>90531184.374784485</v>
      </c>
      <c r="O148" s="55">
        <f t="shared" ca="1" si="20"/>
        <v>5448449.741666846</v>
      </c>
      <c r="P148" s="29">
        <f t="shared" ca="1" si="27"/>
        <v>2.24443990773876E-3</v>
      </c>
      <c r="Q148" s="29"/>
      <c r="R148" s="29"/>
      <c r="S148" s="29"/>
      <c r="T148" s="29"/>
    </row>
    <row r="149" spans="1:20" x14ac:dyDescent="0.2">
      <c r="A149" s="63">
        <v>20175</v>
      </c>
      <c r="B149" s="63">
        <v>-1.2204999999084976E-2</v>
      </c>
      <c r="C149" s="29"/>
      <c r="D149" s="62">
        <f t="shared" si="29"/>
        <v>2.0175000000000001</v>
      </c>
      <c r="E149" s="62">
        <f t="shared" si="29"/>
        <v>-1.2204999999084976E-2</v>
      </c>
      <c r="F149" s="55">
        <f t="shared" si="21"/>
        <v>4.0703062500000007</v>
      </c>
      <c r="G149" s="55">
        <f t="shared" si="22"/>
        <v>8.2118428593750021</v>
      </c>
      <c r="H149" s="55">
        <f t="shared" si="23"/>
        <v>16.567392968789068</v>
      </c>
      <c r="I149" s="55">
        <f t="shared" si="24"/>
        <v>-2.4623587498153941E-2</v>
      </c>
      <c r="J149" s="55">
        <f t="shared" si="25"/>
        <v>-4.9678087777525574E-2</v>
      </c>
      <c r="K149" s="55">
        <f t="shared" ref="K149:K212" ca="1" si="30">+E$4+E$5*D149+E$6*D149^2</f>
        <v>-1.4560999748204358E-2</v>
      </c>
      <c r="L149" s="55">
        <f t="shared" ca="1" si="26"/>
        <v>5.550734817850591E-6</v>
      </c>
      <c r="M149" s="55">
        <f t="shared" ref="M149:M212" ca="1" si="31">(M$1-M$2*D149+M$3*F149)^2</f>
        <v>64621775.996541008</v>
      </c>
      <c r="N149" s="55">
        <f t="shared" ref="N149:N212" ca="1" si="32">(-M$2+M$4*D149-M$5*F149)^2</f>
        <v>90420958.570706531</v>
      </c>
      <c r="O149" s="55">
        <f t="shared" ref="O149:O212" ca="1" si="33">+(M$3-D149*M$5+F149*M$6)^2</f>
        <v>5437208.8681676714</v>
      </c>
      <c r="P149" s="29">
        <f t="shared" ca="1" si="27"/>
        <v>2.3559997491193821E-3</v>
      </c>
      <c r="Q149" s="29"/>
      <c r="R149" s="29"/>
      <c r="S149" s="29"/>
      <c r="T149" s="29"/>
    </row>
    <row r="150" spans="1:20" x14ac:dyDescent="0.2">
      <c r="A150" s="63">
        <v>20610</v>
      </c>
      <c r="B150" s="63">
        <v>-1.768600000650622E-2</v>
      </c>
      <c r="C150" s="29"/>
      <c r="D150" s="62">
        <f t="shared" si="29"/>
        <v>2.0609999999999999</v>
      </c>
      <c r="E150" s="62">
        <f t="shared" si="29"/>
        <v>-1.768600000650622E-2</v>
      </c>
      <c r="F150" s="55">
        <f t="shared" ref="F150:F213" si="34">D150*D150</f>
        <v>4.2477209999999994</v>
      </c>
      <c r="G150" s="55">
        <f t="shared" ref="G150:G213" si="35">D150*F150</f>
        <v>8.754552980999998</v>
      </c>
      <c r="H150" s="55">
        <f t="shared" ref="H150:H213" si="36">F150*F150</f>
        <v>18.043133693840996</v>
      </c>
      <c r="I150" s="55">
        <f t="shared" ref="I150:I213" si="37">E150*D150</f>
        <v>-3.6450846013409317E-2</v>
      </c>
      <c r="J150" s="55">
        <f t="shared" ref="J150:J213" si="38">I150*D150</f>
        <v>-7.5125193633636594E-2</v>
      </c>
      <c r="K150" s="55">
        <f t="shared" ca="1" si="30"/>
        <v>-1.5785679062380632E-2</v>
      </c>
      <c r="L150" s="55">
        <f t="shared" ref="L150:L213" ca="1" si="39">+(K150-E150)^2</f>
        <v>3.6112196906823633E-6</v>
      </c>
      <c r="M150" s="55">
        <f t="shared" ca="1" si="31"/>
        <v>62137839.191810936</v>
      </c>
      <c r="N150" s="55">
        <f t="shared" ca="1" si="32"/>
        <v>83892932.994281888</v>
      </c>
      <c r="O150" s="55">
        <f t="shared" ca="1" si="33"/>
        <v>4825922.1905759741</v>
      </c>
      <c r="P150" s="29">
        <f t="shared" ref="P150:P213" ca="1" si="40">+E150-K150</f>
        <v>-1.9003209441255872E-3</v>
      </c>
      <c r="Q150" s="29"/>
      <c r="R150" s="29"/>
      <c r="S150" s="29"/>
      <c r="T150" s="29"/>
    </row>
    <row r="151" spans="1:20" x14ac:dyDescent="0.2">
      <c r="A151" s="63">
        <v>20917</v>
      </c>
      <c r="B151" s="63">
        <v>-1.5954200003761798E-2</v>
      </c>
      <c r="C151" s="29"/>
      <c r="D151" s="62">
        <f t="shared" si="29"/>
        <v>2.0916999999999999</v>
      </c>
      <c r="E151" s="62">
        <f t="shared" si="29"/>
        <v>-1.5954200003761798E-2</v>
      </c>
      <c r="F151" s="55">
        <f t="shared" si="34"/>
        <v>4.3752088899999997</v>
      </c>
      <c r="G151" s="55">
        <f t="shared" si="35"/>
        <v>9.1516244352129981</v>
      </c>
      <c r="H151" s="55">
        <f t="shared" si="36"/>
        <v>19.142452831135028</v>
      </c>
      <c r="I151" s="55">
        <f t="shared" si="37"/>
        <v>-3.3371400147868553E-2</v>
      </c>
      <c r="J151" s="55">
        <f t="shared" si="38"/>
        <v>-6.9802957689296646E-2</v>
      </c>
      <c r="K151" s="55">
        <f t="shared" ca="1" si="30"/>
        <v>-1.6671561338816549E-2</v>
      </c>
      <c r="L151" s="55">
        <f t="shared" ca="1" si="39"/>
        <v>5.1460728503153469E-7</v>
      </c>
      <c r="M151" s="55">
        <f t="shared" ca="1" si="31"/>
        <v>59309776.264596008</v>
      </c>
      <c r="N151" s="55">
        <f t="shared" ca="1" si="32"/>
        <v>77975757.406001031</v>
      </c>
      <c r="O151" s="55">
        <f t="shared" ca="1" si="33"/>
        <v>4324997.2275662562</v>
      </c>
      <c r="P151" s="29">
        <f t="shared" ca="1" si="40"/>
        <v>7.17361335054751E-4</v>
      </c>
      <c r="Q151" s="29"/>
      <c r="R151" s="29"/>
      <c r="S151" s="29"/>
      <c r="T151" s="29"/>
    </row>
    <row r="152" spans="1:20" x14ac:dyDescent="0.2">
      <c r="A152" s="63">
        <v>21457</v>
      </c>
      <c r="B152" s="63">
        <v>-1.9758200003707316E-2</v>
      </c>
      <c r="C152" s="29"/>
      <c r="D152" s="62">
        <f t="shared" si="29"/>
        <v>2.1457000000000002</v>
      </c>
      <c r="E152" s="62">
        <f t="shared" si="29"/>
        <v>-1.9758200003707316E-2</v>
      </c>
      <c r="F152" s="55">
        <f t="shared" si="34"/>
        <v>4.604028490000001</v>
      </c>
      <c r="G152" s="55">
        <f t="shared" si="35"/>
        <v>9.8788639309930026</v>
      </c>
      <c r="H152" s="55">
        <f t="shared" si="36"/>
        <v>21.197078336731689</v>
      </c>
      <c r="I152" s="55">
        <f t="shared" si="37"/>
        <v>-4.2395169747954792E-2</v>
      </c>
      <c r="J152" s="55">
        <f t="shared" si="38"/>
        <v>-9.0967315728186601E-2</v>
      </c>
      <c r="K152" s="55">
        <f t="shared" ca="1" si="30"/>
        <v>-1.8273097162554645E-2</v>
      </c>
      <c r="L152" s="55">
        <f t="shared" ca="1" si="39"/>
        <v>2.2055304487997336E-6</v>
      </c>
      <c r="M152" s="55">
        <f t="shared" ca="1" si="31"/>
        <v>52400037.541912541</v>
      </c>
      <c r="N152" s="55">
        <f t="shared" ca="1" si="32"/>
        <v>65398328.291431986</v>
      </c>
      <c r="O152" s="55">
        <f t="shared" ca="1" si="33"/>
        <v>3347849.9780935673</v>
      </c>
      <c r="P152" s="29">
        <f t="shared" ca="1" si="40"/>
        <v>-1.4851028411526704E-3</v>
      </c>
      <c r="Q152" s="29"/>
      <c r="R152" s="29"/>
      <c r="S152" s="29"/>
      <c r="T152" s="29"/>
    </row>
    <row r="153" spans="1:20" x14ac:dyDescent="0.2">
      <c r="A153" s="63">
        <v>21462</v>
      </c>
      <c r="B153" s="63">
        <v>-1.9821199995931238E-2</v>
      </c>
      <c r="C153" s="29"/>
      <c r="D153" s="62">
        <f t="shared" si="29"/>
        <v>2.1461999999999999</v>
      </c>
      <c r="E153" s="62">
        <f t="shared" si="29"/>
        <v>-1.9821199995931238E-2</v>
      </c>
      <c r="F153" s="55">
        <f t="shared" si="34"/>
        <v>4.6061744399999993</v>
      </c>
      <c r="G153" s="55">
        <f t="shared" si="35"/>
        <v>9.8857715831279975</v>
      </c>
      <c r="H153" s="55">
        <f t="shared" si="36"/>
        <v>21.216842971709308</v>
      </c>
      <c r="I153" s="55">
        <f t="shared" si="37"/>
        <v>-4.2540259431267623E-2</v>
      </c>
      <c r="J153" s="55">
        <f t="shared" si="38"/>
        <v>-9.1299904791386569E-2</v>
      </c>
      <c r="K153" s="55">
        <f t="shared" ca="1" si="30"/>
        <v>-1.8288184210933152E-2</v>
      </c>
      <c r="L153" s="55">
        <f t="shared" ca="1" si="39"/>
        <v>2.350137397053298E-6</v>
      </c>
      <c r="M153" s="55">
        <f t="shared" ca="1" si="31"/>
        <v>52325705.432977721</v>
      </c>
      <c r="N153" s="55">
        <f t="shared" ca="1" si="32"/>
        <v>65271159.690328985</v>
      </c>
      <c r="O153" s="55">
        <f t="shared" ca="1" si="33"/>
        <v>3338430.0100740758</v>
      </c>
      <c r="P153" s="29">
        <f t="shared" ca="1" si="40"/>
        <v>-1.5330157849980861E-3</v>
      </c>
      <c r="Q153" s="29"/>
      <c r="R153" s="29"/>
      <c r="S153" s="29"/>
      <c r="T153" s="29"/>
    </row>
    <row r="154" spans="1:20" x14ac:dyDescent="0.2">
      <c r="A154" s="63">
        <v>21536</v>
      </c>
      <c r="B154" s="63">
        <v>-2.0553600006678607E-2</v>
      </c>
      <c r="C154" s="29"/>
      <c r="D154" s="62">
        <f t="shared" si="29"/>
        <v>2.1536</v>
      </c>
      <c r="E154" s="62">
        <f t="shared" si="29"/>
        <v>-2.0553600006678607E-2</v>
      </c>
      <c r="F154" s="55">
        <f t="shared" si="34"/>
        <v>4.6379929600000001</v>
      </c>
      <c r="G154" s="55">
        <f t="shared" si="35"/>
        <v>9.9883816386559996</v>
      </c>
      <c r="H154" s="55">
        <f t="shared" si="36"/>
        <v>21.510978697009563</v>
      </c>
      <c r="I154" s="55">
        <f t="shared" si="37"/>
        <v>-4.4264232974383047E-2</v>
      </c>
      <c r="J154" s="55">
        <f t="shared" si="38"/>
        <v>-9.5327452133631335E-2</v>
      </c>
      <c r="K154" s="55">
        <f t="shared" ca="1" si="30"/>
        <v>-1.8512026047611745E-2</v>
      </c>
      <c r="L154" s="55">
        <f t="shared" ca="1" si="39"/>
        <v>4.1680242303399412E-6</v>
      </c>
      <c r="M154" s="55">
        <f t="shared" ca="1" si="31"/>
        <v>51205543.260284394</v>
      </c>
      <c r="N154" s="55">
        <f t="shared" ca="1" si="32"/>
        <v>63369972.180879608</v>
      </c>
      <c r="O154" s="55">
        <f t="shared" ca="1" si="33"/>
        <v>3198558.2092102664</v>
      </c>
      <c r="P154" s="29">
        <f t="shared" ca="1" si="40"/>
        <v>-2.041573959066862E-3</v>
      </c>
      <c r="Q154" s="29"/>
      <c r="R154" s="29"/>
      <c r="S154" s="29"/>
      <c r="T154" s="29"/>
    </row>
    <row r="155" spans="1:20" x14ac:dyDescent="0.2">
      <c r="A155" s="63">
        <v>21550</v>
      </c>
      <c r="B155" s="63">
        <v>-2.0530000001599547E-2</v>
      </c>
      <c r="C155" s="29"/>
      <c r="D155" s="62">
        <f t="shared" si="29"/>
        <v>2.1549999999999998</v>
      </c>
      <c r="E155" s="62">
        <f t="shared" si="29"/>
        <v>-2.0530000001599547E-2</v>
      </c>
      <c r="F155" s="55">
        <f t="shared" si="34"/>
        <v>4.6440249999999992</v>
      </c>
      <c r="G155" s="55">
        <f t="shared" si="35"/>
        <v>10.007873874999998</v>
      </c>
      <c r="H155" s="55">
        <f t="shared" si="36"/>
        <v>21.566968200624991</v>
      </c>
      <c r="I155" s="55">
        <f t="shared" si="37"/>
        <v>-4.4242150003447021E-2</v>
      </c>
      <c r="J155" s="55">
        <f t="shared" si="38"/>
        <v>-9.5341833257428316E-2</v>
      </c>
      <c r="K155" s="55">
        <f t="shared" ca="1" si="30"/>
        <v>-1.8554491153468716E-2</v>
      </c>
      <c r="L155" s="55">
        <f t="shared" ca="1" si="39"/>
        <v>3.9026352090432002E-6</v>
      </c>
      <c r="M155" s="55">
        <f t="shared" ca="1" si="31"/>
        <v>50989471.567998089</v>
      </c>
      <c r="N155" s="55">
        <f t="shared" ca="1" si="32"/>
        <v>63006396.992266648</v>
      </c>
      <c r="O155" s="55">
        <f t="shared" ca="1" si="33"/>
        <v>3172011.3315555644</v>
      </c>
      <c r="P155" s="29">
        <f t="shared" ca="1" si="40"/>
        <v>-1.9755088481308303E-3</v>
      </c>
      <c r="Q155" s="29"/>
      <c r="R155" s="29"/>
      <c r="S155" s="29"/>
      <c r="T155" s="29"/>
    </row>
    <row r="156" spans="1:20" x14ac:dyDescent="0.2">
      <c r="A156" s="63">
        <v>21559</v>
      </c>
      <c r="B156" s="63">
        <v>-2.244339999742806E-2</v>
      </c>
      <c r="C156" s="29"/>
      <c r="D156" s="62">
        <f t="shared" si="29"/>
        <v>2.1558999999999999</v>
      </c>
      <c r="E156" s="62">
        <f t="shared" si="29"/>
        <v>-2.244339999742806E-2</v>
      </c>
      <c r="F156" s="55">
        <f t="shared" si="34"/>
        <v>4.64790481</v>
      </c>
      <c r="G156" s="55">
        <f t="shared" si="35"/>
        <v>10.020417979878999</v>
      </c>
      <c r="H156" s="55">
        <f t="shared" si="36"/>
        <v>21.603019122821134</v>
      </c>
      <c r="I156" s="55">
        <f t="shared" si="37"/>
        <v>-4.8385726054455153E-2</v>
      </c>
      <c r="J156" s="55">
        <f t="shared" si="38"/>
        <v>-0.10431478680079986</v>
      </c>
      <c r="K156" s="55">
        <f t="shared" ca="1" si="30"/>
        <v>-1.8581809749608689E-2</v>
      </c>
      <c r="L156" s="55">
        <f t="shared" ca="1" si="39"/>
        <v>1.4911879242053669E-5</v>
      </c>
      <c r="M156" s="55">
        <f t="shared" ca="1" si="31"/>
        <v>50849884.658469751</v>
      </c>
      <c r="N156" s="55">
        <f t="shared" ca="1" si="32"/>
        <v>62772039.792231858</v>
      </c>
      <c r="O156" s="55">
        <f t="shared" ca="1" si="33"/>
        <v>3154933.2957969611</v>
      </c>
      <c r="P156" s="29">
        <f t="shared" ca="1" si="40"/>
        <v>-3.8615902478193707E-3</v>
      </c>
      <c r="Q156" s="29"/>
      <c r="R156" s="29"/>
      <c r="S156" s="29"/>
      <c r="T156" s="29"/>
    </row>
    <row r="157" spans="1:20" x14ac:dyDescent="0.2">
      <c r="A157" s="63">
        <v>21909</v>
      </c>
      <c r="B157" s="63">
        <v>-2.0853399997577071E-2</v>
      </c>
      <c r="C157" s="29"/>
      <c r="D157" s="62">
        <f t="shared" si="29"/>
        <v>2.1909000000000001</v>
      </c>
      <c r="E157" s="62">
        <f t="shared" si="29"/>
        <v>-2.0853399997577071E-2</v>
      </c>
      <c r="F157" s="55">
        <f t="shared" si="34"/>
        <v>4.8000428099999999</v>
      </c>
      <c r="G157" s="55">
        <f t="shared" si="35"/>
        <v>10.516413792429001</v>
      </c>
      <c r="H157" s="55">
        <f t="shared" si="36"/>
        <v>23.040410977832696</v>
      </c>
      <c r="I157" s="55">
        <f t="shared" si="37"/>
        <v>-4.568771405469161E-2</v>
      </c>
      <c r="J157" s="55">
        <f t="shared" si="38"/>
        <v>-0.10009721272242385</v>
      </c>
      <c r="K157" s="55">
        <f t="shared" ca="1" si="30"/>
        <v>-1.9656096601377137E-2</v>
      </c>
      <c r="L157" s="55">
        <f t="shared" ca="1" si="39"/>
        <v>1.4335354225518967E-6</v>
      </c>
      <c r="M157" s="55">
        <f t="shared" ca="1" si="31"/>
        <v>45039968.678332686</v>
      </c>
      <c r="N157" s="55">
        <f t="shared" ca="1" si="32"/>
        <v>53333090.965532757</v>
      </c>
      <c r="O157" s="55">
        <f t="shared" ca="1" si="33"/>
        <v>2488336.4728247416</v>
      </c>
      <c r="P157" s="29">
        <f t="shared" ca="1" si="40"/>
        <v>-1.1973033961999342E-3</v>
      </c>
      <c r="Q157" s="29"/>
      <c r="R157" s="29"/>
      <c r="S157" s="29"/>
      <c r="T157" s="29"/>
    </row>
    <row r="158" spans="1:20" x14ac:dyDescent="0.2">
      <c r="A158" s="63">
        <v>21909</v>
      </c>
      <c r="B158" s="63">
        <v>-2.0853399997577071E-2</v>
      </c>
      <c r="C158" s="29"/>
      <c r="D158" s="62">
        <f t="shared" si="29"/>
        <v>2.1909000000000001</v>
      </c>
      <c r="E158" s="62">
        <f t="shared" si="29"/>
        <v>-2.0853399997577071E-2</v>
      </c>
      <c r="F158" s="55">
        <f t="shared" si="34"/>
        <v>4.8000428099999999</v>
      </c>
      <c r="G158" s="55">
        <f t="shared" si="35"/>
        <v>10.516413792429001</v>
      </c>
      <c r="H158" s="55">
        <f t="shared" si="36"/>
        <v>23.040410977832696</v>
      </c>
      <c r="I158" s="55">
        <f t="shared" si="37"/>
        <v>-4.568771405469161E-2</v>
      </c>
      <c r="J158" s="55">
        <f t="shared" si="38"/>
        <v>-0.10009721272242385</v>
      </c>
      <c r="K158" s="55">
        <f t="shared" ca="1" si="30"/>
        <v>-1.9656096601377137E-2</v>
      </c>
      <c r="L158" s="55">
        <f t="shared" ca="1" si="39"/>
        <v>1.4335354225518967E-6</v>
      </c>
      <c r="M158" s="55">
        <f t="shared" ca="1" si="31"/>
        <v>45039968.678332686</v>
      </c>
      <c r="N158" s="55">
        <f t="shared" ca="1" si="32"/>
        <v>53333090.965532757</v>
      </c>
      <c r="O158" s="55">
        <f t="shared" ca="1" si="33"/>
        <v>2488336.4728247416</v>
      </c>
      <c r="P158" s="29">
        <f t="shared" ca="1" si="40"/>
        <v>-1.1973033961999342E-3</v>
      </c>
      <c r="Q158" s="29"/>
      <c r="R158" s="29"/>
      <c r="S158" s="29"/>
      <c r="T158" s="29"/>
    </row>
    <row r="159" spans="1:20" x14ac:dyDescent="0.2">
      <c r="A159" s="63">
        <v>21932</v>
      </c>
      <c r="B159" s="63">
        <v>-2.4743200003285892E-2</v>
      </c>
      <c r="C159" s="29"/>
      <c r="D159" s="62">
        <f t="shared" si="29"/>
        <v>2.1932</v>
      </c>
      <c r="E159" s="62">
        <f t="shared" si="29"/>
        <v>-2.4743200003285892E-2</v>
      </c>
      <c r="F159" s="55">
        <f t="shared" si="34"/>
        <v>4.8101262399999998</v>
      </c>
      <c r="G159" s="55">
        <f t="shared" si="35"/>
        <v>10.549568869568001</v>
      </c>
      <c r="H159" s="55">
        <f t="shared" si="36"/>
        <v>23.137314444736536</v>
      </c>
      <c r="I159" s="55">
        <f t="shared" si="37"/>
        <v>-5.4266786247206621E-2</v>
      </c>
      <c r="J159" s="55">
        <f t="shared" si="38"/>
        <v>-0.11901791559737357</v>
      </c>
      <c r="K159" s="55">
        <f t="shared" ca="1" si="30"/>
        <v>-1.9727504885612614E-2</v>
      </c>
      <c r="L159" s="55">
        <f t="shared" ca="1" si="39"/>
        <v>2.5157197513451558E-5</v>
      </c>
      <c r="M159" s="55">
        <f t="shared" ca="1" si="31"/>
        <v>44634591.133252017</v>
      </c>
      <c r="N159" s="55">
        <f t="shared" ca="1" si="32"/>
        <v>52694814.912739635</v>
      </c>
      <c r="O159" s="55">
        <f t="shared" ca="1" si="33"/>
        <v>2444721.9929055395</v>
      </c>
      <c r="P159" s="29">
        <f t="shared" ca="1" si="40"/>
        <v>-5.0156951176732779E-3</v>
      </c>
      <c r="Q159" s="29"/>
      <c r="R159" s="29"/>
      <c r="S159" s="29"/>
      <c r="T159" s="29"/>
    </row>
    <row r="160" spans="1:20" x14ac:dyDescent="0.2">
      <c r="A160" s="63">
        <v>21965</v>
      </c>
      <c r="B160" s="63">
        <v>-1.9759000002522953E-2</v>
      </c>
      <c r="C160" s="29"/>
      <c r="D160" s="62">
        <f t="shared" si="29"/>
        <v>2.1964999999999999</v>
      </c>
      <c r="E160" s="62">
        <f t="shared" si="29"/>
        <v>-1.9759000002522953E-2</v>
      </c>
      <c r="F160" s="55">
        <f t="shared" si="34"/>
        <v>4.8246122499999995</v>
      </c>
      <c r="G160" s="55">
        <f t="shared" si="35"/>
        <v>10.597260807124998</v>
      </c>
      <c r="H160" s="55">
        <f t="shared" si="36"/>
        <v>23.276883362850057</v>
      </c>
      <c r="I160" s="55">
        <f t="shared" si="37"/>
        <v>-4.3400643505541667E-2</v>
      </c>
      <c r="J160" s="55">
        <f t="shared" si="38"/>
        <v>-9.5329513459922272E-2</v>
      </c>
      <c r="K160" s="55">
        <f t="shared" ca="1" si="30"/>
        <v>-1.9830135225354182E-2</v>
      </c>
      <c r="L160" s="55">
        <f t="shared" ca="1" si="39"/>
        <v>5.0602199272486191E-9</v>
      </c>
      <c r="M160" s="55">
        <f t="shared" ca="1" si="31"/>
        <v>44048477.839986511</v>
      </c>
      <c r="N160" s="55">
        <f t="shared" ca="1" si="32"/>
        <v>51776149.801962472</v>
      </c>
      <c r="O160" s="55">
        <f t="shared" ca="1" si="33"/>
        <v>2382270.5074986345</v>
      </c>
      <c r="P160" s="29">
        <f t="shared" ca="1" si="40"/>
        <v>7.1135222831229111E-5</v>
      </c>
      <c r="Q160" s="29"/>
      <c r="R160" s="29"/>
      <c r="S160" s="29"/>
      <c r="T160" s="29"/>
    </row>
    <row r="161" spans="1:20" x14ac:dyDescent="0.2">
      <c r="A161">
        <v>21988</v>
      </c>
      <c r="B161">
        <v>-2.4648800004797522E-2</v>
      </c>
      <c r="C161" s="29"/>
      <c r="D161" s="62">
        <f t="shared" si="29"/>
        <v>2.1987999999999999</v>
      </c>
      <c r="E161" s="62">
        <f t="shared" si="29"/>
        <v>-2.4648800004797522E-2</v>
      </c>
      <c r="F161" s="55">
        <f t="shared" si="34"/>
        <v>4.8347214399999991</v>
      </c>
      <c r="G161" s="55">
        <f t="shared" si="35"/>
        <v>10.630585502271998</v>
      </c>
      <c r="H161" s="55">
        <f t="shared" si="36"/>
        <v>23.374531402395665</v>
      </c>
      <c r="I161" s="55">
        <f t="shared" si="37"/>
        <v>-5.4197781450548786E-2</v>
      </c>
      <c r="J161" s="55">
        <f t="shared" si="38"/>
        <v>-0.11917008185346667</v>
      </c>
      <c r="K161" s="55">
        <f t="shared" ca="1" si="30"/>
        <v>-1.990178741469786E-2</v>
      </c>
      <c r="L161" s="55">
        <f t="shared" ca="1" si="39"/>
        <v>2.2534128530564702E-5</v>
      </c>
      <c r="M161" s="55">
        <f t="shared" ca="1" si="31"/>
        <v>43636934.004725143</v>
      </c>
      <c r="N161" s="55">
        <f t="shared" ca="1" si="32"/>
        <v>51134003.676954404</v>
      </c>
      <c r="O161" s="55">
        <f t="shared" ca="1" si="33"/>
        <v>2338843.3025544262</v>
      </c>
      <c r="P161" s="29">
        <f t="shared" ca="1" si="40"/>
        <v>-4.7470125900996619E-3</v>
      </c>
      <c r="Q161" s="29"/>
      <c r="R161" s="29"/>
      <c r="S161" s="29"/>
      <c r="T161" s="29"/>
    </row>
    <row r="162" spans="1:20" x14ac:dyDescent="0.2">
      <c r="A162">
        <v>22380</v>
      </c>
      <c r="B162">
        <v>-2.3988000000827014E-2</v>
      </c>
      <c r="C162" s="29"/>
      <c r="D162" s="62">
        <f t="shared" si="29"/>
        <v>2.238</v>
      </c>
      <c r="E162" s="62">
        <f t="shared" si="29"/>
        <v>-2.3988000000827014E-2</v>
      </c>
      <c r="F162" s="55">
        <f t="shared" si="34"/>
        <v>5.0086440000000003</v>
      </c>
      <c r="G162" s="55">
        <f t="shared" si="35"/>
        <v>11.209345272</v>
      </c>
      <c r="H162" s="55">
        <f t="shared" si="36"/>
        <v>25.086514718736002</v>
      </c>
      <c r="I162" s="55">
        <f t="shared" si="37"/>
        <v>-5.3685144001850857E-2</v>
      </c>
      <c r="J162" s="55">
        <f t="shared" si="38"/>
        <v>-0.12014735227614222</v>
      </c>
      <c r="K162" s="55">
        <f t="shared" ca="1" si="30"/>
        <v>-2.1138393083931777E-2</v>
      </c>
      <c r="L162" s="55">
        <f t="shared" ca="1" si="39"/>
        <v>8.1202595808171838E-6</v>
      </c>
      <c r="M162" s="55">
        <f t="shared" ca="1" si="31"/>
        <v>36303022.32196942</v>
      </c>
      <c r="N162" s="55">
        <f t="shared" ca="1" si="32"/>
        <v>40059797.379362389</v>
      </c>
      <c r="O162" s="55">
        <f t="shared" ca="1" si="33"/>
        <v>1620111.5710312563</v>
      </c>
      <c r="P162" s="29">
        <f t="shared" ca="1" si="40"/>
        <v>-2.8496069168952379E-3</v>
      </c>
      <c r="Q162" s="29"/>
      <c r="R162" s="29"/>
      <c r="S162" s="29"/>
      <c r="T162" s="29"/>
    </row>
    <row r="163" spans="1:20" x14ac:dyDescent="0.2">
      <c r="A163">
        <v>22426</v>
      </c>
      <c r="B163">
        <v>-2.3767600003338885E-2</v>
      </c>
      <c r="C163" s="29"/>
      <c r="D163" s="62">
        <f t="shared" si="29"/>
        <v>2.2425999999999999</v>
      </c>
      <c r="E163" s="62">
        <f t="shared" si="29"/>
        <v>-2.3767600003338885E-2</v>
      </c>
      <c r="F163" s="55">
        <f t="shared" si="34"/>
        <v>5.0292547599999997</v>
      </c>
      <c r="G163" s="55">
        <f t="shared" si="35"/>
        <v>11.278606724775999</v>
      </c>
      <c r="H163" s="55">
        <f t="shared" si="36"/>
        <v>25.293403440982654</v>
      </c>
      <c r="I163" s="55">
        <f t="shared" si="37"/>
        <v>-5.3301219767487779E-2</v>
      </c>
      <c r="J163" s="55">
        <f t="shared" si="38"/>
        <v>-0.11953331545056808</v>
      </c>
      <c r="K163" s="55">
        <f t="shared" ca="1" si="30"/>
        <v>-2.128541266007079E-2</v>
      </c>
      <c r="L163" s="55">
        <f t="shared" ca="1" si="39"/>
        <v>6.1612540070803228E-6</v>
      </c>
      <c r="M163" s="55">
        <f t="shared" ca="1" si="31"/>
        <v>35411447.586986758</v>
      </c>
      <c r="N163" s="55">
        <f t="shared" ca="1" si="32"/>
        <v>38758261.401122198</v>
      </c>
      <c r="O163" s="55">
        <f t="shared" ca="1" si="33"/>
        <v>1539592.3119676053</v>
      </c>
      <c r="P163" s="29">
        <f t="shared" ca="1" si="40"/>
        <v>-2.4821873432680948E-3</v>
      </c>
      <c r="Q163" s="29"/>
      <c r="R163" s="29"/>
      <c r="S163" s="29"/>
      <c r="T163" s="29"/>
    </row>
    <row r="164" spans="1:20" x14ac:dyDescent="0.2">
      <c r="A164">
        <v>22463</v>
      </c>
      <c r="B164">
        <v>-2.6633800000126939E-2</v>
      </c>
      <c r="D164" s="62">
        <f t="shared" si="29"/>
        <v>2.2463000000000002</v>
      </c>
      <c r="E164" s="62">
        <f t="shared" si="29"/>
        <v>-2.6633800000126939E-2</v>
      </c>
      <c r="F164" s="55">
        <f t="shared" si="34"/>
        <v>5.0458636900000009</v>
      </c>
      <c r="G164" s="55">
        <f t="shared" si="35"/>
        <v>11.334523606847004</v>
      </c>
      <c r="H164" s="55">
        <f t="shared" si="36"/>
        <v>25.460740378060425</v>
      </c>
      <c r="I164" s="55">
        <f t="shared" si="37"/>
        <v>-5.9827504940285152E-2</v>
      </c>
      <c r="J164" s="55">
        <f t="shared" si="38"/>
        <v>-0.13439052434736254</v>
      </c>
      <c r="K164" s="55">
        <f t="shared" ca="1" si="30"/>
        <v>-2.1403958310050351E-2</v>
      </c>
      <c r="L164" s="55">
        <f t="shared" ca="1" si="39"/>
        <v>2.7351244103263149E-5</v>
      </c>
      <c r="M164" s="55">
        <f t="shared" ca="1" si="31"/>
        <v>34691020.445066452</v>
      </c>
      <c r="N164" s="55">
        <f t="shared" ca="1" si="32"/>
        <v>37713370.385835156</v>
      </c>
      <c r="O164" s="55">
        <f t="shared" ca="1" si="33"/>
        <v>1475599.6179782776</v>
      </c>
      <c r="P164" s="29">
        <f t="shared" ca="1" si="40"/>
        <v>-5.2298416900765886E-3</v>
      </c>
    </row>
    <row r="165" spans="1:20" x14ac:dyDescent="0.2">
      <c r="A165">
        <v>22725</v>
      </c>
      <c r="B165">
        <v>-2.3335000005317852E-2</v>
      </c>
      <c r="D165" s="62">
        <f t="shared" si="29"/>
        <v>2.2725</v>
      </c>
      <c r="E165" s="62">
        <f t="shared" si="29"/>
        <v>-2.3335000005317852E-2</v>
      </c>
      <c r="F165" s="55">
        <f t="shared" si="34"/>
        <v>5.1642562500000002</v>
      </c>
      <c r="G165" s="55">
        <f t="shared" si="35"/>
        <v>11.735772328125</v>
      </c>
      <c r="H165" s="55">
        <f t="shared" si="36"/>
        <v>26.669542615664064</v>
      </c>
      <c r="I165" s="55">
        <f t="shared" si="37"/>
        <v>-5.302878751208482E-2</v>
      </c>
      <c r="J165" s="55">
        <f t="shared" si="38"/>
        <v>-0.12050791962121275</v>
      </c>
      <c r="K165" s="55">
        <f t="shared" ca="1" si="30"/>
        <v>-2.2250806997923252E-2</v>
      </c>
      <c r="L165" s="55">
        <f t="shared" ca="1" si="39"/>
        <v>1.1754744772833461E-6</v>
      </c>
      <c r="M165" s="55">
        <f t="shared" ca="1" si="31"/>
        <v>29534089.739835925</v>
      </c>
      <c r="N165" s="55">
        <f t="shared" ca="1" si="32"/>
        <v>30410607.134488788</v>
      </c>
      <c r="O165" s="55">
        <f t="shared" ca="1" si="33"/>
        <v>1045884.5181218361</v>
      </c>
      <c r="P165" s="29">
        <f t="shared" ca="1" si="40"/>
        <v>-1.0841930073945995E-3</v>
      </c>
    </row>
    <row r="166" spans="1:20" x14ac:dyDescent="0.2">
      <c r="A166">
        <v>22818</v>
      </c>
      <c r="B166">
        <v>-3.0106799997156486E-2</v>
      </c>
      <c r="D166" s="62">
        <f t="shared" si="29"/>
        <v>2.2818000000000001</v>
      </c>
      <c r="E166" s="62">
        <f t="shared" si="29"/>
        <v>-3.0106799997156486E-2</v>
      </c>
      <c r="F166" s="55">
        <f t="shared" si="34"/>
        <v>5.20661124</v>
      </c>
      <c r="G166" s="55">
        <f t="shared" si="35"/>
        <v>11.880445527432</v>
      </c>
      <c r="H166" s="55">
        <f t="shared" si="36"/>
        <v>27.108800604494338</v>
      </c>
      <c r="I166" s="55">
        <f t="shared" si="37"/>
        <v>-6.8697696233511671E-2</v>
      </c>
      <c r="J166" s="55">
        <f t="shared" si="38"/>
        <v>-0.15675440326562692</v>
      </c>
      <c r="K166" s="55">
        <f t="shared" ca="1" si="30"/>
        <v>-2.2554531940684519E-2</v>
      </c>
      <c r="L166" s="55">
        <f t="shared" ca="1" si="39"/>
        <v>5.7036752796806859E-5</v>
      </c>
      <c r="M166" s="55">
        <f t="shared" ca="1" si="31"/>
        <v>27694340.300029535</v>
      </c>
      <c r="N166" s="55">
        <f t="shared" ca="1" si="32"/>
        <v>27881356.939573329</v>
      </c>
      <c r="O166" s="55">
        <f t="shared" ca="1" si="33"/>
        <v>905051.63288375502</v>
      </c>
      <c r="P166" s="29">
        <f t="shared" ca="1" si="40"/>
        <v>-7.5522680564719669E-3</v>
      </c>
    </row>
    <row r="167" spans="1:20" x14ac:dyDescent="0.2">
      <c r="A167">
        <v>22841</v>
      </c>
      <c r="B167">
        <v>-2.6996599997801241E-2</v>
      </c>
      <c r="D167" s="62">
        <f t="shared" si="29"/>
        <v>2.2841</v>
      </c>
      <c r="E167" s="62">
        <f t="shared" si="29"/>
        <v>-2.6996599997801241E-2</v>
      </c>
      <c r="F167" s="55">
        <f t="shared" si="34"/>
        <v>5.2171128099999997</v>
      </c>
      <c r="G167" s="55">
        <f t="shared" si="35"/>
        <v>11.916407369321</v>
      </c>
      <c r="H167" s="55">
        <f t="shared" si="36"/>
        <v>27.218266072266093</v>
      </c>
      <c r="I167" s="55">
        <f t="shared" si="37"/>
        <v>-6.1662934054977817E-2</v>
      </c>
      <c r="J167" s="55">
        <f t="shared" si="38"/>
        <v>-0.14084430767497483</v>
      </c>
      <c r="K167" s="55">
        <f t="shared" ca="1" si="30"/>
        <v>-2.2629899327479858E-2</v>
      </c>
      <c r="L167" s="55">
        <f t="shared" ca="1" si="39"/>
        <v>1.9068074744185214E-5</v>
      </c>
      <c r="M167" s="55">
        <f t="shared" ca="1" si="31"/>
        <v>27239747.102933571</v>
      </c>
      <c r="N167" s="55">
        <f t="shared" ca="1" si="32"/>
        <v>27262731.545599788</v>
      </c>
      <c r="O167" s="55">
        <f t="shared" ca="1" si="33"/>
        <v>871313.79388412705</v>
      </c>
      <c r="P167" s="29">
        <f t="shared" ca="1" si="40"/>
        <v>-4.3667006703213829E-3</v>
      </c>
    </row>
    <row r="168" spans="1:20" x14ac:dyDescent="0.2">
      <c r="A168">
        <v>22841</v>
      </c>
      <c r="B168">
        <v>-2.2996599996986333E-2</v>
      </c>
      <c r="D168" s="62">
        <f t="shared" si="29"/>
        <v>2.2841</v>
      </c>
      <c r="E168" s="62">
        <f t="shared" si="29"/>
        <v>-2.2996599996986333E-2</v>
      </c>
      <c r="F168" s="55">
        <f t="shared" si="34"/>
        <v>5.2171128099999997</v>
      </c>
      <c r="G168" s="55">
        <f t="shared" si="35"/>
        <v>11.916407369321</v>
      </c>
      <c r="H168" s="55">
        <f t="shared" si="36"/>
        <v>27.218266072266093</v>
      </c>
      <c r="I168" s="55">
        <f t="shared" si="37"/>
        <v>-5.2526534053116483E-2</v>
      </c>
      <c r="J168" s="55">
        <f t="shared" si="38"/>
        <v>-0.11997585643072337</v>
      </c>
      <c r="K168" s="55">
        <f t="shared" ca="1" si="30"/>
        <v>-2.2629899327479858E-2</v>
      </c>
      <c r="L168" s="55">
        <f t="shared" ca="1" si="39"/>
        <v>1.3446938101649747E-7</v>
      </c>
      <c r="M168" s="55">
        <f t="shared" ca="1" si="31"/>
        <v>27239747.102933571</v>
      </c>
      <c r="N168" s="55">
        <f t="shared" ca="1" si="32"/>
        <v>27262731.545599788</v>
      </c>
      <c r="O168" s="55">
        <f t="shared" ca="1" si="33"/>
        <v>871313.79388412705</v>
      </c>
      <c r="P168" s="29">
        <f t="shared" ca="1" si="40"/>
        <v>-3.6670066950647562E-4</v>
      </c>
    </row>
    <row r="169" spans="1:20" x14ac:dyDescent="0.2">
      <c r="A169">
        <v>22850</v>
      </c>
      <c r="B169">
        <v>-2.6910000007774215E-2</v>
      </c>
      <c r="D169" s="62">
        <f t="shared" si="29"/>
        <v>2.2850000000000001</v>
      </c>
      <c r="E169" s="62">
        <f t="shared" si="29"/>
        <v>-2.6910000007774215E-2</v>
      </c>
      <c r="F169" s="55">
        <f t="shared" si="34"/>
        <v>5.2212250000000004</v>
      </c>
      <c r="G169" s="55">
        <f t="shared" si="35"/>
        <v>11.930499125000003</v>
      </c>
      <c r="H169" s="55">
        <f t="shared" si="36"/>
        <v>27.261190500625005</v>
      </c>
      <c r="I169" s="55">
        <f t="shared" si="37"/>
        <v>-6.1489350017764087E-2</v>
      </c>
      <c r="J169" s="55">
        <f t="shared" si="38"/>
        <v>-0.14050316479059094</v>
      </c>
      <c r="K169" s="55">
        <f t="shared" ca="1" si="30"/>
        <v>-2.2659418182511253E-2</v>
      </c>
      <c r="L169" s="55">
        <f t="shared" ca="1" si="39"/>
        <v>1.8067445853255813E-5</v>
      </c>
      <c r="M169" s="55">
        <f t="shared" ca="1" si="31"/>
        <v>27061948.074414406</v>
      </c>
      <c r="N169" s="55">
        <f t="shared" ca="1" si="32"/>
        <v>27021470.376132715</v>
      </c>
      <c r="O169" s="55">
        <f t="shared" ca="1" si="33"/>
        <v>858235.23830065783</v>
      </c>
      <c r="P169" s="29">
        <f t="shared" ca="1" si="40"/>
        <v>-4.2505818252629619E-3</v>
      </c>
    </row>
    <row r="170" spans="1:20" x14ac:dyDescent="0.2">
      <c r="A170">
        <v>22869</v>
      </c>
      <c r="B170">
        <v>-2.5949400005629286E-2</v>
      </c>
      <c r="D170" s="62">
        <f t="shared" si="29"/>
        <v>2.2869000000000002</v>
      </c>
      <c r="E170" s="62">
        <f t="shared" si="29"/>
        <v>-2.5949400005629286E-2</v>
      </c>
      <c r="F170" s="55">
        <f t="shared" si="34"/>
        <v>5.2299116100000003</v>
      </c>
      <c r="G170" s="55">
        <f t="shared" si="35"/>
        <v>11.960284860909001</v>
      </c>
      <c r="H170" s="55">
        <f t="shared" si="36"/>
        <v>27.351975448412794</v>
      </c>
      <c r="I170" s="55">
        <f t="shared" si="37"/>
        <v>-5.9343682872873615E-2</v>
      </c>
      <c r="J170" s="55">
        <f t="shared" si="38"/>
        <v>-0.13571306836197469</v>
      </c>
      <c r="K170" s="55">
        <f t="shared" ca="1" si="30"/>
        <v>-2.2721786137062425E-2</v>
      </c>
      <c r="L170" s="55">
        <f t="shared" ca="1" si="39"/>
        <v>1.0417491284565142E-5</v>
      </c>
      <c r="M170" s="55">
        <f t="shared" ca="1" si="31"/>
        <v>26686784.292419668</v>
      </c>
      <c r="N170" s="55">
        <f t="shared" ca="1" si="32"/>
        <v>26513687.140827399</v>
      </c>
      <c r="O170" s="55">
        <f t="shared" ca="1" si="33"/>
        <v>830856.61564997653</v>
      </c>
      <c r="P170" s="29">
        <f t="shared" ca="1" si="40"/>
        <v>-3.2276138685668615E-3</v>
      </c>
    </row>
    <row r="171" spans="1:20" x14ac:dyDescent="0.2">
      <c r="A171">
        <v>23367</v>
      </c>
      <c r="B171">
        <v>-3.1824200006667525E-2</v>
      </c>
      <c r="D171" s="62">
        <f t="shared" si="29"/>
        <v>2.3367</v>
      </c>
      <c r="E171" s="62">
        <f t="shared" si="29"/>
        <v>-3.1824200006667525E-2</v>
      </c>
      <c r="F171" s="55">
        <f t="shared" si="34"/>
        <v>5.46016689</v>
      </c>
      <c r="G171" s="55">
        <f t="shared" si="35"/>
        <v>12.758771971863</v>
      </c>
      <c r="H171" s="55">
        <f t="shared" si="36"/>
        <v>29.813422466652273</v>
      </c>
      <c r="I171" s="55">
        <f t="shared" si="37"/>
        <v>-7.4363608155580005E-2</v>
      </c>
      <c r="J171" s="55">
        <f t="shared" si="38"/>
        <v>-0.17376544317714379</v>
      </c>
      <c r="K171" s="55">
        <f t="shared" ca="1" si="30"/>
        <v>-2.4380860874297399E-2</v>
      </c>
      <c r="L171" s="55">
        <f t="shared" ca="1" si="39"/>
        <v>5.540329743947245E-5</v>
      </c>
      <c r="M171" s="55">
        <f t="shared" ca="1" si="31"/>
        <v>17113470.355554581</v>
      </c>
      <c r="N171" s="55">
        <f t="shared" ca="1" si="32"/>
        <v>14213411.393583044</v>
      </c>
      <c r="O171" s="55">
        <f t="shared" ca="1" si="33"/>
        <v>246362.05645872818</v>
      </c>
      <c r="P171" s="29">
        <f t="shared" ca="1" si="40"/>
        <v>-7.4433391323701255E-3</v>
      </c>
    </row>
    <row r="172" spans="1:20" x14ac:dyDescent="0.2">
      <c r="A172">
        <v>23717</v>
      </c>
      <c r="B172">
        <v>-2.4234199998318218E-2</v>
      </c>
      <c r="D172" s="62">
        <f t="shared" si="29"/>
        <v>2.3717000000000001</v>
      </c>
      <c r="E172" s="62">
        <f t="shared" si="29"/>
        <v>-2.4234199998318218E-2</v>
      </c>
      <c r="F172" s="55">
        <f t="shared" si="34"/>
        <v>5.6249608900000005</v>
      </c>
      <c r="G172" s="55">
        <f t="shared" si="35"/>
        <v>13.340719742813002</v>
      </c>
      <c r="H172" s="55">
        <f t="shared" si="36"/>
        <v>31.640185014029598</v>
      </c>
      <c r="I172" s="55">
        <f t="shared" si="37"/>
        <v>-5.7476252136011319E-2</v>
      </c>
      <c r="J172" s="55">
        <f t="shared" si="38"/>
        <v>-0.13631642719097806</v>
      </c>
      <c r="K172" s="55">
        <f t="shared" ca="1" si="30"/>
        <v>-2.5574979366180663E-2</v>
      </c>
      <c r="L172" s="55">
        <f t="shared" ca="1" si="39"/>
        <v>1.7976893132856193E-6</v>
      </c>
      <c r="M172" s="55">
        <f t="shared" ca="1" si="31"/>
        <v>11026422.940119861</v>
      </c>
      <c r="N172" s="55">
        <f t="shared" ca="1" si="32"/>
        <v>7256699.6813775254</v>
      </c>
      <c r="O172" s="55">
        <f t="shared" ca="1" si="33"/>
        <v>31000.752880491349</v>
      </c>
      <c r="P172" s="29">
        <f t="shared" ca="1" si="40"/>
        <v>1.3407793678624456E-3</v>
      </c>
    </row>
    <row r="173" spans="1:20" x14ac:dyDescent="0.2">
      <c r="A173">
        <v>23726</v>
      </c>
      <c r="B173">
        <v>-2.6147600001422688E-2</v>
      </c>
      <c r="D173" s="62">
        <f t="shared" si="29"/>
        <v>2.3725999999999998</v>
      </c>
      <c r="E173" s="62">
        <f t="shared" si="29"/>
        <v>-2.6147600001422688E-2</v>
      </c>
      <c r="F173" s="55">
        <f t="shared" si="34"/>
        <v>5.6292307599999996</v>
      </c>
      <c r="G173" s="55">
        <f t="shared" si="35"/>
        <v>13.355912901175998</v>
      </c>
      <c r="H173" s="55">
        <f t="shared" si="36"/>
        <v>31.688238949330174</v>
      </c>
      <c r="I173" s="55">
        <f t="shared" si="37"/>
        <v>-6.2037795763375467E-2</v>
      </c>
      <c r="J173" s="55">
        <f t="shared" si="38"/>
        <v>-0.14719087422818461</v>
      </c>
      <c r="K173" s="55">
        <f t="shared" ca="1" si="30"/>
        <v>-2.5605991193163157E-2</v>
      </c>
      <c r="L173" s="55">
        <f t="shared" ca="1" si="39"/>
        <v>2.9334010118430961E-7</v>
      </c>
      <c r="M173" s="55">
        <f t="shared" ca="1" si="31"/>
        <v>10880792.228950523</v>
      </c>
      <c r="N173" s="55">
        <f t="shared" ca="1" si="32"/>
        <v>7102153.0221651495</v>
      </c>
      <c r="O173" s="55">
        <f t="shared" ca="1" si="33"/>
        <v>28064.412742198801</v>
      </c>
      <c r="P173" s="29">
        <f t="shared" ca="1" si="40"/>
        <v>-5.416088082595312E-4</v>
      </c>
    </row>
    <row r="174" spans="1:20" x14ac:dyDescent="0.2">
      <c r="A174">
        <v>23745</v>
      </c>
      <c r="B174">
        <v>-2.6186999995843507E-2</v>
      </c>
      <c r="D174" s="62">
        <f t="shared" si="29"/>
        <v>2.3744999999999998</v>
      </c>
      <c r="E174" s="62">
        <f t="shared" si="29"/>
        <v>-2.6186999995843507E-2</v>
      </c>
      <c r="F174" s="55">
        <f t="shared" si="34"/>
        <v>5.6382502499999996</v>
      </c>
      <c r="G174" s="55">
        <f t="shared" si="35"/>
        <v>13.388025218624998</v>
      </c>
      <c r="H174" s="55">
        <f t="shared" si="36"/>
        <v>31.789865881625058</v>
      </c>
      <c r="I174" s="55">
        <f t="shared" si="37"/>
        <v>-6.2181031490130406E-2</v>
      </c>
      <c r="J174" s="55">
        <f t="shared" si="38"/>
        <v>-0.14764885927331464</v>
      </c>
      <c r="K174" s="55">
        <f t="shared" ca="1" si="30"/>
        <v>-2.5671510977388911E-2</v>
      </c>
      <c r="L174" s="55">
        <f t="shared" ca="1" si="39"/>
        <v>2.6572892814728321E-7</v>
      </c>
      <c r="M174" s="55">
        <f t="shared" ca="1" si="31"/>
        <v>10575444.759989562</v>
      </c>
      <c r="N174" s="55">
        <f t="shared" ca="1" si="32"/>
        <v>6780351.6079628458</v>
      </c>
      <c r="O174" s="55">
        <f t="shared" ca="1" si="33"/>
        <v>22329.878890154501</v>
      </c>
      <c r="P174" s="29">
        <f t="shared" ca="1" si="40"/>
        <v>-5.1548901845459641E-4</v>
      </c>
    </row>
    <row r="175" spans="1:20" x14ac:dyDescent="0.2">
      <c r="A175">
        <v>23774</v>
      </c>
      <c r="B175">
        <v>-3.245240000251215E-2</v>
      </c>
      <c r="D175" s="62">
        <f t="shared" si="29"/>
        <v>2.3774000000000002</v>
      </c>
      <c r="E175" s="62">
        <f t="shared" si="29"/>
        <v>-3.245240000251215E-2</v>
      </c>
      <c r="F175" s="55">
        <f t="shared" si="34"/>
        <v>5.6520307600000006</v>
      </c>
      <c r="G175" s="55">
        <f t="shared" si="35"/>
        <v>13.437137928824002</v>
      </c>
      <c r="H175" s="55">
        <f t="shared" si="36"/>
        <v>31.945451711986184</v>
      </c>
      <c r="I175" s="55">
        <f t="shared" si="37"/>
        <v>-7.7152335765972385E-2</v>
      </c>
      <c r="J175" s="55">
        <f t="shared" si="38"/>
        <v>-0.18342196305002276</v>
      </c>
      <c r="K175" s="55">
        <f t="shared" ca="1" si="30"/>
        <v>-2.5771646658230334E-2</v>
      </c>
      <c r="L175" s="55">
        <f t="shared" ca="1" si="39"/>
        <v>4.4632465247132665E-5</v>
      </c>
      <c r="M175" s="55">
        <f t="shared" ca="1" si="31"/>
        <v>10114992.254388269</v>
      </c>
      <c r="N175" s="55">
        <f t="shared" ca="1" si="32"/>
        <v>6301044.7526909774</v>
      </c>
      <c r="O175" s="55">
        <f t="shared" ca="1" si="33"/>
        <v>14806.830689334649</v>
      </c>
      <c r="P175" s="29">
        <f t="shared" ca="1" si="40"/>
        <v>-6.6807533442818159E-3</v>
      </c>
    </row>
    <row r="176" spans="1:20" x14ac:dyDescent="0.2">
      <c r="A176">
        <v>24156</v>
      </c>
      <c r="B176">
        <v>-3.3565600009751506E-2</v>
      </c>
      <c r="D176" s="62">
        <f t="shared" si="29"/>
        <v>2.4156</v>
      </c>
      <c r="E176" s="62">
        <f t="shared" si="29"/>
        <v>-3.3565600009751506E-2</v>
      </c>
      <c r="F176" s="55">
        <f t="shared" si="34"/>
        <v>5.8351233599999999</v>
      </c>
      <c r="G176" s="55">
        <f t="shared" si="35"/>
        <v>14.095323988416</v>
      </c>
      <c r="H176" s="55">
        <f t="shared" si="36"/>
        <v>34.04866462641769</v>
      </c>
      <c r="I176" s="55">
        <f t="shared" si="37"/>
        <v>-8.1081063383555738E-2</v>
      </c>
      <c r="J176" s="55">
        <f t="shared" si="38"/>
        <v>-0.19585941670931722</v>
      </c>
      <c r="K176" s="55">
        <f t="shared" ca="1" si="30"/>
        <v>-2.710554080571723E-2</v>
      </c>
      <c r="L176" s="55">
        <f t="shared" ca="1" si="39"/>
        <v>4.1732364919627969E-5</v>
      </c>
      <c r="M176" s="55">
        <f t="shared" ca="1" si="31"/>
        <v>4788630.6427590437</v>
      </c>
      <c r="N176" s="55">
        <f t="shared" ca="1" si="32"/>
        <v>1486028.7533398399</v>
      </c>
      <c r="O176" s="55">
        <f t="shared" ca="1" si="33"/>
        <v>67032.179410617857</v>
      </c>
      <c r="P176" s="29">
        <f t="shared" ca="1" si="40"/>
        <v>-6.4600592040342762E-3</v>
      </c>
    </row>
    <row r="177" spans="1:16" x14ac:dyDescent="0.2">
      <c r="A177">
        <v>24156</v>
      </c>
      <c r="B177">
        <v>-2.8565600005094893E-2</v>
      </c>
      <c r="D177" s="62">
        <f t="shared" si="29"/>
        <v>2.4156</v>
      </c>
      <c r="E177" s="62">
        <f t="shared" si="29"/>
        <v>-2.8565600005094893E-2</v>
      </c>
      <c r="F177" s="55">
        <f t="shared" si="34"/>
        <v>5.8351233599999999</v>
      </c>
      <c r="G177" s="55">
        <f t="shared" si="35"/>
        <v>14.095323988416</v>
      </c>
      <c r="H177" s="55">
        <f t="shared" si="36"/>
        <v>34.04866462641769</v>
      </c>
      <c r="I177" s="55">
        <f t="shared" si="37"/>
        <v>-6.900306337230723E-2</v>
      </c>
      <c r="J177" s="55">
        <f t="shared" si="38"/>
        <v>-0.16668379988214535</v>
      </c>
      <c r="K177" s="55">
        <f t="shared" ca="1" si="30"/>
        <v>-2.710554080571723E-2</v>
      </c>
      <c r="L177" s="55">
        <f t="shared" ca="1" si="39"/>
        <v>2.1317728656873433E-6</v>
      </c>
      <c r="M177" s="55">
        <f t="shared" ca="1" si="31"/>
        <v>4788630.6427590437</v>
      </c>
      <c r="N177" s="55">
        <f t="shared" ca="1" si="32"/>
        <v>1486028.7533398399</v>
      </c>
      <c r="O177" s="55">
        <f t="shared" ca="1" si="33"/>
        <v>67032.179410617857</v>
      </c>
      <c r="P177" s="29">
        <f t="shared" ca="1" si="40"/>
        <v>-1.4600591993776633E-3</v>
      </c>
    </row>
    <row r="178" spans="1:16" x14ac:dyDescent="0.2">
      <c r="A178">
        <v>24156</v>
      </c>
      <c r="B178">
        <v>-2.656560000468744E-2</v>
      </c>
      <c r="D178" s="62">
        <f t="shared" si="29"/>
        <v>2.4156</v>
      </c>
      <c r="E178" s="62">
        <f t="shared" si="29"/>
        <v>-2.656560000468744E-2</v>
      </c>
      <c r="F178" s="55">
        <f t="shared" si="34"/>
        <v>5.8351233599999999</v>
      </c>
      <c r="G178" s="55">
        <f t="shared" si="35"/>
        <v>14.095323988416</v>
      </c>
      <c r="H178" s="55">
        <f t="shared" si="36"/>
        <v>34.04866462641769</v>
      </c>
      <c r="I178" s="55">
        <f t="shared" si="37"/>
        <v>-6.4171863371322982E-2</v>
      </c>
      <c r="J178" s="55">
        <f t="shared" si="38"/>
        <v>-0.15501355315976778</v>
      </c>
      <c r="K178" s="55">
        <f t="shared" ca="1" si="30"/>
        <v>-2.710554080571723E-2</v>
      </c>
      <c r="L178" s="55">
        <f t="shared" ca="1" si="39"/>
        <v>2.9153606861669155E-7</v>
      </c>
      <c r="M178" s="55">
        <f t="shared" ca="1" si="31"/>
        <v>4788630.6427590437</v>
      </c>
      <c r="N178" s="55">
        <f t="shared" ca="1" si="32"/>
        <v>1486028.7533398399</v>
      </c>
      <c r="O178" s="55">
        <f t="shared" ca="1" si="33"/>
        <v>67032.179410617857</v>
      </c>
      <c r="P178" s="29">
        <f t="shared" ca="1" si="40"/>
        <v>5.3994080102979028E-4</v>
      </c>
    </row>
    <row r="179" spans="1:16" x14ac:dyDescent="0.2">
      <c r="A179">
        <v>24236</v>
      </c>
      <c r="B179">
        <v>-2.8573600000527222E-2</v>
      </c>
      <c r="D179" s="62">
        <f t="shared" si="29"/>
        <v>2.4236</v>
      </c>
      <c r="E179" s="62">
        <f t="shared" si="29"/>
        <v>-2.8573600000527222E-2</v>
      </c>
      <c r="F179" s="55">
        <f t="shared" si="34"/>
        <v>5.8738369600000002</v>
      </c>
      <c r="G179" s="55">
        <f t="shared" si="35"/>
        <v>14.235831256256001</v>
      </c>
      <c r="H179" s="55">
        <f t="shared" si="36"/>
        <v>34.501960632662048</v>
      </c>
      <c r="I179" s="55">
        <f t="shared" si="37"/>
        <v>-6.9250976961277771E-2</v>
      </c>
      <c r="J179" s="55">
        <f t="shared" si="38"/>
        <v>-0.16783666776335279</v>
      </c>
      <c r="K179" s="55">
        <f t="shared" ca="1" si="30"/>
        <v>-2.73883898734745E-2</v>
      </c>
      <c r="L179" s="55">
        <f t="shared" ca="1" si="39"/>
        <v>1.4047230452683283E-6</v>
      </c>
      <c r="M179" s="55">
        <f t="shared" ca="1" si="31"/>
        <v>3876732.8395119281</v>
      </c>
      <c r="N179" s="55">
        <f t="shared" ca="1" si="32"/>
        <v>874789.43893593526</v>
      </c>
      <c r="O179" s="55">
        <f t="shared" ca="1" si="33"/>
        <v>117072.65289319266</v>
      </c>
      <c r="P179" s="29">
        <f t="shared" ca="1" si="40"/>
        <v>-1.1852101270527216E-3</v>
      </c>
    </row>
    <row r="180" spans="1:16" x14ac:dyDescent="0.2">
      <c r="A180">
        <v>24345</v>
      </c>
      <c r="B180">
        <v>-3.2746999997470994E-2</v>
      </c>
      <c r="D180" s="62">
        <f t="shared" si="29"/>
        <v>2.4344999999999999</v>
      </c>
      <c r="E180" s="62">
        <f t="shared" si="29"/>
        <v>-3.2746999997470994E-2</v>
      </c>
      <c r="F180" s="55">
        <f t="shared" si="34"/>
        <v>5.9267902499999998</v>
      </c>
      <c r="G180" s="55">
        <f t="shared" si="35"/>
        <v>14.428770863624999</v>
      </c>
      <c r="H180" s="55">
        <f t="shared" si="36"/>
        <v>35.126842667495062</v>
      </c>
      <c r="I180" s="55">
        <f t="shared" si="37"/>
        <v>-7.9722571493843125E-2</v>
      </c>
      <c r="J180" s="55">
        <f t="shared" si="38"/>
        <v>-0.19408460030176108</v>
      </c>
      <c r="K180" s="55">
        <f t="shared" ca="1" si="30"/>
        <v>-2.7775722306373745E-2</v>
      </c>
      <c r="L180" s="55">
        <f t="shared" ca="1" si="39"/>
        <v>2.4713601882001191E-5</v>
      </c>
      <c r="M180" s="55">
        <f t="shared" ca="1" si="31"/>
        <v>2767634.1734250053</v>
      </c>
      <c r="N180" s="55">
        <f t="shared" ca="1" si="32"/>
        <v>293002.90935475455</v>
      </c>
      <c r="O180" s="55">
        <f t="shared" ca="1" si="33"/>
        <v>209369.43711195388</v>
      </c>
      <c r="P180" s="29">
        <f t="shared" ca="1" si="40"/>
        <v>-4.9712776910972485E-3</v>
      </c>
    </row>
    <row r="181" spans="1:16" x14ac:dyDescent="0.2">
      <c r="A181">
        <v>24359</v>
      </c>
      <c r="B181">
        <v>-2.9723400002694689E-2</v>
      </c>
      <c r="D181" s="62">
        <f t="shared" si="29"/>
        <v>2.4359000000000002</v>
      </c>
      <c r="E181" s="62">
        <f t="shared" si="29"/>
        <v>-2.9723400002694689E-2</v>
      </c>
      <c r="F181" s="55">
        <f t="shared" si="34"/>
        <v>5.9336088100000008</v>
      </c>
      <c r="G181" s="55">
        <f t="shared" si="35"/>
        <v>14.453677700279004</v>
      </c>
      <c r="H181" s="55">
        <f t="shared" si="36"/>
        <v>35.207713510109627</v>
      </c>
      <c r="I181" s="55">
        <f t="shared" si="37"/>
        <v>-7.2403230066564003E-2</v>
      </c>
      <c r="J181" s="55">
        <f t="shared" si="38"/>
        <v>-0.17636702811914326</v>
      </c>
      <c r="K181" s="55">
        <f t="shared" ca="1" si="30"/>
        <v>-2.7825634471458225E-2</v>
      </c>
      <c r="L181" s="55">
        <f t="shared" ca="1" si="39"/>
        <v>3.6015140115492173E-6</v>
      </c>
      <c r="M181" s="55">
        <f t="shared" ca="1" si="31"/>
        <v>2636939.9079792313</v>
      </c>
      <c r="N181" s="55">
        <f t="shared" ca="1" si="32"/>
        <v>240169.09548976453</v>
      </c>
      <c r="O181" s="55">
        <f t="shared" ca="1" si="33"/>
        <v>223310.79498356275</v>
      </c>
      <c r="P181" s="29">
        <f t="shared" ca="1" si="40"/>
        <v>-1.8977655312364637E-3</v>
      </c>
    </row>
    <row r="182" spans="1:16" x14ac:dyDescent="0.2">
      <c r="A182">
        <v>24737</v>
      </c>
      <c r="B182">
        <v>-2.5086200002988335E-2</v>
      </c>
      <c r="D182" s="62">
        <f t="shared" si="29"/>
        <v>2.4737</v>
      </c>
      <c r="E182" s="62">
        <f t="shared" si="29"/>
        <v>-2.5086200002988335E-2</v>
      </c>
      <c r="F182" s="55">
        <f t="shared" si="34"/>
        <v>6.1191916900000001</v>
      </c>
      <c r="G182" s="55">
        <f t="shared" si="35"/>
        <v>15.137044483553</v>
      </c>
      <c r="H182" s="55">
        <f t="shared" si="36"/>
        <v>37.444506938965056</v>
      </c>
      <c r="I182" s="55">
        <f t="shared" si="37"/>
        <v>-6.2055732947392243E-2</v>
      </c>
      <c r="J182" s="55">
        <f t="shared" si="38"/>
        <v>-0.1535072665919642</v>
      </c>
      <c r="K182" s="55">
        <f t="shared" ca="1" si="30"/>
        <v>-2.9187292774745195E-2</v>
      </c>
      <c r="L182" s="55">
        <f t="shared" ca="1" si="39"/>
        <v>1.6818961922556369E-5</v>
      </c>
      <c r="M182" s="55">
        <f t="shared" ca="1" si="31"/>
        <v>254072.07653087791</v>
      </c>
      <c r="N182" s="55">
        <f t="shared" ca="1" si="32"/>
        <v>895827.12523667421</v>
      </c>
      <c r="O182" s="55">
        <f t="shared" ca="1" si="33"/>
        <v>794733.3193878748</v>
      </c>
      <c r="P182" s="29">
        <f t="shared" ca="1" si="40"/>
        <v>4.1010927717568604E-3</v>
      </c>
    </row>
    <row r="183" spans="1:16" x14ac:dyDescent="0.2">
      <c r="A183">
        <v>24760</v>
      </c>
      <c r="B183">
        <v>-3.2976000002236106E-2</v>
      </c>
      <c r="D183" s="62">
        <f t="shared" si="29"/>
        <v>2.476</v>
      </c>
      <c r="E183" s="62">
        <f t="shared" si="29"/>
        <v>-3.2976000002236106E-2</v>
      </c>
      <c r="F183" s="55">
        <f t="shared" si="34"/>
        <v>6.1305759999999996</v>
      </c>
      <c r="G183" s="55">
        <f t="shared" si="35"/>
        <v>15.179306175999999</v>
      </c>
      <c r="H183" s="55">
        <f t="shared" si="36"/>
        <v>37.583962091775994</v>
      </c>
      <c r="I183" s="55">
        <f t="shared" si="37"/>
        <v>-8.1648576005536599E-2</v>
      </c>
      <c r="J183" s="55">
        <f t="shared" si="38"/>
        <v>-0.20216187418970863</v>
      </c>
      <c r="K183" s="55">
        <f t="shared" ca="1" si="30"/>
        <v>-2.9271018266944678E-2</v>
      </c>
      <c r="L183" s="55">
        <f t="shared" ca="1" si="39"/>
        <v>1.3726889658843081E-5</v>
      </c>
      <c r="M183" s="55">
        <f t="shared" ca="1" si="31"/>
        <v>187514.54247914656</v>
      </c>
      <c r="N183" s="55">
        <f t="shared" ca="1" si="32"/>
        <v>1075817.1131290977</v>
      </c>
      <c r="O183" s="55">
        <f t="shared" ca="1" si="33"/>
        <v>842455.12583059678</v>
      </c>
      <c r="P183" s="29">
        <f t="shared" ca="1" si="40"/>
        <v>-3.704981735291428E-3</v>
      </c>
    </row>
    <row r="184" spans="1:16" x14ac:dyDescent="0.2">
      <c r="A184">
        <v>24760</v>
      </c>
      <c r="B184">
        <v>-2.5976000004447997E-2</v>
      </c>
      <c r="D184" s="62">
        <f t="shared" si="29"/>
        <v>2.476</v>
      </c>
      <c r="E184" s="62">
        <f t="shared" si="29"/>
        <v>-2.5976000004447997E-2</v>
      </c>
      <c r="F184" s="55">
        <f t="shared" si="34"/>
        <v>6.1305759999999996</v>
      </c>
      <c r="G184" s="55">
        <f t="shared" si="35"/>
        <v>15.179306175999999</v>
      </c>
      <c r="H184" s="55">
        <f t="shared" si="36"/>
        <v>37.583962091775994</v>
      </c>
      <c r="I184" s="55">
        <f t="shared" si="37"/>
        <v>-6.4316576011013232E-2</v>
      </c>
      <c r="J184" s="55">
        <f t="shared" si="38"/>
        <v>-0.15924784220326876</v>
      </c>
      <c r="K184" s="55">
        <f t="shared" ca="1" si="30"/>
        <v>-2.9271018266944678E-2</v>
      </c>
      <c r="L184" s="55">
        <f t="shared" ca="1" si="39"/>
        <v>1.0857145350186646E-5</v>
      </c>
      <c r="M184" s="55">
        <f t="shared" ca="1" si="31"/>
        <v>187514.54247914656</v>
      </c>
      <c r="N184" s="55">
        <f t="shared" ca="1" si="32"/>
        <v>1075817.1131290977</v>
      </c>
      <c r="O184" s="55">
        <f t="shared" ca="1" si="33"/>
        <v>842455.12583059678</v>
      </c>
      <c r="P184" s="29">
        <f t="shared" ca="1" si="40"/>
        <v>3.2950182624966809E-3</v>
      </c>
    </row>
    <row r="185" spans="1:16" x14ac:dyDescent="0.2">
      <c r="A185">
        <v>25147</v>
      </c>
      <c r="B185">
        <v>-3.1252199994924013E-2</v>
      </c>
      <c r="D185" s="62">
        <f t="shared" si="29"/>
        <v>2.5146999999999999</v>
      </c>
      <c r="E185" s="62">
        <f t="shared" si="29"/>
        <v>-3.1252199994924013E-2</v>
      </c>
      <c r="F185" s="55">
        <f t="shared" si="34"/>
        <v>6.3237160899999996</v>
      </c>
      <c r="G185" s="55">
        <f t="shared" si="35"/>
        <v>15.902248851522998</v>
      </c>
      <c r="H185" s="55">
        <f t="shared" si="36"/>
        <v>39.989385186924885</v>
      </c>
      <c r="I185" s="55">
        <f t="shared" si="37"/>
        <v>-7.8589907327235406E-2</v>
      </c>
      <c r="J185" s="55">
        <f t="shared" si="38"/>
        <v>-0.19763003995579886</v>
      </c>
      <c r="K185" s="55">
        <f t="shared" ca="1" si="30"/>
        <v>-3.0694814135505486E-2</v>
      </c>
      <c r="L185" s="55">
        <f t="shared" ca="1" si="39"/>
        <v>3.1067899627972933E-7</v>
      </c>
      <c r="M185" s="55">
        <f t="shared" ca="1" si="31"/>
        <v>658975.90574935288</v>
      </c>
      <c r="N185" s="55">
        <f t="shared" ca="1" si="32"/>
        <v>6870336.330705842</v>
      </c>
      <c r="O185" s="55">
        <f t="shared" ca="1" si="33"/>
        <v>1895804.0047413851</v>
      </c>
      <c r="P185" s="29">
        <f t="shared" ca="1" si="40"/>
        <v>-5.5738585941852645E-4</v>
      </c>
    </row>
    <row r="186" spans="1:16" x14ac:dyDescent="0.2">
      <c r="A186">
        <v>25152</v>
      </c>
      <c r="B186">
        <v>-3.5315200002514757E-2</v>
      </c>
      <c r="D186" s="62">
        <f t="shared" si="29"/>
        <v>2.5152000000000001</v>
      </c>
      <c r="E186" s="62">
        <f t="shared" si="29"/>
        <v>-3.5315200002514757E-2</v>
      </c>
      <c r="F186" s="55">
        <f t="shared" si="34"/>
        <v>6.3262310400000006</v>
      </c>
      <c r="G186" s="55">
        <f t="shared" si="35"/>
        <v>15.911736311808003</v>
      </c>
      <c r="H186" s="55">
        <f t="shared" si="36"/>
        <v>40.021199171459486</v>
      </c>
      <c r="I186" s="55">
        <f t="shared" si="37"/>
        <v>-8.8824791046325124E-2</v>
      </c>
      <c r="J186" s="55">
        <f t="shared" si="38"/>
        <v>-0.22341211443971695</v>
      </c>
      <c r="K186" s="55">
        <f t="shared" ca="1" si="30"/>
        <v>-3.0713395010938564E-2</v>
      </c>
      <c r="L186" s="55">
        <f t="shared" ca="1" si="39"/>
        <v>2.1176609180495573E-5</v>
      </c>
      <c r="M186" s="55">
        <f t="shared" ca="1" si="31"/>
        <v>686362.69936090964</v>
      </c>
      <c r="N186" s="55">
        <f t="shared" ca="1" si="32"/>
        <v>6981767.0403464679</v>
      </c>
      <c r="O186" s="55">
        <f t="shared" ca="1" si="33"/>
        <v>1912691.1241277631</v>
      </c>
      <c r="P186" s="29">
        <f t="shared" ca="1" si="40"/>
        <v>-4.6018049915761937E-3</v>
      </c>
    </row>
    <row r="187" spans="1:16" x14ac:dyDescent="0.2">
      <c r="A187">
        <v>25162</v>
      </c>
      <c r="B187">
        <v>-3.3741200000804383E-2</v>
      </c>
      <c r="D187" s="62">
        <f t="shared" si="29"/>
        <v>2.5162</v>
      </c>
      <c r="E187" s="62">
        <f t="shared" si="29"/>
        <v>-3.3741200000804383E-2</v>
      </c>
      <c r="F187" s="55">
        <f t="shared" si="34"/>
        <v>6.3312624399999997</v>
      </c>
      <c r="G187" s="55">
        <f t="shared" si="35"/>
        <v>15.930722551528</v>
      </c>
      <c r="H187" s="55">
        <f t="shared" si="36"/>
        <v>40.084884084154751</v>
      </c>
      <c r="I187" s="55">
        <f t="shared" si="37"/>
        <v>-8.4899607442023989E-2</v>
      </c>
      <c r="J187" s="55">
        <f t="shared" si="38"/>
        <v>-0.21362439224562077</v>
      </c>
      <c r="K187" s="55">
        <f t="shared" ca="1" si="30"/>
        <v>-3.0750570964353702E-2</v>
      </c>
      <c r="L187" s="55">
        <f t="shared" ca="1" si="39"/>
        <v>8.9438620336619281E-6</v>
      </c>
      <c r="M187" s="55">
        <f t="shared" ca="1" si="31"/>
        <v>742889.99070174259</v>
      </c>
      <c r="N187" s="55">
        <f t="shared" ca="1" si="32"/>
        <v>7207608.0422334783</v>
      </c>
      <c r="O187" s="55">
        <f t="shared" ca="1" si="33"/>
        <v>1946730.1874589673</v>
      </c>
      <c r="P187" s="29">
        <f t="shared" ca="1" si="40"/>
        <v>-2.9906290364506809E-3</v>
      </c>
    </row>
    <row r="188" spans="1:16" x14ac:dyDescent="0.2">
      <c r="A188">
        <v>25193</v>
      </c>
      <c r="B188">
        <v>-3.2031800001277588E-2</v>
      </c>
      <c r="D188" s="62">
        <f t="shared" si="29"/>
        <v>2.5192999999999999</v>
      </c>
      <c r="E188" s="62">
        <f t="shared" si="29"/>
        <v>-3.2031800001277588E-2</v>
      </c>
      <c r="F188" s="55">
        <f t="shared" si="34"/>
        <v>6.3468724899999991</v>
      </c>
      <c r="G188" s="55">
        <f t="shared" si="35"/>
        <v>15.989675864056997</v>
      </c>
      <c r="H188" s="55">
        <f t="shared" si="36"/>
        <v>40.282790404318789</v>
      </c>
      <c r="I188" s="55">
        <f t="shared" si="37"/>
        <v>-8.069771374321863E-2</v>
      </c>
      <c r="J188" s="55">
        <f t="shared" si="38"/>
        <v>-0.2033017502332907</v>
      </c>
      <c r="K188" s="55">
        <f t="shared" ca="1" si="30"/>
        <v>-3.0865936762872522E-2</v>
      </c>
      <c r="L188" s="55">
        <f t="shared" ca="1" si="39"/>
        <v>1.3592370906643482E-6</v>
      </c>
      <c r="M188" s="55">
        <f t="shared" ca="1" si="31"/>
        <v>933106.97040934744</v>
      </c>
      <c r="N188" s="55">
        <f t="shared" ca="1" si="32"/>
        <v>7933141.0809283452</v>
      </c>
      <c r="O188" s="55">
        <f t="shared" ca="1" si="33"/>
        <v>2054508.9995304558</v>
      </c>
      <c r="P188" s="29">
        <f t="shared" ca="1" si="40"/>
        <v>-1.1658632384050661E-3</v>
      </c>
    </row>
    <row r="189" spans="1:16" x14ac:dyDescent="0.2">
      <c r="A189">
        <v>25249</v>
      </c>
      <c r="B189">
        <v>-2.4937400005001109E-2</v>
      </c>
      <c r="D189" s="62">
        <f t="shared" si="29"/>
        <v>2.5249000000000001</v>
      </c>
      <c r="E189" s="62">
        <f t="shared" si="29"/>
        <v>-2.4937400005001109E-2</v>
      </c>
      <c r="F189" s="55">
        <f t="shared" si="34"/>
        <v>6.3751200100000007</v>
      </c>
      <c r="G189" s="55">
        <f t="shared" si="35"/>
        <v>16.096540513249003</v>
      </c>
      <c r="H189" s="55">
        <f t="shared" si="36"/>
        <v>40.642155141902407</v>
      </c>
      <c r="I189" s="55">
        <f t="shared" si="37"/>
        <v>-6.2964441272627306E-2</v>
      </c>
      <c r="J189" s="55">
        <f t="shared" si="38"/>
        <v>-0.15897891776925668</v>
      </c>
      <c r="K189" s="55">
        <f t="shared" ca="1" si="30"/>
        <v>-3.1074800794472331E-2</v>
      </c>
      <c r="L189" s="55">
        <f t="shared" ca="1" si="39"/>
        <v>3.7667688450601984E-5</v>
      </c>
      <c r="M189" s="55">
        <f t="shared" ca="1" si="31"/>
        <v>1335151.3938829391</v>
      </c>
      <c r="N189" s="55">
        <f t="shared" ca="1" si="32"/>
        <v>9342696.7686728779</v>
      </c>
      <c r="O189" s="55">
        <f t="shared" ca="1" si="33"/>
        <v>2257972.2292326665</v>
      </c>
      <c r="P189" s="29">
        <f t="shared" ca="1" si="40"/>
        <v>6.1374007894712222E-3</v>
      </c>
    </row>
    <row r="190" spans="1:16" x14ac:dyDescent="0.2">
      <c r="A190">
        <v>25263</v>
      </c>
      <c r="B190">
        <v>-2.9913799997302704E-2</v>
      </c>
      <c r="D190" s="62">
        <f t="shared" si="29"/>
        <v>2.5263</v>
      </c>
      <c r="E190" s="62">
        <f t="shared" si="29"/>
        <v>-2.9913799997302704E-2</v>
      </c>
      <c r="F190" s="55">
        <f t="shared" si="34"/>
        <v>6.38219169</v>
      </c>
      <c r="G190" s="55">
        <f t="shared" si="35"/>
        <v>16.123330866446999</v>
      </c>
      <c r="H190" s="55">
        <f t="shared" si="36"/>
        <v>40.732370767905053</v>
      </c>
      <c r="I190" s="55">
        <f t="shared" si="37"/>
        <v>-7.5571232933185822E-2</v>
      </c>
      <c r="J190" s="55">
        <f t="shared" si="38"/>
        <v>-0.19091560575910735</v>
      </c>
      <c r="K190" s="55">
        <f t="shared" ca="1" si="30"/>
        <v>-3.1127109592359089E-2</v>
      </c>
      <c r="L190" s="55">
        <f t="shared" ca="1" si="39"/>
        <v>1.4721201734558897E-6</v>
      </c>
      <c r="M190" s="55">
        <f t="shared" ca="1" si="31"/>
        <v>1447624.7090670012</v>
      </c>
      <c r="N190" s="55">
        <f t="shared" ca="1" si="32"/>
        <v>9715288.1290988158</v>
      </c>
      <c r="O190" s="55">
        <f t="shared" ca="1" si="33"/>
        <v>2310624.8212462058</v>
      </c>
      <c r="P190" s="29">
        <f t="shared" ca="1" si="40"/>
        <v>1.2133095950563853E-3</v>
      </c>
    </row>
    <row r="191" spans="1:16" x14ac:dyDescent="0.2">
      <c r="A191">
        <v>25263</v>
      </c>
      <c r="B191">
        <v>-2.791379999689525E-2</v>
      </c>
      <c r="D191" s="62">
        <f t="shared" si="29"/>
        <v>2.5263</v>
      </c>
      <c r="E191" s="62">
        <f t="shared" si="29"/>
        <v>-2.791379999689525E-2</v>
      </c>
      <c r="F191" s="55">
        <f t="shared" si="34"/>
        <v>6.38219169</v>
      </c>
      <c r="G191" s="55">
        <f t="shared" si="35"/>
        <v>16.123330866446999</v>
      </c>
      <c r="H191" s="55">
        <f t="shared" si="36"/>
        <v>40.732370767905053</v>
      </c>
      <c r="I191" s="55">
        <f t="shared" si="37"/>
        <v>-7.0518632932156475E-2</v>
      </c>
      <c r="J191" s="55">
        <f t="shared" si="38"/>
        <v>-0.17815122237650691</v>
      </c>
      <c r="K191" s="55">
        <f t="shared" ca="1" si="30"/>
        <v>-3.1127109592359089E-2</v>
      </c>
      <c r="L191" s="55">
        <f t="shared" ca="1" si="39"/>
        <v>1.032535855629998E-5</v>
      </c>
      <c r="M191" s="55">
        <f t="shared" ca="1" si="31"/>
        <v>1447624.7090670012</v>
      </c>
      <c r="N191" s="55">
        <f t="shared" ca="1" si="32"/>
        <v>9715288.1290988158</v>
      </c>
      <c r="O191" s="55">
        <f t="shared" ca="1" si="33"/>
        <v>2310624.8212462058</v>
      </c>
      <c r="P191" s="29">
        <f t="shared" ca="1" si="40"/>
        <v>3.213309595463839E-3</v>
      </c>
    </row>
    <row r="192" spans="1:16" x14ac:dyDescent="0.2">
      <c r="A192">
        <v>25291</v>
      </c>
      <c r="B192">
        <v>-3.0866600005538203E-2</v>
      </c>
      <c r="D192" s="62">
        <f t="shared" si="29"/>
        <v>2.5291000000000001</v>
      </c>
      <c r="E192" s="62">
        <f t="shared" si="29"/>
        <v>-3.0866600005538203E-2</v>
      </c>
      <c r="F192" s="55">
        <f t="shared" si="34"/>
        <v>6.3963468100000007</v>
      </c>
      <c r="G192" s="55">
        <f t="shared" si="35"/>
        <v>16.177000717171001</v>
      </c>
      <c r="H192" s="55">
        <f t="shared" si="36"/>
        <v>40.913252513797183</v>
      </c>
      <c r="I192" s="55">
        <f t="shared" si="37"/>
        <v>-7.8064718074006667E-2</v>
      </c>
      <c r="J192" s="55">
        <f t="shared" si="38"/>
        <v>-0.19743347848097026</v>
      </c>
      <c r="K192" s="55">
        <f t="shared" ca="1" si="30"/>
        <v>-3.1231838536116802E-2</v>
      </c>
      <c r="L192" s="55">
        <f t="shared" ca="1" si="39"/>
        <v>1.3339918421921403E-7</v>
      </c>
      <c r="M192" s="55">
        <f t="shared" ca="1" si="31"/>
        <v>1687171.6404728037</v>
      </c>
      <c r="N192" s="55">
        <f t="shared" ca="1" si="32"/>
        <v>10485071.618457168</v>
      </c>
      <c r="O192" s="55">
        <f t="shared" ca="1" si="33"/>
        <v>2418101.6514892918</v>
      </c>
      <c r="P192" s="29">
        <f t="shared" ca="1" si="40"/>
        <v>3.6523853057859879E-4</v>
      </c>
    </row>
    <row r="193" spans="1:16" x14ac:dyDescent="0.2">
      <c r="A193">
        <v>25291</v>
      </c>
      <c r="B193">
        <v>-2.6866600004723296E-2</v>
      </c>
      <c r="D193" s="62">
        <f t="shared" si="29"/>
        <v>2.5291000000000001</v>
      </c>
      <c r="E193" s="62">
        <f t="shared" si="29"/>
        <v>-2.6866600004723296E-2</v>
      </c>
      <c r="F193" s="55">
        <f t="shared" si="34"/>
        <v>6.3963468100000007</v>
      </c>
      <c r="G193" s="55">
        <f t="shared" si="35"/>
        <v>16.177000717171001</v>
      </c>
      <c r="H193" s="55">
        <f t="shared" si="36"/>
        <v>40.913252513797183</v>
      </c>
      <c r="I193" s="55">
        <f t="shared" si="37"/>
        <v>-6.7948318071945693E-2</v>
      </c>
      <c r="J193" s="55">
        <f t="shared" si="38"/>
        <v>-0.17184809123575787</v>
      </c>
      <c r="K193" s="55">
        <f t="shared" ca="1" si="30"/>
        <v>-3.1231838536116802E-2</v>
      </c>
      <c r="L193" s="55">
        <f t="shared" ca="1" si="39"/>
        <v>1.9055307435962535E-5</v>
      </c>
      <c r="M193" s="55">
        <f t="shared" ca="1" si="31"/>
        <v>1687171.6404728037</v>
      </c>
      <c r="N193" s="55">
        <f t="shared" ca="1" si="32"/>
        <v>10485071.618457168</v>
      </c>
      <c r="O193" s="55">
        <f t="shared" ca="1" si="33"/>
        <v>2418101.6514892918</v>
      </c>
      <c r="P193" s="29">
        <f t="shared" ca="1" si="40"/>
        <v>4.365238531393506E-3</v>
      </c>
    </row>
    <row r="194" spans="1:16" x14ac:dyDescent="0.2">
      <c r="A194">
        <v>25627</v>
      </c>
      <c r="B194">
        <v>-3.3300200004305225E-2</v>
      </c>
      <c r="D194" s="62">
        <f t="shared" si="29"/>
        <v>2.5627</v>
      </c>
      <c r="E194" s="62">
        <f t="shared" si="29"/>
        <v>-3.3300200004305225E-2</v>
      </c>
      <c r="F194" s="55">
        <f t="shared" si="34"/>
        <v>6.56743129</v>
      </c>
      <c r="G194" s="55">
        <f t="shared" si="35"/>
        <v>16.830356166883</v>
      </c>
      <c r="H194" s="55">
        <f t="shared" si="36"/>
        <v>43.131153748871064</v>
      </c>
      <c r="I194" s="55">
        <f t="shared" si="37"/>
        <v>-8.5338422551032994E-2</v>
      </c>
      <c r="J194" s="55">
        <f t="shared" si="38"/>
        <v>-0.21869677547153224</v>
      </c>
      <c r="K194" s="55">
        <f t="shared" ca="1" si="30"/>
        <v>-3.2500166051563702E-2</v>
      </c>
      <c r="L194" s="55">
        <f t="shared" ca="1" si="39"/>
        <v>6.4005432553922576E-7</v>
      </c>
      <c r="M194" s="55">
        <f t="shared" ca="1" si="31"/>
        <v>6180676.2187619712</v>
      </c>
      <c r="N194" s="55">
        <f t="shared" ca="1" si="32"/>
        <v>22427107.574609749</v>
      </c>
      <c r="O194" s="55">
        <f t="shared" ca="1" si="33"/>
        <v>3944893.0928535503</v>
      </c>
      <c r="P194" s="29">
        <f t="shared" ca="1" si="40"/>
        <v>-8.0003395274152317E-4</v>
      </c>
    </row>
    <row r="195" spans="1:16" x14ac:dyDescent="0.2">
      <c r="A195">
        <v>25627</v>
      </c>
      <c r="B195">
        <v>-3.2300200000463519E-2</v>
      </c>
      <c r="D195" s="62">
        <f t="shared" si="29"/>
        <v>2.5627</v>
      </c>
      <c r="E195" s="62">
        <f t="shared" si="29"/>
        <v>-3.2300200000463519E-2</v>
      </c>
      <c r="F195" s="55">
        <f t="shared" si="34"/>
        <v>6.56743129</v>
      </c>
      <c r="G195" s="55">
        <f t="shared" si="35"/>
        <v>16.830356166883</v>
      </c>
      <c r="H195" s="55">
        <f t="shared" si="36"/>
        <v>43.131153748871064</v>
      </c>
      <c r="I195" s="55">
        <f t="shared" si="37"/>
        <v>-8.2775722541187854E-2</v>
      </c>
      <c r="J195" s="55">
        <f t="shared" si="38"/>
        <v>-0.21212934415630211</v>
      </c>
      <c r="K195" s="55">
        <f t="shared" ca="1" si="30"/>
        <v>-3.2500166051563702E-2</v>
      </c>
      <c r="L195" s="55">
        <f t="shared" ca="1" si="39"/>
        <v>3.9986421592600777E-8</v>
      </c>
      <c r="M195" s="55">
        <f t="shared" ca="1" si="31"/>
        <v>6180676.2187619712</v>
      </c>
      <c r="N195" s="55">
        <f t="shared" ca="1" si="32"/>
        <v>22427107.574609749</v>
      </c>
      <c r="O195" s="55">
        <f t="shared" ca="1" si="33"/>
        <v>3944893.0928535503</v>
      </c>
      <c r="P195" s="29">
        <f t="shared" ca="1" si="40"/>
        <v>1.9996605110018245E-4</v>
      </c>
    </row>
    <row r="196" spans="1:16" x14ac:dyDescent="0.2">
      <c r="A196">
        <v>25659</v>
      </c>
      <c r="B196">
        <v>-2.9103400003805291E-2</v>
      </c>
      <c r="D196" s="62">
        <f t="shared" si="29"/>
        <v>2.5659000000000001</v>
      </c>
      <c r="E196" s="62">
        <f t="shared" si="29"/>
        <v>-2.9103400003805291E-2</v>
      </c>
      <c r="F196" s="55">
        <f t="shared" si="34"/>
        <v>6.5838428100000002</v>
      </c>
      <c r="G196" s="55">
        <f t="shared" si="35"/>
        <v>16.893482266178999</v>
      </c>
      <c r="H196" s="55">
        <f t="shared" si="36"/>
        <v>43.346986146788701</v>
      </c>
      <c r="I196" s="55">
        <f t="shared" si="37"/>
        <v>-7.4676414069763997E-2</v>
      </c>
      <c r="J196" s="55">
        <f t="shared" si="38"/>
        <v>-0.19161221086160746</v>
      </c>
      <c r="K196" s="55">
        <f t="shared" ca="1" si="30"/>
        <v>-3.2622074143053265E-2</v>
      </c>
      <c r="L196" s="55">
        <f t="shared" ca="1" si="39"/>
        <v>1.2381067698212469E-5</v>
      </c>
      <c r="M196" s="55">
        <f t="shared" ca="1" si="31"/>
        <v>6774834.3567558704</v>
      </c>
      <c r="N196" s="55">
        <f t="shared" ca="1" si="32"/>
        <v>23839850.191711619</v>
      </c>
      <c r="O196" s="55">
        <f t="shared" ca="1" si="33"/>
        <v>4114277.1652530697</v>
      </c>
      <c r="P196" s="29">
        <f t="shared" ca="1" si="40"/>
        <v>3.5186741392479737E-3</v>
      </c>
    </row>
    <row r="197" spans="1:16" x14ac:dyDescent="0.2">
      <c r="A197">
        <v>25664</v>
      </c>
      <c r="B197">
        <v>-2.4166399998648558E-2</v>
      </c>
      <c r="D197" s="62">
        <f t="shared" ref="D197:E212" si="41">A197/A$18</f>
        <v>2.5663999999999998</v>
      </c>
      <c r="E197" s="62">
        <f t="shared" si="41"/>
        <v>-2.4166399998648558E-2</v>
      </c>
      <c r="F197" s="55">
        <f t="shared" si="34"/>
        <v>6.5864089599999991</v>
      </c>
      <c r="G197" s="55">
        <f t="shared" si="35"/>
        <v>16.903359954943998</v>
      </c>
      <c r="H197" s="55">
        <f t="shared" si="36"/>
        <v>43.380782988368267</v>
      </c>
      <c r="I197" s="55">
        <f t="shared" si="37"/>
        <v>-6.2020648956531657E-2</v>
      </c>
      <c r="J197" s="55">
        <f t="shared" si="38"/>
        <v>-0.15916979348204283</v>
      </c>
      <c r="K197" s="55">
        <f t="shared" ca="1" si="30"/>
        <v>-3.2641139798825602E-2</v>
      </c>
      <c r="L197" s="55">
        <f t="shared" ca="1" si="39"/>
        <v>7.1821214680704856E-5</v>
      </c>
      <c r="M197" s="55">
        <f t="shared" ca="1" si="31"/>
        <v>6870438.1539026098</v>
      </c>
      <c r="N197" s="55">
        <f t="shared" ca="1" si="32"/>
        <v>24065143.256249841</v>
      </c>
      <c r="O197" s="55">
        <f t="shared" ca="1" si="33"/>
        <v>4141137.338020009</v>
      </c>
      <c r="P197" s="29">
        <f t="shared" ca="1" si="40"/>
        <v>8.4747398001770446E-3</v>
      </c>
    </row>
    <row r="198" spans="1:16" x14ac:dyDescent="0.2">
      <c r="A198">
        <v>25669</v>
      </c>
      <c r="B198">
        <v>-3.3429399998567533E-2</v>
      </c>
      <c r="D198" s="62">
        <f t="shared" si="41"/>
        <v>2.5669</v>
      </c>
      <c r="E198" s="62">
        <f t="shared" si="41"/>
        <v>-3.3429399998567533E-2</v>
      </c>
      <c r="F198" s="55">
        <f t="shared" si="34"/>
        <v>6.5889756099999994</v>
      </c>
      <c r="G198" s="55">
        <f t="shared" si="35"/>
        <v>16.913241493308998</v>
      </c>
      <c r="H198" s="55">
        <f t="shared" si="36"/>
        <v>43.414599589174863</v>
      </c>
      <c r="I198" s="55">
        <f t="shared" si="37"/>
        <v>-8.5809926856322993E-2</v>
      </c>
      <c r="J198" s="55">
        <f t="shared" si="38"/>
        <v>-0.2202655012474955</v>
      </c>
      <c r="K198" s="55">
        <f t="shared" ca="1" si="30"/>
        <v>-3.2660210188780958E-2</v>
      </c>
      <c r="L198" s="55">
        <f t="shared" ca="1" si="39"/>
        <v>5.9165296347950676E-7</v>
      </c>
      <c r="M198" s="55">
        <f t="shared" ca="1" si="31"/>
        <v>6966794.4882282401</v>
      </c>
      <c r="N198" s="55">
        <f t="shared" ca="1" si="32"/>
        <v>24291673.562848892</v>
      </c>
      <c r="O198" s="55">
        <f t="shared" ca="1" si="33"/>
        <v>4168104.5059394115</v>
      </c>
      <c r="P198" s="29">
        <f t="shared" ca="1" si="40"/>
        <v>-7.6918980978657459E-4</v>
      </c>
    </row>
    <row r="199" spans="1:16" x14ac:dyDescent="0.2">
      <c r="A199">
        <v>25678</v>
      </c>
      <c r="B199">
        <v>-3.2142800009751227E-2</v>
      </c>
      <c r="D199" s="62">
        <f t="shared" si="41"/>
        <v>2.5678000000000001</v>
      </c>
      <c r="E199" s="62">
        <f t="shared" si="41"/>
        <v>-3.2142800009751227E-2</v>
      </c>
      <c r="F199" s="55">
        <f t="shared" si="34"/>
        <v>6.59359684</v>
      </c>
      <c r="G199" s="55">
        <f t="shared" si="35"/>
        <v>16.931037965752001</v>
      </c>
      <c r="H199" s="55">
        <f t="shared" si="36"/>
        <v>43.475519288457988</v>
      </c>
      <c r="I199" s="55">
        <f t="shared" si="37"/>
        <v>-8.2536281865039196E-2</v>
      </c>
      <c r="J199" s="55">
        <f t="shared" si="38"/>
        <v>-0.21193666457304766</v>
      </c>
      <c r="K199" s="55">
        <f t="shared" ca="1" si="30"/>
        <v>-3.2694548820841746E-2</v>
      </c>
      <c r="L199" s="55">
        <f t="shared" ca="1" si="39"/>
        <v>3.0442675053980107E-7</v>
      </c>
      <c r="M199" s="55">
        <f t="shared" ca="1" si="31"/>
        <v>7142137.7798536792</v>
      </c>
      <c r="N199" s="55">
        <f t="shared" ca="1" si="32"/>
        <v>24702553.919001222</v>
      </c>
      <c r="O199" s="55">
        <f t="shared" ca="1" si="33"/>
        <v>4216915.6442646189</v>
      </c>
      <c r="P199" s="29">
        <f t="shared" ca="1" si="40"/>
        <v>5.5174881109051888E-4</v>
      </c>
    </row>
    <row r="200" spans="1:16" x14ac:dyDescent="0.2">
      <c r="A200">
        <v>25678</v>
      </c>
      <c r="B200">
        <v>-3.0142800009343773E-2</v>
      </c>
      <c r="D200" s="62">
        <f t="shared" si="41"/>
        <v>2.5678000000000001</v>
      </c>
      <c r="E200" s="62">
        <f t="shared" si="41"/>
        <v>-3.0142800009343773E-2</v>
      </c>
      <c r="F200" s="55">
        <f t="shared" si="34"/>
        <v>6.59359684</v>
      </c>
      <c r="G200" s="55">
        <f t="shared" si="35"/>
        <v>16.931037965752001</v>
      </c>
      <c r="H200" s="55">
        <f t="shared" si="36"/>
        <v>43.475519288457988</v>
      </c>
      <c r="I200" s="55">
        <f t="shared" si="37"/>
        <v>-7.7400681863992946E-2</v>
      </c>
      <c r="J200" s="55">
        <f t="shared" si="38"/>
        <v>-0.1987494708903611</v>
      </c>
      <c r="K200" s="55">
        <f t="shared" ca="1" si="30"/>
        <v>-3.2694548820841746E-2</v>
      </c>
      <c r="L200" s="55">
        <f t="shared" ca="1" si="39"/>
        <v>6.5114219969813154E-6</v>
      </c>
      <c r="M200" s="55">
        <f t="shared" ca="1" si="31"/>
        <v>7142137.7798536792</v>
      </c>
      <c r="N200" s="55">
        <f t="shared" ca="1" si="32"/>
        <v>24702553.919001222</v>
      </c>
      <c r="O200" s="55">
        <f t="shared" ca="1" si="33"/>
        <v>4216915.6442646189</v>
      </c>
      <c r="P200" s="29">
        <f t="shared" ca="1" si="40"/>
        <v>2.5517488114979725E-3</v>
      </c>
    </row>
    <row r="201" spans="1:16" x14ac:dyDescent="0.2">
      <c r="A201">
        <v>25678</v>
      </c>
      <c r="B201">
        <v>-2.6142800008528866E-2</v>
      </c>
      <c r="D201" s="62">
        <f t="shared" si="41"/>
        <v>2.5678000000000001</v>
      </c>
      <c r="E201" s="62">
        <f t="shared" si="41"/>
        <v>-2.6142800008528866E-2</v>
      </c>
      <c r="F201" s="55">
        <f t="shared" si="34"/>
        <v>6.59359684</v>
      </c>
      <c r="G201" s="55">
        <f t="shared" si="35"/>
        <v>16.931037965752001</v>
      </c>
      <c r="H201" s="55">
        <f t="shared" si="36"/>
        <v>43.475519288457988</v>
      </c>
      <c r="I201" s="55">
        <f t="shared" si="37"/>
        <v>-6.7129481861900431E-2</v>
      </c>
      <c r="J201" s="55">
        <f t="shared" si="38"/>
        <v>-0.17237508352498793</v>
      </c>
      <c r="K201" s="55">
        <f t="shared" ca="1" si="30"/>
        <v>-3.2694548820841746E-2</v>
      </c>
      <c r="L201" s="55">
        <f t="shared" ca="1" si="39"/>
        <v>4.2925412499643228E-5</v>
      </c>
      <c r="M201" s="55">
        <f t="shared" ca="1" si="31"/>
        <v>7142137.7798536792</v>
      </c>
      <c r="N201" s="55">
        <f t="shared" ca="1" si="32"/>
        <v>24702553.919001222</v>
      </c>
      <c r="O201" s="55">
        <f t="shared" ca="1" si="33"/>
        <v>4216915.6442646189</v>
      </c>
      <c r="P201" s="29">
        <f t="shared" ca="1" si="40"/>
        <v>6.5517488123128798E-3</v>
      </c>
    </row>
    <row r="202" spans="1:16" x14ac:dyDescent="0.2">
      <c r="A202">
        <v>25706</v>
      </c>
      <c r="B202">
        <v>-3.2095600006869063E-2</v>
      </c>
      <c r="D202" s="62">
        <f t="shared" si="41"/>
        <v>2.5706000000000002</v>
      </c>
      <c r="E202" s="62">
        <f t="shared" si="41"/>
        <v>-3.2095600006869063E-2</v>
      </c>
      <c r="F202" s="55">
        <f t="shared" si="34"/>
        <v>6.6079843600000014</v>
      </c>
      <c r="G202" s="55">
        <f t="shared" si="35"/>
        <v>16.986484595816005</v>
      </c>
      <c r="H202" s="55">
        <f t="shared" si="36"/>
        <v>43.665457302004626</v>
      </c>
      <c r="I202" s="55">
        <f t="shared" si="37"/>
        <v>-8.2504949377657621E-2</v>
      </c>
      <c r="J202" s="55">
        <f t="shared" si="38"/>
        <v>-0.2120872228702067</v>
      </c>
      <c r="K202" s="55">
        <f t="shared" ca="1" si="30"/>
        <v>-3.2801478212858198E-2</v>
      </c>
      <c r="L202" s="55">
        <f t="shared" ca="1" si="39"/>
        <v>4.9826404169044044E-7</v>
      </c>
      <c r="M202" s="55">
        <f t="shared" ca="1" si="31"/>
        <v>7703388.099209466</v>
      </c>
      <c r="N202" s="55">
        <f t="shared" ca="1" si="32"/>
        <v>26006694.25610188</v>
      </c>
      <c r="O202" s="55">
        <f t="shared" ca="1" si="33"/>
        <v>4371005.5347982123</v>
      </c>
      <c r="P202" s="29">
        <f t="shared" ca="1" si="40"/>
        <v>7.0587820598913553E-4</v>
      </c>
    </row>
    <row r="203" spans="1:16" x14ac:dyDescent="0.2">
      <c r="A203">
        <v>25721</v>
      </c>
      <c r="B203">
        <v>-3.5084600000118371E-2</v>
      </c>
      <c r="D203" s="62">
        <f t="shared" si="41"/>
        <v>2.5720999999999998</v>
      </c>
      <c r="E203" s="62">
        <f t="shared" si="41"/>
        <v>-3.5084600000118371E-2</v>
      </c>
      <c r="F203" s="55">
        <f t="shared" si="34"/>
        <v>6.6156984099999994</v>
      </c>
      <c r="G203" s="55">
        <f t="shared" si="35"/>
        <v>17.016237880360997</v>
      </c>
      <c r="H203" s="55">
        <f t="shared" si="36"/>
        <v>43.767465452076522</v>
      </c>
      <c r="I203" s="55">
        <f t="shared" si="37"/>
        <v>-9.0241099660304455E-2</v>
      </c>
      <c r="J203" s="55">
        <f t="shared" si="38"/>
        <v>-0.23210913243626907</v>
      </c>
      <c r="K203" s="55">
        <f t="shared" ca="1" si="30"/>
        <v>-3.285882288668486E-2</v>
      </c>
      <c r="L203" s="55">
        <f t="shared" ca="1" si="39"/>
        <v>4.9540837586844114E-6</v>
      </c>
      <c r="M203" s="55">
        <f t="shared" ca="1" si="31"/>
        <v>8013933.4395669578</v>
      </c>
      <c r="N203" s="55">
        <f t="shared" ca="1" si="32"/>
        <v>26721544.073768269</v>
      </c>
      <c r="O203" s="55">
        <f t="shared" ca="1" si="33"/>
        <v>4454952.4909891225</v>
      </c>
      <c r="P203" s="29">
        <f t="shared" ca="1" si="40"/>
        <v>-2.2257771134335108E-3</v>
      </c>
    </row>
    <row r="204" spans="1:16" x14ac:dyDescent="0.2">
      <c r="A204">
        <v>26051</v>
      </c>
      <c r="B204">
        <v>-3.1442599996807985E-2</v>
      </c>
      <c r="D204" s="62">
        <f t="shared" si="41"/>
        <v>2.6051000000000002</v>
      </c>
      <c r="E204" s="62">
        <f t="shared" si="41"/>
        <v>-3.1442599996807985E-2</v>
      </c>
      <c r="F204" s="55">
        <f t="shared" si="34"/>
        <v>6.7865460100000012</v>
      </c>
      <c r="G204" s="55">
        <f t="shared" si="35"/>
        <v>17.679631010651004</v>
      </c>
      <c r="H204" s="55">
        <f t="shared" si="36"/>
        <v>46.057206745846933</v>
      </c>
      <c r="I204" s="55">
        <f t="shared" si="37"/>
        <v>-8.1911117251684484E-2</v>
      </c>
      <c r="J204" s="55">
        <f t="shared" si="38"/>
        <v>-0.21338665155236328</v>
      </c>
      <c r="K204" s="55">
        <f t="shared" ca="1" si="30"/>
        <v>-3.4131185445564191E-2</v>
      </c>
      <c r="L204" s="55">
        <f t="shared" ca="1" si="39"/>
        <v>7.2284917152636102E-6</v>
      </c>
      <c r="M204" s="55">
        <f t="shared" ca="1" si="31"/>
        <v>16688595.54596982</v>
      </c>
      <c r="N204" s="55">
        <f t="shared" ca="1" si="32"/>
        <v>45452074.961856425</v>
      </c>
      <c r="O204" s="55">
        <f t="shared" ca="1" si="33"/>
        <v>6559670.4427491324</v>
      </c>
      <c r="P204" s="29">
        <f t="shared" ca="1" si="40"/>
        <v>2.6885854487562061E-3</v>
      </c>
    </row>
    <row r="205" spans="1:16" x14ac:dyDescent="0.2">
      <c r="A205">
        <v>27044</v>
      </c>
      <c r="B205">
        <v>-3.8554400001885369E-2</v>
      </c>
      <c r="D205" s="62">
        <f t="shared" si="41"/>
        <v>2.7044000000000001</v>
      </c>
      <c r="E205" s="62">
        <f t="shared" si="41"/>
        <v>-3.8554400001885369E-2</v>
      </c>
      <c r="F205" s="55">
        <f t="shared" si="34"/>
        <v>7.3137793600000007</v>
      </c>
      <c r="G205" s="55">
        <f t="shared" si="35"/>
        <v>19.779384901184002</v>
      </c>
      <c r="H205" s="55">
        <f t="shared" si="36"/>
        <v>53.491368526762024</v>
      </c>
      <c r="I205" s="55">
        <f t="shared" si="37"/>
        <v>-0.1042665193650988</v>
      </c>
      <c r="J205" s="55">
        <f t="shared" si="38"/>
        <v>-0.28197837497097322</v>
      </c>
      <c r="K205" s="55">
        <f t="shared" ca="1" si="30"/>
        <v>-3.8084229671379824E-2</v>
      </c>
      <c r="L205" s="55">
        <f t="shared" ca="1" si="39"/>
        <v>2.2106013968769384E-7</v>
      </c>
      <c r="M205" s="55">
        <f t="shared" ca="1" si="31"/>
        <v>68409390.667932063</v>
      </c>
      <c r="N205" s="55">
        <f t="shared" ca="1" si="32"/>
        <v>142739407.48436272</v>
      </c>
      <c r="O205" s="55">
        <f t="shared" ca="1" si="33"/>
        <v>16345386.071017882</v>
      </c>
      <c r="P205" s="29">
        <f t="shared" ca="1" si="40"/>
        <v>-4.7017033050554546E-4</v>
      </c>
    </row>
    <row r="206" spans="1:16" x14ac:dyDescent="0.2">
      <c r="A206">
        <v>27399</v>
      </c>
      <c r="B206">
        <v>-4.0027399998507462E-2</v>
      </c>
      <c r="D206" s="62">
        <f t="shared" si="41"/>
        <v>2.7399</v>
      </c>
      <c r="E206" s="62">
        <f t="shared" si="41"/>
        <v>-4.0027399998507462E-2</v>
      </c>
      <c r="F206" s="55">
        <f t="shared" si="34"/>
        <v>7.5070520099999998</v>
      </c>
      <c r="G206" s="55">
        <f t="shared" si="35"/>
        <v>20.568571802198999</v>
      </c>
      <c r="H206" s="55">
        <f t="shared" si="36"/>
        <v>56.355829880845036</v>
      </c>
      <c r="I206" s="55">
        <f t="shared" si="37"/>
        <v>-0.10967107325591059</v>
      </c>
      <c r="J206" s="55">
        <f t="shared" si="38"/>
        <v>-0.30048777361386941</v>
      </c>
      <c r="K206" s="55">
        <f t="shared" ca="1" si="30"/>
        <v>-3.9542762853048918E-2</v>
      </c>
      <c r="L206" s="55">
        <f t="shared" ca="1" si="39"/>
        <v>2.3487316275820603E-7</v>
      </c>
      <c r="M206" s="55">
        <f t="shared" ca="1" si="31"/>
        <v>98354162.980240598</v>
      </c>
      <c r="N206" s="55">
        <f t="shared" ca="1" si="32"/>
        <v>195465356.28538594</v>
      </c>
      <c r="O206" s="55">
        <f t="shared" ca="1" si="33"/>
        <v>21331648.94962826</v>
      </c>
      <c r="P206" s="29">
        <f t="shared" ca="1" si="40"/>
        <v>-4.8463714545854408E-4</v>
      </c>
    </row>
    <row r="207" spans="1:16" x14ac:dyDescent="0.2">
      <c r="A207">
        <v>27491</v>
      </c>
      <c r="B207">
        <v>-3.8586599999689497E-2</v>
      </c>
      <c r="D207" s="62">
        <f t="shared" si="41"/>
        <v>2.7490999999999999</v>
      </c>
      <c r="E207" s="62">
        <f t="shared" si="41"/>
        <v>-3.8586599999689497E-2</v>
      </c>
      <c r="F207" s="55">
        <f t="shared" si="34"/>
        <v>7.5575508099999995</v>
      </c>
      <c r="G207" s="55">
        <f t="shared" si="35"/>
        <v>20.776462931770997</v>
      </c>
      <c r="H207" s="55">
        <f t="shared" si="36"/>
        <v>57.116574245731648</v>
      </c>
      <c r="I207" s="55">
        <f t="shared" si="37"/>
        <v>-0.10607842205914639</v>
      </c>
      <c r="J207" s="55">
        <f t="shared" si="38"/>
        <v>-0.29162019008279932</v>
      </c>
      <c r="K207" s="55">
        <f t="shared" ca="1" si="30"/>
        <v>-3.9924642687865226E-2</v>
      </c>
      <c r="L207" s="55">
        <f t="shared" ca="1" si="39"/>
        <v>1.7903582353805319E-6</v>
      </c>
      <c r="M207" s="55">
        <f t="shared" ca="1" si="31"/>
        <v>107265701.14407007</v>
      </c>
      <c r="N207" s="55">
        <f t="shared" ca="1" si="32"/>
        <v>210909390.62395018</v>
      </c>
      <c r="O207" s="55">
        <f t="shared" ca="1" si="33"/>
        <v>22769671.654115159</v>
      </c>
      <c r="P207" s="29">
        <f t="shared" ca="1" si="40"/>
        <v>1.3380426881757293E-3</v>
      </c>
    </row>
    <row r="208" spans="1:16" x14ac:dyDescent="0.2">
      <c r="A208">
        <v>27492</v>
      </c>
      <c r="B208">
        <v>-4.4729200002620928E-2</v>
      </c>
      <c r="D208" s="62">
        <f t="shared" si="41"/>
        <v>2.7492000000000001</v>
      </c>
      <c r="E208" s="62">
        <f t="shared" si="41"/>
        <v>-4.4729200002620928E-2</v>
      </c>
      <c r="F208" s="55">
        <f t="shared" si="34"/>
        <v>7.5581006400000001</v>
      </c>
      <c r="G208" s="55">
        <f t="shared" si="35"/>
        <v>20.778730279488002</v>
      </c>
      <c r="H208" s="55">
        <f t="shared" si="36"/>
        <v>57.124885284368411</v>
      </c>
      <c r="I208" s="55">
        <f t="shared" si="37"/>
        <v>-0.12296951664720546</v>
      </c>
      <c r="J208" s="55">
        <f t="shared" si="38"/>
        <v>-0.33806779516649726</v>
      </c>
      <c r="K208" s="55">
        <f t="shared" ca="1" si="30"/>
        <v>-3.9928802361215356E-2</v>
      </c>
      <c r="L208" s="55">
        <f t="shared" ca="1" si="39"/>
        <v>2.3043817515612182E-5</v>
      </c>
      <c r="M208" s="55">
        <f t="shared" ca="1" si="31"/>
        <v>107365292.36172849</v>
      </c>
      <c r="N208" s="55">
        <f t="shared" ca="1" si="32"/>
        <v>211081460.62198168</v>
      </c>
      <c r="O208" s="55">
        <f t="shared" ca="1" si="33"/>
        <v>22785645.254916247</v>
      </c>
      <c r="P208" s="29">
        <f t="shared" ca="1" si="40"/>
        <v>-4.8003976414055724E-3</v>
      </c>
    </row>
    <row r="209" spans="1:16" x14ac:dyDescent="0.2">
      <c r="A209">
        <v>27580</v>
      </c>
      <c r="B209">
        <v>-4.2368000009446405E-2</v>
      </c>
      <c r="D209" s="62">
        <f t="shared" si="41"/>
        <v>2.758</v>
      </c>
      <c r="E209" s="62">
        <f t="shared" si="41"/>
        <v>-4.2368000009446405E-2</v>
      </c>
      <c r="F209" s="55">
        <f t="shared" si="34"/>
        <v>7.6065639999999997</v>
      </c>
      <c r="G209" s="55">
        <f t="shared" si="35"/>
        <v>20.978903511999999</v>
      </c>
      <c r="H209" s="55">
        <f t="shared" si="36"/>
        <v>57.859815886095994</v>
      </c>
      <c r="I209" s="55">
        <f t="shared" si="37"/>
        <v>-0.11685094402605319</v>
      </c>
      <c r="J209" s="55">
        <f t="shared" si="38"/>
        <v>-0.32227490362385469</v>
      </c>
      <c r="K209" s="55">
        <f t="shared" ca="1" si="30"/>
        <v>-4.0295595178451479E-2</v>
      </c>
      <c r="L209" s="55">
        <f t="shared" ca="1" si="39"/>
        <v>4.2948617835311059E-6</v>
      </c>
      <c r="M209" s="55">
        <f t="shared" ca="1" si="31"/>
        <v>116363215.52584703</v>
      </c>
      <c r="N209" s="55">
        <f t="shared" ca="1" si="32"/>
        <v>226583382.54777098</v>
      </c>
      <c r="O209" s="55">
        <f t="shared" ca="1" si="33"/>
        <v>24220656.567934055</v>
      </c>
      <c r="P209" s="29">
        <f t="shared" ca="1" si="40"/>
        <v>-2.0724048309949256E-3</v>
      </c>
    </row>
    <row r="210" spans="1:16" x14ac:dyDescent="0.2">
      <c r="A210">
        <v>27995</v>
      </c>
      <c r="B210">
        <v>-4.1247000001021661E-2</v>
      </c>
      <c r="D210" s="62">
        <f t="shared" si="41"/>
        <v>2.7995000000000001</v>
      </c>
      <c r="E210" s="62">
        <f t="shared" si="41"/>
        <v>-4.1247000001021661E-2</v>
      </c>
      <c r="F210" s="55">
        <f t="shared" si="34"/>
        <v>7.8372002500000004</v>
      </c>
      <c r="G210" s="55">
        <f t="shared" si="35"/>
        <v>21.940242099875</v>
      </c>
      <c r="H210" s="55">
        <f t="shared" si="36"/>
        <v>61.421707758600071</v>
      </c>
      <c r="I210" s="55">
        <f t="shared" si="37"/>
        <v>-0.11547097650286015</v>
      </c>
      <c r="J210" s="55">
        <f t="shared" si="38"/>
        <v>-0.323260998719757</v>
      </c>
      <c r="K210" s="55">
        <f t="shared" ca="1" si="30"/>
        <v>-4.2045121500345319E-2</v>
      </c>
      <c r="L210" s="55">
        <f t="shared" ca="1" si="39"/>
        <v>6.3699792768264333E-7</v>
      </c>
      <c r="M210" s="55">
        <f t="shared" ca="1" si="31"/>
        <v>165353586.97360393</v>
      </c>
      <c r="N210" s="55">
        <f t="shared" ca="1" si="32"/>
        <v>309735158.77450472</v>
      </c>
      <c r="O210" s="55">
        <f t="shared" ca="1" si="33"/>
        <v>31804267.328013174</v>
      </c>
      <c r="P210" s="29">
        <f t="shared" ca="1" si="40"/>
        <v>7.9812149932365767E-4</v>
      </c>
    </row>
    <row r="211" spans="1:16" x14ac:dyDescent="0.2">
      <c r="A211">
        <v>28018</v>
      </c>
      <c r="B211">
        <v>-4.0226800003438257E-2</v>
      </c>
      <c r="D211" s="62">
        <f t="shared" si="41"/>
        <v>2.8018000000000001</v>
      </c>
      <c r="E211" s="62">
        <f t="shared" si="41"/>
        <v>-4.0226800003438257E-2</v>
      </c>
      <c r="F211" s="55">
        <f t="shared" si="34"/>
        <v>7.85008324</v>
      </c>
      <c r="G211" s="55">
        <f t="shared" si="35"/>
        <v>21.994363221832</v>
      </c>
      <c r="H211" s="55">
        <f t="shared" si="36"/>
        <v>61.623806874928896</v>
      </c>
      <c r="I211" s="55">
        <f t="shared" si="37"/>
        <v>-0.11270744824963332</v>
      </c>
      <c r="J211" s="55">
        <f t="shared" si="38"/>
        <v>-0.31578372850582265</v>
      </c>
      <c r="K211" s="55">
        <f t="shared" ca="1" si="30"/>
        <v>-4.2143037043303917E-2</v>
      </c>
      <c r="L211" s="55">
        <f t="shared" ca="1" si="39"/>
        <v>3.6719643929531092E-6</v>
      </c>
      <c r="M211" s="55">
        <f t="shared" ca="1" si="31"/>
        <v>168401697.03243798</v>
      </c>
      <c r="N211" s="55">
        <f t="shared" ca="1" si="32"/>
        <v>314851797.4134264</v>
      </c>
      <c r="O211" s="55">
        <f t="shared" ca="1" si="33"/>
        <v>32265712.283935312</v>
      </c>
      <c r="P211" s="29">
        <f t="shared" ca="1" si="40"/>
        <v>1.9162370398656606E-3</v>
      </c>
    </row>
    <row r="212" spans="1:16" x14ac:dyDescent="0.2">
      <c r="A212">
        <v>28936</v>
      </c>
      <c r="B212">
        <v>-3.8303600005747285E-2</v>
      </c>
      <c r="D212" s="62">
        <f t="shared" si="41"/>
        <v>2.8936000000000002</v>
      </c>
      <c r="E212" s="62">
        <f t="shared" si="41"/>
        <v>-3.8303600005747285E-2</v>
      </c>
      <c r="F212" s="55">
        <f t="shared" si="34"/>
        <v>8.3729209600000019</v>
      </c>
      <c r="G212" s="55">
        <f t="shared" si="35"/>
        <v>24.227884089856008</v>
      </c>
      <c r="H212" s="55">
        <f t="shared" si="36"/>
        <v>70.105805402407356</v>
      </c>
      <c r="I212" s="55">
        <f t="shared" si="37"/>
        <v>-0.11083529697663035</v>
      </c>
      <c r="J212" s="55">
        <f t="shared" si="38"/>
        <v>-0.32071301533157759</v>
      </c>
      <c r="K212" s="55">
        <f t="shared" ca="1" si="30"/>
        <v>-4.6132935710107952E-2</v>
      </c>
      <c r="L212" s="55">
        <f t="shared" ca="1" si="39"/>
        <v>6.1298497571576736E-5</v>
      </c>
      <c r="M212" s="55">
        <f t="shared" ca="1" si="31"/>
        <v>322436685.41839844</v>
      </c>
      <c r="N212" s="55">
        <f t="shared" ca="1" si="32"/>
        <v>568045720.28731847</v>
      </c>
      <c r="O212" s="55">
        <f t="shared" ca="1" si="33"/>
        <v>54615918.749674514</v>
      </c>
      <c r="P212" s="29">
        <f t="shared" ca="1" si="40"/>
        <v>7.8293357043606668E-3</v>
      </c>
    </row>
    <row r="213" spans="1:16" x14ac:dyDescent="0.2">
      <c r="A213">
        <v>29332</v>
      </c>
      <c r="B213">
        <v>-3.888320000260137E-2</v>
      </c>
      <c r="D213" s="62">
        <f t="shared" ref="D213:E276" si="42">A213/A$18</f>
        <v>2.9331999999999998</v>
      </c>
      <c r="E213" s="62">
        <f t="shared" si="42"/>
        <v>-3.888320000260137E-2</v>
      </c>
      <c r="F213" s="55">
        <f t="shared" si="34"/>
        <v>8.6036622399999985</v>
      </c>
      <c r="G213" s="55">
        <f t="shared" si="35"/>
        <v>25.236262082367993</v>
      </c>
      <c r="H213" s="55">
        <f t="shared" si="36"/>
        <v>74.023003940001786</v>
      </c>
      <c r="I213" s="55">
        <f t="shared" si="37"/>
        <v>-0.11405220224763034</v>
      </c>
      <c r="J213" s="55">
        <f t="shared" si="38"/>
        <v>-0.33453791963274926</v>
      </c>
      <c r="K213" s="55">
        <f t="shared" ref="K213:K276" ca="1" si="43">+E$4+E$5*D213+E$6*D213^2</f>
        <v>-4.7903336542723884E-2</v>
      </c>
      <c r="L213" s="55">
        <f t="shared" ca="1" si="39"/>
        <v>8.1362863202453362E-5</v>
      </c>
      <c r="M213" s="55">
        <f t="shared" ref="M213:M276" ca="1" si="44">(M$1-M$2*D213+M$3*F213)^2</f>
        <v>410775100.18377829</v>
      </c>
      <c r="N213" s="55">
        <f t="shared" ref="N213:N276" ca="1" si="45">(-M$2+M$4*D213-M$5*F213)^2</f>
        <v>710127934.84900677</v>
      </c>
      <c r="O213" s="55">
        <f t="shared" ref="O213:O276" ca="1" si="46">+(M$3-D213*M$5+F213*M$6)^2</f>
        <v>66877227.517509639</v>
      </c>
      <c r="P213" s="29">
        <f t="shared" ca="1" si="40"/>
        <v>9.0201365401225142E-3</v>
      </c>
    </row>
    <row r="214" spans="1:16" x14ac:dyDescent="0.2">
      <c r="D214" s="62">
        <f t="shared" si="42"/>
        <v>0</v>
      </c>
      <c r="E214" s="62">
        <f t="shared" si="42"/>
        <v>0</v>
      </c>
      <c r="F214" s="55">
        <f t="shared" ref="F214:F277" si="47">D214*D214</f>
        <v>0</v>
      </c>
      <c r="G214" s="55">
        <f t="shared" ref="G214:G277" si="48">D214*F214</f>
        <v>0</v>
      </c>
      <c r="H214" s="55">
        <f t="shared" ref="H214:H277" si="49">F214*F214</f>
        <v>0</v>
      </c>
      <c r="I214" s="55">
        <f t="shared" ref="I214:I277" si="50">E214*D214</f>
        <v>0</v>
      </c>
      <c r="J214" s="55">
        <f t="shared" ref="J214:J277" si="51">I214*D214</f>
        <v>0</v>
      </c>
      <c r="K214" s="55">
        <f t="shared" ca="1" si="43"/>
        <v>2.8686772879849393E-3</v>
      </c>
      <c r="L214" s="55">
        <f t="shared" ref="L214:L277" ca="1" si="52">+(K214-E214)^2</f>
        <v>8.2293093826006256E-6</v>
      </c>
      <c r="M214" s="55">
        <f t="shared" ca="1" si="44"/>
        <v>13224236024.629744</v>
      </c>
      <c r="N214" s="55">
        <f t="shared" ca="1" si="45"/>
        <v>15423614559.566797</v>
      </c>
      <c r="O214" s="55">
        <f t="shared" ca="1" si="46"/>
        <v>981552099.68037176</v>
      </c>
      <c r="P214" s="29">
        <f t="shared" ref="P214:P277" ca="1" si="53">+E214-K214</f>
        <v>-2.8686772879849393E-3</v>
      </c>
    </row>
    <row r="215" spans="1:16" x14ac:dyDescent="0.2">
      <c r="D215" s="62">
        <f t="shared" si="42"/>
        <v>0</v>
      </c>
      <c r="E215" s="62">
        <f t="shared" si="42"/>
        <v>0</v>
      </c>
      <c r="F215" s="55">
        <f t="shared" si="47"/>
        <v>0</v>
      </c>
      <c r="G215" s="55">
        <f t="shared" si="48"/>
        <v>0</v>
      </c>
      <c r="H215" s="55">
        <f t="shared" si="49"/>
        <v>0</v>
      </c>
      <c r="I215" s="55">
        <f t="shared" si="50"/>
        <v>0</v>
      </c>
      <c r="J215" s="55">
        <f t="shared" si="51"/>
        <v>0</v>
      </c>
      <c r="K215" s="55">
        <f t="shared" ca="1" si="43"/>
        <v>2.8686772879849393E-3</v>
      </c>
      <c r="L215" s="55">
        <f t="shared" ca="1" si="52"/>
        <v>8.2293093826006256E-6</v>
      </c>
      <c r="M215" s="55">
        <f t="shared" ca="1" si="44"/>
        <v>13224236024.629744</v>
      </c>
      <c r="N215" s="55">
        <f t="shared" ca="1" si="45"/>
        <v>15423614559.566797</v>
      </c>
      <c r="O215" s="55">
        <f t="shared" ca="1" si="46"/>
        <v>981552099.68037176</v>
      </c>
      <c r="P215" s="29">
        <f t="shared" ca="1" si="53"/>
        <v>-2.8686772879849393E-3</v>
      </c>
    </row>
    <row r="216" spans="1:16" x14ac:dyDescent="0.2">
      <c r="D216" s="62">
        <f t="shared" si="42"/>
        <v>0</v>
      </c>
      <c r="E216" s="62">
        <f t="shared" si="42"/>
        <v>0</v>
      </c>
      <c r="F216" s="55">
        <f t="shared" si="47"/>
        <v>0</v>
      </c>
      <c r="G216" s="55">
        <f t="shared" si="48"/>
        <v>0</v>
      </c>
      <c r="H216" s="55">
        <f t="shared" si="49"/>
        <v>0</v>
      </c>
      <c r="I216" s="55">
        <f t="shared" si="50"/>
        <v>0</v>
      </c>
      <c r="J216" s="55">
        <f t="shared" si="51"/>
        <v>0</v>
      </c>
      <c r="K216" s="55">
        <f t="shared" ca="1" si="43"/>
        <v>2.8686772879849393E-3</v>
      </c>
      <c r="L216" s="55">
        <f t="shared" ca="1" si="52"/>
        <v>8.2293093826006256E-6</v>
      </c>
      <c r="M216" s="55">
        <f t="shared" ca="1" si="44"/>
        <v>13224236024.629744</v>
      </c>
      <c r="N216" s="55">
        <f t="shared" ca="1" si="45"/>
        <v>15423614559.566797</v>
      </c>
      <c r="O216" s="55">
        <f t="shared" ca="1" si="46"/>
        <v>981552099.68037176</v>
      </c>
      <c r="P216" s="29">
        <f t="shared" ca="1" si="53"/>
        <v>-2.8686772879849393E-3</v>
      </c>
    </row>
    <row r="217" spans="1:16" x14ac:dyDescent="0.2">
      <c r="D217" s="62">
        <f t="shared" si="42"/>
        <v>0</v>
      </c>
      <c r="E217" s="62">
        <f t="shared" si="42"/>
        <v>0</v>
      </c>
      <c r="F217" s="55">
        <f t="shared" si="47"/>
        <v>0</v>
      </c>
      <c r="G217" s="55">
        <f t="shared" si="48"/>
        <v>0</v>
      </c>
      <c r="H217" s="55">
        <f t="shared" si="49"/>
        <v>0</v>
      </c>
      <c r="I217" s="55">
        <f t="shared" si="50"/>
        <v>0</v>
      </c>
      <c r="J217" s="55">
        <f t="shared" si="51"/>
        <v>0</v>
      </c>
      <c r="K217" s="55">
        <f t="shared" ca="1" si="43"/>
        <v>2.8686772879849393E-3</v>
      </c>
      <c r="L217" s="55">
        <f t="shared" ca="1" si="52"/>
        <v>8.2293093826006256E-6</v>
      </c>
      <c r="M217" s="55">
        <f t="shared" ca="1" si="44"/>
        <v>13224236024.629744</v>
      </c>
      <c r="N217" s="55">
        <f t="shared" ca="1" si="45"/>
        <v>15423614559.566797</v>
      </c>
      <c r="O217" s="55">
        <f t="shared" ca="1" si="46"/>
        <v>981552099.68037176</v>
      </c>
      <c r="P217" s="29">
        <f t="shared" ca="1" si="53"/>
        <v>-2.8686772879849393E-3</v>
      </c>
    </row>
    <row r="218" spans="1:16" x14ac:dyDescent="0.2">
      <c r="D218" s="62">
        <f t="shared" si="42"/>
        <v>0</v>
      </c>
      <c r="E218" s="62">
        <f t="shared" si="42"/>
        <v>0</v>
      </c>
      <c r="F218" s="55">
        <f t="shared" si="47"/>
        <v>0</v>
      </c>
      <c r="G218" s="55">
        <f t="shared" si="48"/>
        <v>0</v>
      </c>
      <c r="H218" s="55">
        <f t="shared" si="49"/>
        <v>0</v>
      </c>
      <c r="I218" s="55">
        <f t="shared" si="50"/>
        <v>0</v>
      </c>
      <c r="J218" s="55">
        <f t="shared" si="51"/>
        <v>0</v>
      </c>
      <c r="K218" s="55">
        <f t="shared" ca="1" si="43"/>
        <v>2.8686772879849393E-3</v>
      </c>
      <c r="L218" s="55">
        <f t="shared" ca="1" si="52"/>
        <v>8.2293093826006256E-6</v>
      </c>
      <c r="M218" s="55">
        <f t="shared" ca="1" si="44"/>
        <v>13224236024.629744</v>
      </c>
      <c r="N218" s="55">
        <f t="shared" ca="1" si="45"/>
        <v>15423614559.566797</v>
      </c>
      <c r="O218" s="55">
        <f t="shared" ca="1" si="46"/>
        <v>981552099.68037176</v>
      </c>
      <c r="P218" s="29">
        <f t="shared" ca="1" si="53"/>
        <v>-2.8686772879849393E-3</v>
      </c>
    </row>
    <row r="219" spans="1:16" x14ac:dyDescent="0.2">
      <c r="D219" s="62">
        <f t="shared" si="42"/>
        <v>0</v>
      </c>
      <c r="E219" s="62">
        <f t="shared" si="42"/>
        <v>0</v>
      </c>
      <c r="F219" s="55">
        <f t="shared" si="47"/>
        <v>0</v>
      </c>
      <c r="G219" s="55">
        <f t="shared" si="48"/>
        <v>0</v>
      </c>
      <c r="H219" s="55">
        <f t="shared" si="49"/>
        <v>0</v>
      </c>
      <c r="I219" s="55">
        <f t="shared" si="50"/>
        <v>0</v>
      </c>
      <c r="J219" s="55">
        <f t="shared" si="51"/>
        <v>0</v>
      </c>
      <c r="K219" s="55">
        <f t="shared" ca="1" si="43"/>
        <v>2.8686772879849393E-3</v>
      </c>
      <c r="L219" s="55">
        <f t="shared" ca="1" si="52"/>
        <v>8.2293093826006256E-6</v>
      </c>
      <c r="M219" s="55">
        <f t="shared" ca="1" si="44"/>
        <v>13224236024.629744</v>
      </c>
      <c r="N219" s="55">
        <f t="shared" ca="1" si="45"/>
        <v>15423614559.566797</v>
      </c>
      <c r="O219" s="55">
        <f t="shared" ca="1" si="46"/>
        <v>981552099.68037176</v>
      </c>
      <c r="P219" s="29">
        <f t="shared" ca="1" si="53"/>
        <v>-2.8686772879849393E-3</v>
      </c>
    </row>
    <row r="220" spans="1:16" x14ac:dyDescent="0.2">
      <c r="D220" s="62">
        <f t="shared" si="42"/>
        <v>0</v>
      </c>
      <c r="E220" s="62">
        <f t="shared" si="42"/>
        <v>0</v>
      </c>
      <c r="F220" s="55">
        <f t="shared" si="47"/>
        <v>0</v>
      </c>
      <c r="G220" s="55">
        <f t="shared" si="48"/>
        <v>0</v>
      </c>
      <c r="H220" s="55">
        <f t="shared" si="49"/>
        <v>0</v>
      </c>
      <c r="I220" s="55">
        <f t="shared" si="50"/>
        <v>0</v>
      </c>
      <c r="J220" s="55">
        <f t="shared" si="51"/>
        <v>0</v>
      </c>
      <c r="K220" s="55">
        <f t="shared" ca="1" si="43"/>
        <v>2.8686772879849393E-3</v>
      </c>
      <c r="L220" s="55">
        <f t="shared" ca="1" si="52"/>
        <v>8.2293093826006256E-6</v>
      </c>
      <c r="M220" s="55">
        <f t="shared" ca="1" si="44"/>
        <v>13224236024.629744</v>
      </c>
      <c r="N220" s="55">
        <f t="shared" ca="1" si="45"/>
        <v>15423614559.566797</v>
      </c>
      <c r="O220" s="55">
        <f t="shared" ca="1" si="46"/>
        <v>981552099.68037176</v>
      </c>
      <c r="P220" s="29">
        <f t="shared" ca="1" si="53"/>
        <v>-2.8686772879849393E-3</v>
      </c>
    </row>
    <row r="221" spans="1:16" x14ac:dyDescent="0.2">
      <c r="D221" s="62">
        <f t="shared" si="42"/>
        <v>0</v>
      </c>
      <c r="E221" s="62">
        <f t="shared" si="42"/>
        <v>0</v>
      </c>
      <c r="F221" s="55">
        <f t="shared" si="47"/>
        <v>0</v>
      </c>
      <c r="G221" s="55">
        <f t="shared" si="48"/>
        <v>0</v>
      </c>
      <c r="H221" s="55">
        <f t="shared" si="49"/>
        <v>0</v>
      </c>
      <c r="I221" s="55">
        <f t="shared" si="50"/>
        <v>0</v>
      </c>
      <c r="J221" s="55">
        <f t="shared" si="51"/>
        <v>0</v>
      </c>
      <c r="K221" s="55">
        <f t="shared" ca="1" si="43"/>
        <v>2.8686772879849393E-3</v>
      </c>
      <c r="L221" s="55">
        <f t="shared" ca="1" si="52"/>
        <v>8.2293093826006256E-6</v>
      </c>
      <c r="M221" s="55">
        <f t="shared" ca="1" si="44"/>
        <v>13224236024.629744</v>
      </c>
      <c r="N221" s="55">
        <f t="shared" ca="1" si="45"/>
        <v>15423614559.566797</v>
      </c>
      <c r="O221" s="55">
        <f t="shared" ca="1" si="46"/>
        <v>981552099.68037176</v>
      </c>
      <c r="P221" s="29">
        <f t="shared" ca="1" si="53"/>
        <v>-2.8686772879849393E-3</v>
      </c>
    </row>
    <row r="222" spans="1:16" x14ac:dyDescent="0.2">
      <c r="D222" s="62">
        <f t="shared" si="42"/>
        <v>0</v>
      </c>
      <c r="E222" s="62">
        <f t="shared" si="42"/>
        <v>0</v>
      </c>
      <c r="F222" s="55">
        <f t="shared" si="47"/>
        <v>0</v>
      </c>
      <c r="G222" s="55">
        <f t="shared" si="48"/>
        <v>0</v>
      </c>
      <c r="H222" s="55">
        <f t="shared" si="49"/>
        <v>0</v>
      </c>
      <c r="I222" s="55">
        <f t="shared" si="50"/>
        <v>0</v>
      </c>
      <c r="J222" s="55">
        <f t="shared" si="51"/>
        <v>0</v>
      </c>
      <c r="K222" s="55">
        <f t="shared" ca="1" si="43"/>
        <v>2.8686772879849393E-3</v>
      </c>
      <c r="L222" s="55">
        <f t="shared" ca="1" si="52"/>
        <v>8.2293093826006256E-6</v>
      </c>
      <c r="M222" s="55">
        <f t="shared" ca="1" si="44"/>
        <v>13224236024.629744</v>
      </c>
      <c r="N222" s="55">
        <f t="shared" ca="1" si="45"/>
        <v>15423614559.566797</v>
      </c>
      <c r="O222" s="55">
        <f t="shared" ca="1" si="46"/>
        <v>981552099.68037176</v>
      </c>
      <c r="P222" s="29">
        <f t="shared" ca="1" si="53"/>
        <v>-2.8686772879849393E-3</v>
      </c>
    </row>
    <row r="223" spans="1:16" x14ac:dyDescent="0.2">
      <c r="D223" s="62">
        <f t="shared" si="42"/>
        <v>0</v>
      </c>
      <c r="E223" s="62">
        <f t="shared" si="42"/>
        <v>0</v>
      </c>
      <c r="F223" s="55">
        <f t="shared" si="47"/>
        <v>0</v>
      </c>
      <c r="G223" s="55">
        <f t="shared" si="48"/>
        <v>0</v>
      </c>
      <c r="H223" s="55">
        <f t="shared" si="49"/>
        <v>0</v>
      </c>
      <c r="I223" s="55">
        <f t="shared" si="50"/>
        <v>0</v>
      </c>
      <c r="J223" s="55">
        <f t="shared" si="51"/>
        <v>0</v>
      </c>
      <c r="K223" s="55">
        <f t="shared" ca="1" si="43"/>
        <v>2.8686772879849393E-3</v>
      </c>
      <c r="L223" s="55">
        <f t="shared" ca="1" si="52"/>
        <v>8.2293093826006256E-6</v>
      </c>
      <c r="M223" s="55">
        <f t="shared" ca="1" si="44"/>
        <v>13224236024.629744</v>
      </c>
      <c r="N223" s="55">
        <f t="shared" ca="1" si="45"/>
        <v>15423614559.566797</v>
      </c>
      <c r="O223" s="55">
        <f t="shared" ca="1" si="46"/>
        <v>981552099.68037176</v>
      </c>
      <c r="P223" s="29">
        <f t="shared" ca="1" si="53"/>
        <v>-2.8686772879849393E-3</v>
      </c>
    </row>
    <row r="224" spans="1:16" x14ac:dyDescent="0.2">
      <c r="D224" s="62">
        <f t="shared" si="42"/>
        <v>0</v>
      </c>
      <c r="E224" s="62">
        <f t="shared" si="42"/>
        <v>0</v>
      </c>
      <c r="F224" s="55">
        <f t="shared" si="47"/>
        <v>0</v>
      </c>
      <c r="G224" s="55">
        <f t="shared" si="48"/>
        <v>0</v>
      </c>
      <c r="H224" s="55">
        <f t="shared" si="49"/>
        <v>0</v>
      </c>
      <c r="I224" s="55">
        <f t="shared" si="50"/>
        <v>0</v>
      </c>
      <c r="J224" s="55">
        <f t="shared" si="51"/>
        <v>0</v>
      </c>
      <c r="K224" s="55">
        <f t="shared" ca="1" si="43"/>
        <v>2.8686772879849393E-3</v>
      </c>
      <c r="L224" s="55">
        <f t="shared" ca="1" si="52"/>
        <v>8.2293093826006256E-6</v>
      </c>
      <c r="M224" s="55">
        <f t="shared" ca="1" si="44"/>
        <v>13224236024.629744</v>
      </c>
      <c r="N224" s="55">
        <f t="shared" ca="1" si="45"/>
        <v>15423614559.566797</v>
      </c>
      <c r="O224" s="55">
        <f t="shared" ca="1" si="46"/>
        <v>981552099.68037176</v>
      </c>
      <c r="P224" s="29">
        <f t="shared" ca="1" si="53"/>
        <v>-2.8686772879849393E-3</v>
      </c>
    </row>
    <row r="225" spans="4:16" x14ac:dyDescent="0.2">
      <c r="D225" s="62">
        <f t="shared" si="42"/>
        <v>0</v>
      </c>
      <c r="E225" s="62">
        <f t="shared" si="42"/>
        <v>0</v>
      </c>
      <c r="F225" s="55">
        <f t="shared" si="47"/>
        <v>0</v>
      </c>
      <c r="G225" s="55">
        <f t="shared" si="48"/>
        <v>0</v>
      </c>
      <c r="H225" s="55">
        <f t="shared" si="49"/>
        <v>0</v>
      </c>
      <c r="I225" s="55">
        <f t="shared" si="50"/>
        <v>0</v>
      </c>
      <c r="J225" s="55">
        <f t="shared" si="51"/>
        <v>0</v>
      </c>
      <c r="K225" s="55">
        <f t="shared" ca="1" si="43"/>
        <v>2.8686772879849393E-3</v>
      </c>
      <c r="L225" s="55">
        <f t="shared" ca="1" si="52"/>
        <v>8.2293093826006256E-6</v>
      </c>
      <c r="M225" s="55">
        <f t="shared" ca="1" si="44"/>
        <v>13224236024.629744</v>
      </c>
      <c r="N225" s="55">
        <f t="shared" ca="1" si="45"/>
        <v>15423614559.566797</v>
      </c>
      <c r="O225" s="55">
        <f t="shared" ca="1" si="46"/>
        <v>981552099.68037176</v>
      </c>
      <c r="P225" s="29">
        <f t="shared" ca="1" si="53"/>
        <v>-2.8686772879849393E-3</v>
      </c>
    </row>
    <row r="226" spans="4:16" x14ac:dyDescent="0.2">
      <c r="D226" s="62">
        <f t="shared" si="42"/>
        <v>0</v>
      </c>
      <c r="E226" s="62">
        <f t="shared" si="42"/>
        <v>0</v>
      </c>
      <c r="F226" s="55">
        <f t="shared" si="47"/>
        <v>0</v>
      </c>
      <c r="G226" s="55">
        <f t="shared" si="48"/>
        <v>0</v>
      </c>
      <c r="H226" s="55">
        <f t="shared" si="49"/>
        <v>0</v>
      </c>
      <c r="I226" s="55">
        <f t="shared" si="50"/>
        <v>0</v>
      </c>
      <c r="J226" s="55">
        <f t="shared" si="51"/>
        <v>0</v>
      </c>
      <c r="K226" s="55">
        <f t="shared" ca="1" si="43"/>
        <v>2.8686772879849393E-3</v>
      </c>
      <c r="L226" s="55">
        <f t="shared" ca="1" si="52"/>
        <v>8.2293093826006256E-6</v>
      </c>
      <c r="M226" s="55">
        <f t="shared" ca="1" si="44"/>
        <v>13224236024.629744</v>
      </c>
      <c r="N226" s="55">
        <f t="shared" ca="1" si="45"/>
        <v>15423614559.566797</v>
      </c>
      <c r="O226" s="55">
        <f t="shared" ca="1" si="46"/>
        <v>981552099.68037176</v>
      </c>
      <c r="P226" s="29">
        <f t="shared" ca="1" si="53"/>
        <v>-2.8686772879849393E-3</v>
      </c>
    </row>
    <row r="227" spans="4:16" x14ac:dyDescent="0.2">
      <c r="D227" s="62">
        <f t="shared" si="42"/>
        <v>0</v>
      </c>
      <c r="E227" s="62">
        <f t="shared" si="42"/>
        <v>0</v>
      </c>
      <c r="F227" s="55">
        <f t="shared" si="47"/>
        <v>0</v>
      </c>
      <c r="G227" s="55">
        <f t="shared" si="48"/>
        <v>0</v>
      </c>
      <c r="H227" s="55">
        <f t="shared" si="49"/>
        <v>0</v>
      </c>
      <c r="I227" s="55">
        <f t="shared" si="50"/>
        <v>0</v>
      </c>
      <c r="J227" s="55">
        <f t="shared" si="51"/>
        <v>0</v>
      </c>
      <c r="K227" s="55">
        <f t="shared" ca="1" si="43"/>
        <v>2.8686772879849393E-3</v>
      </c>
      <c r="L227" s="55">
        <f t="shared" ca="1" si="52"/>
        <v>8.2293093826006256E-6</v>
      </c>
      <c r="M227" s="55">
        <f t="shared" ca="1" si="44"/>
        <v>13224236024.629744</v>
      </c>
      <c r="N227" s="55">
        <f t="shared" ca="1" si="45"/>
        <v>15423614559.566797</v>
      </c>
      <c r="O227" s="55">
        <f t="shared" ca="1" si="46"/>
        <v>981552099.68037176</v>
      </c>
      <c r="P227" s="29">
        <f t="shared" ca="1" si="53"/>
        <v>-2.8686772879849393E-3</v>
      </c>
    </row>
    <row r="228" spans="4:16" x14ac:dyDescent="0.2">
      <c r="D228" s="62">
        <f t="shared" si="42"/>
        <v>0</v>
      </c>
      <c r="E228" s="62">
        <f t="shared" si="42"/>
        <v>0</v>
      </c>
      <c r="F228" s="55">
        <f t="shared" si="47"/>
        <v>0</v>
      </c>
      <c r="G228" s="55">
        <f t="shared" si="48"/>
        <v>0</v>
      </c>
      <c r="H228" s="55">
        <f t="shared" si="49"/>
        <v>0</v>
      </c>
      <c r="I228" s="55">
        <f t="shared" si="50"/>
        <v>0</v>
      </c>
      <c r="J228" s="55">
        <f t="shared" si="51"/>
        <v>0</v>
      </c>
      <c r="K228" s="55">
        <f t="shared" ca="1" si="43"/>
        <v>2.8686772879849393E-3</v>
      </c>
      <c r="L228" s="55">
        <f t="shared" ca="1" si="52"/>
        <v>8.2293093826006256E-6</v>
      </c>
      <c r="M228" s="55">
        <f t="shared" ca="1" si="44"/>
        <v>13224236024.629744</v>
      </c>
      <c r="N228" s="55">
        <f t="shared" ca="1" si="45"/>
        <v>15423614559.566797</v>
      </c>
      <c r="O228" s="55">
        <f t="shared" ca="1" si="46"/>
        <v>981552099.68037176</v>
      </c>
      <c r="P228" s="29">
        <f t="shared" ca="1" si="53"/>
        <v>-2.8686772879849393E-3</v>
      </c>
    </row>
    <row r="229" spans="4:16" x14ac:dyDescent="0.2">
      <c r="D229" s="62">
        <f t="shared" si="42"/>
        <v>0</v>
      </c>
      <c r="E229" s="62">
        <f t="shared" si="42"/>
        <v>0</v>
      </c>
      <c r="F229" s="55">
        <f t="shared" si="47"/>
        <v>0</v>
      </c>
      <c r="G229" s="55">
        <f t="shared" si="48"/>
        <v>0</v>
      </c>
      <c r="H229" s="55">
        <f t="shared" si="49"/>
        <v>0</v>
      </c>
      <c r="I229" s="55">
        <f t="shared" si="50"/>
        <v>0</v>
      </c>
      <c r="J229" s="55">
        <f t="shared" si="51"/>
        <v>0</v>
      </c>
      <c r="K229" s="55">
        <f t="shared" ca="1" si="43"/>
        <v>2.8686772879849393E-3</v>
      </c>
      <c r="L229" s="55">
        <f t="shared" ca="1" si="52"/>
        <v>8.2293093826006256E-6</v>
      </c>
      <c r="M229" s="55">
        <f t="shared" ca="1" si="44"/>
        <v>13224236024.629744</v>
      </c>
      <c r="N229" s="55">
        <f t="shared" ca="1" si="45"/>
        <v>15423614559.566797</v>
      </c>
      <c r="O229" s="55">
        <f t="shared" ca="1" si="46"/>
        <v>981552099.68037176</v>
      </c>
      <c r="P229" s="29">
        <f t="shared" ca="1" si="53"/>
        <v>-2.8686772879849393E-3</v>
      </c>
    </row>
    <row r="230" spans="4:16" x14ac:dyDescent="0.2">
      <c r="D230" s="62">
        <f t="shared" si="42"/>
        <v>0</v>
      </c>
      <c r="E230" s="62">
        <f t="shared" si="42"/>
        <v>0</v>
      </c>
      <c r="F230" s="55">
        <f t="shared" si="47"/>
        <v>0</v>
      </c>
      <c r="G230" s="55">
        <f t="shared" si="48"/>
        <v>0</v>
      </c>
      <c r="H230" s="55">
        <f t="shared" si="49"/>
        <v>0</v>
      </c>
      <c r="I230" s="55">
        <f t="shared" si="50"/>
        <v>0</v>
      </c>
      <c r="J230" s="55">
        <f t="shared" si="51"/>
        <v>0</v>
      </c>
      <c r="K230" s="55">
        <f t="shared" ca="1" si="43"/>
        <v>2.8686772879849393E-3</v>
      </c>
      <c r="L230" s="55">
        <f t="shared" ca="1" si="52"/>
        <v>8.2293093826006256E-6</v>
      </c>
      <c r="M230" s="55">
        <f t="shared" ca="1" si="44"/>
        <v>13224236024.629744</v>
      </c>
      <c r="N230" s="55">
        <f t="shared" ca="1" si="45"/>
        <v>15423614559.566797</v>
      </c>
      <c r="O230" s="55">
        <f t="shared" ca="1" si="46"/>
        <v>981552099.68037176</v>
      </c>
      <c r="P230" s="29">
        <f t="shared" ca="1" si="53"/>
        <v>-2.8686772879849393E-3</v>
      </c>
    </row>
    <row r="231" spans="4:16" x14ac:dyDescent="0.2">
      <c r="D231" s="62">
        <f t="shared" si="42"/>
        <v>0</v>
      </c>
      <c r="E231" s="62">
        <f t="shared" si="42"/>
        <v>0</v>
      </c>
      <c r="F231" s="55">
        <f t="shared" si="47"/>
        <v>0</v>
      </c>
      <c r="G231" s="55">
        <f t="shared" si="48"/>
        <v>0</v>
      </c>
      <c r="H231" s="55">
        <f t="shared" si="49"/>
        <v>0</v>
      </c>
      <c r="I231" s="55">
        <f t="shared" si="50"/>
        <v>0</v>
      </c>
      <c r="J231" s="55">
        <f t="shared" si="51"/>
        <v>0</v>
      </c>
      <c r="K231" s="55">
        <f t="shared" ca="1" si="43"/>
        <v>2.8686772879849393E-3</v>
      </c>
      <c r="L231" s="55">
        <f t="shared" ca="1" si="52"/>
        <v>8.2293093826006256E-6</v>
      </c>
      <c r="M231" s="55">
        <f t="shared" ca="1" si="44"/>
        <v>13224236024.629744</v>
      </c>
      <c r="N231" s="55">
        <f t="shared" ca="1" si="45"/>
        <v>15423614559.566797</v>
      </c>
      <c r="O231" s="55">
        <f t="shared" ca="1" si="46"/>
        <v>981552099.68037176</v>
      </c>
      <c r="P231" s="29">
        <f t="shared" ca="1" si="53"/>
        <v>-2.8686772879849393E-3</v>
      </c>
    </row>
    <row r="232" spans="4:16" x14ac:dyDescent="0.2">
      <c r="D232" s="62">
        <f t="shared" si="42"/>
        <v>0</v>
      </c>
      <c r="E232" s="62">
        <f t="shared" si="42"/>
        <v>0</v>
      </c>
      <c r="F232" s="55">
        <f t="shared" si="47"/>
        <v>0</v>
      </c>
      <c r="G232" s="55">
        <f t="shared" si="48"/>
        <v>0</v>
      </c>
      <c r="H232" s="55">
        <f t="shared" si="49"/>
        <v>0</v>
      </c>
      <c r="I232" s="55">
        <f t="shared" si="50"/>
        <v>0</v>
      </c>
      <c r="J232" s="55">
        <f t="shared" si="51"/>
        <v>0</v>
      </c>
      <c r="K232" s="55">
        <f t="shared" ca="1" si="43"/>
        <v>2.8686772879849393E-3</v>
      </c>
      <c r="L232" s="55">
        <f t="shared" ca="1" si="52"/>
        <v>8.2293093826006256E-6</v>
      </c>
      <c r="M232" s="55">
        <f t="shared" ca="1" si="44"/>
        <v>13224236024.629744</v>
      </c>
      <c r="N232" s="55">
        <f t="shared" ca="1" si="45"/>
        <v>15423614559.566797</v>
      </c>
      <c r="O232" s="55">
        <f t="shared" ca="1" si="46"/>
        <v>981552099.68037176</v>
      </c>
      <c r="P232" s="29">
        <f t="shared" ca="1" si="53"/>
        <v>-2.8686772879849393E-3</v>
      </c>
    </row>
    <row r="233" spans="4:16" x14ac:dyDescent="0.2">
      <c r="D233" s="62">
        <f t="shared" si="42"/>
        <v>0</v>
      </c>
      <c r="E233" s="62">
        <f t="shared" si="42"/>
        <v>0</v>
      </c>
      <c r="F233" s="55">
        <f t="shared" si="47"/>
        <v>0</v>
      </c>
      <c r="G233" s="55">
        <f t="shared" si="48"/>
        <v>0</v>
      </c>
      <c r="H233" s="55">
        <f t="shared" si="49"/>
        <v>0</v>
      </c>
      <c r="I233" s="55">
        <f t="shared" si="50"/>
        <v>0</v>
      </c>
      <c r="J233" s="55">
        <f t="shared" si="51"/>
        <v>0</v>
      </c>
      <c r="K233" s="55">
        <f t="shared" ca="1" si="43"/>
        <v>2.8686772879849393E-3</v>
      </c>
      <c r="L233" s="55">
        <f t="shared" ca="1" si="52"/>
        <v>8.2293093826006256E-6</v>
      </c>
      <c r="M233" s="55">
        <f t="shared" ca="1" si="44"/>
        <v>13224236024.629744</v>
      </c>
      <c r="N233" s="55">
        <f t="shared" ca="1" si="45"/>
        <v>15423614559.566797</v>
      </c>
      <c r="O233" s="55">
        <f t="shared" ca="1" si="46"/>
        <v>981552099.68037176</v>
      </c>
      <c r="P233" s="29">
        <f t="shared" ca="1" si="53"/>
        <v>-2.8686772879849393E-3</v>
      </c>
    </row>
    <row r="234" spans="4:16" x14ac:dyDescent="0.2">
      <c r="D234" s="62">
        <f t="shared" si="42"/>
        <v>0</v>
      </c>
      <c r="E234" s="62">
        <f t="shared" si="42"/>
        <v>0</v>
      </c>
      <c r="F234" s="55">
        <f t="shared" si="47"/>
        <v>0</v>
      </c>
      <c r="G234" s="55">
        <f t="shared" si="48"/>
        <v>0</v>
      </c>
      <c r="H234" s="55">
        <f t="shared" si="49"/>
        <v>0</v>
      </c>
      <c r="I234" s="55">
        <f t="shared" si="50"/>
        <v>0</v>
      </c>
      <c r="J234" s="55">
        <f t="shared" si="51"/>
        <v>0</v>
      </c>
      <c r="K234" s="55">
        <f t="shared" ca="1" si="43"/>
        <v>2.8686772879849393E-3</v>
      </c>
      <c r="L234" s="55">
        <f t="shared" ca="1" si="52"/>
        <v>8.2293093826006256E-6</v>
      </c>
      <c r="M234" s="55">
        <f t="shared" ca="1" si="44"/>
        <v>13224236024.629744</v>
      </c>
      <c r="N234" s="55">
        <f t="shared" ca="1" si="45"/>
        <v>15423614559.566797</v>
      </c>
      <c r="O234" s="55">
        <f t="shared" ca="1" si="46"/>
        <v>981552099.68037176</v>
      </c>
      <c r="P234" s="29">
        <f t="shared" ca="1" si="53"/>
        <v>-2.8686772879849393E-3</v>
      </c>
    </row>
    <row r="235" spans="4:16" x14ac:dyDescent="0.2">
      <c r="D235" s="62">
        <f t="shared" si="42"/>
        <v>0</v>
      </c>
      <c r="E235" s="62">
        <f t="shared" si="42"/>
        <v>0</v>
      </c>
      <c r="F235" s="55">
        <f t="shared" si="47"/>
        <v>0</v>
      </c>
      <c r="G235" s="55">
        <f t="shared" si="48"/>
        <v>0</v>
      </c>
      <c r="H235" s="55">
        <f t="shared" si="49"/>
        <v>0</v>
      </c>
      <c r="I235" s="55">
        <f t="shared" si="50"/>
        <v>0</v>
      </c>
      <c r="J235" s="55">
        <f t="shared" si="51"/>
        <v>0</v>
      </c>
      <c r="K235" s="55">
        <f t="shared" ca="1" si="43"/>
        <v>2.8686772879849393E-3</v>
      </c>
      <c r="L235" s="55">
        <f t="shared" ca="1" si="52"/>
        <v>8.2293093826006256E-6</v>
      </c>
      <c r="M235" s="55">
        <f t="shared" ca="1" si="44"/>
        <v>13224236024.629744</v>
      </c>
      <c r="N235" s="55">
        <f t="shared" ca="1" si="45"/>
        <v>15423614559.566797</v>
      </c>
      <c r="O235" s="55">
        <f t="shared" ca="1" si="46"/>
        <v>981552099.68037176</v>
      </c>
      <c r="P235" s="29">
        <f t="shared" ca="1" si="53"/>
        <v>-2.8686772879849393E-3</v>
      </c>
    </row>
    <row r="236" spans="4:16" x14ac:dyDescent="0.2">
      <c r="D236" s="62">
        <f t="shared" si="42"/>
        <v>0</v>
      </c>
      <c r="E236" s="62">
        <f t="shared" si="42"/>
        <v>0</v>
      </c>
      <c r="F236" s="55">
        <f t="shared" si="47"/>
        <v>0</v>
      </c>
      <c r="G236" s="55">
        <f t="shared" si="48"/>
        <v>0</v>
      </c>
      <c r="H236" s="55">
        <f t="shared" si="49"/>
        <v>0</v>
      </c>
      <c r="I236" s="55">
        <f t="shared" si="50"/>
        <v>0</v>
      </c>
      <c r="J236" s="55">
        <f t="shared" si="51"/>
        <v>0</v>
      </c>
      <c r="K236" s="55">
        <f t="shared" ca="1" si="43"/>
        <v>2.8686772879849393E-3</v>
      </c>
      <c r="L236" s="55">
        <f t="shared" ca="1" si="52"/>
        <v>8.2293093826006256E-6</v>
      </c>
      <c r="M236" s="55">
        <f t="shared" ca="1" si="44"/>
        <v>13224236024.629744</v>
      </c>
      <c r="N236" s="55">
        <f t="shared" ca="1" si="45"/>
        <v>15423614559.566797</v>
      </c>
      <c r="O236" s="55">
        <f t="shared" ca="1" si="46"/>
        <v>981552099.68037176</v>
      </c>
      <c r="P236" s="29">
        <f t="shared" ca="1" si="53"/>
        <v>-2.8686772879849393E-3</v>
      </c>
    </row>
    <row r="237" spans="4:16" x14ac:dyDescent="0.2">
      <c r="D237" s="62">
        <f t="shared" si="42"/>
        <v>0</v>
      </c>
      <c r="E237" s="62">
        <f t="shared" si="42"/>
        <v>0</v>
      </c>
      <c r="F237" s="55">
        <f t="shared" si="47"/>
        <v>0</v>
      </c>
      <c r="G237" s="55">
        <f t="shared" si="48"/>
        <v>0</v>
      </c>
      <c r="H237" s="55">
        <f t="shared" si="49"/>
        <v>0</v>
      </c>
      <c r="I237" s="55">
        <f t="shared" si="50"/>
        <v>0</v>
      </c>
      <c r="J237" s="55">
        <f t="shared" si="51"/>
        <v>0</v>
      </c>
      <c r="K237" s="55">
        <f t="shared" ca="1" si="43"/>
        <v>2.8686772879849393E-3</v>
      </c>
      <c r="L237" s="55">
        <f t="shared" ca="1" si="52"/>
        <v>8.2293093826006256E-6</v>
      </c>
      <c r="M237" s="55">
        <f t="shared" ca="1" si="44"/>
        <v>13224236024.629744</v>
      </c>
      <c r="N237" s="55">
        <f t="shared" ca="1" si="45"/>
        <v>15423614559.566797</v>
      </c>
      <c r="O237" s="55">
        <f t="shared" ca="1" si="46"/>
        <v>981552099.68037176</v>
      </c>
      <c r="P237" s="29">
        <f t="shared" ca="1" si="53"/>
        <v>-2.8686772879849393E-3</v>
      </c>
    </row>
    <row r="238" spans="4:16" x14ac:dyDescent="0.2">
      <c r="D238" s="62">
        <f t="shared" si="42"/>
        <v>0</v>
      </c>
      <c r="E238" s="62">
        <f t="shared" si="42"/>
        <v>0</v>
      </c>
      <c r="F238" s="55">
        <f t="shared" si="47"/>
        <v>0</v>
      </c>
      <c r="G238" s="55">
        <f t="shared" si="48"/>
        <v>0</v>
      </c>
      <c r="H238" s="55">
        <f t="shared" si="49"/>
        <v>0</v>
      </c>
      <c r="I238" s="55">
        <f t="shared" si="50"/>
        <v>0</v>
      </c>
      <c r="J238" s="55">
        <f t="shared" si="51"/>
        <v>0</v>
      </c>
      <c r="K238" s="55">
        <f t="shared" ca="1" si="43"/>
        <v>2.8686772879849393E-3</v>
      </c>
      <c r="L238" s="55">
        <f t="shared" ca="1" si="52"/>
        <v>8.2293093826006256E-6</v>
      </c>
      <c r="M238" s="55">
        <f t="shared" ca="1" si="44"/>
        <v>13224236024.629744</v>
      </c>
      <c r="N238" s="55">
        <f t="shared" ca="1" si="45"/>
        <v>15423614559.566797</v>
      </c>
      <c r="O238" s="55">
        <f t="shared" ca="1" si="46"/>
        <v>981552099.68037176</v>
      </c>
      <c r="P238" s="29">
        <f t="shared" ca="1" si="53"/>
        <v>-2.8686772879849393E-3</v>
      </c>
    </row>
    <row r="239" spans="4:16" x14ac:dyDescent="0.2">
      <c r="D239" s="62">
        <f t="shared" si="42"/>
        <v>0</v>
      </c>
      <c r="E239" s="62">
        <f t="shared" si="42"/>
        <v>0</v>
      </c>
      <c r="F239" s="55">
        <f t="shared" si="47"/>
        <v>0</v>
      </c>
      <c r="G239" s="55">
        <f t="shared" si="48"/>
        <v>0</v>
      </c>
      <c r="H239" s="55">
        <f t="shared" si="49"/>
        <v>0</v>
      </c>
      <c r="I239" s="55">
        <f t="shared" si="50"/>
        <v>0</v>
      </c>
      <c r="J239" s="55">
        <f t="shared" si="51"/>
        <v>0</v>
      </c>
      <c r="K239" s="55">
        <f t="shared" ca="1" si="43"/>
        <v>2.8686772879849393E-3</v>
      </c>
      <c r="L239" s="55">
        <f t="shared" ca="1" si="52"/>
        <v>8.2293093826006256E-6</v>
      </c>
      <c r="M239" s="55">
        <f t="shared" ca="1" si="44"/>
        <v>13224236024.629744</v>
      </c>
      <c r="N239" s="55">
        <f t="shared" ca="1" si="45"/>
        <v>15423614559.566797</v>
      </c>
      <c r="O239" s="55">
        <f t="shared" ca="1" si="46"/>
        <v>981552099.68037176</v>
      </c>
      <c r="P239" s="29">
        <f t="shared" ca="1" si="53"/>
        <v>-2.8686772879849393E-3</v>
      </c>
    </row>
    <row r="240" spans="4:16" x14ac:dyDescent="0.2">
      <c r="D240" s="62">
        <f t="shared" si="42"/>
        <v>0</v>
      </c>
      <c r="E240" s="62">
        <f t="shared" si="42"/>
        <v>0</v>
      </c>
      <c r="F240" s="55">
        <f t="shared" si="47"/>
        <v>0</v>
      </c>
      <c r="G240" s="55">
        <f t="shared" si="48"/>
        <v>0</v>
      </c>
      <c r="H240" s="55">
        <f t="shared" si="49"/>
        <v>0</v>
      </c>
      <c r="I240" s="55">
        <f t="shared" si="50"/>
        <v>0</v>
      </c>
      <c r="J240" s="55">
        <f t="shared" si="51"/>
        <v>0</v>
      </c>
      <c r="K240" s="55">
        <f t="shared" ca="1" si="43"/>
        <v>2.8686772879849393E-3</v>
      </c>
      <c r="L240" s="55">
        <f t="shared" ca="1" si="52"/>
        <v>8.2293093826006256E-6</v>
      </c>
      <c r="M240" s="55">
        <f t="shared" ca="1" si="44"/>
        <v>13224236024.629744</v>
      </c>
      <c r="N240" s="55">
        <f t="shared" ca="1" si="45"/>
        <v>15423614559.566797</v>
      </c>
      <c r="O240" s="55">
        <f t="shared" ca="1" si="46"/>
        <v>981552099.68037176</v>
      </c>
      <c r="P240" s="29">
        <f t="shared" ca="1" si="53"/>
        <v>-2.8686772879849393E-3</v>
      </c>
    </row>
    <row r="241" spans="4:16" x14ac:dyDescent="0.2">
      <c r="D241" s="62">
        <f t="shared" si="42"/>
        <v>0</v>
      </c>
      <c r="E241" s="62">
        <f t="shared" si="42"/>
        <v>0</v>
      </c>
      <c r="F241" s="55">
        <f t="shared" si="47"/>
        <v>0</v>
      </c>
      <c r="G241" s="55">
        <f t="shared" si="48"/>
        <v>0</v>
      </c>
      <c r="H241" s="55">
        <f t="shared" si="49"/>
        <v>0</v>
      </c>
      <c r="I241" s="55">
        <f t="shared" si="50"/>
        <v>0</v>
      </c>
      <c r="J241" s="55">
        <f t="shared" si="51"/>
        <v>0</v>
      </c>
      <c r="K241" s="55">
        <f t="shared" ca="1" si="43"/>
        <v>2.8686772879849393E-3</v>
      </c>
      <c r="L241" s="55">
        <f t="shared" ca="1" si="52"/>
        <v>8.2293093826006256E-6</v>
      </c>
      <c r="M241" s="55">
        <f t="shared" ca="1" si="44"/>
        <v>13224236024.629744</v>
      </c>
      <c r="N241" s="55">
        <f t="shared" ca="1" si="45"/>
        <v>15423614559.566797</v>
      </c>
      <c r="O241" s="55">
        <f t="shared" ca="1" si="46"/>
        <v>981552099.68037176</v>
      </c>
      <c r="P241" s="29">
        <f t="shared" ca="1" si="53"/>
        <v>-2.8686772879849393E-3</v>
      </c>
    </row>
    <row r="242" spans="4:16" x14ac:dyDescent="0.2">
      <c r="D242" s="62">
        <f t="shared" si="42"/>
        <v>0</v>
      </c>
      <c r="E242" s="62">
        <f t="shared" si="42"/>
        <v>0</v>
      </c>
      <c r="F242" s="55">
        <f t="shared" si="47"/>
        <v>0</v>
      </c>
      <c r="G242" s="55">
        <f t="shared" si="48"/>
        <v>0</v>
      </c>
      <c r="H242" s="55">
        <f t="shared" si="49"/>
        <v>0</v>
      </c>
      <c r="I242" s="55">
        <f t="shared" si="50"/>
        <v>0</v>
      </c>
      <c r="J242" s="55">
        <f t="shared" si="51"/>
        <v>0</v>
      </c>
      <c r="K242" s="55">
        <f t="shared" ca="1" si="43"/>
        <v>2.8686772879849393E-3</v>
      </c>
      <c r="L242" s="55">
        <f t="shared" ca="1" si="52"/>
        <v>8.2293093826006256E-6</v>
      </c>
      <c r="M242" s="55">
        <f t="shared" ca="1" si="44"/>
        <v>13224236024.629744</v>
      </c>
      <c r="N242" s="55">
        <f t="shared" ca="1" si="45"/>
        <v>15423614559.566797</v>
      </c>
      <c r="O242" s="55">
        <f t="shared" ca="1" si="46"/>
        <v>981552099.68037176</v>
      </c>
      <c r="P242" s="29">
        <f t="shared" ca="1" si="53"/>
        <v>-2.8686772879849393E-3</v>
      </c>
    </row>
    <row r="243" spans="4:16" x14ac:dyDescent="0.2">
      <c r="D243" s="62">
        <f t="shared" si="42"/>
        <v>0</v>
      </c>
      <c r="E243" s="62">
        <f t="shared" si="42"/>
        <v>0</v>
      </c>
      <c r="F243" s="55">
        <f t="shared" si="47"/>
        <v>0</v>
      </c>
      <c r="G243" s="55">
        <f t="shared" si="48"/>
        <v>0</v>
      </c>
      <c r="H243" s="55">
        <f t="shared" si="49"/>
        <v>0</v>
      </c>
      <c r="I243" s="55">
        <f t="shared" si="50"/>
        <v>0</v>
      </c>
      <c r="J243" s="55">
        <f t="shared" si="51"/>
        <v>0</v>
      </c>
      <c r="K243" s="55">
        <f t="shared" ca="1" si="43"/>
        <v>2.8686772879849393E-3</v>
      </c>
      <c r="L243" s="55">
        <f t="shared" ca="1" si="52"/>
        <v>8.2293093826006256E-6</v>
      </c>
      <c r="M243" s="55">
        <f t="shared" ca="1" si="44"/>
        <v>13224236024.629744</v>
      </c>
      <c r="N243" s="55">
        <f t="shared" ca="1" si="45"/>
        <v>15423614559.566797</v>
      </c>
      <c r="O243" s="55">
        <f t="shared" ca="1" si="46"/>
        <v>981552099.68037176</v>
      </c>
      <c r="P243" s="29">
        <f t="shared" ca="1" si="53"/>
        <v>-2.8686772879849393E-3</v>
      </c>
    </row>
    <row r="244" spans="4:16" x14ac:dyDescent="0.2">
      <c r="D244" s="62">
        <f t="shared" si="42"/>
        <v>0</v>
      </c>
      <c r="E244" s="62">
        <f t="shared" si="42"/>
        <v>0</v>
      </c>
      <c r="F244" s="55">
        <f t="shared" si="47"/>
        <v>0</v>
      </c>
      <c r="G244" s="55">
        <f t="shared" si="48"/>
        <v>0</v>
      </c>
      <c r="H244" s="55">
        <f t="shared" si="49"/>
        <v>0</v>
      </c>
      <c r="I244" s="55">
        <f t="shared" si="50"/>
        <v>0</v>
      </c>
      <c r="J244" s="55">
        <f t="shared" si="51"/>
        <v>0</v>
      </c>
      <c r="K244" s="55">
        <f t="shared" ca="1" si="43"/>
        <v>2.8686772879849393E-3</v>
      </c>
      <c r="L244" s="55">
        <f t="shared" ca="1" si="52"/>
        <v>8.2293093826006256E-6</v>
      </c>
      <c r="M244" s="55">
        <f t="shared" ca="1" si="44"/>
        <v>13224236024.629744</v>
      </c>
      <c r="N244" s="55">
        <f t="shared" ca="1" si="45"/>
        <v>15423614559.566797</v>
      </c>
      <c r="O244" s="55">
        <f t="shared" ca="1" si="46"/>
        <v>981552099.68037176</v>
      </c>
      <c r="P244" s="29">
        <f t="shared" ca="1" si="53"/>
        <v>-2.8686772879849393E-3</v>
      </c>
    </row>
    <row r="245" spans="4:16" x14ac:dyDescent="0.2">
      <c r="D245" s="62">
        <f t="shared" si="42"/>
        <v>0</v>
      </c>
      <c r="E245" s="62">
        <f t="shared" si="42"/>
        <v>0</v>
      </c>
      <c r="F245" s="55">
        <f t="shared" si="47"/>
        <v>0</v>
      </c>
      <c r="G245" s="55">
        <f t="shared" si="48"/>
        <v>0</v>
      </c>
      <c r="H245" s="55">
        <f t="shared" si="49"/>
        <v>0</v>
      </c>
      <c r="I245" s="55">
        <f t="shared" si="50"/>
        <v>0</v>
      </c>
      <c r="J245" s="55">
        <f t="shared" si="51"/>
        <v>0</v>
      </c>
      <c r="K245" s="55">
        <f t="shared" ca="1" si="43"/>
        <v>2.8686772879849393E-3</v>
      </c>
      <c r="L245" s="55">
        <f t="shared" ca="1" si="52"/>
        <v>8.2293093826006256E-6</v>
      </c>
      <c r="M245" s="55">
        <f t="shared" ca="1" si="44"/>
        <v>13224236024.629744</v>
      </c>
      <c r="N245" s="55">
        <f t="shared" ca="1" si="45"/>
        <v>15423614559.566797</v>
      </c>
      <c r="O245" s="55">
        <f t="shared" ca="1" si="46"/>
        <v>981552099.68037176</v>
      </c>
      <c r="P245" s="29">
        <f t="shared" ca="1" si="53"/>
        <v>-2.8686772879849393E-3</v>
      </c>
    </row>
    <row r="246" spans="4:16" x14ac:dyDescent="0.2">
      <c r="D246" s="62">
        <f t="shared" si="42"/>
        <v>0</v>
      </c>
      <c r="E246" s="62">
        <f t="shared" si="42"/>
        <v>0</v>
      </c>
      <c r="F246" s="55">
        <f t="shared" si="47"/>
        <v>0</v>
      </c>
      <c r="G246" s="55">
        <f t="shared" si="48"/>
        <v>0</v>
      </c>
      <c r="H246" s="55">
        <f t="shared" si="49"/>
        <v>0</v>
      </c>
      <c r="I246" s="55">
        <f t="shared" si="50"/>
        <v>0</v>
      </c>
      <c r="J246" s="55">
        <f t="shared" si="51"/>
        <v>0</v>
      </c>
      <c r="K246" s="55">
        <f t="shared" ca="1" si="43"/>
        <v>2.8686772879849393E-3</v>
      </c>
      <c r="L246" s="55">
        <f t="shared" ca="1" si="52"/>
        <v>8.2293093826006256E-6</v>
      </c>
      <c r="M246" s="55">
        <f t="shared" ca="1" si="44"/>
        <v>13224236024.629744</v>
      </c>
      <c r="N246" s="55">
        <f t="shared" ca="1" si="45"/>
        <v>15423614559.566797</v>
      </c>
      <c r="O246" s="55">
        <f t="shared" ca="1" si="46"/>
        <v>981552099.68037176</v>
      </c>
      <c r="P246" s="29">
        <f t="shared" ca="1" si="53"/>
        <v>-2.8686772879849393E-3</v>
      </c>
    </row>
    <row r="247" spans="4:16" x14ac:dyDescent="0.2">
      <c r="D247" s="62">
        <f t="shared" si="42"/>
        <v>0</v>
      </c>
      <c r="E247" s="62">
        <f t="shared" si="42"/>
        <v>0</v>
      </c>
      <c r="F247" s="55">
        <f t="shared" si="47"/>
        <v>0</v>
      </c>
      <c r="G247" s="55">
        <f t="shared" si="48"/>
        <v>0</v>
      </c>
      <c r="H247" s="55">
        <f t="shared" si="49"/>
        <v>0</v>
      </c>
      <c r="I247" s="55">
        <f t="shared" si="50"/>
        <v>0</v>
      </c>
      <c r="J247" s="55">
        <f t="shared" si="51"/>
        <v>0</v>
      </c>
      <c r="K247" s="55">
        <f t="shared" ca="1" si="43"/>
        <v>2.8686772879849393E-3</v>
      </c>
      <c r="L247" s="55">
        <f t="shared" ca="1" si="52"/>
        <v>8.2293093826006256E-6</v>
      </c>
      <c r="M247" s="55">
        <f t="shared" ca="1" si="44"/>
        <v>13224236024.629744</v>
      </c>
      <c r="N247" s="55">
        <f t="shared" ca="1" si="45"/>
        <v>15423614559.566797</v>
      </c>
      <c r="O247" s="55">
        <f t="shared" ca="1" si="46"/>
        <v>981552099.68037176</v>
      </c>
      <c r="P247" s="29">
        <f t="shared" ca="1" si="53"/>
        <v>-2.8686772879849393E-3</v>
      </c>
    </row>
    <row r="248" spans="4:16" x14ac:dyDescent="0.2">
      <c r="D248" s="62">
        <f t="shared" si="42"/>
        <v>0</v>
      </c>
      <c r="E248" s="62">
        <f t="shared" si="42"/>
        <v>0</v>
      </c>
      <c r="F248" s="55">
        <f t="shared" si="47"/>
        <v>0</v>
      </c>
      <c r="G248" s="55">
        <f t="shared" si="48"/>
        <v>0</v>
      </c>
      <c r="H248" s="55">
        <f t="shared" si="49"/>
        <v>0</v>
      </c>
      <c r="I248" s="55">
        <f t="shared" si="50"/>
        <v>0</v>
      </c>
      <c r="J248" s="55">
        <f t="shared" si="51"/>
        <v>0</v>
      </c>
      <c r="K248" s="55">
        <f t="shared" ca="1" si="43"/>
        <v>2.8686772879849393E-3</v>
      </c>
      <c r="L248" s="55">
        <f t="shared" ca="1" si="52"/>
        <v>8.2293093826006256E-6</v>
      </c>
      <c r="M248" s="55">
        <f t="shared" ca="1" si="44"/>
        <v>13224236024.629744</v>
      </c>
      <c r="N248" s="55">
        <f t="shared" ca="1" si="45"/>
        <v>15423614559.566797</v>
      </c>
      <c r="O248" s="55">
        <f t="shared" ca="1" si="46"/>
        <v>981552099.68037176</v>
      </c>
      <c r="P248" s="29">
        <f t="shared" ca="1" si="53"/>
        <v>-2.8686772879849393E-3</v>
      </c>
    </row>
    <row r="249" spans="4:16" x14ac:dyDescent="0.2">
      <c r="D249" s="62">
        <f t="shared" si="42"/>
        <v>0</v>
      </c>
      <c r="E249" s="62">
        <f t="shared" si="42"/>
        <v>0</v>
      </c>
      <c r="F249" s="55">
        <f t="shared" si="47"/>
        <v>0</v>
      </c>
      <c r="G249" s="55">
        <f t="shared" si="48"/>
        <v>0</v>
      </c>
      <c r="H249" s="55">
        <f t="shared" si="49"/>
        <v>0</v>
      </c>
      <c r="I249" s="55">
        <f t="shared" si="50"/>
        <v>0</v>
      </c>
      <c r="J249" s="55">
        <f t="shared" si="51"/>
        <v>0</v>
      </c>
      <c r="K249" s="55">
        <f t="shared" ca="1" si="43"/>
        <v>2.8686772879849393E-3</v>
      </c>
      <c r="L249" s="55">
        <f t="shared" ca="1" si="52"/>
        <v>8.2293093826006256E-6</v>
      </c>
      <c r="M249" s="55">
        <f t="shared" ca="1" si="44"/>
        <v>13224236024.629744</v>
      </c>
      <c r="N249" s="55">
        <f t="shared" ca="1" si="45"/>
        <v>15423614559.566797</v>
      </c>
      <c r="O249" s="55">
        <f t="shared" ca="1" si="46"/>
        <v>981552099.68037176</v>
      </c>
      <c r="P249" s="29">
        <f t="shared" ca="1" si="53"/>
        <v>-2.8686772879849393E-3</v>
      </c>
    </row>
    <row r="250" spans="4:16" x14ac:dyDescent="0.2">
      <c r="D250" s="62">
        <f t="shared" si="42"/>
        <v>0</v>
      </c>
      <c r="E250" s="62">
        <f t="shared" si="42"/>
        <v>0</v>
      </c>
      <c r="F250" s="55">
        <f t="shared" si="47"/>
        <v>0</v>
      </c>
      <c r="G250" s="55">
        <f t="shared" si="48"/>
        <v>0</v>
      </c>
      <c r="H250" s="55">
        <f t="shared" si="49"/>
        <v>0</v>
      </c>
      <c r="I250" s="55">
        <f t="shared" si="50"/>
        <v>0</v>
      </c>
      <c r="J250" s="55">
        <f t="shared" si="51"/>
        <v>0</v>
      </c>
      <c r="K250" s="55">
        <f t="shared" ca="1" si="43"/>
        <v>2.8686772879849393E-3</v>
      </c>
      <c r="L250" s="55">
        <f t="shared" ca="1" si="52"/>
        <v>8.2293093826006256E-6</v>
      </c>
      <c r="M250" s="55">
        <f t="shared" ca="1" si="44"/>
        <v>13224236024.629744</v>
      </c>
      <c r="N250" s="55">
        <f t="shared" ca="1" si="45"/>
        <v>15423614559.566797</v>
      </c>
      <c r="O250" s="55">
        <f t="shared" ca="1" si="46"/>
        <v>981552099.68037176</v>
      </c>
      <c r="P250" s="29">
        <f t="shared" ca="1" si="53"/>
        <v>-2.8686772879849393E-3</v>
      </c>
    </row>
    <row r="251" spans="4:16" x14ac:dyDescent="0.2">
      <c r="D251" s="62">
        <f t="shared" si="42"/>
        <v>0</v>
      </c>
      <c r="E251" s="62">
        <f t="shared" si="42"/>
        <v>0</v>
      </c>
      <c r="F251" s="55">
        <f t="shared" si="47"/>
        <v>0</v>
      </c>
      <c r="G251" s="55">
        <f t="shared" si="48"/>
        <v>0</v>
      </c>
      <c r="H251" s="55">
        <f t="shared" si="49"/>
        <v>0</v>
      </c>
      <c r="I251" s="55">
        <f t="shared" si="50"/>
        <v>0</v>
      </c>
      <c r="J251" s="55">
        <f t="shared" si="51"/>
        <v>0</v>
      </c>
      <c r="K251" s="55">
        <f t="shared" ca="1" si="43"/>
        <v>2.8686772879849393E-3</v>
      </c>
      <c r="L251" s="55">
        <f t="shared" ca="1" si="52"/>
        <v>8.2293093826006256E-6</v>
      </c>
      <c r="M251" s="55">
        <f t="shared" ca="1" si="44"/>
        <v>13224236024.629744</v>
      </c>
      <c r="N251" s="55">
        <f t="shared" ca="1" si="45"/>
        <v>15423614559.566797</v>
      </c>
      <c r="O251" s="55">
        <f t="shared" ca="1" si="46"/>
        <v>981552099.68037176</v>
      </c>
      <c r="P251" s="29">
        <f t="shared" ca="1" si="53"/>
        <v>-2.8686772879849393E-3</v>
      </c>
    </row>
    <row r="252" spans="4:16" x14ac:dyDescent="0.2">
      <c r="D252" s="62">
        <f t="shared" si="42"/>
        <v>0</v>
      </c>
      <c r="E252" s="62">
        <f t="shared" si="42"/>
        <v>0</v>
      </c>
      <c r="F252" s="55">
        <f t="shared" si="47"/>
        <v>0</v>
      </c>
      <c r="G252" s="55">
        <f t="shared" si="48"/>
        <v>0</v>
      </c>
      <c r="H252" s="55">
        <f t="shared" si="49"/>
        <v>0</v>
      </c>
      <c r="I252" s="55">
        <f t="shared" si="50"/>
        <v>0</v>
      </c>
      <c r="J252" s="55">
        <f t="shared" si="51"/>
        <v>0</v>
      </c>
      <c r="K252" s="55">
        <f t="shared" ca="1" si="43"/>
        <v>2.8686772879849393E-3</v>
      </c>
      <c r="L252" s="55">
        <f t="shared" ca="1" si="52"/>
        <v>8.2293093826006256E-6</v>
      </c>
      <c r="M252" s="55">
        <f t="shared" ca="1" si="44"/>
        <v>13224236024.629744</v>
      </c>
      <c r="N252" s="55">
        <f t="shared" ca="1" si="45"/>
        <v>15423614559.566797</v>
      </c>
      <c r="O252" s="55">
        <f t="shared" ca="1" si="46"/>
        <v>981552099.68037176</v>
      </c>
      <c r="P252" s="29">
        <f t="shared" ca="1" si="53"/>
        <v>-2.8686772879849393E-3</v>
      </c>
    </row>
    <row r="253" spans="4:16" x14ac:dyDescent="0.2">
      <c r="D253" s="62">
        <f t="shared" si="42"/>
        <v>0</v>
      </c>
      <c r="E253" s="62">
        <f t="shared" si="42"/>
        <v>0</v>
      </c>
      <c r="F253" s="55">
        <f t="shared" si="47"/>
        <v>0</v>
      </c>
      <c r="G253" s="55">
        <f t="shared" si="48"/>
        <v>0</v>
      </c>
      <c r="H253" s="55">
        <f t="shared" si="49"/>
        <v>0</v>
      </c>
      <c r="I253" s="55">
        <f t="shared" si="50"/>
        <v>0</v>
      </c>
      <c r="J253" s="55">
        <f t="shared" si="51"/>
        <v>0</v>
      </c>
      <c r="K253" s="55">
        <f t="shared" ca="1" si="43"/>
        <v>2.8686772879849393E-3</v>
      </c>
      <c r="L253" s="55">
        <f t="shared" ca="1" si="52"/>
        <v>8.2293093826006256E-6</v>
      </c>
      <c r="M253" s="55">
        <f t="shared" ca="1" si="44"/>
        <v>13224236024.629744</v>
      </c>
      <c r="N253" s="55">
        <f t="shared" ca="1" si="45"/>
        <v>15423614559.566797</v>
      </c>
      <c r="O253" s="55">
        <f t="shared" ca="1" si="46"/>
        <v>981552099.68037176</v>
      </c>
      <c r="P253" s="29">
        <f t="shared" ca="1" si="53"/>
        <v>-2.8686772879849393E-3</v>
      </c>
    </row>
    <row r="254" spans="4:16" x14ac:dyDescent="0.2">
      <c r="D254" s="62">
        <f t="shared" si="42"/>
        <v>0</v>
      </c>
      <c r="E254" s="62">
        <f t="shared" si="42"/>
        <v>0</v>
      </c>
      <c r="F254" s="55">
        <f t="shared" si="47"/>
        <v>0</v>
      </c>
      <c r="G254" s="55">
        <f t="shared" si="48"/>
        <v>0</v>
      </c>
      <c r="H254" s="55">
        <f t="shared" si="49"/>
        <v>0</v>
      </c>
      <c r="I254" s="55">
        <f t="shared" si="50"/>
        <v>0</v>
      </c>
      <c r="J254" s="55">
        <f t="shared" si="51"/>
        <v>0</v>
      </c>
      <c r="K254" s="55">
        <f t="shared" ca="1" si="43"/>
        <v>2.8686772879849393E-3</v>
      </c>
      <c r="L254" s="55">
        <f t="shared" ca="1" si="52"/>
        <v>8.2293093826006256E-6</v>
      </c>
      <c r="M254" s="55">
        <f t="shared" ca="1" si="44"/>
        <v>13224236024.629744</v>
      </c>
      <c r="N254" s="55">
        <f t="shared" ca="1" si="45"/>
        <v>15423614559.566797</v>
      </c>
      <c r="O254" s="55">
        <f t="shared" ca="1" si="46"/>
        <v>981552099.68037176</v>
      </c>
      <c r="P254" s="29">
        <f t="shared" ca="1" si="53"/>
        <v>-2.8686772879849393E-3</v>
      </c>
    </row>
    <row r="255" spans="4:16" x14ac:dyDescent="0.2">
      <c r="D255" s="62">
        <f t="shared" si="42"/>
        <v>0</v>
      </c>
      <c r="E255" s="62">
        <f t="shared" si="42"/>
        <v>0</v>
      </c>
      <c r="F255" s="55">
        <f t="shared" si="47"/>
        <v>0</v>
      </c>
      <c r="G255" s="55">
        <f t="shared" si="48"/>
        <v>0</v>
      </c>
      <c r="H255" s="55">
        <f t="shared" si="49"/>
        <v>0</v>
      </c>
      <c r="I255" s="55">
        <f t="shared" si="50"/>
        <v>0</v>
      </c>
      <c r="J255" s="55">
        <f t="shared" si="51"/>
        <v>0</v>
      </c>
      <c r="K255" s="55">
        <f t="shared" ca="1" si="43"/>
        <v>2.8686772879849393E-3</v>
      </c>
      <c r="L255" s="55">
        <f t="shared" ca="1" si="52"/>
        <v>8.2293093826006256E-6</v>
      </c>
      <c r="M255" s="55">
        <f t="shared" ca="1" si="44"/>
        <v>13224236024.629744</v>
      </c>
      <c r="N255" s="55">
        <f t="shared" ca="1" si="45"/>
        <v>15423614559.566797</v>
      </c>
      <c r="O255" s="55">
        <f t="shared" ca="1" si="46"/>
        <v>981552099.68037176</v>
      </c>
      <c r="P255" s="29">
        <f t="shared" ca="1" si="53"/>
        <v>-2.8686772879849393E-3</v>
      </c>
    </row>
    <row r="256" spans="4:16" x14ac:dyDescent="0.2">
      <c r="D256" s="62">
        <f t="shared" si="42"/>
        <v>0</v>
      </c>
      <c r="E256" s="62">
        <f t="shared" si="42"/>
        <v>0</v>
      </c>
      <c r="F256" s="55">
        <f t="shared" si="47"/>
        <v>0</v>
      </c>
      <c r="G256" s="55">
        <f t="shared" si="48"/>
        <v>0</v>
      </c>
      <c r="H256" s="55">
        <f t="shared" si="49"/>
        <v>0</v>
      </c>
      <c r="I256" s="55">
        <f t="shared" si="50"/>
        <v>0</v>
      </c>
      <c r="J256" s="55">
        <f t="shared" si="51"/>
        <v>0</v>
      </c>
      <c r="K256" s="55">
        <f t="shared" ca="1" si="43"/>
        <v>2.8686772879849393E-3</v>
      </c>
      <c r="L256" s="55">
        <f t="shared" ca="1" si="52"/>
        <v>8.2293093826006256E-6</v>
      </c>
      <c r="M256" s="55">
        <f t="shared" ca="1" si="44"/>
        <v>13224236024.629744</v>
      </c>
      <c r="N256" s="55">
        <f t="shared" ca="1" si="45"/>
        <v>15423614559.566797</v>
      </c>
      <c r="O256" s="55">
        <f t="shared" ca="1" si="46"/>
        <v>981552099.68037176</v>
      </c>
      <c r="P256" s="29">
        <f t="shared" ca="1" si="53"/>
        <v>-2.8686772879849393E-3</v>
      </c>
    </row>
    <row r="257" spans="4:16" x14ac:dyDescent="0.2">
      <c r="D257" s="62">
        <f t="shared" si="42"/>
        <v>0</v>
      </c>
      <c r="E257" s="62">
        <f t="shared" si="42"/>
        <v>0</v>
      </c>
      <c r="F257" s="55">
        <f t="shared" si="47"/>
        <v>0</v>
      </c>
      <c r="G257" s="55">
        <f t="shared" si="48"/>
        <v>0</v>
      </c>
      <c r="H257" s="55">
        <f t="shared" si="49"/>
        <v>0</v>
      </c>
      <c r="I257" s="55">
        <f t="shared" si="50"/>
        <v>0</v>
      </c>
      <c r="J257" s="55">
        <f t="shared" si="51"/>
        <v>0</v>
      </c>
      <c r="K257" s="55">
        <f t="shared" ca="1" si="43"/>
        <v>2.8686772879849393E-3</v>
      </c>
      <c r="L257" s="55">
        <f t="shared" ca="1" si="52"/>
        <v>8.2293093826006256E-6</v>
      </c>
      <c r="M257" s="55">
        <f t="shared" ca="1" si="44"/>
        <v>13224236024.629744</v>
      </c>
      <c r="N257" s="55">
        <f t="shared" ca="1" si="45"/>
        <v>15423614559.566797</v>
      </c>
      <c r="O257" s="55">
        <f t="shared" ca="1" si="46"/>
        <v>981552099.68037176</v>
      </c>
      <c r="P257" s="29">
        <f t="shared" ca="1" si="53"/>
        <v>-2.8686772879849393E-3</v>
      </c>
    </row>
    <row r="258" spans="4:16" x14ac:dyDescent="0.2">
      <c r="D258" s="62">
        <f t="shared" si="42"/>
        <v>0</v>
      </c>
      <c r="E258" s="62">
        <f t="shared" si="42"/>
        <v>0</v>
      </c>
      <c r="F258" s="55">
        <f t="shared" si="47"/>
        <v>0</v>
      </c>
      <c r="G258" s="55">
        <f t="shared" si="48"/>
        <v>0</v>
      </c>
      <c r="H258" s="55">
        <f t="shared" si="49"/>
        <v>0</v>
      </c>
      <c r="I258" s="55">
        <f t="shared" si="50"/>
        <v>0</v>
      </c>
      <c r="J258" s="55">
        <f t="shared" si="51"/>
        <v>0</v>
      </c>
      <c r="K258" s="55">
        <f t="shared" ca="1" si="43"/>
        <v>2.8686772879849393E-3</v>
      </c>
      <c r="L258" s="55">
        <f t="shared" ca="1" si="52"/>
        <v>8.2293093826006256E-6</v>
      </c>
      <c r="M258" s="55">
        <f t="shared" ca="1" si="44"/>
        <v>13224236024.629744</v>
      </c>
      <c r="N258" s="55">
        <f t="shared" ca="1" si="45"/>
        <v>15423614559.566797</v>
      </c>
      <c r="O258" s="55">
        <f t="shared" ca="1" si="46"/>
        <v>981552099.68037176</v>
      </c>
      <c r="P258" s="29">
        <f t="shared" ca="1" si="53"/>
        <v>-2.8686772879849393E-3</v>
      </c>
    </row>
    <row r="259" spans="4:16" x14ac:dyDescent="0.2">
      <c r="D259" s="62">
        <f t="shared" si="42"/>
        <v>0</v>
      </c>
      <c r="E259" s="62">
        <f t="shared" si="42"/>
        <v>0</v>
      </c>
      <c r="F259" s="55">
        <f t="shared" si="47"/>
        <v>0</v>
      </c>
      <c r="G259" s="55">
        <f t="shared" si="48"/>
        <v>0</v>
      </c>
      <c r="H259" s="55">
        <f t="shared" si="49"/>
        <v>0</v>
      </c>
      <c r="I259" s="55">
        <f t="shared" si="50"/>
        <v>0</v>
      </c>
      <c r="J259" s="55">
        <f t="shared" si="51"/>
        <v>0</v>
      </c>
      <c r="K259" s="55">
        <f t="shared" ca="1" si="43"/>
        <v>2.8686772879849393E-3</v>
      </c>
      <c r="L259" s="55">
        <f t="shared" ca="1" si="52"/>
        <v>8.2293093826006256E-6</v>
      </c>
      <c r="M259" s="55">
        <f t="shared" ca="1" si="44"/>
        <v>13224236024.629744</v>
      </c>
      <c r="N259" s="55">
        <f t="shared" ca="1" si="45"/>
        <v>15423614559.566797</v>
      </c>
      <c r="O259" s="55">
        <f t="shared" ca="1" si="46"/>
        <v>981552099.68037176</v>
      </c>
      <c r="P259" s="29">
        <f t="shared" ca="1" si="53"/>
        <v>-2.8686772879849393E-3</v>
      </c>
    </row>
    <row r="260" spans="4:16" x14ac:dyDescent="0.2">
      <c r="D260" s="62">
        <f t="shared" si="42"/>
        <v>0</v>
      </c>
      <c r="E260" s="62">
        <f t="shared" si="42"/>
        <v>0</v>
      </c>
      <c r="F260" s="55">
        <f t="shared" si="47"/>
        <v>0</v>
      </c>
      <c r="G260" s="55">
        <f t="shared" si="48"/>
        <v>0</v>
      </c>
      <c r="H260" s="55">
        <f t="shared" si="49"/>
        <v>0</v>
      </c>
      <c r="I260" s="55">
        <f t="shared" si="50"/>
        <v>0</v>
      </c>
      <c r="J260" s="55">
        <f t="shared" si="51"/>
        <v>0</v>
      </c>
      <c r="K260" s="55">
        <f t="shared" ca="1" si="43"/>
        <v>2.8686772879849393E-3</v>
      </c>
      <c r="L260" s="55">
        <f t="shared" ca="1" si="52"/>
        <v>8.2293093826006256E-6</v>
      </c>
      <c r="M260" s="55">
        <f t="shared" ca="1" si="44"/>
        <v>13224236024.629744</v>
      </c>
      <c r="N260" s="55">
        <f t="shared" ca="1" si="45"/>
        <v>15423614559.566797</v>
      </c>
      <c r="O260" s="55">
        <f t="shared" ca="1" si="46"/>
        <v>981552099.68037176</v>
      </c>
      <c r="P260" s="29">
        <f t="shared" ca="1" si="53"/>
        <v>-2.8686772879849393E-3</v>
      </c>
    </row>
    <row r="261" spans="4:16" x14ac:dyDescent="0.2">
      <c r="D261" s="62">
        <f t="shared" si="42"/>
        <v>0</v>
      </c>
      <c r="E261" s="62">
        <f t="shared" si="42"/>
        <v>0</v>
      </c>
      <c r="F261" s="55">
        <f t="shared" si="47"/>
        <v>0</v>
      </c>
      <c r="G261" s="55">
        <f t="shared" si="48"/>
        <v>0</v>
      </c>
      <c r="H261" s="55">
        <f t="shared" si="49"/>
        <v>0</v>
      </c>
      <c r="I261" s="55">
        <f t="shared" si="50"/>
        <v>0</v>
      </c>
      <c r="J261" s="55">
        <f t="shared" si="51"/>
        <v>0</v>
      </c>
      <c r="K261" s="55">
        <f t="shared" ca="1" si="43"/>
        <v>2.8686772879849393E-3</v>
      </c>
      <c r="L261" s="55">
        <f t="shared" ca="1" si="52"/>
        <v>8.2293093826006256E-6</v>
      </c>
      <c r="M261" s="55">
        <f t="shared" ca="1" si="44"/>
        <v>13224236024.629744</v>
      </c>
      <c r="N261" s="55">
        <f t="shared" ca="1" si="45"/>
        <v>15423614559.566797</v>
      </c>
      <c r="O261" s="55">
        <f t="shared" ca="1" si="46"/>
        <v>981552099.68037176</v>
      </c>
      <c r="P261" s="29">
        <f t="shared" ca="1" si="53"/>
        <v>-2.8686772879849393E-3</v>
      </c>
    </row>
    <row r="262" spans="4:16" x14ac:dyDescent="0.2">
      <c r="D262" s="62">
        <f t="shared" si="42"/>
        <v>0</v>
      </c>
      <c r="E262" s="62">
        <f t="shared" si="42"/>
        <v>0</v>
      </c>
      <c r="F262" s="55">
        <f t="shared" si="47"/>
        <v>0</v>
      </c>
      <c r="G262" s="55">
        <f t="shared" si="48"/>
        <v>0</v>
      </c>
      <c r="H262" s="55">
        <f t="shared" si="49"/>
        <v>0</v>
      </c>
      <c r="I262" s="55">
        <f t="shared" si="50"/>
        <v>0</v>
      </c>
      <c r="J262" s="55">
        <f t="shared" si="51"/>
        <v>0</v>
      </c>
      <c r="K262" s="55">
        <f t="shared" ca="1" si="43"/>
        <v>2.8686772879849393E-3</v>
      </c>
      <c r="L262" s="55">
        <f t="shared" ca="1" si="52"/>
        <v>8.2293093826006256E-6</v>
      </c>
      <c r="M262" s="55">
        <f t="shared" ca="1" si="44"/>
        <v>13224236024.629744</v>
      </c>
      <c r="N262" s="55">
        <f t="shared" ca="1" si="45"/>
        <v>15423614559.566797</v>
      </c>
      <c r="O262" s="55">
        <f t="shared" ca="1" si="46"/>
        <v>981552099.68037176</v>
      </c>
      <c r="P262" s="29">
        <f t="shared" ca="1" si="53"/>
        <v>-2.8686772879849393E-3</v>
      </c>
    </row>
    <row r="263" spans="4:16" x14ac:dyDescent="0.2">
      <c r="D263" s="62">
        <f t="shared" si="42"/>
        <v>0</v>
      </c>
      <c r="E263" s="62">
        <f t="shared" si="42"/>
        <v>0</v>
      </c>
      <c r="F263" s="55">
        <f t="shared" si="47"/>
        <v>0</v>
      </c>
      <c r="G263" s="55">
        <f t="shared" si="48"/>
        <v>0</v>
      </c>
      <c r="H263" s="55">
        <f t="shared" si="49"/>
        <v>0</v>
      </c>
      <c r="I263" s="55">
        <f t="shared" si="50"/>
        <v>0</v>
      </c>
      <c r="J263" s="55">
        <f t="shared" si="51"/>
        <v>0</v>
      </c>
      <c r="K263" s="55">
        <f t="shared" ca="1" si="43"/>
        <v>2.8686772879849393E-3</v>
      </c>
      <c r="L263" s="55">
        <f t="shared" ca="1" si="52"/>
        <v>8.2293093826006256E-6</v>
      </c>
      <c r="M263" s="55">
        <f t="shared" ca="1" si="44"/>
        <v>13224236024.629744</v>
      </c>
      <c r="N263" s="55">
        <f t="shared" ca="1" si="45"/>
        <v>15423614559.566797</v>
      </c>
      <c r="O263" s="55">
        <f t="shared" ca="1" si="46"/>
        <v>981552099.68037176</v>
      </c>
      <c r="P263" s="29">
        <f t="shared" ca="1" si="53"/>
        <v>-2.8686772879849393E-3</v>
      </c>
    </row>
    <row r="264" spans="4:16" x14ac:dyDescent="0.2">
      <c r="D264" s="62">
        <f t="shared" si="42"/>
        <v>0</v>
      </c>
      <c r="E264" s="62">
        <f t="shared" si="42"/>
        <v>0</v>
      </c>
      <c r="F264" s="55">
        <f t="shared" si="47"/>
        <v>0</v>
      </c>
      <c r="G264" s="55">
        <f t="shared" si="48"/>
        <v>0</v>
      </c>
      <c r="H264" s="55">
        <f t="shared" si="49"/>
        <v>0</v>
      </c>
      <c r="I264" s="55">
        <f t="shared" si="50"/>
        <v>0</v>
      </c>
      <c r="J264" s="55">
        <f t="shared" si="51"/>
        <v>0</v>
      </c>
      <c r="K264" s="55">
        <f t="shared" ca="1" si="43"/>
        <v>2.8686772879849393E-3</v>
      </c>
      <c r="L264" s="55">
        <f t="shared" ca="1" si="52"/>
        <v>8.2293093826006256E-6</v>
      </c>
      <c r="M264" s="55">
        <f t="shared" ca="1" si="44"/>
        <v>13224236024.629744</v>
      </c>
      <c r="N264" s="55">
        <f t="shared" ca="1" si="45"/>
        <v>15423614559.566797</v>
      </c>
      <c r="O264" s="55">
        <f t="shared" ca="1" si="46"/>
        <v>981552099.68037176</v>
      </c>
      <c r="P264" s="29">
        <f t="shared" ca="1" si="53"/>
        <v>-2.8686772879849393E-3</v>
      </c>
    </row>
    <row r="265" spans="4:16" x14ac:dyDescent="0.2">
      <c r="D265" s="62">
        <f t="shared" si="42"/>
        <v>0</v>
      </c>
      <c r="E265" s="62">
        <f t="shared" si="42"/>
        <v>0</v>
      </c>
      <c r="F265" s="55">
        <f t="shared" si="47"/>
        <v>0</v>
      </c>
      <c r="G265" s="55">
        <f t="shared" si="48"/>
        <v>0</v>
      </c>
      <c r="H265" s="55">
        <f t="shared" si="49"/>
        <v>0</v>
      </c>
      <c r="I265" s="55">
        <f t="shared" si="50"/>
        <v>0</v>
      </c>
      <c r="J265" s="55">
        <f t="shared" si="51"/>
        <v>0</v>
      </c>
      <c r="K265" s="55">
        <f t="shared" ca="1" si="43"/>
        <v>2.8686772879849393E-3</v>
      </c>
      <c r="L265" s="55">
        <f t="shared" ca="1" si="52"/>
        <v>8.2293093826006256E-6</v>
      </c>
      <c r="M265" s="55">
        <f t="shared" ca="1" si="44"/>
        <v>13224236024.629744</v>
      </c>
      <c r="N265" s="55">
        <f t="shared" ca="1" si="45"/>
        <v>15423614559.566797</v>
      </c>
      <c r="O265" s="55">
        <f t="shared" ca="1" si="46"/>
        <v>981552099.68037176</v>
      </c>
      <c r="P265" s="29">
        <f t="shared" ca="1" si="53"/>
        <v>-2.8686772879849393E-3</v>
      </c>
    </row>
    <row r="266" spans="4:16" x14ac:dyDescent="0.2">
      <c r="D266" s="62">
        <f t="shared" si="42"/>
        <v>0</v>
      </c>
      <c r="E266" s="62">
        <f t="shared" si="42"/>
        <v>0</v>
      </c>
      <c r="F266" s="55">
        <f t="shared" si="47"/>
        <v>0</v>
      </c>
      <c r="G266" s="55">
        <f t="shared" si="48"/>
        <v>0</v>
      </c>
      <c r="H266" s="55">
        <f t="shared" si="49"/>
        <v>0</v>
      </c>
      <c r="I266" s="55">
        <f t="shared" si="50"/>
        <v>0</v>
      </c>
      <c r="J266" s="55">
        <f t="shared" si="51"/>
        <v>0</v>
      </c>
      <c r="K266" s="55">
        <f t="shared" ca="1" si="43"/>
        <v>2.8686772879849393E-3</v>
      </c>
      <c r="L266" s="55">
        <f t="shared" ca="1" si="52"/>
        <v>8.2293093826006256E-6</v>
      </c>
      <c r="M266" s="55">
        <f t="shared" ca="1" si="44"/>
        <v>13224236024.629744</v>
      </c>
      <c r="N266" s="55">
        <f t="shared" ca="1" si="45"/>
        <v>15423614559.566797</v>
      </c>
      <c r="O266" s="55">
        <f t="shared" ca="1" si="46"/>
        <v>981552099.68037176</v>
      </c>
      <c r="P266" s="29">
        <f t="shared" ca="1" si="53"/>
        <v>-2.8686772879849393E-3</v>
      </c>
    </row>
    <row r="267" spans="4:16" x14ac:dyDescent="0.2">
      <c r="D267" s="62">
        <f t="shared" si="42"/>
        <v>0</v>
      </c>
      <c r="E267" s="62">
        <f t="shared" si="42"/>
        <v>0</v>
      </c>
      <c r="F267" s="55">
        <f t="shared" si="47"/>
        <v>0</v>
      </c>
      <c r="G267" s="55">
        <f t="shared" si="48"/>
        <v>0</v>
      </c>
      <c r="H267" s="55">
        <f t="shared" si="49"/>
        <v>0</v>
      </c>
      <c r="I267" s="55">
        <f t="shared" si="50"/>
        <v>0</v>
      </c>
      <c r="J267" s="55">
        <f t="shared" si="51"/>
        <v>0</v>
      </c>
      <c r="K267" s="55">
        <f t="shared" ca="1" si="43"/>
        <v>2.8686772879849393E-3</v>
      </c>
      <c r="L267" s="55">
        <f t="shared" ca="1" si="52"/>
        <v>8.2293093826006256E-6</v>
      </c>
      <c r="M267" s="55">
        <f t="shared" ca="1" si="44"/>
        <v>13224236024.629744</v>
      </c>
      <c r="N267" s="55">
        <f t="shared" ca="1" si="45"/>
        <v>15423614559.566797</v>
      </c>
      <c r="O267" s="55">
        <f t="shared" ca="1" si="46"/>
        <v>981552099.68037176</v>
      </c>
      <c r="P267" s="29">
        <f t="shared" ca="1" si="53"/>
        <v>-2.8686772879849393E-3</v>
      </c>
    </row>
    <row r="268" spans="4:16" x14ac:dyDescent="0.2">
      <c r="D268" s="62">
        <f t="shared" si="42"/>
        <v>0</v>
      </c>
      <c r="E268" s="62">
        <f t="shared" si="42"/>
        <v>0</v>
      </c>
      <c r="F268" s="55">
        <f t="shared" si="47"/>
        <v>0</v>
      </c>
      <c r="G268" s="55">
        <f t="shared" si="48"/>
        <v>0</v>
      </c>
      <c r="H268" s="55">
        <f t="shared" si="49"/>
        <v>0</v>
      </c>
      <c r="I268" s="55">
        <f t="shared" si="50"/>
        <v>0</v>
      </c>
      <c r="J268" s="55">
        <f t="shared" si="51"/>
        <v>0</v>
      </c>
      <c r="K268" s="55">
        <f t="shared" ca="1" si="43"/>
        <v>2.8686772879849393E-3</v>
      </c>
      <c r="L268" s="55">
        <f t="shared" ca="1" si="52"/>
        <v>8.2293093826006256E-6</v>
      </c>
      <c r="M268" s="55">
        <f t="shared" ca="1" si="44"/>
        <v>13224236024.629744</v>
      </c>
      <c r="N268" s="55">
        <f t="shared" ca="1" si="45"/>
        <v>15423614559.566797</v>
      </c>
      <c r="O268" s="55">
        <f t="shared" ca="1" si="46"/>
        <v>981552099.68037176</v>
      </c>
      <c r="P268" s="29">
        <f t="shared" ca="1" si="53"/>
        <v>-2.8686772879849393E-3</v>
      </c>
    </row>
    <row r="269" spans="4:16" x14ac:dyDescent="0.2">
      <c r="D269" s="62">
        <f t="shared" si="42"/>
        <v>0</v>
      </c>
      <c r="E269" s="62">
        <f t="shared" si="42"/>
        <v>0</v>
      </c>
      <c r="F269" s="55">
        <f t="shared" si="47"/>
        <v>0</v>
      </c>
      <c r="G269" s="55">
        <f t="shared" si="48"/>
        <v>0</v>
      </c>
      <c r="H269" s="55">
        <f t="shared" si="49"/>
        <v>0</v>
      </c>
      <c r="I269" s="55">
        <f t="shared" si="50"/>
        <v>0</v>
      </c>
      <c r="J269" s="55">
        <f t="shared" si="51"/>
        <v>0</v>
      </c>
      <c r="K269" s="55">
        <f t="shared" ca="1" si="43"/>
        <v>2.8686772879849393E-3</v>
      </c>
      <c r="L269" s="55">
        <f t="shared" ca="1" si="52"/>
        <v>8.2293093826006256E-6</v>
      </c>
      <c r="M269" s="55">
        <f t="shared" ca="1" si="44"/>
        <v>13224236024.629744</v>
      </c>
      <c r="N269" s="55">
        <f t="shared" ca="1" si="45"/>
        <v>15423614559.566797</v>
      </c>
      <c r="O269" s="55">
        <f t="shared" ca="1" si="46"/>
        <v>981552099.68037176</v>
      </c>
      <c r="P269" s="29">
        <f t="shared" ca="1" si="53"/>
        <v>-2.8686772879849393E-3</v>
      </c>
    </row>
    <row r="270" spans="4:16" x14ac:dyDescent="0.2">
      <c r="D270" s="62">
        <f t="shared" si="42"/>
        <v>0</v>
      </c>
      <c r="E270" s="62">
        <f t="shared" si="42"/>
        <v>0</v>
      </c>
      <c r="F270" s="55">
        <f t="shared" si="47"/>
        <v>0</v>
      </c>
      <c r="G270" s="55">
        <f t="shared" si="48"/>
        <v>0</v>
      </c>
      <c r="H270" s="55">
        <f t="shared" si="49"/>
        <v>0</v>
      </c>
      <c r="I270" s="55">
        <f t="shared" si="50"/>
        <v>0</v>
      </c>
      <c r="J270" s="55">
        <f t="shared" si="51"/>
        <v>0</v>
      </c>
      <c r="K270" s="55">
        <f t="shared" ca="1" si="43"/>
        <v>2.8686772879849393E-3</v>
      </c>
      <c r="L270" s="55">
        <f t="shared" ca="1" si="52"/>
        <v>8.2293093826006256E-6</v>
      </c>
      <c r="M270" s="55">
        <f t="shared" ca="1" si="44"/>
        <v>13224236024.629744</v>
      </c>
      <c r="N270" s="55">
        <f t="shared" ca="1" si="45"/>
        <v>15423614559.566797</v>
      </c>
      <c r="O270" s="55">
        <f t="shared" ca="1" si="46"/>
        <v>981552099.68037176</v>
      </c>
      <c r="P270" s="29">
        <f t="shared" ca="1" si="53"/>
        <v>-2.8686772879849393E-3</v>
      </c>
    </row>
    <row r="271" spans="4:16" x14ac:dyDescent="0.2">
      <c r="D271" s="62">
        <f t="shared" si="42"/>
        <v>0</v>
      </c>
      <c r="E271" s="62">
        <f t="shared" si="42"/>
        <v>0</v>
      </c>
      <c r="F271" s="55">
        <f t="shared" si="47"/>
        <v>0</v>
      </c>
      <c r="G271" s="55">
        <f t="shared" si="48"/>
        <v>0</v>
      </c>
      <c r="H271" s="55">
        <f t="shared" si="49"/>
        <v>0</v>
      </c>
      <c r="I271" s="55">
        <f t="shared" si="50"/>
        <v>0</v>
      </c>
      <c r="J271" s="55">
        <f t="shared" si="51"/>
        <v>0</v>
      </c>
      <c r="K271" s="55">
        <f t="shared" ca="1" si="43"/>
        <v>2.8686772879849393E-3</v>
      </c>
      <c r="L271" s="55">
        <f t="shared" ca="1" si="52"/>
        <v>8.2293093826006256E-6</v>
      </c>
      <c r="M271" s="55">
        <f t="shared" ca="1" si="44"/>
        <v>13224236024.629744</v>
      </c>
      <c r="N271" s="55">
        <f t="shared" ca="1" si="45"/>
        <v>15423614559.566797</v>
      </c>
      <c r="O271" s="55">
        <f t="shared" ca="1" si="46"/>
        <v>981552099.68037176</v>
      </c>
      <c r="P271" s="29">
        <f t="shared" ca="1" si="53"/>
        <v>-2.8686772879849393E-3</v>
      </c>
    </row>
    <row r="272" spans="4:16" x14ac:dyDescent="0.2">
      <c r="D272" s="62">
        <f t="shared" si="42"/>
        <v>0</v>
      </c>
      <c r="E272" s="62">
        <f t="shared" si="42"/>
        <v>0</v>
      </c>
      <c r="F272" s="55">
        <f t="shared" si="47"/>
        <v>0</v>
      </c>
      <c r="G272" s="55">
        <f t="shared" si="48"/>
        <v>0</v>
      </c>
      <c r="H272" s="55">
        <f t="shared" si="49"/>
        <v>0</v>
      </c>
      <c r="I272" s="55">
        <f t="shared" si="50"/>
        <v>0</v>
      </c>
      <c r="J272" s="55">
        <f t="shared" si="51"/>
        <v>0</v>
      </c>
      <c r="K272" s="55">
        <f t="shared" ca="1" si="43"/>
        <v>2.8686772879849393E-3</v>
      </c>
      <c r="L272" s="55">
        <f t="shared" ca="1" si="52"/>
        <v>8.2293093826006256E-6</v>
      </c>
      <c r="M272" s="55">
        <f t="shared" ca="1" si="44"/>
        <v>13224236024.629744</v>
      </c>
      <c r="N272" s="55">
        <f t="shared" ca="1" si="45"/>
        <v>15423614559.566797</v>
      </c>
      <c r="O272" s="55">
        <f t="shared" ca="1" si="46"/>
        <v>981552099.68037176</v>
      </c>
      <c r="P272" s="29">
        <f t="shared" ca="1" si="53"/>
        <v>-2.8686772879849393E-3</v>
      </c>
    </row>
    <row r="273" spans="4:16" x14ac:dyDescent="0.2">
      <c r="D273" s="62">
        <f t="shared" si="42"/>
        <v>0</v>
      </c>
      <c r="E273" s="62">
        <f t="shared" si="42"/>
        <v>0</v>
      </c>
      <c r="F273" s="55">
        <f t="shared" si="47"/>
        <v>0</v>
      </c>
      <c r="G273" s="55">
        <f t="shared" si="48"/>
        <v>0</v>
      </c>
      <c r="H273" s="55">
        <f t="shared" si="49"/>
        <v>0</v>
      </c>
      <c r="I273" s="55">
        <f t="shared" si="50"/>
        <v>0</v>
      </c>
      <c r="J273" s="55">
        <f t="shared" si="51"/>
        <v>0</v>
      </c>
      <c r="K273" s="55">
        <f t="shared" ca="1" si="43"/>
        <v>2.8686772879849393E-3</v>
      </c>
      <c r="L273" s="55">
        <f t="shared" ca="1" si="52"/>
        <v>8.2293093826006256E-6</v>
      </c>
      <c r="M273" s="55">
        <f t="shared" ca="1" si="44"/>
        <v>13224236024.629744</v>
      </c>
      <c r="N273" s="55">
        <f t="shared" ca="1" si="45"/>
        <v>15423614559.566797</v>
      </c>
      <c r="O273" s="55">
        <f t="shared" ca="1" si="46"/>
        <v>981552099.68037176</v>
      </c>
      <c r="P273" s="29">
        <f t="shared" ca="1" si="53"/>
        <v>-2.8686772879849393E-3</v>
      </c>
    </row>
    <row r="274" spans="4:16" x14ac:dyDescent="0.2">
      <c r="D274" s="62">
        <f t="shared" si="42"/>
        <v>0</v>
      </c>
      <c r="E274" s="62">
        <f t="shared" si="42"/>
        <v>0</v>
      </c>
      <c r="F274" s="55">
        <f t="shared" si="47"/>
        <v>0</v>
      </c>
      <c r="G274" s="55">
        <f t="shared" si="48"/>
        <v>0</v>
      </c>
      <c r="H274" s="55">
        <f t="shared" si="49"/>
        <v>0</v>
      </c>
      <c r="I274" s="55">
        <f t="shared" si="50"/>
        <v>0</v>
      </c>
      <c r="J274" s="55">
        <f t="shared" si="51"/>
        <v>0</v>
      </c>
      <c r="K274" s="55">
        <f t="shared" ca="1" si="43"/>
        <v>2.8686772879849393E-3</v>
      </c>
      <c r="L274" s="55">
        <f t="shared" ca="1" si="52"/>
        <v>8.2293093826006256E-6</v>
      </c>
      <c r="M274" s="55">
        <f t="shared" ca="1" si="44"/>
        <v>13224236024.629744</v>
      </c>
      <c r="N274" s="55">
        <f t="shared" ca="1" si="45"/>
        <v>15423614559.566797</v>
      </c>
      <c r="O274" s="55">
        <f t="shared" ca="1" si="46"/>
        <v>981552099.68037176</v>
      </c>
      <c r="P274" s="29">
        <f t="shared" ca="1" si="53"/>
        <v>-2.8686772879849393E-3</v>
      </c>
    </row>
    <row r="275" spans="4:16" x14ac:dyDescent="0.2">
      <c r="D275" s="62">
        <f t="shared" si="42"/>
        <v>0</v>
      </c>
      <c r="E275" s="62">
        <f t="shared" si="42"/>
        <v>0</v>
      </c>
      <c r="F275" s="55">
        <f t="shared" si="47"/>
        <v>0</v>
      </c>
      <c r="G275" s="55">
        <f t="shared" si="48"/>
        <v>0</v>
      </c>
      <c r="H275" s="55">
        <f t="shared" si="49"/>
        <v>0</v>
      </c>
      <c r="I275" s="55">
        <f t="shared" si="50"/>
        <v>0</v>
      </c>
      <c r="J275" s="55">
        <f t="shared" si="51"/>
        <v>0</v>
      </c>
      <c r="K275" s="55">
        <f t="shared" ca="1" si="43"/>
        <v>2.8686772879849393E-3</v>
      </c>
      <c r="L275" s="55">
        <f t="shared" ca="1" si="52"/>
        <v>8.2293093826006256E-6</v>
      </c>
      <c r="M275" s="55">
        <f t="shared" ca="1" si="44"/>
        <v>13224236024.629744</v>
      </c>
      <c r="N275" s="55">
        <f t="shared" ca="1" si="45"/>
        <v>15423614559.566797</v>
      </c>
      <c r="O275" s="55">
        <f t="shared" ca="1" si="46"/>
        <v>981552099.68037176</v>
      </c>
      <c r="P275" s="29">
        <f t="shared" ca="1" si="53"/>
        <v>-2.8686772879849393E-3</v>
      </c>
    </row>
    <row r="276" spans="4:16" x14ac:dyDescent="0.2">
      <c r="D276" s="62">
        <f t="shared" si="42"/>
        <v>0</v>
      </c>
      <c r="E276" s="62">
        <f t="shared" si="42"/>
        <v>0</v>
      </c>
      <c r="F276" s="55">
        <f t="shared" si="47"/>
        <v>0</v>
      </c>
      <c r="G276" s="55">
        <f t="shared" si="48"/>
        <v>0</v>
      </c>
      <c r="H276" s="55">
        <f t="shared" si="49"/>
        <v>0</v>
      </c>
      <c r="I276" s="55">
        <f t="shared" si="50"/>
        <v>0</v>
      </c>
      <c r="J276" s="55">
        <f t="shared" si="51"/>
        <v>0</v>
      </c>
      <c r="K276" s="55">
        <f t="shared" ca="1" si="43"/>
        <v>2.8686772879849393E-3</v>
      </c>
      <c r="L276" s="55">
        <f t="shared" ca="1" si="52"/>
        <v>8.2293093826006256E-6</v>
      </c>
      <c r="M276" s="55">
        <f t="shared" ca="1" si="44"/>
        <v>13224236024.629744</v>
      </c>
      <c r="N276" s="55">
        <f t="shared" ca="1" si="45"/>
        <v>15423614559.566797</v>
      </c>
      <c r="O276" s="55">
        <f t="shared" ca="1" si="46"/>
        <v>981552099.68037176</v>
      </c>
      <c r="P276" s="29">
        <f t="shared" ca="1" si="53"/>
        <v>-2.8686772879849393E-3</v>
      </c>
    </row>
    <row r="277" spans="4:16" x14ac:dyDescent="0.2">
      <c r="D277" s="62">
        <f t="shared" ref="D277:E340" si="54">A277/A$18</f>
        <v>0</v>
      </c>
      <c r="E277" s="62">
        <f t="shared" si="54"/>
        <v>0</v>
      </c>
      <c r="F277" s="55">
        <f t="shared" si="47"/>
        <v>0</v>
      </c>
      <c r="G277" s="55">
        <f t="shared" si="48"/>
        <v>0</v>
      </c>
      <c r="H277" s="55">
        <f t="shared" si="49"/>
        <v>0</v>
      </c>
      <c r="I277" s="55">
        <f t="shared" si="50"/>
        <v>0</v>
      </c>
      <c r="J277" s="55">
        <f t="shared" si="51"/>
        <v>0</v>
      </c>
      <c r="K277" s="55">
        <f t="shared" ref="K277:K342" ca="1" si="55">+E$4+E$5*D277+E$6*D277^2</f>
        <v>2.8686772879849393E-3</v>
      </c>
      <c r="L277" s="55">
        <f t="shared" ca="1" si="52"/>
        <v>8.2293093826006256E-6</v>
      </c>
      <c r="M277" s="55">
        <f t="shared" ref="M277:M340" ca="1" si="56">(M$1-M$2*D277+M$3*F277)^2</f>
        <v>13224236024.629744</v>
      </c>
      <c r="N277" s="55">
        <f t="shared" ref="N277:N340" ca="1" si="57">(-M$2+M$4*D277-M$5*F277)^2</f>
        <v>15423614559.566797</v>
      </c>
      <c r="O277" s="55">
        <f t="shared" ref="O277:O340" ca="1" si="58">+(M$3-D277*M$5+F277*M$6)^2</f>
        <v>981552099.68037176</v>
      </c>
      <c r="P277" s="29">
        <f t="shared" ca="1" si="53"/>
        <v>-2.8686772879849393E-3</v>
      </c>
    </row>
    <row r="278" spans="4:16" x14ac:dyDescent="0.2">
      <c r="D278" s="62">
        <f t="shared" si="54"/>
        <v>0</v>
      </c>
      <c r="E278" s="62">
        <f t="shared" si="54"/>
        <v>0</v>
      </c>
      <c r="F278" s="55">
        <f t="shared" ref="F278:F341" si="59">D278*D278</f>
        <v>0</v>
      </c>
      <c r="G278" s="55">
        <f t="shared" ref="G278:G341" si="60">D278*F278</f>
        <v>0</v>
      </c>
      <c r="H278" s="55">
        <f t="shared" ref="H278:H341" si="61">F278*F278</f>
        <v>0</v>
      </c>
      <c r="I278" s="55">
        <f t="shared" ref="I278:I341" si="62">E278*D278</f>
        <v>0</v>
      </c>
      <c r="J278" s="55">
        <f t="shared" ref="J278:J341" si="63">I278*D278</f>
        <v>0</v>
      </c>
      <c r="K278" s="55">
        <f t="shared" ca="1" si="55"/>
        <v>2.8686772879849393E-3</v>
      </c>
      <c r="L278" s="55">
        <f t="shared" ref="L278:L341" ca="1" si="64">+(K278-E278)^2</f>
        <v>8.2293093826006256E-6</v>
      </c>
      <c r="M278" s="55">
        <f t="shared" ca="1" si="56"/>
        <v>13224236024.629744</v>
      </c>
      <c r="N278" s="55">
        <f t="shared" ca="1" si="57"/>
        <v>15423614559.566797</v>
      </c>
      <c r="O278" s="55">
        <f t="shared" ca="1" si="58"/>
        <v>981552099.68037176</v>
      </c>
      <c r="P278" s="29">
        <f t="shared" ref="P278:P341" ca="1" si="65">+E278-K278</f>
        <v>-2.8686772879849393E-3</v>
      </c>
    </row>
    <row r="279" spans="4:16" x14ac:dyDescent="0.2">
      <c r="D279" s="62">
        <f t="shared" si="54"/>
        <v>0</v>
      </c>
      <c r="E279" s="62">
        <f t="shared" si="54"/>
        <v>0</v>
      </c>
      <c r="F279" s="55">
        <f t="shared" si="59"/>
        <v>0</v>
      </c>
      <c r="G279" s="55">
        <f t="shared" si="60"/>
        <v>0</v>
      </c>
      <c r="H279" s="55">
        <f t="shared" si="61"/>
        <v>0</v>
      </c>
      <c r="I279" s="55">
        <f t="shared" si="62"/>
        <v>0</v>
      </c>
      <c r="J279" s="55">
        <f t="shared" si="63"/>
        <v>0</v>
      </c>
      <c r="K279" s="55">
        <f t="shared" ca="1" si="55"/>
        <v>2.8686772879849393E-3</v>
      </c>
      <c r="L279" s="55">
        <f t="shared" ca="1" si="64"/>
        <v>8.2293093826006256E-6</v>
      </c>
      <c r="M279" s="55">
        <f t="shared" ca="1" si="56"/>
        <v>13224236024.629744</v>
      </c>
      <c r="N279" s="55">
        <f t="shared" ca="1" si="57"/>
        <v>15423614559.566797</v>
      </c>
      <c r="O279" s="55">
        <f t="shared" ca="1" si="58"/>
        <v>981552099.68037176</v>
      </c>
      <c r="P279" s="29">
        <f t="shared" ca="1" si="65"/>
        <v>-2.8686772879849393E-3</v>
      </c>
    </row>
    <row r="280" spans="4:16" x14ac:dyDescent="0.2">
      <c r="D280" s="62">
        <f t="shared" si="54"/>
        <v>0</v>
      </c>
      <c r="E280" s="62">
        <f t="shared" si="54"/>
        <v>0</v>
      </c>
      <c r="F280" s="55">
        <f t="shared" si="59"/>
        <v>0</v>
      </c>
      <c r="G280" s="55">
        <f t="shared" si="60"/>
        <v>0</v>
      </c>
      <c r="H280" s="55">
        <f t="shared" si="61"/>
        <v>0</v>
      </c>
      <c r="I280" s="55">
        <f t="shared" si="62"/>
        <v>0</v>
      </c>
      <c r="J280" s="55">
        <f t="shared" si="63"/>
        <v>0</v>
      </c>
      <c r="K280" s="55">
        <f t="shared" ca="1" si="55"/>
        <v>2.8686772879849393E-3</v>
      </c>
      <c r="L280" s="55">
        <f t="shared" ca="1" si="64"/>
        <v>8.2293093826006256E-6</v>
      </c>
      <c r="M280" s="55">
        <f t="shared" ca="1" si="56"/>
        <v>13224236024.629744</v>
      </c>
      <c r="N280" s="55">
        <f t="shared" ca="1" si="57"/>
        <v>15423614559.566797</v>
      </c>
      <c r="O280" s="55">
        <f t="shared" ca="1" si="58"/>
        <v>981552099.68037176</v>
      </c>
      <c r="P280" s="29">
        <f t="shared" ca="1" si="65"/>
        <v>-2.8686772879849393E-3</v>
      </c>
    </row>
    <row r="281" spans="4:16" x14ac:dyDescent="0.2">
      <c r="D281" s="62">
        <f t="shared" si="54"/>
        <v>0</v>
      </c>
      <c r="E281" s="62">
        <f t="shared" si="54"/>
        <v>0</v>
      </c>
      <c r="F281" s="55">
        <f t="shared" si="59"/>
        <v>0</v>
      </c>
      <c r="G281" s="55">
        <f t="shared" si="60"/>
        <v>0</v>
      </c>
      <c r="H281" s="55">
        <f t="shared" si="61"/>
        <v>0</v>
      </c>
      <c r="I281" s="55">
        <f t="shared" si="62"/>
        <v>0</v>
      </c>
      <c r="J281" s="55">
        <f t="shared" si="63"/>
        <v>0</v>
      </c>
      <c r="K281" s="55">
        <f t="shared" ca="1" si="55"/>
        <v>2.8686772879849393E-3</v>
      </c>
      <c r="L281" s="55">
        <f t="shared" ca="1" si="64"/>
        <v>8.2293093826006256E-6</v>
      </c>
      <c r="M281" s="55">
        <f t="shared" ca="1" si="56"/>
        <v>13224236024.629744</v>
      </c>
      <c r="N281" s="55">
        <f t="shared" ca="1" si="57"/>
        <v>15423614559.566797</v>
      </c>
      <c r="O281" s="55">
        <f t="shared" ca="1" si="58"/>
        <v>981552099.68037176</v>
      </c>
      <c r="P281" s="29">
        <f t="shared" ca="1" si="65"/>
        <v>-2.8686772879849393E-3</v>
      </c>
    </row>
    <row r="282" spans="4:16" x14ac:dyDescent="0.2">
      <c r="D282" s="62">
        <f t="shared" si="54"/>
        <v>0</v>
      </c>
      <c r="E282" s="62">
        <f t="shared" si="54"/>
        <v>0</v>
      </c>
      <c r="F282" s="55">
        <f t="shared" si="59"/>
        <v>0</v>
      </c>
      <c r="G282" s="55">
        <f t="shared" si="60"/>
        <v>0</v>
      </c>
      <c r="H282" s="55">
        <f t="shared" si="61"/>
        <v>0</v>
      </c>
      <c r="I282" s="55">
        <f t="shared" si="62"/>
        <v>0</v>
      </c>
      <c r="J282" s="55">
        <f t="shared" si="63"/>
        <v>0</v>
      </c>
      <c r="K282" s="55">
        <f t="shared" ca="1" si="55"/>
        <v>2.8686772879849393E-3</v>
      </c>
      <c r="L282" s="55">
        <f t="shared" ca="1" si="64"/>
        <v>8.2293093826006256E-6</v>
      </c>
      <c r="M282" s="55">
        <f t="shared" ca="1" si="56"/>
        <v>13224236024.629744</v>
      </c>
      <c r="N282" s="55">
        <f t="shared" ca="1" si="57"/>
        <v>15423614559.566797</v>
      </c>
      <c r="O282" s="55">
        <f t="shared" ca="1" si="58"/>
        <v>981552099.68037176</v>
      </c>
      <c r="P282" s="29">
        <f t="shared" ca="1" si="65"/>
        <v>-2.8686772879849393E-3</v>
      </c>
    </row>
    <row r="283" spans="4:16" x14ac:dyDescent="0.2">
      <c r="D283" s="62">
        <f t="shared" si="54"/>
        <v>0</v>
      </c>
      <c r="E283" s="62">
        <f t="shared" si="54"/>
        <v>0</v>
      </c>
      <c r="F283" s="55">
        <f t="shared" si="59"/>
        <v>0</v>
      </c>
      <c r="G283" s="55">
        <f t="shared" si="60"/>
        <v>0</v>
      </c>
      <c r="H283" s="55">
        <f t="shared" si="61"/>
        <v>0</v>
      </c>
      <c r="I283" s="55">
        <f t="shared" si="62"/>
        <v>0</v>
      </c>
      <c r="J283" s="55">
        <f t="shared" si="63"/>
        <v>0</v>
      </c>
      <c r="K283" s="55">
        <f t="shared" ca="1" si="55"/>
        <v>2.8686772879849393E-3</v>
      </c>
      <c r="L283" s="55">
        <f t="shared" ca="1" si="64"/>
        <v>8.2293093826006256E-6</v>
      </c>
      <c r="M283" s="55">
        <f t="shared" ca="1" si="56"/>
        <v>13224236024.629744</v>
      </c>
      <c r="N283" s="55">
        <f t="shared" ca="1" si="57"/>
        <v>15423614559.566797</v>
      </c>
      <c r="O283" s="55">
        <f t="shared" ca="1" si="58"/>
        <v>981552099.68037176</v>
      </c>
      <c r="P283" s="29">
        <f t="shared" ca="1" si="65"/>
        <v>-2.8686772879849393E-3</v>
      </c>
    </row>
    <row r="284" spans="4:16" x14ac:dyDescent="0.2">
      <c r="D284" s="62">
        <f t="shared" si="54"/>
        <v>0</v>
      </c>
      <c r="E284" s="62">
        <f t="shared" si="54"/>
        <v>0</v>
      </c>
      <c r="F284" s="55">
        <f t="shared" si="59"/>
        <v>0</v>
      </c>
      <c r="G284" s="55">
        <f t="shared" si="60"/>
        <v>0</v>
      </c>
      <c r="H284" s="55">
        <f t="shared" si="61"/>
        <v>0</v>
      </c>
      <c r="I284" s="55">
        <f t="shared" si="62"/>
        <v>0</v>
      </c>
      <c r="J284" s="55">
        <f t="shared" si="63"/>
        <v>0</v>
      </c>
      <c r="K284" s="55">
        <f t="shared" ca="1" si="55"/>
        <v>2.8686772879849393E-3</v>
      </c>
      <c r="L284" s="55">
        <f t="shared" ca="1" si="64"/>
        <v>8.2293093826006256E-6</v>
      </c>
      <c r="M284" s="55">
        <f t="shared" ca="1" si="56"/>
        <v>13224236024.629744</v>
      </c>
      <c r="N284" s="55">
        <f t="shared" ca="1" si="57"/>
        <v>15423614559.566797</v>
      </c>
      <c r="O284" s="55">
        <f t="shared" ca="1" si="58"/>
        <v>981552099.68037176</v>
      </c>
      <c r="P284" s="29">
        <f t="shared" ca="1" si="65"/>
        <v>-2.8686772879849393E-3</v>
      </c>
    </row>
    <row r="285" spans="4:16" x14ac:dyDescent="0.2">
      <c r="D285" s="62">
        <f t="shared" si="54"/>
        <v>0</v>
      </c>
      <c r="E285" s="62">
        <f t="shared" si="54"/>
        <v>0</v>
      </c>
      <c r="F285" s="55">
        <f t="shared" si="59"/>
        <v>0</v>
      </c>
      <c r="G285" s="55">
        <f t="shared" si="60"/>
        <v>0</v>
      </c>
      <c r="H285" s="55">
        <f t="shared" si="61"/>
        <v>0</v>
      </c>
      <c r="I285" s="55">
        <f t="shared" si="62"/>
        <v>0</v>
      </c>
      <c r="J285" s="55">
        <f t="shared" si="63"/>
        <v>0</v>
      </c>
      <c r="K285" s="55">
        <f t="shared" ca="1" si="55"/>
        <v>2.8686772879849393E-3</v>
      </c>
      <c r="L285" s="55">
        <f t="shared" ca="1" si="64"/>
        <v>8.2293093826006256E-6</v>
      </c>
      <c r="M285" s="55">
        <f t="shared" ca="1" si="56"/>
        <v>13224236024.629744</v>
      </c>
      <c r="N285" s="55">
        <f t="shared" ca="1" si="57"/>
        <v>15423614559.566797</v>
      </c>
      <c r="O285" s="55">
        <f t="shared" ca="1" si="58"/>
        <v>981552099.68037176</v>
      </c>
      <c r="P285" s="29">
        <f t="shared" ca="1" si="65"/>
        <v>-2.8686772879849393E-3</v>
      </c>
    </row>
    <row r="286" spans="4:16" x14ac:dyDescent="0.2">
      <c r="D286" s="62">
        <f t="shared" si="54"/>
        <v>0</v>
      </c>
      <c r="E286" s="62">
        <f t="shared" si="54"/>
        <v>0</v>
      </c>
      <c r="F286" s="55">
        <f t="shared" si="59"/>
        <v>0</v>
      </c>
      <c r="G286" s="55">
        <f t="shared" si="60"/>
        <v>0</v>
      </c>
      <c r="H286" s="55">
        <f t="shared" si="61"/>
        <v>0</v>
      </c>
      <c r="I286" s="55">
        <f t="shared" si="62"/>
        <v>0</v>
      </c>
      <c r="J286" s="55">
        <f t="shared" si="63"/>
        <v>0</v>
      </c>
      <c r="K286" s="55">
        <f t="shared" ca="1" si="55"/>
        <v>2.8686772879849393E-3</v>
      </c>
      <c r="L286" s="55">
        <f t="shared" ca="1" si="64"/>
        <v>8.2293093826006256E-6</v>
      </c>
      <c r="M286" s="55">
        <f t="shared" ca="1" si="56"/>
        <v>13224236024.629744</v>
      </c>
      <c r="N286" s="55">
        <f t="shared" ca="1" si="57"/>
        <v>15423614559.566797</v>
      </c>
      <c r="O286" s="55">
        <f t="shared" ca="1" si="58"/>
        <v>981552099.68037176</v>
      </c>
      <c r="P286" s="29">
        <f t="shared" ca="1" si="65"/>
        <v>-2.8686772879849393E-3</v>
      </c>
    </row>
    <row r="287" spans="4:16" x14ac:dyDescent="0.2">
      <c r="D287" s="62">
        <f t="shared" si="54"/>
        <v>0</v>
      </c>
      <c r="E287" s="62">
        <f t="shared" si="54"/>
        <v>0</v>
      </c>
      <c r="F287" s="55">
        <f t="shared" si="59"/>
        <v>0</v>
      </c>
      <c r="G287" s="55">
        <f t="shared" si="60"/>
        <v>0</v>
      </c>
      <c r="H287" s="55">
        <f t="shared" si="61"/>
        <v>0</v>
      </c>
      <c r="I287" s="55">
        <f t="shared" si="62"/>
        <v>0</v>
      </c>
      <c r="J287" s="55">
        <f t="shared" si="63"/>
        <v>0</v>
      </c>
      <c r="K287" s="55">
        <f t="shared" ca="1" si="55"/>
        <v>2.8686772879849393E-3</v>
      </c>
      <c r="L287" s="55">
        <f t="shared" ca="1" si="64"/>
        <v>8.2293093826006256E-6</v>
      </c>
      <c r="M287" s="55">
        <f t="shared" ca="1" si="56"/>
        <v>13224236024.629744</v>
      </c>
      <c r="N287" s="55">
        <f t="shared" ca="1" si="57"/>
        <v>15423614559.566797</v>
      </c>
      <c r="O287" s="55">
        <f t="shared" ca="1" si="58"/>
        <v>981552099.68037176</v>
      </c>
      <c r="P287" s="29">
        <f t="shared" ca="1" si="65"/>
        <v>-2.8686772879849393E-3</v>
      </c>
    </row>
    <row r="288" spans="4:16" x14ac:dyDescent="0.2">
      <c r="D288" s="62">
        <f t="shared" si="54"/>
        <v>0</v>
      </c>
      <c r="E288" s="62">
        <f t="shared" si="54"/>
        <v>0</v>
      </c>
      <c r="F288" s="55">
        <f t="shared" si="59"/>
        <v>0</v>
      </c>
      <c r="G288" s="55">
        <f t="shared" si="60"/>
        <v>0</v>
      </c>
      <c r="H288" s="55">
        <f t="shared" si="61"/>
        <v>0</v>
      </c>
      <c r="I288" s="55">
        <f t="shared" si="62"/>
        <v>0</v>
      </c>
      <c r="J288" s="55">
        <f t="shared" si="63"/>
        <v>0</v>
      </c>
      <c r="K288" s="55">
        <f t="shared" ca="1" si="55"/>
        <v>2.8686772879849393E-3</v>
      </c>
      <c r="L288" s="55">
        <f t="shared" ca="1" si="64"/>
        <v>8.2293093826006256E-6</v>
      </c>
      <c r="M288" s="55">
        <f t="shared" ca="1" si="56"/>
        <v>13224236024.629744</v>
      </c>
      <c r="N288" s="55">
        <f t="shared" ca="1" si="57"/>
        <v>15423614559.566797</v>
      </c>
      <c r="O288" s="55">
        <f t="shared" ca="1" si="58"/>
        <v>981552099.68037176</v>
      </c>
      <c r="P288" s="29">
        <f t="shared" ca="1" si="65"/>
        <v>-2.8686772879849393E-3</v>
      </c>
    </row>
    <row r="289" spans="4:16" x14ac:dyDescent="0.2">
      <c r="D289" s="62">
        <f t="shared" si="54"/>
        <v>0</v>
      </c>
      <c r="E289" s="62">
        <f t="shared" si="54"/>
        <v>0</v>
      </c>
      <c r="F289" s="55">
        <f t="shared" si="59"/>
        <v>0</v>
      </c>
      <c r="G289" s="55">
        <f t="shared" si="60"/>
        <v>0</v>
      </c>
      <c r="H289" s="55">
        <f t="shared" si="61"/>
        <v>0</v>
      </c>
      <c r="I289" s="55">
        <f t="shared" si="62"/>
        <v>0</v>
      </c>
      <c r="J289" s="55">
        <f t="shared" si="63"/>
        <v>0</v>
      </c>
      <c r="K289" s="55">
        <f t="shared" ca="1" si="55"/>
        <v>2.8686772879849393E-3</v>
      </c>
      <c r="L289" s="55">
        <f t="shared" ca="1" si="64"/>
        <v>8.2293093826006256E-6</v>
      </c>
      <c r="M289" s="55">
        <f t="shared" ca="1" si="56"/>
        <v>13224236024.629744</v>
      </c>
      <c r="N289" s="55">
        <f t="shared" ca="1" si="57"/>
        <v>15423614559.566797</v>
      </c>
      <c r="O289" s="55">
        <f t="shared" ca="1" si="58"/>
        <v>981552099.68037176</v>
      </c>
      <c r="P289" s="29">
        <f t="shared" ca="1" si="65"/>
        <v>-2.8686772879849393E-3</v>
      </c>
    </row>
    <row r="290" spans="4:16" x14ac:dyDescent="0.2">
      <c r="D290" s="62">
        <f t="shared" si="54"/>
        <v>0</v>
      </c>
      <c r="E290" s="62">
        <f t="shared" si="54"/>
        <v>0</v>
      </c>
      <c r="F290" s="55">
        <f t="shared" si="59"/>
        <v>0</v>
      </c>
      <c r="G290" s="55">
        <f t="shared" si="60"/>
        <v>0</v>
      </c>
      <c r="H290" s="55">
        <f t="shared" si="61"/>
        <v>0</v>
      </c>
      <c r="I290" s="55">
        <f t="shared" si="62"/>
        <v>0</v>
      </c>
      <c r="J290" s="55">
        <f t="shared" si="63"/>
        <v>0</v>
      </c>
      <c r="K290" s="55">
        <f t="shared" ca="1" si="55"/>
        <v>2.8686772879849393E-3</v>
      </c>
      <c r="L290" s="55">
        <f t="shared" ca="1" si="64"/>
        <v>8.2293093826006256E-6</v>
      </c>
      <c r="M290" s="55">
        <f t="shared" ca="1" si="56"/>
        <v>13224236024.629744</v>
      </c>
      <c r="N290" s="55">
        <f t="shared" ca="1" si="57"/>
        <v>15423614559.566797</v>
      </c>
      <c r="O290" s="55">
        <f t="shared" ca="1" si="58"/>
        <v>981552099.68037176</v>
      </c>
      <c r="P290" s="29">
        <f t="shared" ca="1" si="65"/>
        <v>-2.8686772879849393E-3</v>
      </c>
    </row>
    <row r="291" spans="4:16" x14ac:dyDescent="0.2">
      <c r="D291" s="62">
        <f t="shared" si="54"/>
        <v>0</v>
      </c>
      <c r="E291" s="62">
        <f t="shared" si="54"/>
        <v>0</v>
      </c>
      <c r="F291" s="55">
        <f t="shared" si="59"/>
        <v>0</v>
      </c>
      <c r="G291" s="55">
        <f t="shared" si="60"/>
        <v>0</v>
      </c>
      <c r="H291" s="55">
        <f t="shared" si="61"/>
        <v>0</v>
      </c>
      <c r="I291" s="55">
        <f t="shared" si="62"/>
        <v>0</v>
      </c>
      <c r="J291" s="55">
        <f t="shared" si="63"/>
        <v>0</v>
      </c>
      <c r="K291" s="55">
        <f t="shared" ca="1" si="55"/>
        <v>2.8686772879849393E-3</v>
      </c>
      <c r="L291" s="55">
        <f t="shared" ca="1" si="64"/>
        <v>8.2293093826006256E-6</v>
      </c>
      <c r="M291" s="55">
        <f t="shared" ca="1" si="56"/>
        <v>13224236024.629744</v>
      </c>
      <c r="N291" s="55">
        <f t="shared" ca="1" si="57"/>
        <v>15423614559.566797</v>
      </c>
      <c r="O291" s="55">
        <f t="shared" ca="1" si="58"/>
        <v>981552099.68037176</v>
      </c>
      <c r="P291" s="29">
        <f t="shared" ca="1" si="65"/>
        <v>-2.8686772879849393E-3</v>
      </c>
    </row>
    <row r="292" spans="4:16" x14ac:dyDescent="0.2">
      <c r="D292" s="62">
        <f t="shared" si="54"/>
        <v>0</v>
      </c>
      <c r="E292" s="62">
        <f t="shared" si="54"/>
        <v>0</v>
      </c>
      <c r="F292" s="55">
        <f t="shared" si="59"/>
        <v>0</v>
      </c>
      <c r="G292" s="55">
        <f t="shared" si="60"/>
        <v>0</v>
      </c>
      <c r="H292" s="55">
        <f t="shared" si="61"/>
        <v>0</v>
      </c>
      <c r="I292" s="55">
        <f t="shared" si="62"/>
        <v>0</v>
      </c>
      <c r="J292" s="55">
        <f t="shared" si="63"/>
        <v>0</v>
      </c>
      <c r="K292" s="55">
        <f t="shared" ca="1" si="55"/>
        <v>2.8686772879849393E-3</v>
      </c>
      <c r="L292" s="55">
        <f t="shared" ca="1" si="64"/>
        <v>8.2293093826006256E-6</v>
      </c>
      <c r="M292" s="55">
        <f t="shared" ca="1" si="56"/>
        <v>13224236024.629744</v>
      </c>
      <c r="N292" s="55">
        <f t="shared" ca="1" si="57"/>
        <v>15423614559.566797</v>
      </c>
      <c r="O292" s="55">
        <f t="shared" ca="1" si="58"/>
        <v>981552099.68037176</v>
      </c>
      <c r="P292" s="29">
        <f t="shared" ca="1" si="65"/>
        <v>-2.8686772879849393E-3</v>
      </c>
    </row>
    <row r="293" spans="4:16" x14ac:dyDescent="0.2">
      <c r="D293" s="62">
        <f t="shared" si="54"/>
        <v>0</v>
      </c>
      <c r="E293" s="62">
        <f t="shared" si="54"/>
        <v>0</v>
      </c>
      <c r="F293" s="55">
        <f t="shared" si="59"/>
        <v>0</v>
      </c>
      <c r="G293" s="55">
        <f t="shared" si="60"/>
        <v>0</v>
      </c>
      <c r="H293" s="55">
        <f t="shared" si="61"/>
        <v>0</v>
      </c>
      <c r="I293" s="55">
        <f t="shared" si="62"/>
        <v>0</v>
      </c>
      <c r="J293" s="55">
        <f t="shared" si="63"/>
        <v>0</v>
      </c>
      <c r="K293" s="55">
        <f t="shared" ca="1" si="55"/>
        <v>2.8686772879849393E-3</v>
      </c>
      <c r="L293" s="55">
        <f t="shared" ca="1" si="64"/>
        <v>8.2293093826006256E-6</v>
      </c>
      <c r="M293" s="55">
        <f t="shared" ca="1" si="56"/>
        <v>13224236024.629744</v>
      </c>
      <c r="N293" s="55">
        <f t="shared" ca="1" si="57"/>
        <v>15423614559.566797</v>
      </c>
      <c r="O293" s="55">
        <f t="shared" ca="1" si="58"/>
        <v>981552099.68037176</v>
      </c>
      <c r="P293" s="29">
        <f t="shared" ca="1" si="65"/>
        <v>-2.8686772879849393E-3</v>
      </c>
    </row>
    <row r="294" spans="4:16" x14ac:dyDescent="0.2">
      <c r="D294" s="62">
        <f t="shared" si="54"/>
        <v>0</v>
      </c>
      <c r="E294" s="62">
        <f t="shared" si="54"/>
        <v>0</v>
      </c>
      <c r="F294" s="55">
        <f t="shared" si="59"/>
        <v>0</v>
      </c>
      <c r="G294" s="55">
        <f t="shared" si="60"/>
        <v>0</v>
      </c>
      <c r="H294" s="55">
        <f t="shared" si="61"/>
        <v>0</v>
      </c>
      <c r="I294" s="55">
        <f t="shared" si="62"/>
        <v>0</v>
      </c>
      <c r="J294" s="55">
        <f t="shared" si="63"/>
        <v>0</v>
      </c>
      <c r="K294" s="55">
        <f t="shared" ca="1" si="55"/>
        <v>2.8686772879849393E-3</v>
      </c>
      <c r="L294" s="55">
        <f t="shared" ca="1" si="64"/>
        <v>8.2293093826006256E-6</v>
      </c>
      <c r="M294" s="55">
        <f t="shared" ca="1" si="56"/>
        <v>13224236024.629744</v>
      </c>
      <c r="N294" s="55">
        <f t="shared" ca="1" si="57"/>
        <v>15423614559.566797</v>
      </c>
      <c r="O294" s="55">
        <f t="shared" ca="1" si="58"/>
        <v>981552099.68037176</v>
      </c>
      <c r="P294" s="29">
        <f t="shared" ca="1" si="65"/>
        <v>-2.8686772879849393E-3</v>
      </c>
    </row>
    <row r="295" spans="4:16" x14ac:dyDescent="0.2">
      <c r="D295" s="62">
        <f t="shared" si="54"/>
        <v>0</v>
      </c>
      <c r="E295" s="62">
        <f t="shared" si="54"/>
        <v>0</v>
      </c>
      <c r="F295" s="55">
        <f t="shared" si="59"/>
        <v>0</v>
      </c>
      <c r="G295" s="55">
        <f t="shared" si="60"/>
        <v>0</v>
      </c>
      <c r="H295" s="55">
        <f t="shared" si="61"/>
        <v>0</v>
      </c>
      <c r="I295" s="55">
        <f t="shared" si="62"/>
        <v>0</v>
      </c>
      <c r="J295" s="55">
        <f t="shared" si="63"/>
        <v>0</v>
      </c>
      <c r="K295" s="55">
        <f t="shared" ca="1" si="55"/>
        <v>2.8686772879849393E-3</v>
      </c>
      <c r="L295" s="55">
        <f t="shared" ca="1" si="64"/>
        <v>8.2293093826006256E-6</v>
      </c>
      <c r="M295" s="55">
        <f t="shared" ca="1" si="56"/>
        <v>13224236024.629744</v>
      </c>
      <c r="N295" s="55">
        <f t="shared" ca="1" si="57"/>
        <v>15423614559.566797</v>
      </c>
      <c r="O295" s="55">
        <f t="shared" ca="1" si="58"/>
        <v>981552099.68037176</v>
      </c>
      <c r="P295" s="29">
        <f t="shared" ca="1" si="65"/>
        <v>-2.8686772879849393E-3</v>
      </c>
    </row>
    <row r="296" spans="4:16" x14ac:dyDescent="0.2">
      <c r="D296" s="62">
        <f t="shared" si="54"/>
        <v>0</v>
      </c>
      <c r="E296" s="62">
        <f t="shared" si="54"/>
        <v>0</v>
      </c>
      <c r="F296" s="55">
        <f t="shared" si="59"/>
        <v>0</v>
      </c>
      <c r="G296" s="55">
        <f t="shared" si="60"/>
        <v>0</v>
      </c>
      <c r="H296" s="55">
        <f t="shared" si="61"/>
        <v>0</v>
      </c>
      <c r="I296" s="55">
        <f t="shared" si="62"/>
        <v>0</v>
      </c>
      <c r="J296" s="55">
        <f t="shared" si="63"/>
        <v>0</v>
      </c>
      <c r="K296" s="55">
        <f t="shared" ca="1" si="55"/>
        <v>2.8686772879849393E-3</v>
      </c>
      <c r="L296" s="55">
        <f t="shared" ca="1" si="64"/>
        <v>8.2293093826006256E-6</v>
      </c>
      <c r="M296" s="55">
        <f t="shared" ca="1" si="56"/>
        <v>13224236024.629744</v>
      </c>
      <c r="N296" s="55">
        <f t="shared" ca="1" si="57"/>
        <v>15423614559.566797</v>
      </c>
      <c r="O296" s="55">
        <f t="shared" ca="1" si="58"/>
        <v>981552099.68037176</v>
      </c>
      <c r="P296" s="29">
        <f t="shared" ca="1" si="65"/>
        <v>-2.8686772879849393E-3</v>
      </c>
    </row>
    <row r="297" spans="4:16" x14ac:dyDescent="0.2">
      <c r="D297" s="62">
        <f t="shared" si="54"/>
        <v>0</v>
      </c>
      <c r="E297" s="62">
        <f t="shared" si="54"/>
        <v>0</v>
      </c>
      <c r="F297" s="55">
        <f t="shared" si="59"/>
        <v>0</v>
      </c>
      <c r="G297" s="55">
        <f t="shared" si="60"/>
        <v>0</v>
      </c>
      <c r="H297" s="55">
        <f t="shared" si="61"/>
        <v>0</v>
      </c>
      <c r="I297" s="55">
        <f t="shared" si="62"/>
        <v>0</v>
      </c>
      <c r="J297" s="55">
        <f t="shared" si="63"/>
        <v>0</v>
      </c>
      <c r="K297" s="55">
        <f t="shared" ca="1" si="55"/>
        <v>2.8686772879849393E-3</v>
      </c>
      <c r="L297" s="55">
        <f t="shared" ca="1" si="64"/>
        <v>8.2293093826006256E-6</v>
      </c>
      <c r="M297" s="55">
        <f t="shared" ca="1" si="56"/>
        <v>13224236024.629744</v>
      </c>
      <c r="N297" s="55">
        <f t="shared" ca="1" si="57"/>
        <v>15423614559.566797</v>
      </c>
      <c r="O297" s="55">
        <f t="shared" ca="1" si="58"/>
        <v>981552099.68037176</v>
      </c>
      <c r="P297" s="29">
        <f t="shared" ca="1" si="65"/>
        <v>-2.8686772879849393E-3</v>
      </c>
    </row>
    <row r="298" spans="4:16" x14ac:dyDescent="0.2">
      <c r="D298" s="62">
        <f t="shared" si="54"/>
        <v>0</v>
      </c>
      <c r="E298" s="62">
        <f t="shared" si="54"/>
        <v>0</v>
      </c>
      <c r="F298" s="55">
        <f t="shared" si="59"/>
        <v>0</v>
      </c>
      <c r="G298" s="55">
        <f t="shared" si="60"/>
        <v>0</v>
      </c>
      <c r="H298" s="55">
        <f t="shared" si="61"/>
        <v>0</v>
      </c>
      <c r="I298" s="55">
        <f t="shared" si="62"/>
        <v>0</v>
      </c>
      <c r="J298" s="55">
        <f t="shared" si="63"/>
        <v>0</v>
      </c>
      <c r="K298" s="55">
        <f t="shared" ca="1" si="55"/>
        <v>2.8686772879849393E-3</v>
      </c>
      <c r="L298" s="55">
        <f t="shared" ca="1" si="64"/>
        <v>8.2293093826006256E-6</v>
      </c>
      <c r="M298" s="55">
        <f t="shared" ca="1" si="56"/>
        <v>13224236024.629744</v>
      </c>
      <c r="N298" s="55">
        <f t="shared" ca="1" si="57"/>
        <v>15423614559.566797</v>
      </c>
      <c r="O298" s="55">
        <f t="shared" ca="1" si="58"/>
        <v>981552099.68037176</v>
      </c>
      <c r="P298" s="29">
        <f t="shared" ca="1" si="65"/>
        <v>-2.8686772879849393E-3</v>
      </c>
    </row>
    <row r="299" spans="4:16" x14ac:dyDescent="0.2">
      <c r="D299" s="62">
        <f t="shared" si="54"/>
        <v>0</v>
      </c>
      <c r="E299" s="62">
        <f t="shared" si="54"/>
        <v>0</v>
      </c>
      <c r="F299" s="55">
        <f t="shared" si="59"/>
        <v>0</v>
      </c>
      <c r="G299" s="55">
        <f t="shared" si="60"/>
        <v>0</v>
      </c>
      <c r="H299" s="55">
        <f t="shared" si="61"/>
        <v>0</v>
      </c>
      <c r="I299" s="55">
        <f t="shared" si="62"/>
        <v>0</v>
      </c>
      <c r="J299" s="55">
        <f t="shared" si="63"/>
        <v>0</v>
      </c>
      <c r="K299" s="55">
        <f t="shared" ca="1" si="55"/>
        <v>2.8686772879849393E-3</v>
      </c>
      <c r="L299" s="55">
        <f t="shared" ca="1" si="64"/>
        <v>8.2293093826006256E-6</v>
      </c>
      <c r="M299" s="55">
        <f t="shared" ca="1" si="56"/>
        <v>13224236024.629744</v>
      </c>
      <c r="N299" s="55">
        <f t="shared" ca="1" si="57"/>
        <v>15423614559.566797</v>
      </c>
      <c r="O299" s="55">
        <f t="shared" ca="1" si="58"/>
        <v>981552099.68037176</v>
      </c>
      <c r="P299" s="29">
        <f t="shared" ca="1" si="65"/>
        <v>-2.8686772879849393E-3</v>
      </c>
    </row>
    <row r="300" spans="4:16" x14ac:dyDescent="0.2">
      <c r="D300" s="62">
        <f t="shared" si="54"/>
        <v>0</v>
      </c>
      <c r="E300" s="62">
        <f t="shared" si="54"/>
        <v>0</v>
      </c>
      <c r="F300" s="55">
        <f t="shared" si="59"/>
        <v>0</v>
      </c>
      <c r="G300" s="55">
        <f t="shared" si="60"/>
        <v>0</v>
      </c>
      <c r="H300" s="55">
        <f t="shared" si="61"/>
        <v>0</v>
      </c>
      <c r="I300" s="55">
        <f t="shared" si="62"/>
        <v>0</v>
      </c>
      <c r="J300" s="55">
        <f t="shared" si="63"/>
        <v>0</v>
      </c>
      <c r="K300" s="55">
        <f t="shared" ca="1" si="55"/>
        <v>2.8686772879849393E-3</v>
      </c>
      <c r="L300" s="55">
        <f t="shared" ca="1" si="64"/>
        <v>8.2293093826006256E-6</v>
      </c>
      <c r="M300" s="55">
        <f t="shared" ca="1" si="56"/>
        <v>13224236024.629744</v>
      </c>
      <c r="N300" s="55">
        <f t="shared" ca="1" si="57"/>
        <v>15423614559.566797</v>
      </c>
      <c r="O300" s="55">
        <f t="shared" ca="1" si="58"/>
        <v>981552099.68037176</v>
      </c>
      <c r="P300" s="29">
        <f t="shared" ca="1" si="65"/>
        <v>-2.8686772879849393E-3</v>
      </c>
    </row>
    <row r="301" spans="4:16" x14ac:dyDescent="0.2">
      <c r="D301" s="62">
        <f t="shared" si="54"/>
        <v>0</v>
      </c>
      <c r="E301" s="62">
        <f t="shared" si="54"/>
        <v>0</v>
      </c>
      <c r="F301" s="55">
        <f t="shared" si="59"/>
        <v>0</v>
      </c>
      <c r="G301" s="55">
        <f t="shared" si="60"/>
        <v>0</v>
      </c>
      <c r="H301" s="55">
        <f t="shared" si="61"/>
        <v>0</v>
      </c>
      <c r="I301" s="55">
        <f t="shared" si="62"/>
        <v>0</v>
      </c>
      <c r="J301" s="55">
        <f t="shared" si="63"/>
        <v>0</v>
      </c>
      <c r="K301" s="55">
        <f t="shared" ca="1" si="55"/>
        <v>2.8686772879849393E-3</v>
      </c>
      <c r="L301" s="55">
        <f t="shared" ca="1" si="64"/>
        <v>8.2293093826006256E-6</v>
      </c>
      <c r="M301" s="55">
        <f t="shared" ca="1" si="56"/>
        <v>13224236024.629744</v>
      </c>
      <c r="N301" s="55">
        <f t="shared" ca="1" si="57"/>
        <v>15423614559.566797</v>
      </c>
      <c r="O301" s="55">
        <f t="shared" ca="1" si="58"/>
        <v>981552099.68037176</v>
      </c>
      <c r="P301" s="29">
        <f t="shared" ca="1" si="65"/>
        <v>-2.8686772879849393E-3</v>
      </c>
    </row>
    <row r="302" spans="4:16" x14ac:dyDescent="0.2">
      <c r="D302" s="62">
        <f t="shared" si="54"/>
        <v>0</v>
      </c>
      <c r="E302" s="62">
        <f t="shared" si="54"/>
        <v>0</v>
      </c>
      <c r="F302" s="55">
        <f t="shared" si="59"/>
        <v>0</v>
      </c>
      <c r="G302" s="55">
        <f t="shared" si="60"/>
        <v>0</v>
      </c>
      <c r="H302" s="55">
        <f t="shared" si="61"/>
        <v>0</v>
      </c>
      <c r="I302" s="55">
        <f t="shared" si="62"/>
        <v>0</v>
      </c>
      <c r="J302" s="55">
        <f t="shared" si="63"/>
        <v>0</v>
      </c>
      <c r="K302" s="55">
        <f t="shared" ca="1" si="55"/>
        <v>2.8686772879849393E-3</v>
      </c>
      <c r="L302" s="55">
        <f t="shared" ca="1" si="64"/>
        <v>8.2293093826006256E-6</v>
      </c>
      <c r="M302" s="55">
        <f t="shared" ca="1" si="56"/>
        <v>13224236024.629744</v>
      </c>
      <c r="N302" s="55">
        <f t="shared" ca="1" si="57"/>
        <v>15423614559.566797</v>
      </c>
      <c r="O302" s="55">
        <f t="shared" ca="1" si="58"/>
        <v>981552099.68037176</v>
      </c>
      <c r="P302" s="29">
        <f t="shared" ca="1" si="65"/>
        <v>-2.8686772879849393E-3</v>
      </c>
    </row>
    <row r="303" spans="4:16" x14ac:dyDescent="0.2">
      <c r="D303" s="62">
        <f t="shared" si="54"/>
        <v>0</v>
      </c>
      <c r="E303" s="62">
        <f t="shared" si="54"/>
        <v>0</v>
      </c>
      <c r="F303" s="55">
        <f t="shared" si="59"/>
        <v>0</v>
      </c>
      <c r="G303" s="55">
        <f t="shared" si="60"/>
        <v>0</v>
      </c>
      <c r="H303" s="55">
        <f t="shared" si="61"/>
        <v>0</v>
      </c>
      <c r="I303" s="55">
        <f t="shared" si="62"/>
        <v>0</v>
      </c>
      <c r="J303" s="55">
        <f t="shared" si="63"/>
        <v>0</v>
      </c>
      <c r="K303" s="55">
        <f t="shared" ca="1" si="55"/>
        <v>2.8686772879849393E-3</v>
      </c>
      <c r="L303" s="55">
        <f t="shared" ca="1" si="64"/>
        <v>8.2293093826006256E-6</v>
      </c>
      <c r="M303" s="55">
        <f t="shared" ca="1" si="56"/>
        <v>13224236024.629744</v>
      </c>
      <c r="N303" s="55">
        <f t="shared" ca="1" si="57"/>
        <v>15423614559.566797</v>
      </c>
      <c r="O303" s="55">
        <f t="shared" ca="1" si="58"/>
        <v>981552099.68037176</v>
      </c>
      <c r="P303" s="29">
        <f t="shared" ca="1" si="65"/>
        <v>-2.8686772879849393E-3</v>
      </c>
    </row>
    <row r="304" spans="4:16" x14ac:dyDescent="0.2">
      <c r="D304" s="62">
        <f t="shared" si="54"/>
        <v>0</v>
      </c>
      <c r="E304" s="62">
        <f t="shared" si="54"/>
        <v>0</v>
      </c>
      <c r="F304" s="55">
        <f t="shared" si="59"/>
        <v>0</v>
      </c>
      <c r="G304" s="55">
        <f t="shared" si="60"/>
        <v>0</v>
      </c>
      <c r="H304" s="55">
        <f t="shared" si="61"/>
        <v>0</v>
      </c>
      <c r="I304" s="55">
        <f t="shared" si="62"/>
        <v>0</v>
      </c>
      <c r="J304" s="55">
        <f t="shared" si="63"/>
        <v>0</v>
      </c>
      <c r="K304" s="55">
        <f t="shared" ca="1" si="55"/>
        <v>2.8686772879849393E-3</v>
      </c>
      <c r="L304" s="55">
        <f t="shared" ca="1" si="64"/>
        <v>8.2293093826006256E-6</v>
      </c>
      <c r="M304" s="55">
        <f t="shared" ca="1" si="56"/>
        <v>13224236024.629744</v>
      </c>
      <c r="N304" s="55">
        <f t="shared" ca="1" si="57"/>
        <v>15423614559.566797</v>
      </c>
      <c r="O304" s="55">
        <f t="shared" ca="1" si="58"/>
        <v>981552099.68037176</v>
      </c>
      <c r="P304" s="29">
        <f t="shared" ca="1" si="65"/>
        <v>-2.8686772879849393E-3</v>
      </c>
    </row>
    <row r="305" spans="4:16" x14ac:dyDescent="0.2">
      <c r="D305" s="62">
        <f t="shared" si="54"/>
        <v>0</v>
      </c>
      <c r="E305" s="62">
        <f t="shared" si="54"/>
        <v>0</v>
      </c>
      <c r="F305" s="55">
        <f t="shared" si="59"/>
        <v>0</v>
      </c>
      <c r="G305" s="55">
        <f t="shared" si="60"/>
        <v>0</v>
      </c>
      <c r="H305" s="55">
        <f t="shared" si="61"/>
        <v>0</v>
      </c>
      <c r="I305" s="55">
        <f t="shared" si="62"/>
        <v>0</v>
      </c>
      <c r="J305" s="55">
        <f t="shared" si="63"/>
        <v>0</v>
      </c>
      <c r="K305" s="55">
        <f t="shared" ca="1" si="55"/>
        <v>2.8686772879849393E-3</v>
      </c>
      <c r="L305" s="55">
        <f t="shared" ca="1" si="64"/>
        <v>8.2293093826006256E-6</v>
      </c>
      <c r="M305" s="55">
        <f t="shared" ca="1" si="56"/>
        <v>13224236024.629744</v>
      </c>
      <c r="N305" s="55">
        <f t="shared" ca="1" si="57"/>
        <v>15423614559.566797</v>
      </c>
      <c r="O305" s="55">
        <f t="shared" ca="1" si="58"/>
        <v>981552099.68037176</v>
      </c>
      <c r="P305" s="29">
        <f t="shared" ca="1" si="65"/>
        <v>-2.8686772879849393E-3</v>
      </c>
    </row>
    <row r="306" spans="4:16" x14ac:dyDescent="0.2">
      <c r="D306" s="62">
        <f t="shared" si="54"/>
        <v>0</v>
      </c>
      <c r="E306" s="62">
        <f t="shared" si="54"/>
        <v>0</v>
      </c>
      <c r="F306" s="55">
        <f t="shared" si="59"/>
        <v>0</v>
      </c>
      <c r="G306" s="55">
        <f t="shared" si="60"/>
        <v>0</v>
      </c>
      <c r="H306" s="55">
        <f t="shared" si="61"/>
        <v>0</v>
      </c>
      <c r="I306" s="55">
        <f t="shared" si="62"/>
        <v>0</v>
      </c>
      <c r="J306" s="55">
        <f t="shared" si="63"/>
        <v>0</v>
      </c>
      <c r="K306" s="55">
        <f t="shared" ca="1" si="55"/>
        <v>2.8686772879849393E-3</v>
      </c>
      <c r="L306" s="55">
        <f t="shared" ca="1" si="64"/>
        <v>8.2293093826006256E-6</v>
      </c>
      <c r="M306" s="55">
        <f t="shared" ca="1" si="56"/>
        <v>13224236024.629744</v>
      </c>
      <c r="N306" s="55">
        <f t="shared" ca="1" si="57"/>
        <v>15423614559.566797</v>
      </c>
      <c r="O306" s="55">
        <f t="shared" ca="1" si="58"/>
        <v>981552099.68037176</v>
      </c>
      <c r="P306" s="29">
        <f t="shared" ca="1" si="65"/>
        <v>-2.8686772879849393E-3</v>
      </c>
    </row>
    <row r="307" spans="4:16" x14ac:dyDescent="0.2">
      <c r="D307" s="62">
        <f t="shared" si="54"/>
        <v>0</v>
      </c>
      <c r="E307" s="62">
        <f t="shared" si="54"/>
        <v>0</v>
      </c>
      <c r="F307" s="55">
        <f t="shared" si="59"/>
        <v>0</v>
      </c>
      <c r="G307" s="55">
        <f t="shared" si="60"/>
        <v>0</v>
      </c>
      <c r="H307" s="55">
        <f t="shared" si="61"/>
        <v>0</v>
      </c>
      <c r="I307" s="55">
        <f t="shared" si="62"/>
        <v>0</v>
      </c>
      <c r="J307" s="55">
        <f t="shared" si="63"/>
        <v>0</v>
      </c>
      <c r="K307" s="55">
        <f t="shared" ca="1" si="55"/>
        <v>2.8686772879849393E-3</v>
      </c>
      <c r="L307" s="55">
        <f t="shared" ca="1" si="64"/>
        <v>8.2293093826006256E-6</v>
      </c>
      <c r="M307" s="55">
        <f t="shared" ca="1" si="56"/>
        <v>13224236024.629744</v>
      </c>
      <c r="N307" s="55">
        <f t="shared" ca="1" si="57"/>
        <v>15423614559.566797</v>
      </c>
      <c r="O307" s="55">
        <f t="shared" ca="1" si="58"/>
        <v>981552099.68037176</v>
      </c>
      <c r="P307" s="29">
        <f t="shared" ca="1" si="65"/>
        <v>-2.8686772879849393E-3</v>
      </c>
    </row>
    <row r="308" spans="4:16" x14ac:dyDescent="0.2">
      <c r="D308" s="62">
        <f t="shared" si="54"/>
        <v>0</v>
      </c>
      <c r="E308" s="62">
        <f t="shared" si="54"/>
        <v>0</v>
      </c>
      <c r="F308" s="55">
        <f t="shared" si="59"/>
        <v>0</v>
      </c>
      <c r="G308" s="55">
        <f t="shared" si="60"/>
        <v>0</v>
      </c>
      <c r="H308" s="55">
        <f t="shared" si="61"/>
        <v>0</v>
      </c>
      <c r="I308" s="55">
        <f t="shared" si="62"/>
        <v>0</v>
      </c>
      <c r="J308" s="55">
        <f t="shared" si="63"/>
        <v>0</v>
      </c>
      <c r="K308" s="55">
        <f t="shared" ca="1" si="55"/>
        <v>2.8686772879849393E-3</v>
      </c>
      <c r="L308" s="55">
        <f t="shared" ca="1" si="64"/>
        <v>8.2293093826006256E-6</v>
      </c>
      <c r="M308" s="55">
        <f t="shared" ca="1" si="56"/>
        <v>13224236024.629744</v>
      </c>
      <c r="N308" s="55">
        <f t="shared" ca="1" si="57"/>
        <v>15423614559.566797</v>
      </c>
      <c r="O308" s="55">
        <f t="shared" ca="1" si="58"/>
        <v>981552099.68037176</v>
      </c>
      <c r="P308" s="29">
        <f t="shared" ca="1" si="65"/>
        <v>-2.8686772879849393E-3</v>
      </c>
    </row>
    <row r="309" spans="4:16" x14ac:dyDescent="0.2">
      <c r="D309" s="62">
        <f t="shared" si="54"/>
        <v>0</v>
      </c>
      <c r="E309" s="62">
        <f t="shared" si="54"/>
        <v>0</v>
      </c>
      <c r="F309" s="55">
        <f t="shared" si="59"/>
        <v>0</v>
      </c>
      <c r="G309" s="55">
        <f t="shared" si="60"/>
        <v>0</v>
      </c>
      <c r="H309" s="55">
        <f t="shared" si="61"/>
        <v>0</v>
      </c>
      <c r="I309" s="55">
        <f t="shared" si="62"/>
        <v>0</v>
      </c>
      <c r="J309" s="55">
        <f t="shared" si="63"/>
        <v>0</v>
      </c>
      <c r="K309" s="55">
        <f t="shared" ca="1" si="55"/>
        <v>2.8686772879849393E-3</v>
      </c>
      <c r="L309" s="55">
        <f t="shared" ca="1" si="64"/>
        <v>8.2293093826006256E-6</v>
      </c>
      <c r="M309" s="55">
        <f t="shared" ca="1" si="56"/>
        <v>13224236024.629744</v>
      </c>
      <c r="N309" s="55">
        <f t="shared" ca="1" si="57"/>
        <v>15423614559.566797</v>
      </c>
      <c r="O309" s="55">
        <f t="shared" ca="1" si="58"/>
        <v>981552099.68037176</v>
      </c>
      <c r="P309" s="29">
        <f t="shared" ca="1" si="65"/>
        <v>-2.8686772879849393E-3</v>
      </c>
    </row>
    <row r="310" spans="4:16" x14ac:dyDescent="0.2">
      <c r="D310" s="62">
        <f t="shared" si="54"/>
        <v>0</v>
      </c>
      <c r="E310" s="62">
        <f t="shared" si="54"/>
        <v>0</v>
      </c>
      <c r="F310" s="55">
        <f t="shared" si="59"/>
        <v>0</v>
      </c>
      <c r="G310" s="55">
        <f t="shared" si="60"/>
        <v>0</v>
      </c>
      <c r="H310" s="55">
        <f t="shared" si="61"/>
        <v>0</v>
      </c>
      <c r="I310" s="55">
        <f t="shared" si="62"/>
        <v>0</v>
      </c>
      <c r="J310" s="55">
        <f t="shared" si="63"/>
        <v>0</v>
      </c>
      <c r="K310" s="55">
        <f t="shared" ca="1" si="55"/>
        <v>2.8686772879849393E-3</v>
      </c>
      <c r="L310" s="55">
        <f t="shared" ca="1" si="64"/>
        <v>8.2293093826006256E-6</v>
      </c>
      <c r="M310" s="55">
        <f t="shared" ca="1" si="56"/>
        <v>13224236024.629744</v>
      </c>
      <c r="N310" s="55">
        <f t="shared" ca="1" si="57"/>
        <v>15423614559.566797</v>
      </c>
      <c r="O310" s="55">
        <f t="shared" ca="1" si="58"/>
        <v>981552099.68037176</v>
      </c>
      <c r="P310" s="29">
        <f t="shared" ca="1" si="65"/>
        <v>-2.8686772879849393E-3</v>
      </c>
    </row>
    <row r="311" spans="4:16" x14ac:dyDescent="0.2">
      <c r="D311" s="62">
        <f t="shared" si="54"/>
        <v>0</v>
      </c>
      <c r="E311" s="62">
        <f t="shared" si="54"/>
        <v>0</v>
      </c>
      <c r="F311" s="55">
        <f t="shared" si="59"/>
        <v>0</v>
      </c>
      <c r="G311" s="55">
        <f t="shared" si="60"/>
        <v>0</v>
      </c>
      <c r="H311" s="55">
        <f t="shared" si="61"/>
        <v>0</v>
      </c>
      <c r="I311" s="55">
        <f t="shared" si="62"/>
        <v>0</v>
      </c>
      <c r="J311" s="55">
        <f t="shared" si="63"/>
        <v>0</v>
      </c>
      <c r="K311" s="55">
        <f t="shared" ca="1" si="55"/>
        <v>2.8686772879849393E-3</v>
      </c>
      <c r="L311" s="55">
        <f t="shared" ca="1" si="64"/>
        <v>8.2293093826006256E-6</v>
      </c>
      <c r="M311" s="55">
        <f t="shared" ca="1" si="56"/>
        <v>13224236024.629744</v>
      </c>
      <c r="N311" s="55">
        <f t="shared" ca="1" si="57"/>
        <v>15423614559.566797</v>
      </c>
      <c r="O311" s="55">
        <f t="shared" ca="1" si="58"/>
        <v>981552099.68037176</v>
      </c>
      <c r="P311" s="29">
        <f t="shared" ca="1" si="65"/>
        <v>-2.8686772879849393E-3</v>
      </c>
    </row>
    <row r="312" spans="4:16" x14ac:dyDescent="0.2">
      <c r="D312" s="62">
        <f t="shared" si="54"/>
        <v>0</v>
      </c>
      <c r="E312" s="62">
        <f t="shared" si="54"/>
        <v>0</v>
      </c>
      <c r="F312" s="55">
        <f t="shared" si="59"/>
        <v>0</v>
      </c>
      <c r="G312" s="55">
        <f t="shared" si="60"/>
        <v>0</v>
      </c>
      <c r="H312" s="55">
        <f t="shared" si="61"/>
        <v>0</v>
      </c>
      <c r="I312" s="55">
        <f t="shared" si="62"/>
        <v>0</v>
      </c>
      <c r="J312" s="55">
        <f t="shared" si="63"/>
        <v>0</v>
      </c>
      <c r="K312" s="55">
        <f t="shared" ca="1" si="55"/>
        <v>2.8686772879849393E-3</v>
      </c>
      <c r="L312" s="55">
        <f t="shared" ca="1" si="64"/>
        <v>8.2293093826006256E-6</v>
      </c>
      <c r="M312" s="55">
        <f t="shared" ca="1" si="56"/>
        <v>13224236024.629744</v>
      </c>
      <c r="N312" s="55">
        <f t="shared" ca="1" si="57"/>
        <v>15423614559.566797</v>
      </c>
      <c r="O312" s="55">
        <f t="shared" ca="1" si="58"/>
        <v>981552099.68037176</v>
      </c>
      <c r="P312" s="29">
        <f t="shared" ca="1" si="65"/>
        <v>-2.8686772879849393E-3</v>
      </c>
    </row>
    <row r="313" spans="4:16" x14ac:dyDescent="0.2">
      <c r="D313" s="62">
        <f t="shared" si="54"/>
        <v>0</v>
      </c>
      <c r="E313" s="62">
        <f t="shared" si="54"/>
        <v>0</v>
      </c>
      <c r="F313" s="55">
        <f t="shared" si="59"/>
        <v>0</v>
      </c>
      <c r="G313" s="55">
        <f t="shared" si="60"/>
        <v>0</v>
      </c>
      <c r="H313" s="55">
        <f t="shared" si="61"/>
        <v>0</v>
      </c>
      <c r="I313" s="55">
        <f t="shared" si="62"/>
        <v>0</v>
      </c>
      <c r="J313" s="55">
        <f t="shared" si="63"/>
        <v>0</v>
      </c>
      <c r="K313" s="55">
        <f t="shared" ca="1" si="55"/>
        <v>2.8686772879849393E-3</v>
      </c>
      <c r="L313" s="55">
        <f t="shared" ca="1" si="64"/>
        <v>8.2293093826006256E-6</v>
      </c>
      <c r="M313" s="55">
        <f t="shared" ca="1" si="56"/>
        <v>13224236024.629744</v>
      </c>
      <c r="N313" s="55">
        <f t="shared" ca="1" si="57"/>
        <v>15423614559.566797</v>
      </c>
      <c r="O313" s="55">
        <f t="shared" ca="1" si="58"/>
        <v>981552099.68037176</v>
      </c>
      <c r="P313" s="29">
        <f t="shared" ca="1" si="65"/>
        <v>-2.8686772879849393E-3</v>
      </c>
    </row>
    <row r="314" spans="4:16" x14ac:dyDescent="0.2">
      <c r="D314" s="62">
        <f t="shared" si="54"/>
        <v>0</v>
      </c>
      <c r="E314" s="62">
        <f t="shared" si="54"/>
        <v>0</v>
      </c>
      <c r="F314" s="55">
        <f t="shared" si="59"/>
        <v>0</v>
      </c>
      <c r="G314" s="55">
        <f t="shared" si="60"/>
        <v>0</v>
      </c>
      <c r="H314" s="55">
        <f t="shared" si="61"/>
        <v>0</v>
      </c>
      <c r="I314" s="55">
        <f t="shared" si="62"/>
        <v>0</v>
      </c>
      <c r="J314" s="55">
        <f t="shared" si="63"/>
        <v>0</v>
      </c>
      <c r="K314" s="55">
        <f t="shared" ca="1" si="55"/>
        <v>2.8686772879849393E-3</v>
      </c>
      <c r="L314" s="55">
        <f t="shared" ca="1" si="64"/>
        <v>8.2293093826006256E-6</v>
      </c>
      <c r="M314" s="55">
        <f t="shared" ca="1" si="56"/>
        <v>13224236024.629744</v>
      </c>
      <c r="N314" s="55">
        <f t="shared" ca="1" si="57"/>
        <v>15423614559.566797</v>
      </c>
      <c r="O314" s="55">
        <f t="shared" ca="1" si="58"/>
        <v>981552099.68037176</v>
      </c>
      <c r="P314" s="29">
        <f t="shared" ca="1" si="65"/>
        <v>-2.8686772879849393E-3</v>
      </c>
    </row>
    <row r="315" spans="4:16" x14ac:dyDescent="0.2">
      <c r="D315" s="62">
        <f t="shared" si="54"/>
        <v>0</v>
      </c>
      <c r="E315" s="62">
        <f t="shared" si="54"/>
        <v>0</v>
      </c>
      <c r="F315" s="55">
        <f t="shared" si="59"/>
        <v>0</v>
      </c>
      <c r="G315" s="55">
        <f t="shared" si="60"/>
        <v>0</v>
      </c>
      <c r="H315" s="55">
        <f t="shared" si="61"/>
        <v>0</v>
      </c>
      <c r="I315" s="55">
        <f t="shared" si="62"/>
        <v>0</v>
      </c>
      <c r="J315" s="55">
        <f t="shared" si="63"/>
        <v>0</v>
      </c>
      <c r="K315" s="55">
        <f t="shared" ca="1" si="55"/>
        <v>2.8686772879849393E-3</v>
      </c>
      <c r="L315" s="55">
        <f t="shared" ca="1" si="64"/>
        <v>8.2293093826006256E-6</v>
      </c>
      <c r="M315" s="55">
        <f t="shared" ca="1" si="56"/>
        <v>13224236024.629744</v>
      </c>
      <c r="N315" s="55">
        <f t="shared" ca="1" si="57"/>
        <v>15423614559.566797</v>
      </c>
      <c r="O315" s="55">
        <f t="shared" ca="1" si="58"/>
        <v>981552099.68037176</v>
      </c>
      <c r="P315" s="29">
        <f t="shared" ca="1" si="65"/>
        <v>-2.8686772879849393E-3</v>
      </c>
    </row>
    <row r="316" spans="4:16" x14ac:dyDescent="0.2">
      <c r="D316" s="62">
        <f t="shared" si="54"/>
        <v>0</v>
      </c>
      <c r="E316" s="62">
        <f t="shared" si="54"/>
        <v>0</v>
      </c>
      <c r="F316" s="55">
        <f t="shared" si="59"/>
        <v>0</v>
      </c>
      <c r="G316" s="55">
        <f t="shared" si="60"/>
        <v>0</v>
      </c>
      <c r="H316" s="55">
        <f t="shared" si="61"/>
        <v>0</v>
      </c>
      <c r="I316" s="55">
        <f t="shared" si="62"/>
        <v>0</v>
      </c>
      <c r="J316" s="55">
        <f t="shared" si="63"/>
        <v>0</v>
      </c>
      <c r="K316" s="55">
        <f t="shared" ca="1" si="55"/>
        <v>2.8686772879849393E-3</v>
      </c>
      <c r="L316" s="55">
        <f t="shared" ca="1" si="64"/>
        <v>8.2293093826006256E-6</v>
      </c>
      <c r="M316" s="55">
        <f t="shared" ca="1" si="56"/>
        <v>13224236024.629744</v>
      </c>
      <c r="N316" s="55">
        <f t="shared" ca="1" si="57"/>
        <v>15423614559.566797</v>
      </c>
      <c r="O316" s="55">
        <f t="shared" ca="1" si="58"/>
        <v>981552099.68037176</v>
      </c>
      <c r="P316" s="29">
        <f t="shared" ca="1" si="65"/>
        <v>-2.8686772879849393E-3</v>
      </c>
    </row>
    <row r="317" spans="4:16" x14ac:dyDescent="0.2">
      <c r="D317" s="62">
        <f t="shared" si="54"/>
        <v>0</v>
      </c>
      <c r="E317" s="62">
        <f t="shared" si="54"/>
        <v>0</v>
      </c>
      <c r="F317" s="55">
        <f t="shared" si="59"/>
        <v>0</v>
      </c>
      <c r="G317" s="55">
        <f t="shared" si="60"/>
        <v>0</v>
      </c>
      <c r="H317" s="55">
        <f t="shared" si="61"/>
        <v>0</v>
      </c>
      <c r="I317" s="55">
        <f t="shared" si="62"/>
        <v>0</v>
      </c>
      <c r="J317" s="55">
        <f t="shared" si="63"/>
        <v>0</v>
      </c>
      <c r="K317" s="55">
        <f t="shared" ca="1" si="55"/>
        <v>2.8686772879849393E-3</v>
      </c>
      <c r="L317" s="55">
        <f t="shared" ca="1" si="64"/>
        <v>8.2293093826006256E-6</v>
      </c>
      <c r="M317" s="55">
        <f t="shared" ca="1" si="56"/>
        <v>13224236024.629744</v>
      </c>
      <c r="N317" s="55">
        <f t="shared" ca="1" si="57"/>
        <v>15423614559.566797</v>
      </c>
      <c r="O317" s="55">
        <f t="shared" ca="1" si="58"/>
        <v>981552099.68037176</v>
      </c>
      <c r="P317" s="29">
        <f t="shared" ca="1" si="65"/>
        <v>-2.8686772879849393E-3</v>
      </c>
    </row>
    <row r="318" spans="4:16" x14ac:dyDescent="0.2">
      <c r="D318" s="62">
        <f t="shared" si="54"/>
        <v>0</v>
      </c>
      <c r="E318" s="62">
        <f t="shared" si="54"/>
        <v>0</v>
      </c>
      <c r="F318" s="55">
        <f t="shared" si="59"/>
        <v>0</v>
      </c>
      <c r="G318" s="55">
        <f t="shared" si="60"/>
        <v>0</v>
      </c>
      <c r="H318" s="55">
        <f t="shared" si="61"/>
        <v>0</v>
      </c>
      <c r="I318" s="55">
        <f t="shared" si="62"/>
        <v>0</v>
      </c>
      <c r="J318" s="55">
        <f t="shared" si="63"/>
        <v>0</v>
      </c>
      <c r="K318" s="55">
        <f t="shared" ca="1" si="55"/>
        <v>2.8686772879849393E-3</v>
      </c>
      <c r="L318" s="55">
        <f t="shared" ca="1" si="64"/>
        <v>8.2293093826006256E-6</v>
      </c>
      <c r="M318" s="55">
        <f t="shared" ca="1" si="56"/>
        <v>13224236024.629744</v>
      </c>
      <c r="N318" s="55">
        <f t="shared" ca="1" si="57"/>
        <v>15423614559.566797</v>
      </c>
      <c r="O318" s="55">
        <f t="shared" ca="1" si="58"/>
        <v>981552099.68037176</v>
      </c>
      <c r="P318" s="29">
        <f t="shared" ca="1" si="65"/>
        <v>-2.8686772879849393E-3</v>
      </c>
    </row>
    <row r="319" spans="4:16" x14ac:dyDescent="0.2">
      <c r="D319" s="62">
        <f t="shared" si="54"/>
        <v>0</v>
      </c>
      <c r="E319" s="62">
        <f t="shared" si="54"/>
        <v>0</v>
      </c>
      <c r="F319" s="55">
        <f t="shared" si="59"/>
        <v>0</v>
      </c>
      <c r="G319" s="55">
        <f t="shared" si="60"/>
        <v>0</v>
      </c>
      <c r="H319" s="55">
        <f t="shared" si="61"/>
        <v>0</v>
      </c>
      <c r="I319" s="55">
        <f t="shared" si="62"/>
        <v>0</v>
      </c>
      <c r="J319" s="55">
        <f t="shared" si="63"/>
        <v>0</v>
      </c>
      <c r="K319" s="55">
        <f t="shared" ca="1" si="55"/>
        <v>2.8686772879849393E-3</v>
      </c>
      <c r="L319" s="55">
        <f t="shared" ca="1" si="64"/>
        <v>8.2293093826006256E-6</v>
      </c>
      <c r="M319" s="55">
        <f t="shared" ca="1" si="56"/>
        <v>13224236024.629744</v>
      </c>
      <c r="N319" s="55">
        <f t="shared" ca="1" si="57"/>
        <v>15423614559.566797</v>
      </c>
      <c r="O319" s="55">
        <f t="shared" ca="1" si="58"/>
        <v>981552099.68037176</v>
      </c>
      <c r="P319" s="29">
        <f t="shared" ca="1" si="65"/>
        <v>-2.8686772879849393E-3</v>
      </c>
    </row>
    <row r="320" spans="4:16" x14ac:dyDescent="0.2">
      <c r="D320" s="62">
        <f t="shared" si="54"/>
        <v>0</v>
      </c>
      <c r="E320" s="62">
        <f t="shared" si="54"/>
        <v>0</v>
      </c>
      <c r="F320" s="55">
        <f t="shared" si="59"/>
        <v>0</v>
      </c>
      <c r="G320" s="55">
        <f t="shared" si="60"/>
        <v>0</v>
      </c>
      <c r="H320" s="55">
        <f t="shared" si="61"/>
        <v>0</v>
      </c>
      <c r="I320" s="55">
        <f t="shared" si="62"/>
        <v>0</v>
      </c>
      <c r="J320" s="55">
        <f t="shared" si="63"/>
        <v>0</v>
      </c>
      <c r="K320" s="55">
        <f t="shared" ca="1" si="55"/>
        <v>2.8686772879849393E-3</v>
      </c>
      <c r="L320" s="55">
        <f t="shared" ca="1" si="64"/>
        <v>8.2293093826006256E-6</v>
      </c>
      <c r="M320" s="55">
        <f t="shared" ca="1" si="56"/>
        <v>13224236024.629744</v>
      </c>
      <c r="N320" s="55">
        <f t="shared" ca="1" si="57"/>
        <v>15423614559.566797</v>
      </c>
      <c r="O320" s="55">
        <f t="shared" ca="1" si="58"/>
        <v>981552099.68037176</v>
      </c>
      <c r="P320" s="29">
        <f t="shared" ca="1" si="65"/>
        <v>-2.8686772879849393E-3</v>
      </c>
    </row>
    <row r="321" spans="4:16" x14ac:dyDescent="0.2">
      <c r="D321" s="62">
        <f t="shared" si="54"/>
        <v>0</v>
      </c>
      <c r="E321" s="62">
        <f t="shared" si="54"/>
        <v>0</v>
      </c>
      <c r="F321" s="55">
        <f t="shared" si="59"/>
        <v>0</v>
      </c>
      <c r="G321" s="55">
        <f t="shared" si="60"/>
        <v>0</v>
      </c>
      <c r="H321" s="55">
        <f t="shared" si="61"/>
        <v>0</v>
      </c>
      <c r="I321" s="55">
        <f t="shared" si="62"/>
        <v>0</v>
      </c>
      <c r="J321" s="55">
        <f t="shared" si="63"/>
        <v>0</v>
      </c>
      <c r="K321" s="55">
        <f t="shared" ca="1" si="55"/>
        <v>2.8686772879849393E-3</v>
      </c>
      <c r="L321" s="55">
        <f t="shared" ca="1" si="64"/>
        <v>8.2293093826006256E-6</v>
      </c>
      <c r="M321" s="55">
        <f t="shared" ca="1" si="56"/>
        <v>13224236024.629744</v>
      </c>
      <c r="N321" s="55">
        <f t="shared" ca="1" si="57"/>
        <v>15423614559.566797</v>
      </c>
      <c r="O321" s="55">
        <f t="shared" ca="1" si="58"/>
        <v>981552099.68037176</v>
      </c>
      <c r="P321" s="29">
        <f t="shared" ca="1" si="65"/>
        <v>-2.8686772879849393E-3</v>
      </c>
    </row>
    <row r="322" spans="4:16" x14ac:dyDescent="0.2">
      <c r="D322" s="62">
        <f t="shared" si="54"/>
        <v>0</v>
      </c>
      <c r="E322" s="62">
        <f t="shared" si="54"/>
        <v>0</v>
      </c>
      <c r="F322" s="55">
        <f t="shared" si="59"/>
        <v>0</v>
      </c>
      <c r="G322" s="55">
        <f t="shared" si="60"/>
        <v>0</v>
      </c>
      <c r="H322" s="55">
        <f t="shared" si="61"/>
        <v>0</v>
      </c>
      <c r="I322" s="55">
        <f t="shared" si="62"/>
        <v>0</v>
      </c>
      <c r="J322" s="55">
        <f t="shared" si="63"/>
        <v>0</v>
      </c>
      <c r="K322" s="55">
        <f t="shared" ca="1" si="55"/>
        <v>2.8686772879849393E-3</v>
      </c>
      <c r="L322" s="55">
        <f t="shared" ca="1" si="64"/>
        <v>8.2293093826006256E-6</v>
      </c>
      <c r="M322" s="55">
        <f t="shared" ca="1" si="56"/>
        <v>13224236024.629744</v>
      </c>
      <c r="N322" s="55">
        <f t="shared" ca="1" si="57"/>
        <v>15423614559.566797</v>
      </c>
      <c r="O322" s="55">
        <f t="shared" ca="1" si="58"/>
        <v>981552099.68037176</v>
      </c>
      <c r="P322" s="29">
        <f t="shared" ca="1" si="65"/>
        <v>-2.8686772879849393E-3</v>
      </c>
    </row>
    <row r="323" spans="4:16" x14ac:dyDescent="0.2">
      <c r="D323" s="62">
        <f t="shared" si="54"/>
        <v>0</v>
      </c>
      <c r="E323" s="62">
        <f t="shared" si="54"/>
        <v>0</v>
      </c>
      <c r="F323" s="55">
        <f t="shared" si="59"/>
        <v>0</v>
      </c>
      <c r="G323" s="55">
        <f t="shared" si="60"/>
        <v>0</v>
      </c>
      <c r="H323" s="55">
        <f t="shared" si="61"/>
        <v>0</v>
      </c>
      <c r="I323" s="55">
        <f t="shared" si="62"/>
        <v>0</v>
      </c>
      <c r="J323" s="55">
        <f t="shared" si="63"/>
        <v>0</v>
      </c>
      <c r="K323" s="55">
        <f t="shared" ca="1" si="55"/>
        <v>2.8686772879849393E-3</v>
      </c>
      <c r="L323" s="55">
        <f t="shared" ca="1" si="64"/>
        <v>8.2293093826006256E-6</v>
      </c>
      <c r="M323" s="55">
        <f t="shared" ca="1" si="56"/>
        <v>13224236024.629744</v>
      </c>
      <c r="N323" s="55">
        <f t="shared" ca="1" si="57"/>
        <v>15423614559.566797</v>
      </c>
      <c r="O323" s="55">
        <f t="shared" ca="1" si="58"/>
        <v>981552099.68037176</v>
      </c>
      <c r="P323" s="29">
        <f t="shared" ca="1" si="65"/>
        <v>-2.8686772879849393E-3</v>
      </c>
    </row>
    <row r="324" spans="4:16" x14ac:dyDescent="0.2">
      <c r="D324" s="62">
        <f t="shared" si="54"/>
        <v>0</v>
      </c>
      <c r="E324" s="62">
        <f t="shared" si="54"/>
        <v>0</v>
      </c>
      <c r="F324" s="55">
        <f t="shared" si="59"/>
        <v>0</v>
      </c>
      <c r="G324" s="55">
        <f t="shared" si="60"/>
        <v>0</v>
      </c>
      <c r="H324" s="55">
        <f t="shared" si="61"/>
        <v>0</v>
      </c>
      <c r="I324" s="55">
        <f t="shared" si="62"/>
        <v>0</v>
      </c>
      <c r="J324" s="55">
        <f t="shared" si="63"/>
        <v>0</v>
      </c>
      <c r="K324" s="55">
        <f t="shared" ca="1" si="55"/>
        <v>2.8686772879849393E-3</v>
      </c>
      <c r="L324" s="55">
        <f t="shared" ca="1" si="64"/>
        <v>8.2293093826006256E-6</v>
      </c>
      <c r="M324" s="55">
        <f t="shared" ca="1" si="56"/>
        <v>13224236024.629744</v>
      </c>
      <c r="N324" s="55">
        <f t="shared" ca="1" si="57"/>
        <v>15423614559.566797</v>
      </c>
      <c r="O324" s="55">
        <f t="shared" ca="1" si="58"/>
        <v>981552099.68037176</v>
      </c>
      <c r="P324" s="29">
        <f t="shared" ca="1" si="65"/>
        <v>-2.8686772879849393E-3</v>
      </c>
    </row>
    <row r="325" spans="4:16" x14ac:dyDescent="0.2">
      <c r="D325" s="62">
        <f t="shared" si="54"/>
        <v>0</v>
      </c>
      <c r="E325" s="62">
        <f t="shared" si="54"/>
        <v>0</v>
      </c>
      <c r="F325" s="55">
        <f t="shared" si="59"/>
        <v>0</v>
      </c>
      <c r="G325" s="55">
        <f t="shared" si="60"/>
        <v>0</v>
      </c>
      <c r="H325" s="55">
        <f t="shared" si="61"/>
        <v>0</v>
      </c>
      <c r="I325" s="55">
        <f t="shared" si="62"/>
        <v>0</v>
      </c>
      <c r="J325" s="55">
        <f t="shared" si="63"/>
        <v>0</v>
      </c>
      <c r="K325" s="55">
        <f t="shared" ca="1" si="55"/>
        <v>2.8686772879849393E-3</v>
      </c>
      <c r="L325" s="55">
        <f t="shared" ca="1" si="64"/>
        <v>8.2293093826006256E-6</v>
      </c>
      <c r="M325" s="55">
        <f t="shared" ca="1" si="56"/>
        <v>13224236024.629744</v>
      </c>
      <c r="N325" s="55">
        <f t="shared" ca="1" si="57"/>
        <v>15423614559.566797</v>
      </c>
      <c r="O325" s="55">
        <f t="shared" ca="1" si="58"/>
        <v>981552099.68037176</v>
      </c>
      <c r="P325" s="29">
        <f t="shared" ca="1" si="65"/>
        <v>-2.8686772879849393E-3</v>
      </c>
    </row>
    <row r="326" spans="4:16" x14ac:dyDescent="0.2">
      <c r="D326" s="62">
        <f t="shared" si="54"/>
        <v>0</v>
      </c>
      <c r="E326" s="62">
        <f t="shared" si="54"/>
        <v>0</v>
      </c>
      <c r="F326" s="55">
        <f t="shared" si="59"/>
        <v>0</v>
      </c>
      <c r="G326" s="55">
        <f t="shared" si="60"/>
        <v>0</v>
      </c>
      <c r="H326" s="55">
        <f t="shared" si="61"/>
        <v>0</v>
      </c>
      <c r="I326" s="55">
        <f t="shared" si="62"/>
        <v>0</v>
      </c>
      <c r="J326" s="55">
        <f t="shared" si="63"/>
        <v>0</v>
      </c>
      <c r="K326" s="55">
        <f t="shared" ca="1" si="55"/>
        <v>2.8686772879849393E-3</v>
      </c>
      <c r="L326" s="55">
        <f t="shared" ca="1" si="64"/>
        <v>8.2293093826006256E-6</v>
      </c>
      <c r="M326" s="55">
        <f t="shared" ca="1" si="56"/>
        <v>13224236024.629744</v>
      </c>
      <c r="N326" s="55">
        <f t="shared" ca="1" si="57"/>
        <v>15423614559.566797</v>
      </c>
      <c r="O326" s="55">
        <f t="shared" ca="1" si="58"/>
        <v>981552099.68037176</v>
      </c>
      <c r="P326" s="29">
        <f t="shared" ca="1" si="65"/>
        <v>-2.8686772879849393E-3</v>
      </c>
    </row>
    <row r="327" spans="4:16" x14ac:dyDescent="0.2">
      <c r="D327" s="62">
        <f t="shared" si="54"/>
        <v>0</v>
      </c>
      <c r="E327" s="62">
        <f t="shared" si="54"/>
        <v>0</v>
      </c>
      <c r="F327" s="55">
        <f t="shared" si="59"/>
        <v>0</v>
      </c>
      <c r="G327" s="55">
        <f t="shared" si="60"/>
        <v>0</v>
      </c>
      <c r="H327" s="55">
        <f t="shared" si="61"/>
        <v>0</v>
      </c>
      <c r="I327" s="55">
        <f t="shared" si="62"/>
        <v>0</v>
      </c>
      <c r="J327" s="55">
        <f t="shared" si="63"/>
        <v>0</v>
      </c>
      <c r="K327" s="55">
        <f t="shared" ca="1" si="55"/>
        <v>2.8686772879849393E-3</v>
      </c>
      <c r="L327" s="55">
        <f t="shared" ca="1" si="64"/>
        <v>8.2293093826006256E-6</v>
      </c>
      <c r="M327" s="55">
        <f t="shared" ca="1" si="56"/>
        <v>13224236024.629744</v>
      </c>
      <c r="N327" s="55">
        <f t="shared" ca="1" si="57"/>
        <v>15423614559.566797</v>
      </c>
      <c r="O327" s="55">
        <f t="shared" ca="1" si="58"/>
        <v>981552099.68037176</v>
      </c>
      <c r="P327" s="29">
        <f t="shared" ca="1" si="65"/>
        <v>-2.8686772879849393E-3</v>
      </c>
    </row>
    <row r="328" spans="4:16" x14ac:dyDescent="0.2">
      <c r="D328" s="62">
        <f t="shared" si="54"/>
        <v>0</v>
      </c>
      <c r="E328" s="62">
        <f t="shared" si="54"/>
        <v>0</v>
      </c>
      <c r="F328" s="55">
        <f t="shared" si="59"/>
        <v>0</v>
      </c>
      <c r="G328" s="55">
        <f t="shared" si="60"/>
        <v>0</v>
      </c>
      <c r="H328" s="55">
        <f t="shared" si="61"/>
        <v>0</v>
      </c>
      <c r="I328" s="55">
        <f t="shared" si="62"/>
        <v>0</v>
      </c>
      <c r="J328" s="55">
        <f t="shared" si="63"/>
        <v>0</v>
      </c>
      <c r="K328" s="55">
        <f t="shared" ca="1" si="55"/>
        <v>2.8686772879849393E-3</v>
      </c>
      <c r="L328" s="55">
        <f t="shared" ca="1" si="64"/>
        <v>8.2293093826006256E-6</v>
      </c>
      <c r="M328" s="55">
        <f t="shared" ca="1" si="56"/>
        <v>13224236024.629744</v>
      </c>
      <c r="N328" s="55">
        <f t="shared" ca="1" si="57"/>
        <v>15423614559.566797</v>
      </c>
      <c r="O328" s="55">
        <f t="shared" ca="1" si="58"/>
        <v>981552099.68037176</v>
      </c>
      <c r="P328" s="29">
        <f t="shared" ca="1" si="65"/>
        <v>-2.8686772879849393E-3</v>
      </c>
    </row>
    <row r="329" spans="4:16" x14ac:dyDescent="0.2">
      <c r="D329" s="62">
        <f t="shared" si="54"/>
        <v>0</v>
      </c>
      <c r="E329" s="62">
        <f t="shared" si="54"/>
        <v>0</v>
      </c>
      <c r="F329" s="55">
        <f t="shared" si="59"/>
        <v>0</v>
      </c>
      <c r="G329" s="55">
        <f t="shared" si="60"/>
        <v>0</v>
      </c>
      <c r="H329" s="55">
        <f t="shared" si="61"/>
        <v>0</v>
      </c>
      <c r="I329" s="55">
        <f t="shared" si="62"/>
        <v>0</v>
      </c>
      <c r="J329" s="55">
        <f t="shared" si="63"/>
        <v>0</v>
      </c>
      <c r="K329" s="55">
        <f t="shared" ca="1" si="55"/>
        <v>2.8686772879849393E-3</v>
      </c>
      <c r="L329" s="55">
        <f t="shared" ca="1" si="64"/>
        <v>8.2293093826006256E-6</v>
      </c>
      <c r="M329" s="55">
        <f t="shared" ca="1" si="56"/>
        <v>13224236024.629744</v>
      </c>
      <c r="N329" s="55">
        <f t="shared" ca="1" si="57"/>
        <v>15423614559.566797</v>
      </c>
      <c r="O329" s="55">
        <f t="shared" ca="1" si="58"/>
        <v>981552099.68037176</v>
      </c>
      <c r="P329" s="29">
        <f t="shared" ca="1" si="65"/>
        <v>-2.8686772879849393E-3</v>
      </c>
    </row>
    <row r="330" spans="4:16" x14ac:dyDescent="0.2">
      <c r="D330" s="62">
        <f t="shared" si="54"/>
        <v>0</v>
      </c>
      <c r="E330" s="62">
        <f t="shared" si="54"/>
        <v>0</v>
      </c>
      <c r="F330" s="55">
        <f t="shared" si="59"/>
        <v>0</v>
      </c>
      <c r="G330" s="55">
        <f t="shared" si="60"/>
        <v>0</v>
      </c>
      <c r="H330" s="55">
        <f t="shared" si="61"/>
        <v>0</v>
      </c>
      <c r="I330" s="55">
        <f t="shared" si="62"/>
        <v>0</v>
      </c>
      <c r="J330" s="55">
        <f t="shared" si="63"/>
        <v>0</v>
      </c>
      <c r="K330" s="55">
        <f t="shared" ca="1" si="55"/>
        <v>2.8686772879849393E-3</v>
      </c>
      <c r="L330" s="55">
        <f t="shared" ca="1" si="64"/>
        <v>8.2293093826006256E-6</v>
      </c>
      <c r="M330" s="55">
        <f t="shared" ca="1" si="56"/>
        <v>13224236024.629744</v>
      </c>
      <c r="N330" s="55">
        <f t="shared" ca="1" si="57"/>
        <v>15423614559.566797</v>
      </c>
      <c r="O330" s="55">
        <f t="shared" ca="1" si="58"/>
        <v>981552099.68037176</v>
      </c>
      <c r="P330" s="29">
        <f t="shared" ca="1" si="65"/>
        <v>-2.8686772879849393E-3</v>
      </c>
    </row>
    <row r="331" spans="4:16" x14ac:dyDescent="0.2">
      <c r="D331" s="62">
        <f t="shared" si="54"/>
        <v>0</v>
      </c>
      <c r="E331" s="62">
        <f t="shared" si="54"/>
        <v>0</v>
      </c>
      <c r="F331" s="55">
        <f t="shared" si="59"/>
        <v>0</v>
      </c>
      <c r="G331" s="55">
        <f t="shared" si="60"/>
        <v>0</v>
      </c>
      <c r="H331" s="55">
        <f t="shared" si="61"/>
        <v>0</v>
      </c>
      <c r="I331" s="55">
        <f t="shared" si="62"/>
        <v>0</v>
      </c>
      <c r="J331" s="55">
        <f t="shared" si="63"/>
        <v>0</v>
      </c>
      <c r="K331" s="55">
        <f t="shared" ca="1" si="55"/>
        <v>2.8686772879849393E-3</v>
      </c>
      <c r="L331" s="55">
        <f t="shared" ca="1" si="64"/>
        <v>8.2293093826006256E-6</v>
      </c>
      <c r="M331" s="55">
        <f t="shared" ca="1" si="56"/>
        <v>13224236024.629744</v>
      </c>
      <c r="N331" s="55">
        <f t="shared" ca="1" si="57"/>
        <v>15423614559.566797</v>
      </c>
      <c r="O331" s="55">
        <f t="shared" ca="1" si="58"/>
        <v>981552099.68037176</v>
      </c>
      <c r="P331" s="29">
        <f t="shared" ca="1" si="65"/>
        <v>-2.8686772879849393E-3</v>
      </c>
    </row>
    <row r="332" spans="4:16" x14ac:dyDescent="0.2">
      <c r="D332" s="62">
        <f t="shared" si="54"/>
        <v>0</v>
      </c>
      <c r="E332" s="62">
        <f t="shared" si="54"/>
        <v>0</v>
      </c>
      <c r="F332" s="55">
        <f t="shared" si="59"/>
        <v>0</v>
      </c>
      <c r="G332" s="55">
        <f t="shared" si="60"/>
        <v>0</v>
      </c>
      <c r="H332" s="55">
        <f t="shared" si="61"/>
        <v>0</v>
      </c>
      <c r="I332" s="55">
        <f t="shared" si="62"/>
        <v>0</v>
      </c>
      <c r="J332" s="55">
        <f t="shared" si="63"/>
        <v>0</v>
      </c>
      <c r="K332" s="55">
        <f t="shared" ca="1" si="55"/>
        <v>2.8686772879849393E-3</v>
      </c>
      <c r="L332" s="55">
        <f t="shared" ca="1" si="64"/>
        <v>8.2293093826006256E-6</v>
      </c>
      <c r="M332" s="55">
        <f t="shared" ca="1" si="56"/>
        <v>13224236024.629744</v>
      </c>
      <c r="N332" s="55">
        <f t="shared" ca="1" si="57"/>
        <v>15423614559.566797</v>
      </c>
      <c r="O332" s="55">
        <f t="shared" ca="1" si="58"/>
        <v>981552099.68037176</v>
      </c>
      <c r="P332" s="29">
        <f t="shared" ca="1" si="65"/>
        <v>-2.8686772879849393E-3</v>
      </c>
    </row>
    <row r="333" spans="4:16" x14ac:dyDescent="0.2">
      <c r="D333" s="62">
        <f t="shared" si="54"/>
        <v>0</v>
      </c>
      <c r="E333" s="62">
        <f t="shared" si="54"/>
        <v>0</v>
      </c>
      <c r="F333" s="55">
        <f t="shared" si="59"/>
        <v>0</v>
      </c>
      <c r="G333" s="55">
        <f t="shared" si="60"/>
        <v>0</v>
      </c>
      <c r="H333" s="55">
        <f t="shared" si="61"/>
        <v>0</v>
      </c>
      <c r="I333" s="55">
        <f t="shared" si="62"/>
        <v>0</v>
      </c>
      <c r="J333" s="55">
        <f t="shared" si="63"/>
        <v>0</v>
      </c>
      <c r="K333" s="55">
        <f t="shared" ca="1" si="55"/>
        <v>2.8686772879849393E-3</v>
      </c>
      <c r="L333" s="55">
        <f t="shared" ca="1" si="64"/>
        <v>8.2293093826006256E-6</v>
      </c>
      <c r="M333" s="55">
        <f t="shared" ca="1" si="56"/>
        <v>13224236024.629744</v>
      </c>
      <c r="N333" s="55">
        <f t="shared" ca="1" si="57"/>
        <v>15423614559.566797</v>
      </c>
      <c r="O333" s="55">
        <f t="shared" ca="1" si="58"/>
        <v>981552099.68037176</v>
      </c>
      <c r="P333" s="29">
        <f t="shared" ca="1" si="65"/>
        <v>-2.8686772879849393E-3</v>
      </c>
    </row>
    <row r="334" spans="4:16" x14ac:dyDescent="0.2">
      <c r="D334" s="62">
        <f t="shared" si="54"/>
        <v>0</v>
      </c>
      <c r="E334" s="62">
        <f t="shared" si="54"/>
        <v>0</v>
      </c>
      <c r="F334" s="55">
        <f t="shared" si="59"/>
        <v>0</v>
      </c>
      <c r="G334" s="55">
        <f t="shared" si="60"/>
        <v>0</v>
      </c>
      <c r="H334" s="55">
        <f t="shared" si="61"/>
        <v>0</v>
      </c>
      <c r="I334" s="55">
        <f t="shared" si="62"/>
        <v>0</v>
      </c>
      <c r="J334" s="55">
        <f t="shared" si="63"/>
        <v>0</v>
      </c>
      <c r="K334" s="55">
        <f t="shared" ca="1" si="55"/>
        <v>2.8686772879849393E-3</v>
      </c>
      <c r="L334" s="55">
        <f t="shared" ca="1" si="64"/>
        <v>8.2293093826006256E-6</v>
      </c>
      <c r="M334" s="55">
        <f t="shared" ca="1" si="56"/>
        <v>13224236024.629744</v>
      </c>
      <c r="N334" s="55">
        <f t="shared" ca="1" si="57"/>
        <v>15423614559.566797</v>
      </c>
      <c r="O334" s="55">
        <f t="shared" ca="1" si="58"/>
        <v>981552099.68037176</v>
      </c>
      <c r="P334" s="29">
        <f t="shared" ca="1" si="65"/>
        <v>-2.8686772879849393E-3</v>
      </c>
    </row>
    <row r="335" spans="4:16" x14ac:dyDescent="0.2">
      <c r="D335" s="62">
        <f t="shared" si="54"/>
        <v>0</v>
      </c>
      <c r="E335" s="62">
        <f t="shared" si="54"/>
        <v>0</v>
      </c>
      <c r="F335" s="55">
        <f t="shared" si="59"/>
        <v>0</v>
      </c>
      <c r="G335" s="55">
        <f t="shared" si="60"/>
        <v>0</v>
      </c>
      <c r="H335" s="55">
        <f t="shared" si="61"/>
        <v>0</v>
      </c>
      <c r="I335" s="55">
        <f t="shared" si="62"/>
        <v>0</v>
      </c>
      <c r="J335" s="55">
        <f t="shared" si="63"/>
        <v>0</v>
      </c>
      <c r="K335" s="55">
        <f t="shared" ca="1" si="55"/>
        <v>2.8686772879849393E-3</v>
      </c>
      <c r="L335" s="55">
        <f t="shared" ca="1" si="64"/>
        <v>8.2293093826006256E-6</v>
      </c>
      <c r="M335" s="55">
        <f t="shared" ca="1" si="56"/>
        <v>13224236024.629744</v>
      </c>
      <c r="N335" s="55">
        <f t="shared" ca="1" si="57"/>
        <v>15423614559.566797</v>
      </c>
      <c r="O335" s="55">
        <f t="shared" ca="1" si="58"/>
        <v>981552099.68037176</v>
      </c>
      <c r="P335" s="29">
        <f t="shared" ca="1" si="65"/>
        <v>-2.8686772879849393E-3</v>
      </c>
    </row>
    <row r="336" spans="4:16" x14ac:dyDescent="0.2">
      <c r="D336" s="62">
        <f t="shared" si="54"/>
        <v>0</v>
      </c>
      <c r="E336" s="62">
        <f t="shared" si="54"/>
        <v>0</v>
      </c>
      <c r="F336" s="55">
        <f t="shared" si="59"/>
        <v>0</v>
      </c>
      <c r="G336" s="55">
        <f t="shared" si="60"/>
        <v>0</v>
      </c>
      <c r="H336" s="55">
        <f t="shared" si="61"/>
        <v>0</v>
      </c>
      <c r="I336" s="55">
        <f t="shared" si="62"/>
        <v>0</v>
      </c>
      <c r="J336" s="55">
        <f t="shared" si="63"/>
        <v>0</v>
      </c>
      <c r="K336" s="55">
        <f t="shared" ca="1" si="55"/>
        <v>2.8686772879849393E-3</v>
      </c>
      <c r="L336" s="55">
        <f t="shared" ca="1" si="64"/>
        <v>8.2293093826006256E-6</v>
      </c>
      <c r="M336" s="55">
        <f t="shared" ca="1" si="56"/>
        <v>13224236024.629744</v>
      </c>
      <c r="N336" s="55">
        <f t="shared" ca="1" si="57"/>
        <v>15423614559.566797</v>
      </c>
      <c r="O336" s="55">
        <f t="shared" ca="1" si="58"/>
        <v>981552099.68037176</v>
      </c>
      <c r="P336" s="29">
        <f t="shared" ca="1" si="65"/>
        <v>-2.8686772879849393E-3</v>
      </c>
    </row>
    <row r="337" spans="4:16" x14ac:dyDescent="0.2">
      <c r="D337" s="62">
        <f t="shared" si="54"/>
        <v>0</v>
      </c>
      <c r="E337" s="62">
        <f t="shared" si="54"/>
        <v>0</v>
      </c>
      <c r="F337" s="55">
        <f t="shared" si="59"/>
        <v>0</v>
      </c>
      <c r="G337" s="55">
        <f t="shared" si="60"/>
        <v>0</v>
      </c>
      <c r="H337" s="55">
        <f t="shared" si="61"/>
        <v>0</v>
      </c>
      <c r="I337" s="55">
        <f t="shared" si="62"/>
        <v>0</v>
      </c>
      <c r="J337" s="55">
        <f t="shared" si="63"/>
        <v>0</v>
      </c>
      <c r="K337" s="55">
        <f t="shared" ca="1" si="55"/>
        <v>2.8686772879849393E-3</v>
      </c>
      <c r="L337" s="55">
        <f t="shared" ca="1" si="64"/>
        <v>8.2293093826006256E-6</v>
      </c>
      <c r="M337" s="55">
        <f t="shared" ca="1" si="56"/>
        <v>13224236024.629744</v>
      </c>
      <c r="N337" s="55">
        <f t="shared" ca="1" si="57"/>
        <v>15423614559.566797</v>
      </c>
      <c r="O337" s="55">
        <f t="shared" ca="1" si="58"/>
        <v>981552099.68037176</v>
      </c>
      <c r="P337" s="29">
        <f t="shared" ca="1" si="65"/>
        <v>-2.8686772879849393E-3</v>
      </c>
    </row>
    <row r="338" spans="4:16" x14ac:dyDescent="0.2">
      <c r="D338" s="62">
        <f t="shared" si="54"/>
        <v>0</v>
      </c>
      <c r="E338" s="62">
        <f t="shared" si="54"/>
        <v>0</v>
      </c>
      <c r="F338" s="55">
        <f t="shared" si="59"/>
        <v>0</v>
      </c>
      <c r="G338" s="55">
        <f t="shared" si="60"/>
        <v>0</v>
      </c>
      <c r="H338" s="55">
        <f t="shared" si="61"/>
        <v>0</v>
      </c>
      <c r="I338" s="55">
        <f t="shared" si="62"/>
        <v>0</v>
      </c>
      <c r="J338" s="55">
        <f t="shared" si="63"/>
        <v>0</v>
      </c>
      <c r="K338" s="55">
        <f t="shared" ca="1" si="55"/>
        <v>2.8686772879849393E-3</v>
      </c>
      <c r="L338" s="55">
        <f t="shared" ca="1" si="64"/>
        <v>8.2293093826006256E-6</v>
      </c>
      <c r="M338" s="55">
        <f t="shared" ca="1" si="56"/>
        <v>13224236024.629744</v>
      </c>
      <c r="N338" s="55">
        <f t="shared" ca="1" si="57"/>
        <v>15423614559.566797</v>
      </c>
      <c r="O338" s="55">
        <f t="shared" ca="1" si="58"/>
        <v>981552099.68037176</v>
      </c>
      <c r="P338" s="29">
        <f t="shared" ca="1" si="65"/>
        <v>-2.8686772879849393E-3</v>
      </c>
    </row>
    <row r="339" spans="4:16" x14ac:dyDescent="0.2">
      <c r="D339" s="62">
        <f t="shared" si="54"/>
        <v>0</v>
      </c>
      <c r="E339" s="62">
        <f t="shared" si="54"/>
        <v>0</v>
      </c>
      <c r="F339" s="55">
        <f t="shared" si="59"/>
        <v>0</v>
      </c>
      <c r="G339" s="55">
        <f t="shared" si="60"/>
        <v>0</v>
      </c>
      <c r="H339" s="55">
        <f t="shared" si="61"/>
        <v>0</v>
      </c>
      <c r="I339" s="55">
        <f t="shared" si="62"/>
        <v>0</v>
      </c>
      <c r="J339" s="55">
        <f t="shared" si="63"/>
        <v>0</v>
      </c>
      <c r="K339" s="55">
        <f t="shared" ca="1" si="55"/>
        <v>2.8686772879849393E-3</v>
      </c>
      <c r="L339" s="55">
        <f t="shared" ca="1" si="64"/>
        <v>8.2293093826006256E-6</v>
      </c>
      <c r="M339" s="55">
        <f t="shared" ca="1" si="56"/>
        <v>13224236024.629744</v>
      </c>
      <c r="N339" s="55">
        <f t="shared" ca="1" si="57"/>
        <v>15423614559.566797</v>
      </c>
      <c r="O339" s="55">
        <f t="shared" ca="1" si="58"/>
        <v>981552099.68037176</v>
      </c>
      <c r="P339" s="29">
        <f t="shared" ca="1" si="65"/>
        <v>-2.8686772879849393E-3</v>
      </c>
    </row>
    <row r="340" spans="4:16" x14ac:dyDescent="0.2">
      <c r="D340" s="62">
        <f t="shared" si="54"/>
        <v>0</v>
      </c>
      <c r="E340" s="62">
        <f t="shared" si="54"/>
        <v>0</v>
      </c>
      <c r="F340" s="55">
        <f t="shared" si="59"/>
        <v>0</v>
      </c>
      <c r="G340" s="55">
        <f t="shared" si="60"/>
        <v>0</v>
      </c>
      <c r="H340" s="55">
        <f t="shared" si="61"/>
        <v>0</v>
      </c>
      <c r="I340" s="55">
        <f t="shared" si="62"/>
        <v>0</v>
      </c>
      <c r="J340" s="55">
        <f t="shared" si="63"/>
        <v>0</v>
      </c>
      <c r="K340" s="55">
        <f t="shared" ca="1" si="55"/>
        <v>2.8686772879849393E-3</v>
      </c>
      <c r="L340" s="55">
        <f t="shared" ca="1" si="64"/>
        <v>8.2293093826006256E-6</v>
      </c>
      <c r="M340" s="55">
        <f t="shared" ca="1" si="56"/>
        <v>13224236024.629744</v>
      </c>
      <c r="N340" s="55">
        <f t="shared" ca="1" si="57"/>
        <v>15423614559.566797</v>
      </c>
      <c r="O340" s="55">
        <f t="shared" ca="1" si="58"/>
        <v>981552099.68037176</v>
      </c>
      <c r="P340" s="29">
        <f t="shared" ca="1" si="65"/>
        <v>-2.8686772879849393E-3</v>
      </c>
    </row>
    <row r="341" spans="4:16" x14ac:dyDescent="0.2">
      <c r="D341" s="62">
        <f>A341/A$18</f>
        <v>0</v>
      </c>
      <c r="E341" s="62">
        <f>B341/B$18</f>
        <v>0</v>
      </c>
      <c r="F341" s="55">
        <f t="shared" si="59"/>
        <v>0</v>
      </c>
      <c r="G341" s="55">
        <f t="shared" si="60"/>
        <v>0</v>
      </c>
      <c r="H341" s="55">
        <f t="shared" si="61"/>
        <v>0</v>
      </c>
      <c r="I341" s="55">
        <f t="shared" si="62"/>
        <v>0</v>
      </c>
      <c r="J341" s="55">
        <f t="shared" si="63"/>
        <v>0</v>
      </c>
      <c r="K341" s="55">
        <f t="shared" ca="1" si="55"/>
        <v>2.8686772879849393E-3</v>
      </c>
      <c r="L341" s="55">
        <f t="shared" ca="1" si="64"/>
        <v>8.2293093826006256E-6</v>
      </c>
      <c r="M341" s="55">
        <f ca="1">(M$1-M$2*D341+M$3*F341)^2</f>
        <v>13224236024.629744</v>
      </c>
      <c r="N341" s="55">
        <f ca="1">(-M$2+M$4*D341-M$5*F341)^2</f>
        <v>15423614559.566797</v>
      </c>
      <c r="O341" s="55">
        <f ca="1">+(M$3-D341*M$5+F341*M$6)^2</f>
        <v>981552099.68037176</v>
      </c>
      <c r="P341" s="29">
        <f t="shared" ca="1" si="65"/>
        <v>-2.8686772879849393E-3</v>
      </c>
    </row>
    <row r="342" spans="4:16" x14ac:dyDescent="0.2">
      <c r="D342" s="62">
        <f>A342/A$18</f>
        <v>0</v>
      </c>
      <c r="E342" s="62">
        <f>B342/B$18</f>
        <v>0</v>
      </c>
      <c r="F342" s="55">
        <f>D342*D342</f>
        <v>0</v>
      </c>
      <c r="G342" s="55">
        <f>D342*F342</f>
        <v>0</v>
      </c>
      <c r="H342" s="55">
        <f>F342*F342</f>
        <v>0</v>
      </c>
      <c r="I342" s="55">
        <f>E342*D342</f>
        <v>0</v>
      </c>
      <c r="J342" s="55">
        <f>I342*D342</f>
        <v>0</v>
      </c>
      <c r="K342" s="55">
        <f t="shared" ca="1" si="55"/>
        <v>2.8686772879849393E-3</v>
      </c>
      <c r="L342" s="55">
        <f ca="1">+(K342-E342)^2</f>
        <v>8.2293093826006256E-6</v>
      </c>
      <c r="M342" s="55">
        <f ca="1">(M$1-M$2*D342+M$3*F342)^2</f>
        <v>13224236024.629744</v>
      </c>
      <c r="N342" s="55">
        <f ca="1">(-M$2+M$4*D342-M$5*F342)^2</f>
        <v>15423614559.566797</v>
      </c>
      <c r="O342" s="55">
        <f ca="1">+(M$3-D342*M$5+F342*M$6)^2</f>
        <v>981552099.68037176</v>
      </c>
      <c r="P342" s="29">
        <f ca="1">+E342-K342</f>
        <v>-2.8686772879849393E-3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Sheet2</vt:lpstr>
      <vt:lpstr>B</vt:lpstr>
      <vt:lpstr>Q_fit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2024-09-27T02:28:06Z</dcterms:modified>
</cp:coreProperties>
</file>