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2FA340-0585-4708-AA49-631CDDF5F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1" i="1" l="1"/>
  <c r="F141" i="1" s="1"/>
  <c r="G141" i="1" s="1"/>
  <c r="K141" i="1" s="1"/>
  <c r="Q141" i="1"/>
  <c r="F14" i="1"/>
  <c r="E137" i="1"/>
  <c r="F137" i="1" s="1"/>
  <c r="G137" i="1" s="1"/>
  <c r="K137" i="1" s="1"/>
  <c r="Q137" i="1"/>
  <c r="E138" i="1"/>
  <c r="F138" i="1" s="1"/>
  <c r="G138" i="1" s="1"/>
  <c r="K138" i="1" s="1"/>
  <c r="Q138" i="1"/>
  <c r="E139" i="1"/>
  <c r="F139" i="1" s="1"/>
  <c r="G139" i="1" s="1"/>
  <c r="K139" i="1" s="1"/>
  <c r="Q139" i="1"/>
  <c r="E140" i="1"/>
  <c r="F140" i="1" s="1"/>
  <c r="G140" i="1" s="1"/>
  <c r="K140" i="1" s="1"/>
  <c r="Q140" i="1"/>
  <c r="E135" i="1"/>
  <c r="F135" i="1" s="1"/>
  <c r="G135" i="1" s="1"/>
  <c r="K135" i="1" s="1"/>
  <c r="Q135" i="1"/>
  <c r="E126" i="1"/>
  <c r="F126" i="1" s="1"/>
  <c r="G126" i="1" s="1"/>
  <c r="K126" i="1" s="1"/>
  <c r="Q126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6" i="1"/>
  <c r="F136" i="1" s="1"/>
  <c r="G136" i="1" s="1"/>
  <c r="K136" i="1" s="1"/>
  <c r="Q136" i="1"/>
  <c r="E117" i="1"/>
  <c r="F117" i="1" s="1"/>
  <c r="G117" i="1" s="1"/>
  <c r="K117" i="1" s="1"/>
  <c r="Q117" i="1"/>
  <c r="E123" i="1"/>
  <c r="F123" i="1" s="1"/>
  <c r="G123" i="1" s="1"/>
  <c r="K123" i="1" s="1"/>
  <c r="Q123" i="1"/>
  <c r="E118" i="1"/>
  <c r="F118" i="1" s="1"/>
  <c r="G118" i="1" s="1"/>
  <c r="K118" i="1" s="1"/>
  <c r="Q118" i="1"/>
  <c r="E119" i="1"/>
  <c r="F119" i="1" s="1"/>
  <c r="G119" i="1" s="1"/>
  <c r="K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4" i="1"/>
  <c r="F124" i="1" s="1"/>
  <c r="G124" i="1" s="1"/>
  <c r="K124" i="1" s="1"/>
  <c r="Q124" i="1"/>
  <c r="E125" i="1"/>
  <c r="F125" i="1" s="1"/>
  <c r="G125" i="1" s="1"/>
  <c r="K125" i="1" s="1"/>
  <c r="Q125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14" i="1"/>
  <c r="F114" i="1" s="1"/>
  <c r="G114" i="1" s="1"/>
  <c r="K114" i="1" s="1"/>
  <c r="E116" i="1"/>
  <c r="F116" i="1" s="1"/>
  <c r="G116" i="1" s="1"/>
  <c r="K116" i="1" s="1"/>
  <c r="D9" i="1"/>
  <c r="C9" i="1"/>
  <c r="Q114" i="1"/>
  <c r="Q116" i="1"/>
  <c r="E115" i="1"/>
  <c r="F115" i="1" s="1"/>
  <c r="G115" i="1" s="1"/>
  <c r="K115" i="1" s="1"/>
  <c r="Q115" i="1"/>
  <c r="Q113" i="1"/>
  <c r="E90" i="1"/>
  <c r="F90" i="1" s="1"/>
  <c r="G90" i="1" s="1"/>
  <c r="K90" i="1" s="1"/>
  <c r="E111" i="1"/>
  <c r="F111" i="1" s="1"/>
  <c r="G111" i="1" s="1"/>
  <c r="K111" i="1" s="1"/>
  <c r="E112" i="1"/>
  <c r="F112" i="1" s="1"/>
  <c r="G112" i="1" s="1"/>
  <c r="I112" i="1" s="1"/>
  <c r="E113" i="1"/>
  <c r="F113" i="1" s="1"/>
  <c r="G113" i="1" s="1"/>
  <c r="K113" i="1" s="1"/>
  <c r="E85" i="1"/>
  <c r="F85" i="1" s="1"/>
  <c r="G85" i="1" s="1"/>
  <c r="K85" i="1" s="1"/>
  <c r="E86" i="1"/>
  <c r="F86" i="1" s="1"/>
  <c r="G86" i="1" s="1"/>
  <c r="K86" i="1" s="1"/>
  <c r="E87" i="1"/>
  <c r="F87" i="1" s="1"/>
  <c r="G87" i="1" s="1"/>
  <c r="K87" i="1" s="1"/>
  <c r="E88" i="1"/>
  <c r="F88" i="1" s="1"/>
  <c r="G88" i="1" s="1"/>
  <c r="K88" i="1" s="1"/>
  <c r="E89" i="1"/>
  <c r="F89" i="1" s="1"/>
  <c r="G89" i="1" s="1"/>
  <c r="K89" i="1" s="1"/>
  <c r="E91" i="1"/>
  <c r="F91" i="1" s="1"/>
  <c r="G91" i="1" s="1"/>
  <c r="J91" i="1" s="1"/>
  <c r="E92" i="1"/>
  <c r="F92" i="1" s="1"/>
  <c r="G92" i="1" s="1"/>
  <c r="K92" i="1" s="1"/>
  <c r="E93" i="1"/>
  <c r="F93" i="1" s="1"/>
  <c r="G93" i="1" s="1"/>
  <c r="K93" i="1" s="1"/>
  <c r="E94" i="1"/>
  <c r="F94" i="1" s="1"/>
  <c r="G94" i="1" s="1"/>
  <c r="K94" i="1" s="1"/>
  <c r="E95" i="1"/>
  <c r="F95" i="1" s="1"/>
  <c r="G95" i="1" s="1"/>
  <c r="K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 s="1"/>
  <c r="G100" i="1" s="1"/>
  <c r="K100" i="1" s="1"/>
  <c r="E101" i="1"/>
  <c r="F101" i="1" s="1"/>
  <c r="G101" i="1" s="1"/>
  <c r="K101" i="1" s="1"/>
  <c r="E102" i="1"/>
  <c r="F102" i="1" s="1"/>
  <c r="G102" i="1" s="1"/>
  <c r="K102" i="1" s="1"/>
  <c r="E103" i="1"/>
  <c r="F103" i="1" s="1"/>
  <c r="G103" i="1" s="1"/>
  <c r="K103" i="1" s="1"/>
  <c r="E104" i="1"/>
  <c r="F104" i="1" s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E107" i="1"/>
  <c r="F107" i="1" s="1"/>
  <c r="G107" i="1" s="1"/>
  <c r="K107" i="1" s="1"/>
  <c r="E108" i="1"/>
  <c r="F108" i="1" s="1"/>
  <c r="G108" i="1" s="1"/>
  <c r="K108" i="1" s="1"/>
  <c r="E109" i="1"/>
  <c r="F109" i="1" s="1"/>
  <c r="G109" i="1" s="1"/>
  <c r="J109" i="1" s="1"/>
  <c r="E110" i="1"/>
  <c r="F110" i="1" s="1"/>
  <c r="G110" i="1" s="1"/>
  <c r="J110" i="1" s="1"/>
  <c r="Q112" i="1"/>
  <c r="Q111" i="1"/>
  <c r="Q90" i="1"/>
  <c r="E56" i="1"/>
  <c r="F56" i="1" s="1"/>
  <c r="G56" i="1" s="1"/>
  <c r="K56" i="1" s="1"/>
  <c r="E57" i="1"/>
  <c r="F57" i="1" s="1"/>
  <c r="G57" i="1" s="1"/>
  <c r="K57" i="1" s="1"/>
  <c r="E58" i="1"/>
  <c r="F58" i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63" i="1"/>
  <c r="F63" i="1" s="1"/>
  <c r="G63" i="1" s="1"/>
  <c r="K63" i="1" s="1"/>
  <c r="E65" i="1"/>
  <c r="E31" i="2" s="1"/>
  <c r="E66" i="1"/>
  <c r="F66" i="1"/>
  <c r="G66" i="1" s="1"/>
  <c r="K66" i="1" s="1"/>
  <c r="E67" i="1"/>
  <c r="F67" i="1" s="1"/>
  <c r="G67" i="1" s="1"/>
  <c r="K67" i="1" s="1"/>
  <c r="E68" i="1"/>
  <c r="F68" i="1" s="1"/>
  <c r="G68" i="1" s="1"/>
  <c r="K68" i="1" s="1"/>
  <c r="E69" i="1"/>
  <c r="F69" i="1"/>
  <c r="G69" i="1" s="1"/>
  <c r="K69" i="1" s="1"/>
  <c r="E70" i="1"/>
  <c r="F70" i="1" s="1"/>
  <c r="G70" i="1" s="1"/>
  <c r="K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64" i="1"/>
  <c r="F64" i="1" s="1"/>
  <c r="U64" i="1" s="1"/>
  <c r="Q110" i="1"/>
  <c r="E25" i="1"/>
  <c r="F25" i="1" s="1"/>
  <c r="G25" i="1" s="1"/>
  <c r="J25" i="1" s="1"/>
  <c r="E40" i="1"/>
  <c r="F40" i="1" s="1"/>
  <c r="G40" i="1" s="1"/>
  <c r="K40" i="1" s="1"/>
  <c r="E41" i="1"/>
  <c r="F41" i="1" s="1"/>
  <c r="G41" i="1" s="1"/>
  <c r="K41" i="1" s="1"/>
  <c r="E46" i="1"/>
  <c r="E75" i="2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31" i="1"/>
  <c r="F31" i="1" s="1"/>
  <c r="G31" i="1" s="1"/>
  <c r="J31" i="1" s="1"/>
  <c r="E33" i="1"/>
  <c r="F33" i="1" s="1"/>
  <c r="G33" i="1" s="1"/>
  <c r="J33" i="1" s="1"/>
  <c r="E21" i="1"/>
  <c r="F21" i="1" s="1"/>
  <c r="G21" i="1" s="1"/>
  <c r="H21" i="1" s="1"/>
  <c r="E34" i="1"/>
  <c r="F34" i="1" s="1"/>
  <c r="G34" i="1" s="1"/>
  <c r="J34" i="1" s="1"/>
  <c r="E35" i="1"/>
  <c r="F35" i="1" s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 s="1"/>
  <c r="G51" i="1" s="1"/>
  <c r="K51" i="1" s="1"/>
  <c r="E52" i="1"/>
  <c r="F52" i="1" s="1"/>
  <c r="G52" i="1" s="1"/>
  <c r="K52" i="1" s="1"/>
  <c r="Q108" i="1"/>
  <c r="Q103" i="1"/>
  <c r="Q102" i="1"/>
  <c r="Q101" i="1"/>
  <c r="Q91" i="1"/>
  <c r="Q88" i="1"/>
  <c r="Q87" i="1"/>
  <c r="Q78" i="1"/>
  <c r="Q77" i="1"/>
  <c r="Q64" i="1"/>
  <c r="Q57" i="1"/>
  <c r="Q46" i="1"/>
  <c r="Q41" i="1"/>
  <c r="Q40" i="1"/>
  <c r="Q25" i="1"/>
  <c r="G97" i="2"/>
  <c r="C97" i="2"/>
  <c r="G63" i="2"/>
  <c r="C63" i="2" s="1"/>
  <c r="G96" i="2"/>
  <c r="C96" i="2"/>
  <c r="E96" i="2" s="1"/>
  <c r="G62" i="2"/>
  <c r="C62" i="2" s="1"/>
  <c r="E62" i="2" s="1"/>
  <c r="G61" i="2"/>
  <c r="C61" i="2"/>
  <c r="E61" i="2"/>
  <c r="G60" i="2"/>
  <c r="C60" i="2" s="1"/>
  <c r="G59" i="2"/>
  <c r="C59" i="2"/>
  <c r="E59" i="2" s="1"/>
  <c r="G95" i="2"/>
  <c r="C95" i="2"/>
  <c r="G94" i="2"/>
  <c r="C94" i="2"/>
  <c r="G93" i="2"/>
  <c r="C93" i="2" s="1"/>
  <c r="G58" i="2"/>
  <c r="C58" i="2"/>
  <c r="E58" i="2" s="1"/>
  <c r="G57" i="2"/>
  <c r="C57" i="2" s="1"/>
  <c r="E57" i="2"/>
  <c r="G56" i="2"/>
  <c r="C56" i="2"/>
  <c r="E56" i="2"/>
  <c r="G55" i="2"/>
  <c r="C55" i="2" s="1"/>
  <c r="G54" i="2"/>
  <c r="C54" i="2"/>
  <c r="G53" i="2"/>
  <c r="C53" i="2"/>
  <c r="E53" i="2" s="1"/>
  <c r="G52" i="2"/>
  <c r="C52" i="2"/>
  <c r="G51" i="2"/>
  <c r="C51" i="2" s="1"/>
  <c r="G50" i="2"/>
  <c r="C50" i="2" s="1"/>
  <c r="E50" i="2" s="1"/>
  <c r="G92" i="2"/>
  <c r="C92" i="2" s="1"/>
  <c r="G49" i="2"/>
  <c r="C49" i="2"/>
  <c r="E49" i="2"/>
  <c r="G91" i="2"/>
  <c r="C91" i="2" s="1"/>
  <c r="G90" i="2"/>
  <c r="C90" i="2"/>
  <c r="G48" i="2"/>
  <c r="C48" i="2"/>
  <c r="E48" i="2" s="1"/>
  <c r="G47" i="2"/>
  <c r="C47" i="2"/>
  <c r="E47" i="2" s="1"/>
  <c r="G46" i="2"/>
  <c r="C46" i="2" s="1"/>
  <c r="G45" i="2"/>
  <c r="C45" i="2"/>
  <c r="G44" i="2"/>
  <c r="C44" i="2" s="1"/>
  <c r="E44" i="2" s="1"/>
  <c r="G43" i="2"/>
  <c r="C43" i="2"/>
  <c r="G42" i="2"/>
  <c r="C42" i="2" s="1"/>
  <c r="G41" i="2"/>
  <c r="C41" i="2"/>
  <c r="G89" i="2"/>
  <c r="C89" i="2"/>
  <c r="E89" i="2" s="1"/>
  <c r="G88" i="2"/>
  <c r="C88" i="2"/>
  <c r="G40" i="2"/>
  <c r="C40" i="2" s="1"/>
  <c r="G39" i="2"/>
  <c r="C39" i="2"/>
  <c r="G38" i="2"/>
  <c r="C38" i="2" s="1"/>
  <c r="E38" i="2" s="1"/>
  <c r="G37" i="2"/>
  <c r="C37" i="2"/>
  <c r="G36" i="2"/>
  <c r="C36" i="2" s="1"/>
  <c r="G87" i="2"/>
  <c r="C87" i="2"/>
  <c r="E87" i="2" s="1"/>
  <c r="G35" i="2"/>
  <c r="C35" i="2"/>
  <c r="E35" i="2"/>
  <c r="G34" i="2"/>
  <c r="C34" i="2"/>
  <c r="E34" i="2" s="1"/>
  <c r="G86" i="2"/>
  <c r="C86" i="2" s="1"/>
  <c r="E86" i="2" s="1"/>
  <c r="G33" i="2"/>
  <c r="C33" i="2" s="1"/>
  <c r="E33" i="2" s="1"/>
  <c r="G32" i="2"/>
  <c r="C32" i="2" s="1"/>
  <c r="E32" i="2" s="1"/>
  <c r="G31" i="2"/>
  <c r="C31" i="2"/>
  <c r="G85" i="2"/>
  <c r="C85" i="2" s="1"/>
  <c r="G30" i="2"/>
  <c r="C30" i="2" s="1"/>
  <c r="E30" i="2" s="1"/>
  <c r="G84" i="2"/>
  <c r="C84" i="2"/>
  <c r="E84" i="2"/>
  <c r="G83" i="2"/>
  <c r="C83" i="2" s="1"/>
  <c r="E83" i="2" s="1"/>
  <c r="G29" i="2"/>
  <c r="C29" i="2"/>
  <c r="G28" i="2"/>
  <c r="C28" i="2"/>
  <c r="G27" i="2"/>
  <c r="C27" i="2"/>
  <c r="G82" i="2"/>
  <c r="C82" i="2" s="1"/>
  <c r="G26" i="2"/>
  <c r="C26" i="2"/>
  <c r="E26" i="2" s="1"/>
  <c r="G25" i="2"/>
  <c r="C25" i="2" s="1"/>
  <c r="G24" i="2"/>
  <c r="C24" i="2"/>
  <c r="G23" i="2"/>
  <c r="C23" i="2" s="1"/>
  <c r="G81" i="2"/>
  <c r="C81" i="2"/>
  <c r="E81" i="2" s="1"/>
  <c r="G80" i="2"/>
  <c r="C80" i="2"/>
  <c r="E80" i="2"/>
  <c r="G79" i="2"/>
  <c r="C79" i="2"/>
  <c r="E79" i="2" s="1"/>
  <c r="G78" i="2"/>
  <c r="C78" i="2" s="1"/>
  <c r="E78" i="2" s="1"/>
  <c r="G77" i="2"/>
  <c r="C77" i="2" s="1"/>
  <c r="E77" i="2" s="1"/>
  <c r="G76" i="2"/>
  <c r="C76" i="2" s="1"/>
  <c r="E76" i="2" s="1"/>
  <c r="G75" i="2"/>
  <c r="C75" i="2"/>
  <c r="G22" i="2"/>
  <c r="C22" i="2" s="1"/>
  <c r="E22" i="2"/>
  <c r="G21" i="2"/>
  <c r="C21" i="2"/>
  <c r="E21" i="2" s="1"/>
  <c r="G20" i="2"/>
  <c r="C20" i="2"/>
  <c r="G19" i="2"/>
  <c r="C19" i="2"/>
  <c r="E19" i="2" s="1"/>
  <c r="G74" i="2"/>
  <c r="C74" i="2" s="1"/>
  <c r="E74" i="2" s="1"/>
  <c r="G73" i="2"/>
  <c r="C73" i="2" s="1"/>
  <c r="E73" i="2" s="1"/>
  <c r="G18" i="2"/>
  <c r="C18" i="2" s="1"/>
  <c r="G17" i="2"/>
  <c r="C17" i="2"/>
  <c r="E17" i="2"/>
  <c r="G16" i="2"/>
  <c r="C16" i="2" s="1"/>
  <c r="E16" i="2" s="1"/>
  <c r="G15" i="2"/>
  <c r="C15" i="2"/>
  <c r="G14" i="2"/>
  <c r="C14" i="2"/>
  <c r="E14" i="2" s="1"/>
  <c r="G13" i="2"/>
  <c r="C13" i="2"/>
  <c r="G72" i="2"/>
  <c r="C72" i="2" s="1"/>
  <c r="E72" i="2" s="1"/>
  <c r="G71" i="2"/>
  <c r="C71" i="2" s="1"/>
  <c r="E71" i="2" s="1"/>
  <c r="G70" i="2"/>
  <c r="C70" i="2" s="1"/>
  <c r="E70" i="2"/>
  <c r="G69" i="2"/>
  <c r="C69" i="2"/>
  <c r="E69" i="2"/>
  <c r="G68" i="2"/>
  <c r="C68" i="2" s="1"/>
  <c r="E68" i="2" s="1"/>
  <c r="G67" i="2"/>
  <c r="C67" i="2"/>
  <c r="E67" i="2" s="1"/>
  <c r="G66" i="2"/>
  <c r="C66" i="2"/>
  <c r="E66" i="2" s="1"/>
  <c r="G65" i="2"/>
  <c r="C65" i="2"/>
  <c r="E65" i="2" s="1"/>
  <c r="G64" i="2"/>
  <c r="C64" i="2" s="1"/>
  <c r="E64" i="2" s="1"/>
  <c r="G12" i="2"/>
  <c r="C12" i="2"/>
  <c r="E24" i="1"/>
  <c r="F24" i="1" s="1"/>
  <c r="G24" i="1" s="1"/>
  <c r="I24" i="1" s="1"/>
  <c r="G11" i="2"/>
  <c r="C11" i="2"/>
  <c r="E23" i="1"/>
  <c r="F23" i="1" s="1"/>
  <c r="G23" i="1" s="1"/>
  <c r="I23" i="1" s="1"/>
  <c r="H97" i="2"/>
  <c r="B97" i="2" s="1"/>
  <c r="D97" i="2"/>
  <c r="A97" i="2"/>
  <c r="H63" i="2"/>
  <c r="B63" i="2" s="1"/>
  <c r="D63" i="2"/>
  <c r="A63" i="2"/>
  <c r="H96" i="2"/>
  <c r="B96" i="2" s="1"/>
  <c r="D96" i="2"/>
  <c r="A96" i="2"/>
  <c r="H62" i="2"/>
  <c r="B62" i="2" s="1"/>
  <c r="D62" i="2"/>
  <c r="A62" i="2"/>
  <c r="H61" i="2"/>
  <c r="B61" i="2" s="1"/>
  <c r="D61" i="2"/>
  <c r="A61" i="2"/>
  <c r="H60" i="2"/>
  <c r="B60" i="2" s="1"/>
  <c r="D60" i="2"/>
  <c r="A60" i="2"/>
  <c r="H59" i="2"/>
  <c r="B59" i="2" s="1"/>
  <c r="D59" i="2"/>
  <c r="A59" i="2"/>
  <c r="H95" i="2"/>
  <c r="B95" i="2" s="1"/>
  <c r="D95" i="2"/>
  <c r="A95" i="2"/>
  <c r="H94" i="2"/>
  <c r="B94" i="2" s="1"/>
  <c r="D94" i="2"/>
  <c r="A94" i="2"/>
  <c r="H93" i="2"/>
  <c r="B93" i="2" s="1"/>
  <c r="D93" i="2"/>
  <c r="A93" i="2"/>
  <c r="H58" i="2"/>
  <c r="B58" i="2" s="1"/>
  <c r="D58" i="2"/>
  <c r="A58" i="2"/>
  <c r="H57" i="2"/>
  <c r="B57" i="2" s="1"/>
  <c r="D57" i="2"/>
  <c r="A57" i="2"/>
  <c r="H56" i="2"/>
  <c r="B56" i="2" s="1"/>
  <c r="D56" i="2"/>
  <c r="A56" i="2"/>
  <c r="H55" i="2"/>
  <c r="B55" i="2" s="1"/>
  <c r="D55" i="2"/>
  <c r="A55" i="2"/>
  <c r="H54" i="2"/>
  <c r="B54" i="2" s="1"/>
  <c r="D54" i="2"/>
  <c r="A54" i="2"/>
  <c r="H53" i="2"/>
  <c r="B53" i="2" s="1"/>
  <c r="F53" i="2"/>
  <c r="D53" i="2" s="1"/>
  <c r="A53" i="2"/>
  <c r="H52" i="2"/>
  <c r="B52" i="2"/>
  <c r="F52" i="2"/>
  <c r="D52" i="2"/>
  <c r="A52" i="2"/>
  <c r="H51" i="2"/>
  <c r="B51" i="2" s="1"/>
  <c r="F51" i="2"/>
  <c r="D51" i="2" s="1"/>
  <c r="A51" i="2"/>
  <c r="H50" i="2"/>
  <c r="B50" i="2"/>
  <c r="F50" i="2"/>
  <c r="D50" i="2"/>
  <c r="A50" i="2"/>
  <c r="H92" i="2"/>
  <c r="B92" i="2" s="1"/>
  <c r="F92" i="2"/>
  <c r="D92" i="2"/>
  <c r="A92" i="2"/>
  <c r="H49" i="2"/>
  <c r="B49" i="2"/>
  <c r="D49" i="2"/>
  <c r="A49" i="2"/>
  <c r="H91" i="2"/>
  <c r="B91" i="2"/>
  <c r="D91" i="2"/>
  <c r="A91" i="2"/>
  <c r="H90" i="2"/>
  <c r="D90" i="2"/>
  <c r="B90" i="2"/>
  <c r="A90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89" i="2"/>
  <c r="B89" i="2"/>
  <c r="D89" i="2"/>
  <c r="A89" i="2"/>
  <c r="H88" i="2"/>
  <c r="D88" i="2"/>
  <c r="B88" i="2"/>
  <c r="A88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87" i="2"/>
  <c r="D87" i="2"/>
  <c r="B87" i="2"/>
  <c r="A87" i="2"/>
  <c r="H35" i="2"/>
  <c r="B35" i="2"/>
  <c r="D35" i="2"/>
  <c r="A35" i="2"/>
  <c r="H34" i="2"/>
  <c r="D34" i="2"/>
  <c r="B34" i="2"/>
  <c r="A34" i="2"/>
  <c r="H86" i="2"/>
  <c r="B86" i="2"/>
  <c r="D86" i="2"/>
  <c r="A86" i="2"/>
  <c r="H33" i="2"/>
  <c r="B33" i="2"/>
  <c r="D33" i="2"/>
  <c r="A33" i="2"/>
  <c r="H32" i="2"/>
  <c r="B32" i="2"/>
  <c r="D32" i="2"/>
  <c r="A32" i="2"/>
  <c r="H31" i="2"/>
  <c r="B31" i="2"/>
  <c r="D31" i="2"/>
  <c r="A31" i="2"/>
  <c r="H85" i="2"/>
  <c r="B85" i="2"/>
  <c r="D85" i="2"/>
  <c r="A85" i="2"/>
  <c r="H30" i="2"/>
  <c r="B30" i="2"/>
  <c r="D30" i="2"/>
  <c r="A30" i="2"/>
  <c r="H84" i="2"/>
  <c r="B84" i="2"/>
  <c r="D84" i="2"/>
  <c r="A84" i="2"/>
  <c r="H83" i="2"/>
  <c r="D83" i="2"/>
  <c r="B83" i="2"/>
  <c r="A83" i="2"/>
  <c r="H29" i="2"/>
  <c r="B29" i="2"/>
  <c r="D29" i="2"/>
  <c r="A29" i="2"/>
  <c r="H28" i="2"/>
  <c r="D28" i="2"/>
  <c r="B28" i="2"/>
  <c r="A28" i="2"/>
  <c r="H27" i="2"/>
  <c r="B27" i="2"/>
  <c r="D27" i="2"/>
  <c r="A27" i="2"/>
  <c r="H82" i="2"/>
  <c r="B82" i="2"/>
  <c r="D82" i="2"/>
  <c r="A82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74" i="2"/>
  <c r="D74" i="2"/>
  <c r="B74" i="2"/>
  <c r="A74" i="2"/>
  <c r="H73" i="2"/>
  <c r="D73" i="2"/>
  <c r="B73" i="2"/>
  <c r="A73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12" i="2"/>
  <c r="D12" i="2"/>
  <c r="B12" i="2"/>
  <c r="A12" i="2"/>
  <c r="H11" i="2"/>
  <c r="D11" i="2"/>
  <c r="B11" i="2"/>
  <c r="A11" i="2"/>
  <c r="Q109" i="1"/>
  <c r="Q99" i="1"/>
  <c r="Q107" i="1"/>
  <c r="E29" i="1"/>
  <c r="F29" i="1" s="1"/>
  <c r="G29" i="1" s="1"/>
  <c r="J29" i="1" s="1"/>
  <c r="E30" i="1"/>
  <c r="F30" i="1" s="1"/>
  <c r="G30" i="1" s="1"/>
  <c r="J30" i="1" s="1"/>
  <c r="E32" i="1"/>
  <c r="F32" i="1"/>
  <c r="G32" i="1" s="1"/>
  <c r="J32" i="1" s="1"/>
  <c r="E22" i="1"/>
  <c r="F22" i="1" s="1"/>
  <c r="Q106" i="1"/>
  <c r="Q105" i="1"/>
  <c r="Q104" i="1"/>
  <c r="Q100" i="1"/>
  <c r="Q98" i="1"/>
  <c r="Q97" i="1"/>
  <c r="Q96" i="1"/>
  <c r="Q95" i="1"/>
  <c r="Q94" i="1"/>
  <c r="Q93" i="1"/>
  <c r="Q92" i="1"/>
  <c r="Q89" i="1"/>
  <c r="Q86" i="1"/>
  <c r="Q85" i="1"/>
  <c r="Q84" i="1"/>
  <c r="Q83" i="1"/>
  <c r="Q82" i="1"/>
  <c r="Q81" i="1"/>
  <c r="Q80" i="1"/>
  <c r="Q42" i="1"/>
  <c r="Q43" i="1"/>
  <c r="Q44" i="1"/>
  <c r="K45" i="1"/>
  <c r="Q45" i="1"/>
  <c r="Q79" i="1"/>
  <c r="Q76" i="1"/>
  <c r="Q75" i="1"/>
  <c r="Q74" i="1"/>
  <c r="Q73" i="1"/>
  <c r="Q72" i="1"/>
  <c r="Q67" i="1"/>
  <c r="Q66" i="1"/>
  <c r="Q65" i="1"/>
  <c r="Q63" i="1"/>
  <c r="Q60" i="1"/>
  <c r="Q59" i="1"/>
  <c r="Q58" i="1"/>
  <c r="Q56" i="1"/>
  <c r="Q55" i="1"/>
  <c r="Q54" i="1"/>
  <c r="Q53" i="1"/>
  <c r="Q47" i="1"/>
  <c r="Q48" i="1"/>
  <c r="Q49" i="1"/>
  <c r="Q50" i="1"/>
  <c r="Q51" i="1"/>
  <c r="Q52" i="1"/>
  <c r="Q61" i="1"/>
  <c r="Q62" i="1"/>
  <c r="Q68" i="1"/>
  <c r="Q69" i="1"/>
  <c r="Q70" i="1"/>
  <c r="Q71" i="1"/>
  <c r="C17" i="1"/>
  <c r="Q35" i="1"/>
  <c r="Q36" i="1"/>
  <c r="Q37" i="1"/>
  <c r="Q38" i="1"/>
  <c r="Q39" i="1"/>
  <c r="Q34" i="1"/>
  <c r="Q21" i="1"/>
  <c r="Q31" i="1"/>
  <c r="Q23" i="1"/>
  <c r="Q26" i="1"/>
  <c r="Q27" i="1"/>
  <c r="Q28" i="1"/>
  <c r="Q22" i="1"/>
  <c r="Q24" i="1"/>
  <c r="Q29" i="1"/>
  <c r="Q30" i="1"/>
  <c r="Q32" i="1"/>
  <c r="Q33" i="1"/>
  <c r="C12" i="1"/>
  <c r="C11" i="1"/>
  <c r="O141" i="1" l="1"/>
  <c r="E37" i="2"/>
  <c r="E51" i="2"/>
  <c r="E85" i="2"/>
  <c r="E41" i="2"/>
  <c r="E92" i="2"/>
  <c r="E55" i="2"/>
  <c r="F15" i="1"/>
  <c r="E28" i="2"/>
  <c r="E97" i="2"/>
  <c r="E94" i="2"/>
  <c r="E42" i="2"/>
  <c r="E95" i="2"/>
  <c r="E43" i="2"/>
  <c r="E11" i="2"/>
  <c r="E23" i="2"/>
  <c r="E27" i="2"/>
  <c r="E40" i="2"/>
  <c r="E24" i="2"/>
  <c r="E36" i="2"/>
  <c r="E88" i="2"/>
  <c r="F46" i="1"/>
  <c r="G46" i="1" s="1"/>
  <c r="K46" i="1" s="1"/>
  <c r="F65" i="1"/>
  <c r="G65" i="1" s="1"/>
  <c r="K65" i="1" s="1"/>
  <c r="E20" i="2"/>
  <c r="E25" i="2"/>
  <c r="E91" i="2"/>
  <c r="E18" i="2"/>
  <c r="E46" i="2"/>
  <c r="E52" i="2"/>
  <c r="O139" i="1"/>
  <c r="O138" i="1"/>
  <c r="O137" i="1"/>
  <c r="O140" i="1"/>
  <c r="E54" i="2"/>
  <c r="E90" i="2"/>
  <c r="E13" i="2"/>
  <c r="E29" i="2"/>
  <c r="E63" i="2"/>
  <c r="E93" i="2"/>
  <c r="E60" i="2"/>
  <c r="E39" i="2"/>
  <c r="E82" i="2"/>
  <c r="O135" i="1"/>
  <c r="O126" i="1"/>
  <c r="O133" i="1"/>
  <c r="O132" i="1"/>
  <c r="O131" i="1"/>
  <c r="O136" i="1"/>
  <c r="O130" i="1"/>
  <c r="O134" i="1"/>
  <c r="C16" i="1"/>
  <c r="D18" i="1" s="1"/>
  <c r="O44" i="1"/>
  <c r="O74" i="1"/>
  <c r="O38" i="1"/>
  <c r="O123" i="1"/>
  <c r="O94" i="1"/>
  <c r="O91" i="1"/>
  <c r="O108" i="1"/>
  <c r="O121" i="1"/>
  <c r="O104" i="1"/>
  <c r="O58" i="1"/>
  <c r="O111" i="1"/>
  <c r="O24" i="1"/>
  <c r="O39" i="1"/>
  <c r="O98" i="1"/>
  <c r="O27" i="1"/>
  <c r="O47" i="1"/>
  <c r="O52" i="1"/>
  <c r="O128" i="1"/>
  <c r="O59" i="1"/>
  <c r="O82" i="1"/>
  <c r="O31" i="1"/>
  <c r="O125" i="1"/>
  <c r="O119" i="1"/>
  <c r="O33" i="1"/>
  <c r="O67" i="1"/>
  <c r="O93" i="1"/>
  <c r="O70" i="1"/>
  <c r="O29" i="1"/>
  <c r="O113" i="1"/>
  <c r="O122" i="1"/>
  <c r="O66" i="1"/>
  <c r="O100" i="1"/>
  <c r="O117" i="1"/>
  <c r="O55" i="1"/>
  <c r="O45" i="1"/>
  <c r="O106" i="1"/>
  <c r="O32" i="1"/>
  <c r="O78" i="1"/>
  <c r="O76" i="1"/>
  <c r="O97" i="1"/>
  <c r="O26" i="1"/>
  <c r="O63" i="1"/>
  <c r="O43" i="1"/>
  <c r="O114" i="1"/>
  <c r="O88" i="1"/>
  <c r="O86" i="1"/>
  <c r="O110" i="1"/>
  <c r="O107" i="1"/>
  <c r="O120" i="1"/>
  <c r="O72" i="1"/>
  <c r="O22" i="1"/>
  <c r="O83" i="1"/>
  <c r="O41" i="1"/>
  <c r="O40" i="1"/>
  <c r="O62" i="1"/>
  <c r="O21" i="1"/>
  <c r="O30" i="1"/>
  <c r="O118" i="1"/>
  <c r="O69" i="1"/>
  <c r="O96" i="1"/>
  <c r="O81" i="1"/>
  <c r="O23" i="1"/>
  <c r="O87" i="1"/>
  <c r="O53" i="1"/>
  <c r="O34" i="1"/>
  <c r="O25" i="1"/>
  <c r="O36" i="1"/>
  <c r="O61" i="1"/>
  <c r="O103" i="1"/>
  <c r="O95" i="1"/>
  <c r="O56" i="1"/>
  <c r="O54" i="1"/>
  <c r="O71" i="1"/>
  <c r="O73" i="1"/>
  <c r="O48" i="1"/>
  <c r="O49" i="1"/>
  <c r="O75" i="1"/>
  <c r="O101" i="1"/>
  <c r="O90" i="1"/>
  <c r="O127" i="1"/>
  <c r="O84" i="1"/>
  <c r="O112" i="1"/>
  <c r="O129" i="1"/>
  <c r="O50" i="1"/>
  <c r="O28" i="1"/>
  <c r="O80" i="1"/>
  <c r="O57" i="1"/>
  <c r="O68" i="1"/>
  <c r="O99" i="1"/>
  <c r="O42" i="1"/>
  <c r="O116" i="1"/>
  <c r="O92" i="1"/>
  <c r="O60" i="1"/>
  <c r="O109" i="1"/>
  <c r="O89" i="1"/>
  <c r="O37" i="1"/>
  <c r="O51" i="1"/>
  <c r="O85" i="1"/>
  <c r="O105" i="1"/>
  <c r="O102" i="1"/>
  <c r="O35" i="1"/>
  <c r="O115" i="1"/>
  <c r="O79" i="1"/>
  <c r="O124" i="1"/>
  <c r="O77" i="1"/>
  <c r="O64" i="1"/>
  <c r="E15" i="2"/>
  <c r="E12" i="2"/>
  <c r="E45" i="2"/>
  <c r="O65" i="1" l="1"/>
  <c r="O46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<sst xmlns="http://schemas.openxmlformats.org/spreadsheetml/2006/main" count="1019" uniqueCount="356">
  <si>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</si>
  <si>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</si>
  <si>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</si>
  <si>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</si>
  <si>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</si>
  <si>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</si>
  <si>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</si>
  <si>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</si>
  <si>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</si>
  <si>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</si>
  <si>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</si>
  <si>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</si>
  <si>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</si>
  <si>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</si>
  <si>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</si>
  <si>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</si>
  <si>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</si>
  <si>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</si>
  <si>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</si>
  <si>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</si>
  <si>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</si>
  <si>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</si>
  <si>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</si>
  <si>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</si>
  <si>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</si>
  <si>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</si>
  <si>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</si>
  <si>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</si>
  <si>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</si>
  <si>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II</t>
  </si>
  <si>
    <t>I</t>
  </si>
  <si>
    <t>Clausen 2001</t>
  </si>
  <si>
    <t>Clausen 2001A&amp;A…374..980C</t>
  </si>
  <si>
    <t>not avail.</t>
  </si>
  <si>
    <t>EAS 1997</t>
  </si>
  <si>
    <t>Clausen 1997</t>
  </si>
  <si>
    <t>IBVS 5372</t>
  </si>
  <si>
    <t># of data points:</t>
  </si>
  <si>
    <t>MR Del / GSC 00518-01755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</si>
  <si>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</si>
  <si>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</si>
  <si>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</si>
  <si>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</si>
  <si>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</si>
  <si>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</si>
  <si>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</si>
  <si>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OEJV 0137</t>
  </si>
  <si>
    <t>IBVS 6007</t>
  </si>
  <si>
    <t>JAVSO..39..177</t>
  </si>
  <si>
    <t>OEJV 0160</t>
  </si>
  <si>
    <t>IBVS 6114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</si>
  <si>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</si>
  <si>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</si>
  <si>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</si>
  <si>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</si>
  <si>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</si>
  <si>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</si>
  <si>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</si>
  <si>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</si>
  <si>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</si>
  <si>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</si>
  <si>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</si>
  <si>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</si>
  <si>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</si>
  <si>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2450920.8942 </t>
  </si>
  <si>
    <t> 17.04.1998 09:27 </t>
  </si>
  <si>
    <t> -0.0162 </t>
  </si>
  <si>
    <t>E </t>
  </si>
  <si>
    <t>?</t>
  </si>
  <si>
    <t> J.V.Clausen et al. </t>
  </si>
  <si>
    <t> AAP 374,980ff </t>
  </si>
  <si>
    <t>2450925.8490 </t>
  </si>
  <si>
    <t> 22.04.1998 08:22 </t>
  </si>
  <si>
    <t> -0.0174 </t>
  </si>
  <si>
    <t>2450926.8926 </t>
  </si>
  <si>
    <t> 23.04.1998 09:25 </t>
  </si>
  <si>
    <t> -0.0172 </t>
  </si>
  <si>
    <t>2450931.8487 </t>
  </si>
  <si>
    <t> 28.04.1998 08:22 </t>
  </si>
  <si>
    <t> -0.0171 </t>
  </si>
  <si>
    <t>2451092.5289 </t>
  </si>
  <si>
    <t> 06.10.1998 00:41 </t>
  </si>
  <si>
    <t> -0.0169 </t>
  </si>
  <si>
    <t>2451094.6154 </t>
  </si>
  <si>
    <t> 08.10.1998 02:46 </t>
  </si>
  <si>
    <t>2451098.5282 </t>
  </si>
  <si>
    <t> 12.10.1998 00:40 </t>
  </si>
  <si>
    <t> -0.0170 </t>
  </si>
  <si>
    <t>2451100.6148 </t>
  </si>
  <si>
    <t> 14.10.1998 02:45 </t>
  </si>
  <si>
    <t>2451104.5273 </t>
  </si>
  <si>
    <t> 18.10.1998 00:39 </t>
  </si>
  <si>
    <t> -0.0173 </t>
  </si>
  <si>
    <t>2451110.5273 </t>
  </si>
  <si>
    <t> 24.10.1998 00:39 </t>
  </si>
  <si>
    <t> -0.0167 </t>
  </si>
  <si>
    <t>2451111.5700 </t>
  </si>
  <si>
    <t> 25.10.1998 01:40 </t>
  </si>
  <si>
    <t>2451739.4231 </t>
  </si>
  <si>
    <t> 13.07.2000 22:09 </t>
  </si>
  <si>
    <t> -0.0159 </t>
  </si>
  <si>
    <t> T.Hegedüs et al. </t>
  </si>
  <si>
    <t>IBVS 5372 </t>
  </si>
  <si>
    <t>2451744.3804 </t>
  </si>
  <si>
    <t> 18.07.2000 21:07 </t>
  </si>
  <si>
    <t> -0.0146 </t>
  </si>
  <si>
    <t>2451781.4196 </t>
  </si>
  <si>
    <t> 24.08.2000 22:04 </t>
  </si>
  <si>
    <t> -0.0153 </t>
  </si>
  <si>
    <t>2451822.3719 </t>
  </si>
  <si>
    <t> 04.10.2000 20:55 </t>
  </si>
  <si>
    <t> -0.0155 </t>
  </si>
  <si>
    <t>2452130.4291 </t>
  </si>
  <si>
    <t> 08.08.2001 22:17 </t>
  </si>
  <si>
    <t> -0.0151 </t>
  </si>
  <si>
    <t>2452135.3863 </t>
  </si>
  <si>
    <t> 13.08.2001 21:16 </t>
  </si>
  <si>
    <t> -0.0140 </t>
  </si>
  <si>
    <t>2453952.1730 </t>
  </si>
  <si>
    <t> 04.08.2006 16:09 </t>
  </si>
  <si>
    <t> -0.0061 </t>
  </si>
  <si>
    <t> K.Nagai et al. </t>
  </si>
  <si>
    <t>VSB 45 </t>
  </si>
  <si>
    <t>2454322.0518 </t>
  </si>
  <si>
    <t> 09.08.2007 13:14 </t>
  </si>
  <si>
    <t> -0.0041 </t>
  </si>
  <si>
    <t>C </t>
  </si>
  <si>
    <t>Rc</t>
  </si>
  <si>
    <t> K.Nagai </t>
  </si>
  <si>
    <t>VSB 46 </t>
  </si>
  <si>
    <t>2454684.8884 </t>
  </si>
  <si>
    <t> 06.08.2008 09:19 </t>
  </si>
  <si>
    <t> -0.0016 </t>
  </si>
  <si>
    <t> R.Buchheim </t>
  </si>
  <si>
    <t> JAAVSO 39;177 </t>
  </si>
  <si>
    <t>2454684.8886 </t>
  </si>
  <si>
    <t> -0.0014 </t>
  </si>
  <si>
    <t>B</t>
  </si>
  <si>
    <t>2454688.8002 </t>
  </si>
  <si>
    <t> 10.08.2008 07:12 </t>
  </si>
  <si>
    <t> -0.0025 </t>
  </si>
  <si>
    <t>2454694.0168 </t>
  </si>
  <si>
    <t> 15.08.2008 12:24 </t>
  </si>
  <si>
    <t> -0.0028 </t>
  </si>
  <si>
    <t>VSB 48 </t>
  </si>
  <si>
    <t>2455022.4201 </t>
  </si>
  <si>
    <t> 09.07.2009 22:04 </t>
  </si>
  <si>
    <t> -0.0021 </t>
  </si>
  <si>
    <t> L.Šmelcer </t>
  </si>
  <si>
    <t>OEJV 0137 </t>
  </si>
  <si>
    <t>2455022.4223 </t>
  </si>
  <si>
    <t> 09.07.2009 22:08 </t>
  </si>
  <si>
    <t> 0.0001 </t>
  </si>
  <si>
    <t>2455022.4224 </t>
  </si>
  <si>
    <t> 0.0002 </t>
  </si>
  <si>
    <t>R</t>
  </si>
  <si>
    <t>2455023.4634 </t>
  </si>
  <si>
    <t> 10.07.2009 23:07 </t>
  </si>
  <si>
    <t> -0.0022 </t>
  </si>
  <si>
    <t>2455023.4642 </t>
  </si>
  <si>
    <t> 10.07.2009 23:08 </t>
  </si>
  <si>
    <t>2455023.4656 </t>
  </si>
  <si>
    <t> 10.07.2009 23:10 </t>
  </si>
  <si>
    <t> 0.0000 </t>
  </si>
  <si>
    <t>2455029.46271 </t>
  </si>
  <si>
    <t> 16.07.2009 23:06 </t>
  </si>
  <si>
    <t> -0.00230 </t>
  </si>
  <si>
    <t> R.Uhlar </t>
  </si>
  <si>
    <t>IBVS 6007 </t>
  </si>
  <si>
    <t>2455045.37612 </t>
  </si>
  <si>
    <t> 01.08.2009 21:01 </t>
  </si>
  <si>
    <t> -0.00038 </t>
  </si>
  <si>
    <t>2455051.89565 </t>
  </si>
  <si>
    <t> 08.08.2009 09:29 </t>
  </si>
  <si>
    <t> -0.00195 </t>
  </si>
  <si>
    <t> P.Zasche </t>
  </si>
  <si>
    <t>2455052.68010 </t>
  </si>
  <si>
    <t> 09.08.2009 04:19 </t>
  </si>
  <si>
    <t> -0.00003 </t>
  </si>
  <si>
    <t>2455065.9834 </t>
  </si>
  <si>
    <t> 22.08.2009 11:36 </t>
  </si>
  <si>
    <t>VSB 50 </t>
  </si>
  <si>
    <t>2455083.45820 </t>
  </si>
  <si>
    <t> 08.09.2009 22:59 </t>
  </si>
  <si>
    <t> -0.00153 </t>
  </si>
  <si>
    <t>2455112.41118 </t>
  </si>
  <si>
    <t> 07.10.2009 21:52 </t>
  </si>
  <si>
    <t> -0.00224 </t>
  </si>
  <si>
    <t>2455141.36525 </t>
  </si>
  <si>
    <t> 05.11.2009 20:45 </t>
  </si>
  <si>
    <t> -0.00186 </t>
  </si>
  <si>
    <t>2455145.2784 </t>
  </si>
  <si>
    <t> 09.11.2009 18:40 </t>
  </si>
  <si>
    <t>2455156.23370 </t>
  </si>
  <si>
    <t> 20.11.2009 17:36 </t>
  </si>
  <si>
    <t> -0.00152 </t>
  </si>
  <si>
    <t>2455174.311 </t>
  </si>
  <si>
    <t> 08.12.2009 19:27 </t>
  </si>
  <si>
    <t> 0.078 </t>
  </si>
  <si>
    <t> M.&amp; K.Rätz </t>
  </si>
  <si>
    <t>BAVM 241 (=IBVS 6157) </t>
  </si>
  <si>
    <t>2455355.52025 </t>
  </si>
  <si>
    <t> 08.06.2010 00:29 </t>
  </si>
  <si>
    <t> 0.00018 </t>
  </si>
  <si>
    <t>2455373.51796 </t>
  </si>
  <si>
    <t> 26.06.2010 00:25 </t>
  </si>
  <si>
    <t> -0.00035 </t>
  </si>
  <si>
    <t>2455378.47419 </t>
  </si>
  <si>
    <t> 30.06.2010 23:22 </t>
  </si>
  <si>
    <t> -0.00016 </t>
  </si>
  <si>
    <t>2455389.4288 </t>
  </si>
  <si>
    <t> 11.07.2010 22:17 </t>
  </si>
  <si>
    <t> -0.0010 </t>
  </si>
  <si>
    <t>2455389.4290 </t>
  </si>
  <si>
    <t> -0.0008 </t>
  </si>
  <si>
    <t> M.Lehky </t>
  </si>
  <si>
    <t>2455389.4291 </t>
  </si>
  <si>
    <t> -0.0007 </t>
  </si>
  <si>
    <t>2455390.47109 </t>
  </si>
  <si>
    <t> 12.07.2010 23:18 </t>
  </si>
  <si>
    <t> -0.00208 </t>
  </si>
  <si>
    <t>2455455.42345 </t>
  </si>
  <si>
    <t> 15.09.2010 22:09 </t>
  </si>
  <si>
    <t> 0.00011 </t>
  </si>
  <si>
    <t>2455739.48259 </t>
  </si>
  <si>
    <t> 26.06.2011 23:34 </t>
  </si>
  <si>
    <t> 0.00008 </t>
  </si>
  <si>
    <t>2455770.52293 </t>
  </si>
  <si>
    <t> 28.07.2011 00:33 </t>
  </si>
  <si>
    <t> -0.00002 </t>
  </si>
  <si>
    <t>2455776.52223 </t>
  </si>
  <si>
    <t> 03.08.2011 00:32 </t>
  </si>
  <si>
    <t> -0.00014 </t>
  </si>
  <si>
    <t>2455784.0893 </t>
  </si>
  <si>
    <t> 10.08.2011 14:08 </t>
  </si>
  <si>
    <t> 0.0025 </t>
  </si>
  <si>
    <t>VSB 53 </t>
  </si>
  <si>
    <t>2455787.9986 </t>
  </si>
  <si>
    <t> 14.08.2011 11:57 </t>
  </si>
  <si>
    <t> -0.0009 </t>
  </si>
  <si>
    <t>2455791.39029 </t>
  </si>
  <si>
    <t> 17.08.2011 21:22 </t>
  </si>
  <si>
    <t> -0.00019 </t>
  </si>
  <si>
    <t>2455809.38791 </t>
  </si>
  <si>
    <t> 04.09.2011 21:18 </t>
  </si>
  <si>
    <t> -0.00081 </t>
  </si>
  <si>
    <t>OEJV 0160 </t>
  </si>
  <si>
    <t>2455809.38911 </t>
  </si>
  <si>
    <t> 04.09.2011 21:20 </t>
  </si>
  <si>
    <t> 0.00039 </t>
  </si>
  <si>
    <t>2455831.29929 </t>
  </si>
  <si>
    <t> 26.09.2011 19:10 </t>
  </si>
  <si>
    <t> -0.00033 </t>
  </si>
  <si>
    <t>2455837.29934 </t>
  </si>
  <si>
    <t> 02.10.2011 19:11 </t>
  </si>
  <si>
    <t> 0.00031 </t>
  </si>
  <si>
    <t>2455837.29994 </t>
  </si>
  <si>
    <t> 0.00091 </t>
  </si>
  <si>
    <t>2456094.49253 </t>
  </si>
  <si>
    <t> 15.06.2012 23:49 </t>
  </si>
  <si>
    <t> 0.00127 </t>
  </si>
  <si>
    <t>IBVS 6114 </t>
  </si>
  <si>
    <t>2456100.49176 </t>
  </si>
  <si>
    <t> 21.06.2012 23:48 </t>
  </si>
  <si>
    <t> 0.00108 </t>
  </si>
  <si>
    <t>2456144.0522 </t>
  </si>
  <si>
    <t> 04.08.2012 13:15 </t>
  </si>
  <si>
    <t> 0.0006 </t>
  </si>
  <si>
    <t>Ic</t>
  </si>
  <si>
    <t>VSB 55 </t>
  </si>
  <si>
    <t>2456144.0530 </t>
  </si>
  <si>
    <t> 04.08.2012 13:16 </t>
  </si>
  <si>
    <t> 0.0014 </t>
  </si>
  <si>
    <t>2456148.48803 </t>
  </si>
  <si>
    <t> 08.08.2012 23:42 </t>
  </si>
  <si>
    <t> 0.00205 </t>
  </si>
  <si>
    <t>2456175.3554 </t>
  </si>
  <si>
    <t> 04.09.2012 20:31 </t>
  </si>
  <si>
    <t>2456205.35315 </t>
  </si>
  <si>
    <t> 04.10.2012 20:28 </t>
  </si>
  <si>
    <t> 0.00316 </t>
  </si>
  <si>
    <t>2456210.308 </t>
  </si>
  <si>
    <t> 09.10.2012 19:23 </t>
  </si>
  <si>
    <t> 0.002 </t>
  </si>
  <si>
    <t>2456232.21862 </t>
  </si>
  <si>
    <t> 31.10.2012 17:14 </t>
  </si>
  <si>
    <t> 0.00170 </t>
  </si>
  <si>
    <t>2456239.26196 </t>
  </si>
  <si>
    <t> 07.11.2012 18:17 </t>
  </si>
  <si>
    <t> 0.00225 </t>
  </si>
  <si>
    <t>2456256.21676 </t>
  </si>
  <si>
    <t> 24.11.2012 17:12 </t>
  </si>
  <si>
    <t> 0.00218 </t>
  </si>
  <si>
    <t>2456449.50223 </t>
  </si>
  <si>
    <t> 06.06.2013 00:03 </t>
  </si>
  <si>
    <t> 0.00221 </t>
  </si>
  <si>
    <t>2456454.45779 </t>
  </si>
  <si>
    <t> 10.06.2013 22:59 </t>
  </si>
  <si>
    <t> 0.00174 </t>
  </si>
  <si>
    <t>2456496.4466 </t>
  </si>
  <si>
    <t> 22.07.2013 22:43 </t>
  </si>
  <si>
    <t> -0.0053 </t>
  </si>
  <si>
    <t> M.Mašek </t>
  </si>
  <si>
    <t>2456510.53952 </t>
  </si>
  <si>
    <t> 06.08.2013 00:56 </t>
  </si>
  <si>
    <t> 0.00200 </t>
  </si>
  <si>
    <t>2456512.1039 </t>
  </si>
  <si>
    <t> 07.08.2013 14:29 </t>
  </si>
  <si>
    <t> 0.0013 </t>
  </si>
  <si>
    <t>VSB 56 </t>
  </si>
  <si>
    <t>2456512.1042 </t>
  </si>
  <si>
    <t> 07.08.2013 14:30 </t>
  </si>
  <si>
    <t> 0.0016 </t>
  </si>
  <si>
    <t>2456542.3633 </t>
  </si>
  <si>
    <t> 06.09.2013 20:43 </t>
  </si>
  <si>
    <t> 0.0028 </t>
  </si>
  <si>
    <t>2456572.35832 </t>
  </si>
  <si>
    <t> 06.10.2013 20:35 </t>
  </si>
  <si>
    <t> 0.00076 </t>
  </si>
  <si>
    <t>2456827.46691 </t>
  </si>
  <si>
    <t> 18.06.2014 23:12 </t>
  </si>
  <si>
    <t> 0.00386 </t>
  </si>
  <si>
    <t>2456863.46028 </t>
  </si>
  <si>
    <t> 24.07.2014 23:02 </t>
  </si>
  <si>
    <t>2456867.1143 </t>
  </si>
  <si>
    <t> 28.07.2014 14:44 </t>
  </si>
  <si>
    <t> 0.0030 </t>
  </si>
  <si>
    <t>VSB 59 </t>
  </si>
  <si>
    <t>2456934.4117 </t>
  </si>
  <si>
    <t> 03.10.2014 21:52 </t>
  </si>
  <si>
    <t> 0.0026 </t>
  </si>
  <si>
    <t>-I</t>
  </si>
  <si>
    <t> F.Agerer </t>
  </si>
  <si>
    <t>BAVM 239 </t>
  </si>
  <si>
    <t>2457214.5586 </t>
  </si>
  <si>
    <t> 11.07.2015 01:24 </t>
  </si>
  <si>
    <t>BAD?</t>
  </si>
  <si>
    <t>IBVS 6157</t>
  </si>
  <si>
    <t>VSB_061</t>
  </si>
  <si>
    <t>JAVSO..44..164</t>
  </si>
  <si>
    <t>JAVSO..48…87</t>
  </si>
  <si>
    <t>JAVSO..48..256</t>
  </si>
  <si>
    <t>VSB 069</t>
  </si>
  <si>
    <t>JBAV, 60</t>
  </si>
  <si>
    <t>VSB, 91</t>
  </si>
  <si>
    <t>JAVSO, 50, 133</t>
  </si>
  <si>
    <t>JAAVSO, 50, 255</t>
  </si>
  <si>
    <t>JBAV, 79</t>
  </si>
  <si>
    <t>VSB, 108</t>
  </si>
  <si>
    <t>JAAVSO52#1</t>
  </si>
  <si>
    <t xml:space="preserve">Mag </t>
  </si>
  <si>
    <t>Next ToM-P</t>
  </si>
  <si>
    <t>Next ToM-S</t>
  </si>
  <si>
    <t>8.71-9.01</t>
  </si>
  <si>
    <t>VSX</t>
  </si>
  <si>
    <t>EA+BY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</si>
</sst>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/>
    <xf numFmtId="165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0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43" fontId="39" fillId="0" borderId="0" xfId="48" applyFont="1" applyBorder="1"/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6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38" fillId="0" borderId="0" xfId="42" applyFont="1" applyAlignment="1">
      <alignment horizontal="center" wrapText="1"/>
    </xf>
    <xf numFmtId="43" fontId="39" fillId="0" borderId="0" xfId="48" applyFont="1" applyBorder="1" applyAlignment="1">
      <alignment horizontal="center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0" fillId="0" borderId="18" xfId="0" applyBorder="1">
      <alignment vertical="top"/>
    </xf>
    <xf numFmtId="0" fontId="41" fillId="0" borderId="21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Fill="1" applyBorder="1" applyAlignment="1"/>
    <xf numFmtId="0" fontId="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Del - O-C Diagr.</a:t>
            </a:r>
          </a:p>
        </c:rich>
      </c:tx>
      <c:layout>
        <c:manualLayout>
          <c:xMode val="edge"/>
          <c:yMode val="edge"/>
          <c:x val="0.3983745527743990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3648828718915"/>
          <c:y val="0.14769252958613219"/>
          <c:w val="0.8279143746749749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Active!$D$21:$D$31</c:f>
                <c:numCache>
                  <c:formatCode>General</c:formatCode>
                  <c:ptCount val="11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2.4480000007315539E-2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A-4B7A-B3A3-8B10370170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  <c:pt idx="55">
                    <c:v>9.0000000000000006E-5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1.3999999999999999E-4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1E-4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4.8000000000000001E-4</c:v>
                  </c:pt>
                  <c:pt idx="65">
                    <c:v>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2.7999999999999998E-4</c:v>
                  </c:pt>
                  <c:pt idx="72">
                    <c:v>4.8000000000000001E-4</c:v>
                  </c:pt>
                  <c:pt idx="73">
                    <c:v>3.5E-4</c:v>
                  </c:pt>
                  <c:pt idx="74">
                    <c:v>1.7000000000000001E-4</c:v>
                  </c:pt>
                  <c:pt idx="75">
                    <c:v>1.8000000000000001E-4</c:v>
                  </c:pt>
                  <c:pt idx="76">
                    <c:v>3.8000000000000002E-4</c:v>
                  </c:pt>
                  <c:pt idx="77">
                    <c:v>4.6000000000000001E-4</c:v>
                  </c:pt>
                  <c:pt idx="78">
                    <c:v>4.0999999999999999E-4</c:v>
                  </c:pt>
                  <c:pt idx="79">
                    <c:v>1.7000000000000001E-4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6.4000000000000005E-4</c:v>
                  </c:pt>
                  <c:pt idx="84">
                    <c:v>8.1999999999999998E-4</c:v>
                  </c:pt>
                  <c:pt idx="85">
                    <c:v>1.09E-3</c:v>
                  </c:pt>
                  <c:pt idx="86">
                    <c:v>1.6000000000000001E-4</c:v>
                  </c:pt>
                  <c:pt idx="87">
                    <c:v>0</c:v>
                  </c:pt>
                  <c:pt idx="88">
                    <c:v>1.8E-3</c:v>
                  </c:pt>
                  <c:pt idx="89">
                    <c:v>5.0000000000000001E-4</c:v>
                  </c:pt>
                  <c:pt idx="90">
                    <c:v>1.6000000000000001E-3</c:v>
                  </c:pt>
                  <c:pt idx="92">
                    <c:v>1.6999999999999999E-3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1.4E-3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1.1000000000000001E-3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5.0000000000000001E-4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20">
                    <c:v>2.9999999999999997E-4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  <c:pt idx="55">
                    <c:v>9.0000000000000006E-5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1.3999999999999999E-4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1E-4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4.8000000000000001E-4</c:v>
                  </c:pt>
                  <c:pt idx="65">
                    <c:v>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2.7999999999999998E-4</c:v>
                  </c:pt>
                  <c:pt idx="72">
                    <c:v>4.8000000000000001E-4</c:v>
                  </c:pt>
                  <c:pt idx="73">
                    <c:v>3.5E-4</c:v>
                  </c:pt>
                  <c:pt idx="74">
                    <c:v>1.7000000000000001E-4</c:v>
                  </c:pt>
                  <c:pt idx="75">
                    <c:v>1.8000000000000001E-4</c:v>
                  </c:pt>
                  <c:pt idx="76">
                    <c:v>3.8000000000000002E-4</c:v>
                  </c:pt>
                  <c:pt idx="77">
                    <c:v>4.6000000000000001E-4</c:v>
                  </c:pt>
                  <c:pt idx="78">
                    <c:v>4.0999999999999999E-4</c:v>
                  </c:pt>
                  <c:pt idx="79">
                    <c:v>1.7000000000000001E-4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6.4000000000000005E-4</c:v>
                  </c:pt>
                  <c:pt idx="84">
                    <c:v>8.1999999999999998E-4</c:v>
                  </c:pt>
                  <c:pt idx="85">
                    <c:v>1.09E-3</c:v>
                  </c:pt>
                  <c:pt idx="86">
                    <c:v>1.6000000000000001E-4</c:v>
                  </c:pt>
                  <c:pt idx="87">
                    <c:v>0</c:v>
                  </c:pt>
                  <c:pt idx="88">
                    <c:v>1.8E-3</c:v>
                  </c:pt>
                  <c:pt idx="89">
                    <c:v>5.0000000000000001E-4</c:v>
                  </c:pt>
                  <c:pt idx="90">
                    <c:v>1.6000000000000001E-3</c:v>
                  </c:pt>
                  <c:pt idx="92">
                    <c:v>1.6999999999999999E-3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1.4E-3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1.1000000000000001E-3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5.0000000000000001E-4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">
                  <c:v>-9.3699999924865551E-3</c:v>
                </c:pt>
                <c:pt idx="2">
                  <c:v>1.2646000002860092E-2</c:v>
                </c:pt>
                <c:pt idx="3">
                  <c:v>1.1372000000847038E-2</c:v>
                </c:pt>
                <c:pt idx="91">
                  <c:v>-1.5606666704115923E-2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A-4B7A-B3A3-8B10370170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4">
                  <c:v>1.1588000001211185E-2</c:v>
                </c:pt>
                <c:pt idx="5">
                  <c:v>1.1603999999351799E-2</c:v>
                </c:pt>
                <c:pt idx="6">
                  <c:v>1.0637999999744352E-2</c:v>
                </c:pt>
                <c:pt idx="7">
                  <c:v>1.0370000003604218E-2</c:v>
                </c:pt>
                <c:pt idx="8">
                  <c:v>1.0470000001078006E-2</c:v>
                </c:pt>
                <c:pt idx="9">
                  <c:v>1.038200000039069E-2</c:v>
                </c:pt>
                <c:pt idx="10">
                  <c:v>1.0132000003068242E-2</c:v>
                </c:pt>
                <c:pt idx="11">
                  <c:v>1.0693999996874481E-2</c:v>
                </c:pt>
                <c:pt idx="12">
                  <c:v>1.0060000000521541E-2</c:v>
                </c:pt>
                <c:pt idx="13">
                  <c:v>6.7980000021634623E-3</c:v>
                </c:pt>
                <c:pt idx="14">
                  <c:v>8.024000002478715E-3</c:v>
                </c:pt>
                <c:pt idx="15">
                  <c:v>7.091999999829568E-3</c:v>
                </c:pt>
                <c:pt idx="16">
                  <c:v>6.5699999977368861E-3</c:v>
                </c:pt>
                <c:pt idx="17">
                  <c:v>4.6440000005532056E-3</c:v>
                </c:pt>
                <c:pt idx="18">
                  <c:v>5.7699999961187132E-3</c:v>
                </c:pt>
                <c:pt idx="70">
                  <c:v>-7.9780000014579855E-3</c:v>
                </c:pt>
                <c:pt idx="88">
                  <c:v>-1.3537999999243766E-2</c:v>
                </c:pt>
                <c:pt idx="89">
                  <c:v>-1.5242000001308043E-2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CA-4B7A-B3A3-8B10370170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9">
                  <c:v>8.0000005254987627E-5</c:v>
                </c:pt>
                <c:pt idx="20">
                  <c:v>-7.479999985662289E-4</c:v>
                </c:pt>
                <c:pt idx="21">
                  <c:v>-9.3399999605026096E-4</c:v>
                </c:pt>
                <c:pt idx="22">
                  <c:v>-7.3400000110268593E-4</c:v>
                </c:pt>
                <c:pt idx="23">
                  <c:v>-1.8239999990328215E-3</c:v>
                </c:pt>
                <c:pt idx="24">
                  <c:v>-1.8239999990328215E-3</c:v>
                </c:pt>
                <c:pt idx="25">
                  <c:v>-2.1440000055008568E-3</c:v>
                </c:pt>
                <c:pt idx="26">
                  <c:v>-3.9379999943776056E-3</c:v>
                </c:pt>
                <c:pt idx="27">
                  <c:v>-1.737999999022577E-3</c:v>
                </c:pt>
                <c:pt idx="28">
                  <c:v>-1.6379999942728318E-3</c:v>
                </c:pt>
                <c:pt idx="29">
                  <c:v>-3.9820000019972213E-3</c:v>
                </c:pt>
                <c:pt idx="30">
                  <c:v>-3.1820000003790483E-3</c:v>
                </c:pt>
                <c:pt idx="31">
                  <c:v>-1.781999999366235E-3</c:v>
                </c:pt>
                <c:pt idx="32">
                  <c:v>-4.1899999996530823E-3</c:v>
                </c:pt>
                <c:pt idx="33">
                  <c:v>-2.3860000001150183E-3</c:v>
                </c:pt>
                <c:pt idx="34">
                  <c:v>-4.0060000028461218E-3</c:v>
                </c:pt>
                <c:pt idx="35">
                  <c:v>-2.0940000031259842E-3</c:v>
                </c:pt>
                <c:pt idx="36">
                  <c:v>-1.9400000019231811E-3</c:v>
                </c:pt>
                <c:pt idx="37">
                  <c:v>-3.8219999987632036E-3</c:v>
                </c:pt>
                <c:pt idx="38">
                  <c:v>-4.7479999993811361E-3</c:v>
                </c:pt>
                <c:pt idx="39">
                  <c:v>-4.5839999947929755E-3</c:v>
                </c:pt>
                <c:pt idx="40">
                  <c:v>-4.0540000045439228E-3</c:v>
                </c:pt>
                <c:pt idx="41">
                  <c:v>-4.0540000045439228E-3</c:v>
                </c:pt>
                <c:pt idx="42">
                  <c:v>-4.3560000049183145E-3</c:v>
                </c:pt>
                <c:pt idx="44">
                  <c:v>-4.1500000006635673E-3</c:v>
                </c:pt>
                <c:pt idx="45">
                  <c:v>-4.8139999998966232E-3</c:v>
                </c:pt>
                <c:pt idx="46">
                  <c:v>-4.6579999980167486E-3</c:v>
                </c:pt>
                <c:pt idx="47">
                  <c:v>-5.4899999959161505E-3</c:v>
                </c:pt>
                <c:pt idx="48">
                  <c:v>-5.380000002332963E-3</c:v>
                </c:pt>
                <c:pt idx="49">
                  <c:v>-5.2900000009685755E-3</c:v>
                </c:pt>
                <c:pt idx="50">
                  <c:v>-5.1899999962188303E-3</c:v>
                </c:pt>
                <c:pt idx="51">
                  <c:v>-6.6740000038407743E-3</c:v>
                </c:pt>
                <c:pt idx="52">
                  <c:v>-4.9680000010994263E-3</c:v>
                </c:pt>
                <c:pt idx="53">
                  <c:v>-7.122000002709683E-3</c:v>
                </c:pt>
                <c:pt idx="54">
                  <c:v>-7.4559999993653037E-3</c:v>
                </c:pt>
                <c:pt idx="55">
                  <c:v>-7.6139999946462922E-3</c:v>
                </c:pt>
                <c:pt idx="56">
                  <c:v>-5.0780000019585714E-3</c:v>
                </c:pt>
                <c:pt idx="57">
                  <c:v>-8.4679999999934807E-3</c:v>
                </c:pt>
                <c:pt idx="58">
                  <c:v>-7.7759999985573813E-3</c:v>
                </c:pt>
                <c:pt idx="59">
                  <c:v>-8.5299999991548248E-3</c:v>
                </c:pt>
                <c:pt idx="60">
                  <c:v>-7.3300000003655441E-3</c:v>
                </c:pt>
                <c:pt idx="61">
                  <c:v>-8.2139999940409325E-3</c:v>
                </c:pt>
                <c:pt idx="62">
                  <c:v>-7.6220000046305358E-3</c:v>
                </c:pt>
                <c:pt idx="63">
                  <c:v>-7.0220000052358955E-3</c:v>
                </c:pt>
                <c:pt idx="64">
                  <c:v>-8.5879999969620258E-3</c:v>
                </c:pt>
                <c:pt idx="65">
                  <c:v>-8.816000001388602E-3</c:v>
                </c:pt>
                <c:pt idx="66">
                  <c:v>-9.6580000026733615E-3</c:v>
                </c:pt>
                <c:pt idx="67">
                  <c:v>-8.8580000010551885E-3</c:v>
                </c:pt>
                <c:pt idx="68">
                  <c:v>-8.2099999999627471E-3</c:v>
                </c:pt>
                <c:pt idx="69">
                  <c:v>-8.993999996164348E-3</c:v>
                </c:pt>
                <c:pt idx="71">
                  <c:v>-7.5179999985266477E-3</c:v>
                </c:pt>
                <c:pt idx="72">
                  <c:v>-8.7420000054407865E-3</c:v>
                </c:pt>
                <c:pt idx="73">
                  <c:v>-9.1860000029555522E-3</c:v>
                </c:pt>
                <c:pt idx="74">
                  <c:v>-8.6879999944358133E-3</c:v>
                </c:pt>
                <c:pt idx="75">
                  <c:v>-8.878000000549946E-3</c:v>
                </c:pt>
                <c:pt idx="76">
                  <c:v>-1.0293999999703374E-2</c:v>
                </c:pt>
                <c:pt idx="77">
                  <c:v>-1.080799999908777E-2</c:v>
                </c:pt>
                <c:pt idx="78">
                  <c:v>-1.1914000002434477E-2</c:v>
                </c:pt>
                <c:pt idx="79">
                  <c:v>-1.0968000002321787E-2</c:v>
                </c:pt>
                <c:pt idx="80">
                  <c:v>-1.1663999997836072E-2</c:v>
                </c:pt>
                <c:pt idx="81">
                  <c:v>-1.1363999998138752E-2</c:v>
                </c:pt>
                <c:pt idx="82">
                  <c:v>-1.1363999998138752E-2</c:v>
                </c:pt>
                <c:pt idx="83">
                  <c:v>-1.0399999999208376E-2</c:v>
                </c:pt>
                <c:pt idx="84">
                  <c:v>-1.2670000003708992E-2</c:v>
                </c:pt>
                <c:pt idx="85">
                  <c:v>-1.1467999996966682E-2</c:v>
                </c:pt>
                <c:pt idx="86">
                  <c:v>-1.484599999821512E-2</c:v>
                </c:pt>
                <c:pt idx="87">
                  <c:v>-1.2669999996433035E-2</c:v>
                </c:pt>
                <c:pt idx="90">
                  <c:v>-1.5495999999984633E-2</c:v>
                </c:pt>
                <c:pt idx="92">
                  <c:v>-1.7621999999391846E-2</c:v>
                </c:pt>
                <c:pt idx="93">
                  <c:v>-1.7653999995673075E-2</c:v>
                </c:pt>
                <c:pt idx="94">
                  <c:v>-1.8453999997291248E-2</c:v>
                </c:pt>
                <c:pt idx="95">
                  <c:v>-2.0975999999791384E-2</c:v>
                </c:pt>
                <c:pt idx="96">
                  <c:v>-2.3357999998552259E-2</c:v>
                </c:pt>
                <c:pt idx="97">
                  <c:v>-2.7973999996902421E-2</c:v>
                </c:pt>
                <c:pt idx="98">
                  <c:v>-2.7274000000033993E-2</c:v>
                </c:pt>
                <c:pt idx="99">
                  <c:v>-2.6374000000942033E-2</c:v>
                </c:pt>
                <c:pt idx="100">
                  <c:v>-3.0022000006283633E-2</c:v>
                </c:pt>
                <c:pt idx="101">
                  <c:v>-2.8422000003047287E-2</c:v>
                </c:pt>
                <c:pt idx="102">
                  <c:v>-2.7968000002147164E-2</c:v>
                </c:pt>
                <c:pt idx="103">
                  <c:v>-2.8144000003521796E-2</c:v>
                </c:pt>
                <c:pt idx="104">
                  <c:v>-2.6144000003114343E-2</c:v>
                </c:pt>
                <c:pt idx="105">
                  <c:v>-2.7864000003319234E-2</c:v>
                </c:pt>
                <c:pt idx="106">
                  <c:v>-2.8140000002167653E-2</c:v>
                </c:pt>
                <c:pt idx="107">
                  <c:v>-2.76400000002468E-2</c:v>
                </c:pt>
                <c:pt idx="108">
                  <c:v>-2.7540000002773013E-2</c:v>
                </c:pt>
                <c:pt idx="109">
                  <c:v>-3.0643999882158823E-2</c:v>
                </c:pt>
                <c:pt idx="110">
                  <c:v>-2.8644000019994564E-2</c:v>
                </c:pt>
                <c:pt idx="111">
                  <c:v>-2.7643999856081791E-2</c:v>
                </c:pt>
                <c:pt idx="112">
                  <c:v>-3.0297999852336943E-2</c:v>
                </c:pt>
                <c:pt idx="113">
                  <c:v>-3.0044000006455462E-2</c:v>
                </c:pt>
                <c:pt idx="114">
                  <c:v>-3.7548000102106016E-2</c:v>
                </c:pt>
                <c:pt idx="115">
                  <c:v>-3.2412000000476837E-2</c:v>
                </c:pt>
                <c:pt idx="116">
                  <c:v>-3.2965999969746917E-2</c:v>
                </c:pt>
                <c:pt idx="117">
                  <c:v>-3.2082000092486851E-2</c:v>
                </c:pt>
                <c:pt idx="118">
                  <c:v>-3.4535999824583996E-2</c:v>
                </c:pt>
                <c:pt idx="119">
                  <c:v>-3.2025999804318417E-2</c:v>
                </c:pt>
                <c:pt idx="120">
                  <c:v>-3.3636000000115018E-2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CA-4B7A-B3A3-8B10370170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CA-4B7A-B3A3-8B10370170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CA-4B7A-B3A3-8B10370170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CA-4B7A-B3A3-8B10370170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0">
                  <c:v>4.3529957918764635E-2</c:v>
                </c:pt>
                <c:pt idx="1">
                  <c:v>3.3730076390341666E-2</c:v>
                </c:pt>
                <c:pt idx="2">
                  <c:v>2.7169198526494628E-2</c:v>
                </c:pt>
                <c:pt idx="3">
                  <c:v>2.713569767204338E-2</c:v>
                </c:pt>
                <c:pt idx="4">
                  <c:v>2.7128644860579962E-2</c:v>
                </c:pt>
                <c:pt idx="5">
                  <c:v>2.7095144006128714E-2</c:v>
                </c:pt>
                <c:pt idx="6">
                  <c:v>2.6009011040761938E-2</c:v>
                </c:pt>
                <c:pt idx="7">
                  <c:v>2.5994905417835095E-2</c:v>
                </c:pt>
                <c:pt idx="8">
                  <c:v>2.5968457374847268E-2</c:v>
                </c:pt>
                <c:pt idx="9">
                  <c:v>2.5954351751920426E-2</c:v>
                </c:pt>
                <c:pt idx="10">
                  <c:v>2.5927903708932599E-2</c:v>
                </c:pt>
                <c:pt idx="11">
                  <c:v>2.5887350043017929E-2</c:v>
                </c:pt>
                <c:pt idx="12">
                  <c:v>2.5880297231554508E-2</c:v>
                </c:pt>
                <c:pt idx="13">
                  <c:v>2.1636267933441145E-2</c:v>
                </c:pt>
                <c:pt idx="14">
                  <c:v>2.16027670789899E-2</c:v>
                </c:pt>
                <c:pt idx="15">
                  <c:v>2.1352392272038466E-2</c:v>
                </c:pt>
                <c:pt idx="16">
                  <c:v>2.1075569422099205E-2</c:v>
                </c:pt>
                <c:pt idx="17">
                  <c:v>1.8993226837524267E-2</c:v>
                </c:pt>
                <c:pt idx="18">
                  <c:v>1.8959725983073019E-2</c:v>
                </c:pt>
                <c:pt idx="19">
                  <c:v>6.6790180223918489E-3</c:v>
                </c:pt>
                <c:pt idx="20">
                  <c:v>4.1787963586092363E-3</c:v>
                </c:pt>
                <c:pt idx="21">
                  <c:v>1.7261811722047125E-3</c:v>
                </c:pt>
                <c:pt idx="22">
                  <c:v>1.7261811722047125E-3</c:v>
                </c:pt>
                <c:pt idx="23">
                  <c:v>1.6997331292168852E-3</c:v>
                </c:pt>
                <c:pt idx="24">
                  <c:v>1.6997331292168852E-3</c:v>
                </c:pt>
                <c:pt idx="25">
                  <c:v>1.6644690718997819E-3</c:v>
                </c:pt>
                <c:pt idx="26">
                  <c:v>-5.5540333621186076E-4</c:v>
                </c:pt>
                <c:pt idx="27">
                  <c:v>-5.5540333621186076E-4</c:v>
                </c:pt>
                <c:pt idx="28">
                  <c:v>-5.5540333621186076E-4</c:v>
                </c:pt>
                <c:pt idx="29">
                  <c:v>-5.6245614767528132E-4</c:v>
                </c:pt>
                <c:pt idx="30">
                  <c:v>-5.6245614767528132E-4</c:v>
                </c:pt>
                <c:pt idx="31">
                  <c:v>-5.6245614767528132E-4</c:v>
                </c:pt>
                <c:pt idx="32">
                  <c:v>-6.0300981358995002E-4</c:v>
                </c:pt>
                <c:pt idx="33">
                  <c:v>-7.105651884071148E-4</c:v>
                </c:pt>
                <c:pt idx="34">
                  <c:v>-7.5464526005349346E-4</c:v>
                </c:pt>
                <c:pt idx="35">
                  <c:v>-7.5993486865105894E-4</c:v>
                </c:pt>
                <c:pt idx="36">
                  <c:v>-8.49858214809672E-4</c:v>
                </c:pt>
                <c:pt idx="37">
                  <c:v>-9.6799280682196773E-4</c:v>
                </c:pt>
                <c:pt idx="38">
                  <c:v>-1.1637083249318898E-3</c:v>
                </c:pt>
                <c:pt idx="39">
                  <c:v>-1.3594238430418124E-3</c:v>
                </c:pt>
                <c:pt idx="40">
                  <c:v>-1.3858718860296397E-3</c:v>
                </c:pt>
                <c:pt idx="41">
                  <c:v>-1.3858718860296397E-3</c:v>
                </c:pt>
                <c:pt idx="42">
                  <c:v>-1.4599264063955564E-3</c:v>
                </c:pt>
                <c:pt idx="43">
                  <c:v>-1.5815874041395623E-3</c:v>
                </c:pt>
                <c:pt idx="44">
                  <c:v>-2.8070133959088965E-3</c:v>
                </c:pt>
                <c:pt idx="45">
                  <c:v>-2.928674393652902E-3</c:v>
                </c:pt>
                <c:pt idx="46">
                  <c:v>-2.9621752481041501E-3</c:v>
                </c:pt>
                <c:pt idx="47">
                  <c:v>-3.0362297684700668E-3</c:v>
                </c:pt>
                <c:pt idx="48">
                  <c:v>-3.0362297684700668E-3</c:v>
                </c:pt>
                <c:pt idx="49">
                  <c:v>-3.0362297684700668E-3</c:v>
                </c:pt>
                <c:pt idx="50">
                  <c:v>-3.0362297684700668E-3</c:v>
                </c:pt>
                <c:pt idx="51">
                  <c:v>-3.0432825799334871E-3</c:v>
                </c:pt>
                <c:pt idx="52">
                  <c:v>-3.4823200935314219E-3</c:v>
                </c:pt>
                <c:pt idx="53">
                  <c:v>-5.4024480144476876E-3</c:v>
                </c:pt>
                <c:pt idx="54">
                  <c:v>-5.6122691554844513E-3</c:v>
                </c:pt>
                <c:pt idx="55">
                  <c:v>-5.6528228213991198E-3</c:v>
                </c:pt>
                <c:pt idx="56">
                  <c:v>-5.7039557045089192E-3</c:v>
                </c:pt>
                <c:pt idx="57">
                  <c:v>-5.730403747496747E-3</c:v>
                </c:pt>
                <c:pt idx="58">
                  <c:v>-5.7533253847528642E-3</c:v>
                </c:pt>
                <c:pt idx="59">
                  <c:v>-5.8749863824968697E-3</c:v>
                </c:pt>
                <c:pt idx="60">
                  <c:v>-5.8749863824968697E-3</c:v>
                </c:pt>
                <c:pt idx="61">
                  <c:v>-6.023095423228703E-3</c:v>
                </c:pt>
                <c:pt idx="62">
                  <c:v>-6.0636490891433715E-3</c:v>
                </c:pt>
                <c:pt idx="63">
                  <c:v>-6.0636490891433715E-3</c:v>
                </c:pt>
                <c:pt idx="64">
                  <c:v>-7.8021671148765567E-3</c:v>
                </c:pt>
                <c:pt idx="65">
                  <c:v>-7.8427207807912243E-3</c:v>
                </c:pt>
                <c:pt idx="66">
                  <c:v>-8.1371756593890364E-3</c:v>
                </c:pt>
                <c:pt idx="67">
                  <c:v>-8.1371756593890364E-3</c:v>
                </c:pt>
                <c:pt idx="68">
                  <c:v>-8.1671501081085739E-3</c:v>
                </c:pt>
                <c:pt idx="69">
                  <c:v>-8.3417071918282341E-3</c:v>
                </c:pt>
                <c:pt idx="70">
                  <c:v>-8.3487600032916554E-3</c:v>
                </c:pt>
                <c:pt idx="71">
                  <c:v>-8.5515283328649987E-3</c:v>
                </c:pt>
                <c:pt idx="72">
                  <c:v>-8.5850291873162468E-3</c:v>
                </c:pt>
                <c:pt idx="73">
                  <c:v>-8.7331382280480801E-3</c:v>
                </c:pt>
                <c:pt idx="74">
                  <c:v>-8.7807447054261689E-3</c:v>
                </c:pt>
                <c:pt idx="75">
                  <c:v>-8.895352891706754E-3</c:v>
                </c:pt>
                <c:pt idx="76">
                  <c:v>-1.0201886215305425E-2</c:v>
                </c:pt>
                <c:pt idx="77">
                  <c:v>-1.0235387069756673E-2</c:v>
                </c:pt>
                <c:pt idx="78">
                  <c:v>-1.0519262731159353E-2</c:v>
                </c:pt>
                <c:pt idx="79">
                  <c:v>-1.0614475685915533E-2</c:v>
                </c:pt>
                <c:pt idx="80">
                  <c:v>-1.0625054903110663E-2</c:v>
                </c:pt>
                <c:pt idx="81">
                  <c:v>-1.0625054903110663E-2</c:v>
                </c:pt>
                <c:pt idx="82">
                  <c:v>-1.0625054903110663E-2</c:v>
                </c:pt>
                <c:pt idx="83">
                  <c:v>-1.082958643554986E-2</c:v>
                </c:pt>
                <c:pt idx="84">
                  <c:v>-1.1032354765123204E-2</c:v>
                </c:pt>
                <c:pt idx="85">
                  <c:v>-1.2756767167929547E-2</c:v>
                </c:pt>
                <c:pt idx="86">
                  <c:v>-1.300008916341756E-2</c:v>
                </c:pt>
                <c:pt idx="87">
                  <c:v>-1.3024774003539531E-2</c:v>
                </c:pt>
                <c:pt idx="88">
                  <c:v>-1.3479680342930163E-2</c:v>
                </c:pt>
                <c:pt idx="89">
                  <c:v>-1.5373360220858601E-2</c:v>
                </c:pt>
                <c:pt idx="90">
                  <c:v>-1.554791730457826E-2</c:v>
                </c:pt>
                <c:pt idx="91">
                  <c:v>-1.5572602144700232E-2</c:v>
                </c:pt>
                <c:pt idx="92">
                  <c:v>-1.7806580175738718E-2</c:v>
                </c:pt>
                <c:pt idx="93">
                  <c:v>-1.7880634696104635E-2</c:v>
                </c:pt>
                <c:pt idx="94">
                  <c:v>-1.7968794839397392E-2</c:v>
                </c:pt>
                <c:pt idx="95">
                  <c:v>-2.0361461128362839E-2</c:v>
                </c:pt>
                <c:pt idx="96">
                  <c:v>-2.5592884031355092E-2</c:v>
                </c:pt>
                <c:pt idx="97">
                  <c:v>-2.7437194229039584E-2</c:v>
                </c:pt>
                <c:pt idx="98">
                  <c:v>-2.7437194229039584E-2</c:v>
                </c:pt>
                <c:pt idx="99">
                  <c:v>-2.7437194229039584E-2</c:v>
                </c:pt>
                <c:pt idx="100">
                  <c:v>-2.750419593794208E-2</c:v>
                </c:pt>
                <c:pt idx="101">
                  <c:v>-2.750419593794208E-2</c:v>
                </c:pt>
                <c:pt idx="102">
                  <c:v>-2.7682279427393451E-2</c:v>
                </c:pt>
                <c:pt idx="103">
                  <c:v>-2.7781018787881341E-2</c:v>
                </c:pt>
                <c:pt idx="104">
                  <c:v>-2.7781018787881341E-2</c:v>
                </c:pt>
                <c:pt idx="105">
                  <c:v>-2.7904442988491204E-2</c:v>
                </c:pt>
                <c:pt idx="106">
                  <c:v>-2.800318234897909E-2</c:v>
                </c:pt>
                <c:pt idx="107">
                  <c:v>-2.800318234897909E-2</c:v>
                </c:pt>
                <c:pt idx="108">
                  <c:v>-2.800318234897909E-2</c:v>
                </c:pt>
                <c:pt idx="109">
                  <c:v>-2.9985022370200287E-2</c:v>
                </c:pt>
                <c:pt idx="110">
                  <c:v>-2.9985022370200287E-2</c:v>
                </c:pt>
                <c:pt idx="111">
                  <c:v>-2.9985022370200287E-2</c:v>
                </c:pt>
                <c:pt idx="112">
                  <c:v>-3.0335899740505462E-2</c:v>
                </c:pt>
                <c:pt idx="113">
                  <c:v>-3.0513983229956833E-2</c:v>
                </c:pt>
                <c:pt idx="114">
                  <c:v>-3.2319502964592517E-2</c:v>
                </c:pt>
                <c:pt idx="115">
                  <c:v>-3.2643932291909865E-2</c:v>
                </c:pt>
                <c:pt idx="116">
                  <c:v>-3.2465848802458494E-2</c:v>
                </c:pt>
                <c:pt idx="117">
                  <c:v>-3.2546956134287833E-2</c:v>
                </c:pt>
                <c:pt idx="118">
                  <c:v>-3.2809673361300251E-2</c:v>
                </c:pt>
                <c:pt idx="119">
                  <c:v>-3.2924281547580835E-2</c:v>
                </c:pt>
                <c:pt idx="120">
                  <c:v>-3.5630797946668499E-2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CA-4B7A-B3A3-8B103701701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Active!$F$21:$F$275</c:f>
              <c:numCache>
                <c:formatCode>General</c:formatCode>
                <c:ptCount val="25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Active!$U$21:$U$275</c:f>
              <c:numCache>
                <c:formatCode>General</c:formatCode>
                <c:ptCount val="255"/>
                <c:pt idx="43" formatCode="0.00000">
                  <c:v>7.4570000004314352E-2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CA-4B7A-B3A3-8B103701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2744"/>
        <c:axId val="1"/>
      </c:scatterChart>
      <c:valAx>
        <c:axId val="86706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4559958460477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2547425474254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28754738990958"/>
          <c:y val="0.92000129214617399"/>
          <c:w val="0.651762371167018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MR Del - O-C Diagr.</a:t>
            </a:r>
          </a:p>
        </c:rich>
      </c:tx>
      <c:layout>
        <c:manualLayout>
          <c:xMode val="edge"/>
          <c:yMode val="edge"/>
          <c:x val="0.3991883761485159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3945889944374"/>
          <c:y val="0.14723926380368099"/>
          <c:w val="0.8362657758225958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</c:numCache>
              </c:numRef>
            </c:plus>
            <c:minus>
              <c:numRef>
                <c:f>Active!$D$21:$D$31</c:f>
                <c:numCache>
                  <c:formatCode>General</c:formatCode>
                  <c:ptCount val="11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2.4480000007315539E-2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4A-4840-939E-7E8F8F0318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  <c:pt idx="55">
                    <c:v>9.0000000000000006E-5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1.3999999999999999E-4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1E-4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4.8000000000000001E-4</c:v>
                  </c:pt>
                  <c:pt idx="65">
                    <c:v>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2.7999999999999998E-4</c:v>
                  </c:pt>
                  <c:pt idx="72">
                    <c:v>4.8000000000000001E-4</c:v>
                  </c:pt>
                  <c:pt idx="73">
                    <c:v>3.5E-4</c:v>
                  </c:pt>
                  <c:pt idx="74">
                    <c:v>1.7000000000000001E-4</c:v>
                  </c:pt>
                  <c:pt idx="75">
                    <c:v>1.8000000000000001E-4</c:v>
                  </c:pt>
                  <c:pt idx="76">
                    <c:v>3.8000000000000002E-4</c:v>
                  </c:pt>
                  <c:pt idx="77">
                    <c:v>4.6000000000000001E-4</c:v>
                  </c:pt>
                  <c:pt idx="78">
                    <c:v>4.0999999999999999E-4</c:v>
                  </c:pt>
                  <c:pt idx="79">
                    <c:v>1.7000000000000001E-4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6.4000000000000005E-4</c:v>
                  </c:pt>
                  <c:pt idx="84">
                    <c:v>8.1999999999999998E-4</c:v>
                  </c:pt>
                  <c:pt idx="85">
                    <c:v>1.09E-3</c:v>
                  </c:pt>
                  <c:pt idx="86">
                    <c:v>1.6000000000000001E-4</c:v>
                  </c:pt>
                  <c:pt idx="87">
                    <c:v>0</c:v>
                  </c:pt>
                  <c:pt idx="88">
                    <c:v>1.8E-3</c:v>
                  </c:pt>
                  <c:pt idx="89">
                    <c:v>5.0000000000000001E-4</c:v>
                  </c:pt>
                  <c:pt idx="90">
                    <c:v>1.6000000000000001E-3</c:v>
                  </c:pt>
                  <c:pt idx="92">
                    <c:v>1.6999999999999999E-3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1.4E-3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1.1000000000000001E-3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5.0000000000000001E-4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20">
                    <c:v>2.9999999999999997E-4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  <c:pt idx="54">
                    <c:v>1.7000000000000001E-4</c:v>
                  </c:pt>
                  <c:pt idx="55">
                    <c:v>9.0000000000000006E-5</c:v>
                  </c:pt>
                  <c:pt idx="56">
                    <c:v>0</c:v>
                  </c:pt>
                  <c:pt idx="57">
                    <c:v>0</c:v>
                  </c:pt>
                  <c:pt idx="58">
                    <c:v>1.3999999999999999E-4</c:v>
                  </c:pt>
                  <c:pt idx="59">
                    <c:v>2.9999999999999997E-4</c:v>
                  </c:pt>
                  <c:pt idx="60">
                    <c:v>5.0000000000000001E-4</c:v>
                  </c:pt>
                  <c:pt idx="61">
                    <c:v>1E-4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4.8000000000000001E-4</c:v>
                  </c:pt>
                  <c:pt idx="65">
                    <c:v>1E-4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2.7999999999999998E-4</c:v>
                  </c:pt>
                  <c:pt idx="72">
                    <c:v>4.8000000000000001E-4</c:v>
                  </c:pt>
                  <c:pt idx="73">
                    <c:v>3.5E-4</c:v>
                  </c:pt>
                  <c:pt idx="74">
                    <c:v>1.7000000000000001E-4</c:v>
                  </c:pt>
                  <c:pt idx="75">
                    <c:v>1.8000000000000001E-4</c:v>
                  </c:pt>
                  <c:pt idx="76">
                    <c:v>3.8000000000000002E-4</c:v>
                  </c:pt>
                  <c:pt idx="77">
                    <c:v>4.6000000000000001E-4</c:v>
                  </c:pt>
                  <c:pt idx="78">
                    <c:v>4.0999999999999999E-4</c:v>
                  </c:pt>
                  <c:pt idx="79">
                    <c:v>1.7000000000000001E-4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6.4000000000000005E-4</c:v>
                  </c:pt>
                  <c:pt idx="84">
                    <c:v>8.1999999999999998E-4</c:v>
                  </c:pt>
                  <c:pt idx="85">
                    <c:v>1.09E-3</c:v>
                  </c:pt>
                  <c:pt idx="86">
                    <c:v>1.6000000000000001E-4</c:v>
                  </c:pt>
                  <c:pt idx="87">
                    <c:v>0</c:v>
                  </c:pt>
                  <c:pt idx="88">
                    <c:v>1.8E-3</c:v>
                  </c:pt>
                  <c:pt idx="89">
                    <c:v>5.0000000000000001E-4</c:v>
                  </c:pt>
                  <c:pt idx="90">
                    <c:v>1.6000000000000001E-3</c:v>
                  </c:pt>
                  <c:pt idx="92">
                    <c:v>1.6999999999999999E-3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1.4E-3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1.1000000000000001E-3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5.0000000000000001E-4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">
                  <c:v>-9.3699999924865551E-3</c:v>
                </c:pt>
                <c:pt idx="2">
                  <c:v>1.2646000002860092E-2</c:v>
                </c:pt>
                <c:pt idx="3">
                  <c:v>1.1372000000847038E-2</c:v>
                </c:pt>
                <c:pt idx="91">
                  <c:v>-1.5606666704115923E-2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4A-4840-939E-7E8F8F0318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4">
                  <c:v>1.1588000001211185E-2</c:v>
                </c:pt>
                <c:pt idx="5">
                  <c:v>1.1603999999351799E-2</c:v>
                </c:pt>
                <c:pt idx="6">
                  <c:v>1.0637999999744352E-2</c:v>
                </c:pt>
                <c:pt idx="7">
                  <c:v>1.0370000003604218E-2</c:v>
                </c:pt>
                <c:pt idx="8">
                  <c:v>1.0470000001078006E-2</c:v>
                </c:pt>
                <c:pt idx="9">
                  <c:v>1.038200000039069E-2</c:v>
                </c:pt>
                <c:pt idx="10">
                  <c:v>1.0132000003068242E-2</c:v>
                </c:pt>
                <c:pt idx="11">
                  <c:v>1.0693999996874481E-2</c:v>
                </c:pt>
                <c:pt idx="12">
                  <c:v>1.0060000000521541E-2</c:v>
                </c:pt>
                <c:pt idx="13">
                  <c:v>6.7980000021634623E-3</c:v>
                </c:pt>
                <c:pt idx="14">
                  <c:v>8.024000002478715E-3</c:v>
                </c:pt>
                <c:pt idx="15">
                  <c:v>7.091999999829568E-3</c:v>
                </c:pt>
                <c:pt idx="16">
                  <c:v>6.5699999977368861E-3</c:v>
                </c:pt>
                <c:pt idx="17">
                  <c:v>4.6440000005532056E-3</c:v>
                </c:pt>
                <c:pt idx="18">
                  <c:v>5.7699999961187132E-3</c:v>
                </c:pt>
                <c:pt idx="70">
                  <c:v>-7.9780000014579855E-3</c:v>
                </c:pt>
                <c:pt idx="88">
                  <c:v>-1.3537999999243766E-2</c:v>
                </c:pt>
                <c:pt idx="89">
                  <c:v>-1.5242000001308043E-2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4A-4840-939E-7E8F8F0318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9">
                  <c:v>8.0000005254987627E-5</c:v>
                </c:pt>
                <c:pt idx="20">
                  <c:v>-7.479999985662289E-4</c:v>
                </c:pt>
                <c:pt idx="21">
                  <c:v>-9.3399999605026096E-4</c:v>
                </c:pt>
                <c:pt idx="22">
                  <c:v>-7.3400000110268593E-4</c:v>
                </c:pt>
                <c:pt idx="23">
                  <c:v>-1.8239999990328215E-3</c:v>
                </c:pt>
                <c:pt idx="24">
                  <c:v>-1.8239999990328215E-3</c:v>
                </c:pt>
                <c:pt idx="25">
                  <c:v>-2.1440000055008568E-3</c:v>
                </c:pt>
                <c:pt idx="26">
                  <c:v>-3.9379999943776056E-3</c:v>
                </c:pt>
                <c:pt idx="27">
                  <c:v>-1.737999999022577E-3</c:v>
                </c:pt>
                <c:pt idx="28">
                  <c:v>-1.6379999942728318E-3</c:v>
                </c:pt>
                <c:pt idx="29">
                  <c:v>-3.9820000019972213E-3</c:v>
                </c:pt>
                <c:pt idx="30">
                  <c:v>-3.1820000003790483E-3</c:v>
                </c:pt>
                <c:pt idx="31">
                  <c:v>-1.781999999366235E-3</c:v>
                </c:pt>
                <c:pt idx="32">
                  <c:v>-4.1899999996530823E-3</c:v>
                </c:pt>
                <c:pt idx="33">
                  <c:v>-2.3860000001150183E-3</c:v>
                </c:pt>
                <c:pt idx="34">
                  <c:v>-4.0060000028461218E-3</c:v>
                </c:pt>
                <c:pt idx="35">
                  <c:v>-2.0940000031259842E-3</c:v>
                </c:pt>
                <c:pt idx="36">
                  <c:v>-1.9400000019231811E-3</c:v>
                </c:pt>
                <c:pt idx="37">
                  <c:v>-3.8219999987632036E-3</c:v>
                </c:pt>
                <c:pt idx="38">
                  <c:v>-4.7479999993811361E-3</c:v>
                </c:pt>
                <c:pt idx="39">
                  <c:v>-4.5839999947929755E-3</c:v>
                </c:pt>
                <c:pt idx="40">
                  <c:v>-4.0540000045439228E-3</c:v>
                </c:pt>
                <c:pt idx="41">
                  <c:v>-4.0540000045439228E-3</c:v>
                </c:pt>
                <c:pt idx="42">
                  <c:v>-4.3560000049183145E-3</c:v>
                </c:pt>
                <c:pt idx="44">
                  <c:v>-4.1500000006635673E-3</c:v>
                </c:pt>
                <c:pt idx="45">
                  <c:v>-4.8139999998966232E-3</c:v>
                </c:pt>
                <c:pt idx="46">
                  <c:v>-4.6579999980167486E-3</c:v>
                </c:pt>
                <c:pt idx="47">
                  <c:v>-5.4899999959161505E-3</c:v>
                </c:pt>
                <c:pt idx="48">
                  <c:v>-5.380000002332963E-3</c:v>
                </c:pt>
                <c:pt idx="49">
                  <c:v>-5.2900000009685755E-3</c:v>
                </c:pt>
                <c:pt idx="50">
                  <c:v>-5.1899999962188303E-3</c:v>
                </c:pt>
                <c:pt idx="51">
                  <c:v>-6.6740000038407743E-3</c:v>
                </c:pt>
                <c:pt idx="52">
                  <c:v>-4.9680000010994263E-3</c:v>
                </c:pt>
                <c:pt idx="53">
                  <c:v>-7.122000002709683E-3</c:v>
                </c:pt>
                <c:pt idx="54">
                  <c:v>-7.4559999993653037E-3</c:v>
                </c:pt>
                <c:pt idx="55">
                  <c:v>-7.6139999946462922E-3</c:v>
                </c:pt>
                <c:pt idx="56">
                  <c:v>-5.0780000019585714E-3</c:v>
                </c:pt>
                <c:pt idx="57">
                  <c:v>-8.4679999999934807E-3</c:v>
                </c:pt>
                <c:pt idx="58">
                  <c:v>-7.7759999985573813E-3</c:v>
                </c:pt>
                <c:pt idx="59">
                  <c:v>-8.5299999991548248E-3</c:v>
                </c:pt>
                <c:pt idx="60">
                  <c:v>-7.3300000003655441E-3</c:v>
                </c:pt>
                <c:pt idx="61">
                  <c:v>-8.2139999940409325E-3</c:v>
                </c:pt>
                <c:pt idx="62">
                  <c:v>-7.6220000046305358E-3</c:v>
                </c:pt>
                <c:pt idx="63">
                  <c:v>-7.0220000052358955E-3</c:v>
                </c:pt>
                <c:pt idx="64">
                  <c:v>-8.5879999969620258E-3</c:v>
                </c:pt>
                <c:pt idx="65">
                  <c:v>-8.816000001388602E-3</c:v>
                </c:pt>
                <c:pt idx="66">
                  <c:v>-9.6580000026733615E-3</c:v>
                </c:pt>
                <c:pt idx="67">
                  <c:v>-8.8580000010551885E-3</c:v>
                </c:pt>
                <c:pt idx="68">
                  <c:v>-8.2099999999627471E-3</c:v>
                </c:pt>
                <c:pt idx="69">
                  <c:v>-8.993999996164348E-3</c:v>
                </c:pt>
                <c:pt idx="71">
                  <c:v>-7.5179999985266477E-3</c:v>
                </c:pt>
                <c:pt idx="72">
                  <c:v>-8.7420000054407865E-3</c:v>
                </c:pt>
                <c:pt idx="73">
                  <c:v>-9.1860000029555522E-3</c:v>
                </c:pt>
                <c:pt idx="74">
                  <c:v>-8.6879999944358133E-3</c:v>
                </c:pt>
                <c:pt idx="75">
                  <c:v>-8.878000000549946E-3</c:v>
                </c:pt>
                <c:pt idx="76">
                  <c:v>-1.0293999999703374E-2</c:v>
                </c:pt>
                <c:pt idx="77">
                  <c:v>-1.080799999908777E-2</c:v>
                </c:pt>
                <c:pt idx="78">
                  <c:v>-1.1914000002434477E-2</c:v>
                </c:pt>
                <c:pt idx="79">
                  <c:v>-1.0968000002321787E-2</c:v>
                </c:pt>
                <c:pt idx="80">
                  <c:v>-1.1663999997836072E-2</c:v>
                </c:pt>
                <c:pt idx="81">
                  <c:v>-1.1363999998138752E-2</c:v>
                </c:pt>
                <c:pt idx="82">
                  <c:v>-1.1363999998138752E-2</c:v>
                </c:pt>
                <c:pt idx="83">
                  <c:v>-1.0399999999208376E-2</c:v>
                </c:pt>
                <c:pt idx="84">
                  <c:v>-1.2670000003708992E-2</c:v>
                </c:pt>
                <c:pt idx="85">
                  <c:v>-1.1467999996966682E-2</c:v>
                </c:pt>
                <c:pt idx="86">
                  <c:v>-1.484599999821512E-2</c:v>
                </c:pt>
                <c:pt idx="87">
                  <c:v>-1.2669999996433035E-2</c:v>
                </c:pt>
                <c:pt idx="90">
                  <c:v>-1.5495999999984633E-2</c:v>
                </c:pt>
                <c:pt idx="92">
                  <c:v>-1.7621999999391846E-2</c:v>
                </c:pt>
                <c:pt idx="93">
                  <c:v>-1.7653999995673075E-2</c:v>
                </c:pt>
                <c:pt idx="94">
                  <c:v>-1.8453999997291248E-2</c:v>
                </c:pt>
                <c:pt idx="95">
                  <c:v>-2.0975999999791384E-2</c:v>
                </c:pt>
                <c:pt idx="96">
                  <c:v>-2.3357999998552259E-2</c:v>
                </c:pt>
                <c:pt idx="97">
                  <c:v>-2.7973999996902421E-2</c:v>
                </c:pt>
                <c:pt idx="98">
                  <c:v>-2.7274000000033993E-2</c:v>
                </c:pt>
                <c:pt idx="99">
                  <c:v>-2.6374000000942033E-2</c:v>
                </c:pt>
                <c:pt idx="100">
                  <c:v>-3.0022000006283633E-2</c:v>
                </c:pt>
                <c:pt idx="101">
                  <c:v>-2.8422000003047287E-2</c:v>
                </c:pt>
                <c:pt idx="102">
                  <c:v>-2.7968000002147164E-2</c:v>
                </c:pt>
                <c:pt idx="103">
                  <c:v>-2.8144000003521796E-2</c:v>
                </c:pt>
                <c:pt idx="104">
                  <c:v>-2.6144000003114343E-2</c:v>
                </c:pt>
                <c:pt idx="105">
                  <c:v>-2.7864000003319234E-2</c:v>
                </c:pt>
                <c:pt idx="106">
                  <c:v>-2.8140000002167653E-2</c:v>
                </c:pt>
                <c:pt idx="107">
                  <c:v>-2.76400000002468E-2</c:v>
                </c:pt>
                <c:pt idx="108">
                  <c:v>-2.7540000002773013E-2</c:v>
                </c:pt>
                <c:pt idx="109">
                  <c:v>-3.0643999882158823E-2</c:v>
                </c:pt>
                <c:pt idx="110">
                  <c:v>-2.8644000019994564E-2</c:v>
                </c:pt>
                <c:pt idx="111">
                  <c:v>-2.7643999856081791E-2</c:v>
                </c:pt>
                <c:pt idx="112">
                  <c:v>-3.0297999852336943E-2</c:v>
                </c:pt>
                <c:pt idx="113">
                  <c:v>-3.0044000006455462E-2</c:v>
                </c:pt>
                <c:pt idx="114">
                  <c:v>-3.7548000102106016E-2</c:v>
                </c:pt>
                <c:pt idx="115">
                  <c:v>-3.2412000000476837E-2</c:v>
                </c:pt>
                <c:pt idx="116">
                  <c:v>-3.2965999969746917E-2</c:v>
                </c:pt>
                <c:pt idx="117">
                  <c:v>-3.2082000092486851E-2</c:v>
                </c:pt>
                <c:pt idx="118">
                  <c:v>-3.4535999824583996E-2</c:v>
                </c:pt>
                <c:pt idx="119">
                  <c:v>-3.2025999804318417E-2</c:v>
                </c:pt>
                <c:pt idx="120">
                  <c:v>-3.3636000000115018E-2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4A-4840-939E-7E8F8F0318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4A-4840-939E-7E8F8F0318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4A-4840-939E-7E8F8F0318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plus>
            <c:minus>
              <c:numRef>
                <c:f>Active!$D$21:$D$74</c:f>
                <c:numCache>
                  <c:formatCode>General</c:formatCode>
                  <c:ptCount val="54"/>
                  <c:pt idx="0">
                    <c:v>1E-3</c:v>
                  </c:pt>
                  <c:pt idx="1">
                    <c:v>1E-3</c:v>
                  </c:pt>
                  <c:pt idx="2">
                    <c:v>4.0000000000000001E-3</c:v>
                  </c:pt>
                  <c:pt idx="3">
                    <c:v>1E-3</c:v>
                  </c:pt>
                  <c:pt idx="4">
                    <c:v>0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1.6000000000000001E-3</c:v>
                  </c:pt>
                  <c:pt idx="14">
                    <c:v>8.0000000000000004E-4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8.9999999999999998E-4</c:v>
                  </c:pt>
                  <c:pt idx="18">
                    <c:v>8.0000000000000004E-4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5.0000000000000001E-4</c:v>
                  </c:pt>
                  <c:pt idx="29">
                    <c:v>1.1000000000000001E-3</c:v>
                  </c:pt>
                  <c:pt idx="30">
                    <c:v>1.1999999999999999E-3</c:v>
                  </c:pt>
                  <c:pt idx="31">
                    <c:v>5.9999999999999995E-4</c:v>
                  </c:pt>
                  <c:pt idx="32">
                    <c:v>2.0000000000000001E-4</c:v>
                  </c:pt>
                  <c:pt idx="33">
                    <c:v>8.7000000000000001E-4</c:v>
                  </c:pt>
                  <c:pt idx="34">
                    <c:v>6.9999999999999994E-5</c:v>
                  </c:pt>
                  <c:pt idx="35">
                    <c:v>6.0000000000000002E-5</c:v>
                  </c:pt>
                  <c:pt idx="36">
                    <c:v>0</c:v>
                  </c:pt>
                  <c:pt idx="37">
                    <c:v>2.5000000000000001E-4</c:v>
                  </c:pt>
                  <c:pt idx="38">
                    <c:v>2.5000000000000001E-4</c:v>
                  </c:pt>
                  <c:pt idx="39">
                    <c:v>1.3999999999999999E-4</c:v>
                  </c:pt>
                  <c:pt idx="40">
                    <c:v>5.9999999999999995E-4</c:v>
                  </c:pt>
                  <c:pt idx="41">
                    <c:v>5.0000000000000001E-4</c:v>
                  </c:pt>
                  <c:pt idx="42">
                    <c:v>7.7999999999999999E-4</c:v>
                  </c:pt>
                  <c:pt idx="43">
                    <c:v>0</c:v>
                  </c:pt>
                  <c:pt idx="44">
                    <c:v>3.2000000000000003E-4</c:v>
                  </c:pt>
                  <c:pt idx="45">
                    <c:v>2.1000000000000001E-4</c:v>
                  </c:pt>
                  <c:pt idx="46">
                    <c:v>1.9000000000000001E-4</c:v>
                  </c:pt>
                  <c:pt idx="47">
                    <c:v>2.9999999999999997E-4</c:v>
                  </c:pt>
                  <c:pt idx="48">
                    <c:v>4.0000000000000002E-4</c:v>
                  </c:pt>
                  <c:pt idx="49">
                    <c:v>2.9999999999999997E-4</c:v>
                  </c:pt>
                  <c:pt idx="50">
                    <c:v>2.0000000000000001E-4</c:v>
                  </c:pt>
                  <c:pt idx="51">
                    <c:v>5.9999999999999995E-4</c:v>
                  </c:pt>
                  <c:pt idx="52">
                    <c:v>3.5E-4</c:v>
                  </c:pt>
                  <c:pt idx="53">
                    <c:v>4.8000000000000001E-4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4A-4840-939E-7E8F8F0318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0">
                  <c:v>4.3529957918764635E-2</c:v>
                </c:pt>
                <c:pt idx="1">
                  <c:v>3.3730076390341666E-2</c:v>
                </c:pt>
                <c:pt idx="2">
                  <c:v>2.7169198526494628E-2</c:v>
                </c:pt>
                <c:pt idx="3">
                  <c:v>2.713569767204338E-2</c:v>
                </c:pt>
                <c:pt idx="4">
                  <c:v>2.7128644860579962E-2</c:v>
                </c:pt>
                <c:pt idx="5">
                  <c:v>2.7095144006128714E-2</c:v>
                </c:pt>
                <c:pt idx="6">
                  <c:v>2.6009011040761938E-2</c:v>
                </c:pt>
                <c:pt idx="7">
                  <c:v>2.5994905417835095E-2</c:v>
                </c:pt>
                <c:pt idx="8">
                  <c:v>2.5968457374847268E-2</c:v>
                </c:pt>
                <c:pt idx="9">
                  <c:v>2.5954351751920426E-2</c:v>
                </c:pt>
                <c:pt idx="10">
                  <c:v>2.5927903708932599E-2</c:v>
                </c:pt>
                <c:pt idx="11">
                  <c:v>2.5887350043017929E-2</c:v>
                </c:pt>
                <c:pt idx="12">
                  <c:v>2.5880297231554508E-2</c:v>
                </c:pt>
                <c:pt idx="13">
                  <c:v>2.1636267933441145E-2</c:v>
                </c:pt>
                <c:pt idx="14">
                  <c:v>2.16027670789899E-2</c:v>
                </c:pt>
                <c:pt idx="15">
                  <c:v>2.1352392272038466E-2</c:v>
                </c:pt>
                <c:pt idx="16">
                  <c:v>2.1075569422099205E-2</c:v>
                </c:pt>
                <c:pt idx="17">
                  <c:v>1.8993226837524267E-2</c:v>
                </c:pt>
                <c:pt idx="18">
                  <c:v>1.8959725983073019E-2</c:v>
                </c:pt>
                <c:pt idx="19">
                  <c:v>6.6790180223918489E-3</c:v>
                </c:pt>
                <c:pt idx="20">
                  <c:v>4.1787963586092363E-3</c:v>
                </c:pt>
                <c:pt idx="21">
                  <c:v>1.7261811722047125E-3</c:v>
                </c:pt>
                <c:pt idx="22">
                  <c:v>1.7261811722047125E-3</c:v>
                </c:pt>
                <c:pt idx="23">
                  <c:v>1.6997331292168852E-3</c:v>
                </c:pt>
                <c:pt idx="24">
                  <c:v>1.6997331292168852E-3</c:v>
                </c:pt>
                <c:pt idx="25">
                  <c:v>1.6644690718997819E-3</c:v>
                </c:pt>
                <c:pt idx="26">
                  <c:v>-5.5540333621186076E-4</c:v>
                </c:pt>
                <c:pt idx="27">
                  <c:v>-5.5540333621186076E-4</c:v>
                </c:pt>
                <c:pt idx="28">
                  <c:v>-5.5540333621186076E-4</c:v>
                </c:pt>
                <c:pt idx="29">
                  <c:v>-5.6245614767528132E-4</c:v>
                </c:pt>
                <c:pt idx="30">
                  <c:v>-5.6245614767528132E-4</c:v>
                </c:pt>
                <c:pt idx="31">
                  <c:v>-5.6245614767528132E-4</c:v>
                </c:pt>
                <c:pt idx="32">
                  <c:v>-6.0300981358995002E-4</c:v>
                </c:pt>
                <c:pt idx="33">
                  <c:v>-7.105651884071148E-4</c:v>
                </c:pt>
                <c:pt idx="34">
                  <c:v>-7.5464526005349346E-4</c:v>
                </c:pt>
                <c:pt idx="35">
                  <c:v>-7.5993486865105894E-4</c:v>
                </c:pt>
                <c:pt idx="36">
                  <c:v>-8.49858214809672E-4</c:v>
                </c:pt>
                <c:pt idx="37">
                  <c:v>-9.6799280682196773E-4</c:v>
                </c:pt>
                <c:pt idx="38">
                  <c:v>-1.1637083249318898E-3</c:v>
                </c:pt>
                <c:pt idx="39">
                  <c:v>-1.3594238430418124E-3</c:v>
                </c:pt>
                <c:pt idx="40">
                  <c:v>-1.3858718860296397E-3</c:v>
                </c:pt>
                <c:pt idx="41">
                  <c:v>-1.3858718860296397E-3</c:v>
                </c:pt>
                <c:pt idx="42">
                  <c:v>-1.4599264063955564E-3</c:v>
                </c:pt>
                <c:pt idx="43">
                  <c:v>-1.5815874041395623E-3</c:v>
                </c:pt>
                <c:pt idx="44">
                  <c:v>-2.8070133959088965E-3</c:v>
                </c:pt>
                <c:pt idx="45">
                  <c:v>-2.928674393652902E-3</c:v>
                </c:pt>
                <c:pt idx="46">
                  <c:v>-2.9621752481041501E-3</c:v>
                </c:pt>
                <c:pt idx="47">
                  <c:v>-3.0362297684700668E-3</c:v>
                </c:pt>
                <c:pt idx="48">
                  <c:v>-3.0362297684700668E-3</c:v>
                </c:pt>
                <c:pt idx="49">
                  <c:v>-3.0362297684700668E-3</c:v>
                </c:pt>
                <c:pt idx="50">
                  <c:v>-3.0362297684700668E-3</c:v>
                </c:pt>
                <c:pt idx="51">
                  <c:v>-3.0432825799334871E-3</c:v>
                </c:pt>
                <c:pt idx="52">
                  <c:v>-3.4823200935314219E-3</c:v>
                </c:pt>
                <c:pt idx="53">
                  <c:v>-5.4024480144476876E-3</c:v>
                </c:pt>
                <c:pt idx="54">
                  <c:v>-5.6122691554844513E-3</c:v>
                </c:pt>
                <c:pt idx="55">
                  <c:v>-5.6528228213991198E-3</c:v>
                </c:pt>
                <c:pt idx="56">
                  <c:v>-5.7039557045089192E-3</c:v>
                </c:pt>
                <c:pt idx="57">
                  <c:v>-5.730403747496747E-3</c:v>
                </c:pt>
                <c:pt idx="58">
                  <c:v>-5.7533253847528642E-3</c:v>
                </c:pt>
                <c:pt idx="59">
                  <c:v>-5.8749863824968697E-3</c:v>
                </c:pt>
                <c:pt idx="60">
                  <c:v>-5.8749863824968697E-3</c:v>
                </c:pt>
                <c:pt idx="61">
                  <c:v>-6.023095423228703E-3</c:v>
                </c:pt>
                <c:pt idx="62">
                  <c:v>-6.0636490891433715E-3</c:v>
                </c:pt>
                <c:pt idx="63">
                  <c:v>-6.0636490891433715E-3</c:v>
                </c:pt>
                <c:pt idx="64">
                  <c:v>-7.8021671148765567E-3</c:v>
                </c:pt>
                <c:pt idx="65">
                  <c:v>-7.8427207807912243E-3</c:v>
                </c:pt>
                <c:pt idx="66">
                  <c:v>-8.1371756593890364E-3</c:v>
                </c:pt>
                <c:pt idx="67">
                  <c:v>-8.1371756593890364E-3</c:v>
                </c:pt>
                <c:pt idx="68">
                  <c:v>-8.1671501081085739E-3</c:v>
                </c:pt>
                <c:pt idx="69">
                  <c:v>-8.3417071918282341E-3</c:v>
                </c:pt>
                <c:pt idx="70">
                  <c:v>-8.3487600032916554E-3</c:v>
                </c:pt>
                <c:pt idx="71">
                  <c:v>-8.5515283328649987E-3</c:v>
                </c:pt>
                <c:pt idx="72">
                  <c:v>-8.5850291873162468E-3</c:v>
                </c:pt>
                <c:pt idx="73">
                  <c:v>-8.7331382280480801E-3</c:v>
                </c:pt>
                <c:pt idx="74">
                  <c:v>-8.7807447054261689E-3</c:v>
                </c:pt>
                <c:pt idx="75">
                  <c:v>-8.895352891706754E-3</c:v>
                </c:pt>
                <c:pt idx="76">
                  <c:v>-1.0201886215305425E-2</c:v>
                </c:pt>
                <c:pt idx="77">
                  <c:v>-1.0235387069756673E-2</c:v>
                </c:pt>
                <c:pt idx="78">
                  <c:v>-1.0519262731159353E-2</c:v>
                </c:pt>
                <c:pt idx="79">
                  <c:v>-1.0614475685915533E-2</c:v>
                </c:pt>
                <c:pt idx="80">
                  <c:v>-1.0625054903110663E-2</c:v>
                </c:pt>
                <c:pt idx="81">
                  <c:v>-1.0625054903110663E-2</c:v>
                </c:pt>
                <c:pt idx="82">
                  <c:v>-1.0625054903110663E-2</c:v>
                </c:pt>
                <c:pt idx="83">
                  <c:v>-1.082958643554986E-2</c:v>
                </c:pt>
                <c:pt idx="84">
                  <c:v>-1.1032354765123204E-2</c:v>
                </c:pt>
                <c:pt idx="85">
                  <c:v>-1.2756767167929547E-2</c:v>
                </c:pt>
                <c:pt idx="86">
                  <c:v>-1.300008916341756E-2</c:v>
                </c:pt>
                <c:pt idx="87">
                  <c:v>-1.3024774003539531E-2</c:v>
                </c:pt>
                <c:pt idx="88">
                  <c:v>-1.3479680342930163E-2</c:v>
                </c:pt>
                <c:pt idx="89">
                  <c:v>-1.5373360220858601E-2</c:v>
                </c:pt>
                <c:pt idx="90">
                  <c:v>-1.554791730457826E-2</c:v>
                </c:pt>
                <c:pt idx="91">
                  <c:v>-1.5572602144700232E-2</c:v>
                </c:pt>
                <c:pt idx="92">
                  <c:v>-1.7806580175738718E-2</c:v>
                </c:pt>
                <c:pt idx="93">
                  <c:v>-1.7880634696104635E-2</c:v>
                </c:pt>
                <c:pt idx="94">
                  <c:v>-1.7968794839397392E-2</c:v>
                </c:pt>
                <c:pt idx="95">
                  <c:v>-2.0361461128362839E-2</c:v>
                </c:pt>
                <c:pt idx="96">
                  <c:v>-2.5592884031355092E-2</c:v>
                </c:pt>
                <c:pt idx="97">
                  <c:v>-2.7437194229039584E-2</c:v>
                </c:pt>
                <c:pt idx="98">
                  <c:v>-2.7437194229039584E-2</c:v>
                </c:pt>
                <c:pt idx="99">
                  <c:v>-2.7437194229039584E-2</c:v>
                </c:pt>
                <c:pt idx="100">
                  <c:v>-2.750419593794208E-2</c:v>
                </c:pt>
                <c:pt idx="101">
                  <c:v>-2.750419593794208E-2</c:v>
                </c:pt>
                <c:pt idx="102">
                  <c:v>-2.7682279427393451E-2</c:v>
                </c:pt>
                <c:pt idx="103">
                  <c:v>-2.7781018787881341E-2</c:v>
                </c:pt>
                <c:pt idx="104">
                  <c:v>-2.7781018787881341E-2</c:v>
                </c:pt>
                <c:pt idx="105">
                  <c:v>-2.7904442988491204E-2</c:v>
                </c:pt>
                <c:pt idx="106">
                  <c:v>-2.800318234897909E-2</c:v>
                </c:pt>
                <c:pt idx="107">
                  <c:v>-2.800318234897909E-2</c:v>
                </c:pt>
                <c:pt idx="108">
                  <c:v>-2.800318234897909E-2</c:v>
                </c:pt>
                <c:pt idx="109">
                  <c:v>-2.9985022370200287E-2</c:v>
                </c:pt>
                <c:pt idx="110">
                  <c:v>-2.9985022370200287E-2</c:v>
                </c:pt>
                <c:pt idx="111">
                  <c:v>-2.9985022370200287E-2</c:v>
                </c:pt>
                <c:pt idx="112">
                  <c:v>-3.0335899740505462E-2</c:v>
                </c:pt>
                <c:pt idx="113">
                  <c:v>-3.0513983229956833E-2</c:v>
                </c:pt>
                <c:pt idx="114">
                  <c:v>-3.2319502964592517E-2</c:v>
                </c:pt>
                <c:pt idx="115">
                  <c:v>-3.2643932291909865E-2</c:v>
                </c:pt>
                <c:pt idx="116">
                  <c:v>-3.2465848802458494E-2</c:v>
                </c:pt>
                <c:pt idx="117">
                  <c:v>-3.2546956134287833E-2</c:v>
                </c:pt>
                <c:pt idx="118">
                  <c:v>-3.2809673361300251E-2</c:v>
                </c:pt>
                <c:pt idx="119">
                  <c:v>-3.2924281547580835E-2</c:v>
                </c:pt>
                <c:pt idx="120">
                  <c:v>-3.5630797946668499E-2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4A-4840-939E-7E8F8F0318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Active!$F$21:$F$275</c:f>
              <c:numCache>
                <c:formatCode>General</c:formatCode>
                <c:ptCount val="255"/>
                <c:pt idx="0">
                  <c:v>-11965</c:v>
                </c:pt>
                <c:pt idx="1">
                  <c:v>-9186</c:v>
                </c:pt>
                <c:pt idx="2">
                  <c:v>-7325.5</c:v>
                </c:pt>
                <c:pt idx="3">
                  <c:v>-7316</c:v>
                </c:pt>
                <c:pt idx="4">
                  <c:v>-7314</c:v>
                </c:pt>
                <c:pt idx="5">
                  <c:v>-7304.5</c:v>
                </c:pt>
                <c:pt idx="6">
                  <c:v>-6996.5</c:v>
                </c:pt>
                <c:pt idx="7">
                  <c:v>-6992.5</c:v>
                </c:pt>
                <c:pt idx="8">
                  <c:v>-6985</c:v>
                </c:pt>
                <c:pt idx="9">
                  <c:v>-6981</c:v>
                </c:pt>
                <c:pt idx="10">
                  <c:v>-6973.5</c:v>
                </c:pt>
                <c:pt idx="11">
                  <c:v>-6962</c:v>
                </c:pt>
                <c:pt idx="12">
                  <c:v>-6960</c:v>
                </c:pt>
                <c:pt idx="13">
                  <c:v>-5756.5</c:v>
                </c:pt>
                <c:pt idx="14">
                  <c:v>-5747</c:v>
                </c:pt>
                <c:pt idx="15">
                  <c:v>-5676</c:v>
                </c:pt>
                <c:pt idx="16">
                  <c:v>-5597.5</c:v>
                </c:pt>
                <c:pt idx="17">
                  <c:v>-5007</c:v>
                </c:pt>
                <c:pt idx="18">
                  <c:v>-4997.5</c:v>
                </c:pt>
                <c:pt idx="19">
                  <c:v>-1515</c:v>
                </c:pt>
                <c:pt idx="20">
                  <c:v>-806</c:v>
                </c:pt>
                <c:pt idx="21">
                  <c:v>-110.5</c:v>
                </c:pt>
                <c:pt idx="22">
                  <c:v>-110.5</c:v>
                </c:pt>
                <c:pt idx="23">
                  <c:v>-103</c:v>
                </c:pt>
                <c:pt idx="24">
                  <c:v>-103</c:v>
                </c:pt>
                <c:pt idx="25">
                  <c:v>-93</c:v>
                </c:pt>
                <c:pt idx="26">
                  <c:v>536.5</c:v>
                </c:pt>
                <c:pt idx="27">
                  <c:v>536.5</c:v>
                </c:pt>
                <c:pt idx="28">
                  <c:v>536.5</c:v>
                </c:pt>
                <c:pt idx="29">
                  <c:v>538.5</c:v>
                </c:pt>
                <c:pt idx="30">
                  <c:v>538.5</c:v>
                </c:pt>
                <c:pt idx="31">
                  <c:v>538.5</c:v>
                </c:pt>
                <c:pt idx="32">
                  <c:v>550</c:v>
                </c:pt>
                <c:pt idx="33">
                  <c:v>580.5</c:v>
                </c:pt>
                <c:pt idx="34">
                  <c:v>593</c:v>
                </c:pt>
                <c:pt idx="35">
                  <c:v>594.5</c:v>
                </c:pt>
                <c:pt idx="36">
                  <c:v>620</c:v>
                </c:pt>
                <c:pt idx="37">
                  <c:v>653.5</c:v>
                </c:pt>
                <c:pt idx="38">
                  <c:v>709</c:v>
                </c:pt>
                <c:pt idx="39">
                  <c:v>764.5</c:v>
                </c:pt>
                <c:pt idx="40">
                  <c:v>772</c:v>
                </c:pt>
                <c:pt idx="41">
                  <c:v>772</c:v>
                </c:pt>
                <c:pt idx="42">
                  <c:v>793</c:v>
                </c:pt>
                <c:pt idx="43">
                  <c:v>827.5</c:v>
                </c:pt>
                <c:pt idx="44">
                  <c:v>1175</c:v>
                </c:pt>
                <c:pt idx="45">
                  <c:v>1209.5</c:v>
                </c:pt>
                <c:pt idx="46">
                  <c:v>1219</c:v>
                </c:pt>
                <c:pt idx="47">
                  <c:v>1240</c:v>
                </c:pt>
                <c:pt idx="48">
                  <c:v>1240</c:v>
                </c:pt>
                <c:pt idx="49">
                  <c:v>1240</c:v>
                </c:pt>
                <c:pt idx="50">
                  <c:v>1240</c:v>
                </c:pt>
                <c:pt idx="51">
                  <c:v>1242</c:v>
                </c:pt>
                <c:pt idx="52">
                  <c:v>1366.5</c:v>
                </c:pt>
                <c:pt idx="53">
                  <c:v>1911</c:v>
                </c:pt>
                <c:pt idx="54">
                  <c:v>1970.5</c:v>
                </c:pt>
                <c:pt idx="55">
                  <c:v>1982</c:v>
                </c:pt>
                <c:pt idx="56">
                  <c:v>1996.5</c:v>
                </c:pt>
                <c:pt idx="57">
                  <c:v>2004</c:v>
                </c:pt>
                <c:pt idx="58">
                  <c:v>2010.5</c:v>
                </c:pt>
                <c:pt idx="59">
                  <c:v>2045</c:v>
                </c:pt>
                <c:pt idx="60">
                  <c:v>2045</c:v>
                </c:pt>
                <c:pt idx="61">
                  <c:v>2087</c:v>
                </c:pt>
                <c:pt idx="62">
                  <c:v>2098.5</c:v>
                </c:pt>
                <c:pt idx="63">
                  <c:v>2098.5</c:v>
                </c:pt>
                <c:pt idx="64">
                  <c:v>2591.5</c:v>
                </c:pt>
                <c:pt idx="65">
                  <c:v>2603</c:v>
                </c:pt>
                <c:pt idx="66">
                  <c:v>2686.5</c:v>
                </c:pt>
                <c:pt idx="67">
                  <c:v>2686.5</c:v>
                </c:pt>
                <c:pt idx="68">
                  <c:v>2695</c:v>
                </c:pt>
                <c:pt idx="69">
                  <c:v>2744.5</c:v>
                </c:pt>
                <c:pt idx="70">
                  <c:v>2746.5</c:v>
                </c:pt>
                <c:pt idx="71">
                  <c:v>2804</c:v>
                </c:pt>
                <c:pt idx="72">
                  <c:v>2813.5</c:v>
                </c:pt>
                <c:pt idx="73">
                  <c:v>2855.5</c:v>
                </c:pt>
                <c:pt idx="74">
                  <c:v>2869</c:v>
                </c:pt>
                <c:pt idx="75">
                  <c:v>2901.5</c:v>
                </c:pt>
                <c:pt idx="76">
                  <c:v>3272</c:v>
                </c:pt>
                <c:pt idx="77">
                  <c:v>3281.5</c:v>
                </c:pt>
                <c:pt idx="78">
                  <c:v>3362</c:v>
                </c:pt>
                <c:pt idx="79">
                  <c:v>3389</c:v>
                </c:pt>
                <c:pt idx="80">
                  <c:v>3392</c:v>
                </c:pt>
                <c:pt idx="81">
                  <c:v>3392</c:v>
                </c:pt>
                <c:pt idx="82">
                  <c:v>3392</c:v>
                </c:pt>
                <c:pt idx="83">
                  <c:v>3450</c:v>
                </c:pt>
                <c:pt idx="84">
                  <c:v>3507.5</c:v>
                </c:pt>
                <c:pt idx="85">
                  <c:v>3996.5</c:v>
                </c:pt>
                <c:pt idx="86">
                  <c:v>4065.5</c:v>
                </c:pt>
                <c:pt idx="87">
                  <c:v>4072.5</c:v>
                </c:pt>
                <c:pt idx="88">
                  <c:v>4201.5</c:v>
                </c:pt>
                <c:pt idx="89">
                  <c:v>4738.5</c:v>
                </c:pt>
                <c:pt idx="90">
                  <c:v>4788</c:v>
                </c:pt>
                <c:pt idx="91">
                  <c:v>4795</c:v>
                </c:pt>
                <c:pt idx="92">
                  <c:v>5428.5</c:v>
                </c:pt>
                <c:pt idx="93">
                  <c:v>5449.5</c:v>
                </c:pt>
                <c:pt idx="94">
                  <c:v>5474.5</c:v>
                </c:pt>
                <c:pt idx="95">
                  <c:v>6153</c:v>
                </c:pt>
                <c:pt idx="96">
                  <c:v>7636.5</c:v>
                </c:pt>
                <c:pt idx="97">
                  <c:v>8159.5</c:v>
                </c:pt>
                <c:pt idx="98">
                  <c:v>8159.5</c:v>
                </c:pt>
                <c:pt idx="99">
                  <c:v>8159.5</c:v>
                </c:pt>
                <c:pt idx="100">
                  <c:v>8178.5</c:v>
                </c:pt>
                <c:pt idx="101">
                  <c:v>8178.5</c:v>
                </c:pt>
                <c:pt idx="102">
                  <c:v>8229</c:v>
                </c:pt>
                <c:pt idx="103">
                  <c:v>8257</c:v>
                </c:pt>
                <c:pt idx="104">
                  <c:v>8257</c:v>
                </c:pt>
                <c:pt idx="105">
                  <c:v>8292</c:v>
                </c:pt>
                <c:pt idx="106">
                  <c:v>8320</c:v>
                </c:pt>
                <c:pt idx="107">
                  <c:v>8320</c:v>
                </c:pt>
                <c:pt idx="108">
                  <c:v>8320</c:v>
                </c:pt>
                <c:pt idx="109">
                  <c:v>8882</c:v>
                </c:pt>
                <c:pt idx="110">
                  <c:v>8882</c:v>
                </c:pt>
                <c:pt idx="111">
                  <c:v>8882</c:v>
                </c:pt>
                <c:pt idx="112">
                  <c:v>8981.5</c:v>
                </c:pt>
                <c:pt idx="113">
                  <c:v>9032</c:v>
                </c:pt>
                <c:pt idx="114">
                  <c:v>9544</c:v>
                </c:pt>
                <c:pt idx="115">
                  <c:v>9636</c:v>
                </c:pt>
                <c:pt idx="116">
                  <c:v>9585.5</c:v>
                </c:pt>
                <c:pt idx="117">
                  <c:v>9608.5</c:v>
                </c:pt>
                <c:pt idx="118">
                  <c:v>9683</c:v>
                </c:pt>
                <c:pt idx="119">
                  <c:v>9715.5</c:v>
                </c:pt>
                <c:pt idx="120">
                  <c:v>10483</c:v>
                </c:pt>
              </c:numCache>
            </c:numRef>
          </c:xVal>
          <c:yVal>
            <c:numRef>
              <c:f>Active!$U$21:$U$275</c:f>
              <c:numCache>
                <c:formatCode>General</c:formatCode>
                <c:ptCount val="255"/>
                <c:pt idx="43" formatCode="0.00000">
                  <c:v>7.4570000004314352E-2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4A-4840-939E-7E8F8F031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65040"/>
        <c:axId val="1"/>
      </c:scatterChart>
      <c:valAx>
        <c:axId val="86706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341136316011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6129905277401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6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2746955345061"/>
          <c:y val="0.92024539877300615"/>
          <c:w val="0.650879566982408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352425</xdr:colOff>
      <xdr:row>17</xdr:row>
      <xdr:rowOff>142875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A83FA5A-9AEE-5AA8-9D12-14708496D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0</xdr:rowOff>
    </xdr:from>
    <xdr:to>
      <xdr:col>26</xdr:col>
      <xdr:colOff>542925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5E32D0DA-B3EA-6AC9-50A6-8DD711675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www.konkoly.hu/cgi-bin/IBVS?6007" TargetMode="External"/><Relationship Id="rId26" Type="http://schemas.openxmlformats.org/officeDocument/2006/relationships/hyperlink" Target="http://www.konkoly.hu/cgi-bin/IBVS?6007" TargetMode="External"/><Relationship Id="rId39" Type="http://schemas.openxmlformats.org/officeDocument/2006/relationships/hyperlink" Target="http://www.konkoly.hu/cgi-bin/IBVS?6007" TargetMode="External"/><Relationship Id="rId21" Type="http://schemas.openxmlformats.org/officeDocument/2006/relationships/hyperlink" Target="http://www.konkoly.hu/cgi-bin/IBVS?6007" TargetMode="External"/><Relationship Id="rId34" Type="http://schemas.openxmlformats.org/officeDocument/2006/relationships/hyperlink" Target="http://var.astro.cz/oejv/issues/oejv0137.pdf" TargetMode="External"/><Relationship Id="rId42" Type="http://schemas.openxmlformats.org/officeDocument/2006/relationships/hyperlink" Target="http://www.konkoly.hu/cgi-bin/IBVS?6007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vsolj.cetus-net.org/vsoljno55.pdf" TargetMode="External"/><Relationship Id="rId55" Type="http://schemas.openxmlformats.org/officeDocument/2006/relationships/hyperlink" Target="http://www.konkoly.hu/cgi-bin/IBVS?6114" TargetMode="External"/><Relationship Id="rId63" Type="http://schemas.openxmlformats.org/officeDocument/2006/relationships/hyperlink" Target="http://vsolj.cetus-net.org/vsoljno56.pdf" TargetMode="External"/><Relationship Id="rId68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vsolj.cetus-net.org/no45.pdf" TargetMode="External"/><Relationship Id="rId71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372" TargetMode="External"/><Relationship Id="rId16" Type="http://schemas.openxmlformats.org/officeDocument/2006/relationships/hyperlink" Target="http://www.konkoly.hu/cgi-bin/IBVS?6007" TargetMode="External"/><Relationship Id="rId29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konkoly.hu/cgi-bin/IBVS?5372" TargetMode="External"/><Relationship Id="rId6" Type="http://schemas.openxmlformats.org/officeDocument/2006/relationships/hyperlink" Target="http://www.konkoly.hu/cgi-bin/IBVS?5372" TargetMode="External"/><Relationship Id="rId11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www.konkoly.hu/cgi-bin/IBVS?6007" TargetMode="External"/><Relationship Id="rId40" Type="http://schemas.openxmlformats.org/officeDocument/2006/relationships/hyperlink" Target="http://vsolj.cetus-net.org/vsoljno53.pdf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www.bav-astro.de/sfs/BAVM_link.php?BAVMnr=241" TargetMode="External"/><Relationship Id="rId58" Type="http://schemas.openxmlformats.org/officeDocument/2006/relationships/hyperlink" Target="http://www.konkoly.hu/cgi-bin/IBVS?6114" TargetMode="External"/><Relationship Id="rId66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5372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www.konkoly.hu/cgi-bin/IBVS?6007" TargetMode="External"/><Relationship Id="rId28" Type="http://schemas.openxmlformats.org/officeDocument/2006/relationships/hyperlink" Target="http://www.konkoly.hu/cgi-bin/IBVS?6007" TargetMode="External"/><Relationship Id="rId36" Type="http://schemas.openxmlformats.org/officeDocument/2006/relationships/hyperlink" Target="http://www.konkoly.hu/cgi-bin/IBVS?6007" TargetMode="External"/><Relationship Id="rId49" Type="http://schemas.openxmlformats.org/officeDocument/2006/relationships/hyperlink" Target="http://www.konkoly.hu/cgi-bin/IBVS?6114" TargetMode="External"/><Relationship Id="rId57" Type="http://schemas.openxmlformats.org/officeDocument/2006/relationships/hyperlink" Target="http://www.konkoly.hu/cgi-bin/IBVS?6114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www.konkoly.hu/cgi-bin/IBVS?6007" TargetMode="External"/><Relationship Id="rId31" Type="http://schemas.openxmlformats.org/officeDocument/2006/relationships/hyperlink" Target="http://var.astro.cz/oejv/issues/oejv0137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114" TargetMode="External"/><Relationship Id="rId60" Type="http://schemas.openxmlformats.org/officeDocument/2006/relationships/hyperlink" Target="http://www.konkoly.hu/cgi-bin/IBVS?6114" TargetMode="External"/><Relationship Id="rId65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372" TargetMode="External"/><Relationship Id="rId9" Type="http://schemas.openxmlformats.org/officeDocument/2006/relationships/hyperlink" Target="http://vsolj.cetus-net.org/no48.pdf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www.konkoly.hu/cgi-bin/IBVS?6007" TargetMode="External"/><Relationship Id="rId27" Type="http://schemas.openxmlformats.org/officeDocument/2006/relationships/hyperlink" Target="http://www.bav-astro.de/sfs/BAVM_link.php?BAVMnr=241" TargetMode="External"/><Relationship Id="rId30" Type="http://schemas.openxmlformats.org/officeDocument/2006/relationships/hyperlink" Target="http://www.konkoly.hu/cgi-bin/IBVS?6007" TargetMode="External"/><Relationship Id="rId35" Type="http://schemas.openxmlformats.org/officeDocument/2006/relationships/hyperlink" Target="http://www.konkoly.hu/cgi-bin/IBVS?6007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konkoly.hu/cgi-bin/IBVS?6114" TargetMode="External"/><Relationship Id="rId56" Type="http://schemas.openxmlformats.org/officeDocument/2006/relationships/hyperlink" Target="http://www.konkoly.hu/cgi-bin/IBVS?6114" TargetMode="External"/><Relationship Id="rId64" Type="http://schemas.openxmlformats.org/officeDocument/2006/relationships/hyperlink" Target="http://vsolj.cetus-net.org/vsoljno56.pdf" TargetMode="External"/><Relationship Id="rId69" Type="http://schemas.openxmlformats.org/officeDocument/2006/relationships/hyperlink" Target="http://www.konkoly.hu/cgi-bin/IBVS?6114" TargetMode="External"/><Relationship Id="rId8" Type="http://schemas.openxmlformats.org/officeDocument/2006/relationships/hyperlink" Target="http://vsolj.cetus-net.org/no46.pdf" TargetMode="External"/><Relationship Id="rId51" Type="http://schemas.openxmlformats.org/officeDocument/2006/relationships/hyperlink" Target="http://vsolj.cetus-net.org/vsoljno55.pdf" TargetMode="External"/><Relationship Id="rId72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372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www.konkoly.hu/cgi-bin/IBVS?6007" TargetMode="External"/><Relationship Id="rId25" Type="http://schemas.openxmlformats.org/officeDocument/2006/relationships/hyperlink" Target="http://var.astro.cz/oejv/issues/oejv0137.pdf" TargetMode="External"/><Relationship Id="rId33" Type="http://schemas.openxmlformats.org/officeDocument/2006/relationships/hyperlink" Target="http://var.astro.cz/oejv/issues/oejv0137.pdf" TargetMode="External"/><Relationship Id="rId38" Type="http://schemas.openxmlformats.org/officeDocument/2006/relationships/hyperlink" Target="http://www.konkoly.hu/cgi-bin/IBVS?6007" TargetMode="External"/><Relationship Id="rId46" Type="http://schemas.openxmlformats.org/officeDocument/2006/relationships/hyperlink" Target="http://var.astro.cz/oejv/issues/oejv0160.pdf" TargetMode="External"/><Relationship Id="rId59" Type="http://schemas.openxmlformats.org/officeDocument/2006/relationships/hyperlink" Target="http://www.konkoly.hu/cgi-bin/IBVS?6114" TargetMode="External"/><Relationship Id="rId67" Type="http://schemas.openxmlformats.org/officeDocument/2006/relationships/hyperlink" Target="http://www.konkoly.hu/cgi-bin/IBVS?6114" TargetMode="External"/><Relationship Id="rId20" Type="http://schemas.openxmlformats.org/officeDocument/2006/relationships/hyperlink" Target="http://vsolj.cetus-net.org/vsoljno50.pdf" TargetMode="External"/><Relationship Id="rId41" Type="http://schemas.openxmlformats.org/officeDocument/2006/relationships/hyperlink" Target="http://vsolj.cetus-net.org/vsoljno53.pdf" TargetMode="External"/><Relationship Id="rId54" Type="http://schemas.openxmlformats.org/officeDocument/2006/relationships/hyperlink" Target="http://www.konkoly.hu/cgi-bin/IBVS?6114" TargetMode="External"/><Relationship Id="rId62" Type="http://schemas.openxmlformats.org/officeDocument/2006/relationships/hyperlink" Target="http://www.konkoly.hu/cgi-bin/IBVS?6114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840"/>
  <sheetViews>
    <sheetView tabSelected="1" workbookViewId="0">
      <pane xSplit="14" ySplit="22" topLeftCell="O122" activePane="bottomRight" state="frozen"/>
      <selection pane="topRight" activeCell="O1" sqref="O1"/>
      <selection pane="bottomLeft" activeCell="A23" sqref="A23"/>
      <selection pane="bottomRight" activeCell="A141" sqref="A141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3.85546875" customWidth="1"/>
    <col min="4" max="4" width="9.42578125" customWidth="1"/>
    <col min="5" max="5" width="10.7109375" customWidth="1"/>
    <col min="6" max="6" width="16.85546875" customWidth="1"/>
    <col min="7" max="7" width="10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25</v>
      </c>
      <c r="B2" s="97" t="s">
        <v>355</v>
      </c>
    </row>
    <row r="4" spans="1:6" ht="14.25" thickTop="1" thickBot="1" x14ac:dyDescent="0.25">
      <c r="A4" s="5" t="s">
        <v>2</v>
      </c>
      <c r="C4" s="8" t="s">
        <v>33</v>
      </c>
      <c r="D4" s="9" t="s">
        <v>33</v>
      </c>
    </row>
    <row r="5" spans="1:6" ht="13.5" thickTop="1" x14ac:dyDescent="0.2">
      <c r="A5" s="16" t="s">
        <v>39</v>
      </c>
      <c r="B5" s="52"/>
      <c r="C5" s="18">
        <v>-9.5</v>
      </c>
      <c r="D5" s="17" t="s">
        <v>40</v>
      </c>
    </row>
    <row r="6" spans="1:6" x14ac:dyDescent="0.2">
      <c r="A6" s="5" t="s">
        <v>3</v>
      </c>
    </row>
    <row r="7" spans="1:6" x14ac:dyDescent="0.2">
      <c r="A7" t="s">
        <v>4</v>
      </c>
      <c r="C7">
        <v>54742.5363</v>
      </c>
      <c r="D7" s="95" t="s">
        <v>354</v>
      </c>
      <c r="E7">
        <v>51098.528059999997</v>
      </c>
    </row>
    <row r="8" spans="1:6" x14ac:dyDescent="0.2">
      <c r="A8" t="s">
        <v>5</v>
      </c>
      <c r="C8">
        <v>0.52169200000000004</v>
      </c>
      <c r="D8" s="96" t="s">
        <v>354</v>
      </c>
      <c r="E8">
        <v>0.52168999999999999</v>
      </c>
    </row>
    <row r="9" spans="1:6" x14ac:dyDescent="0.2">
      <c r="A9" s="28" t="s">
        <v>43</v>
      </c>
      <c r="B9" s="29">
        <v>114</v>
      </c>
      <c r="C9" s="20" t="str">
        <f>"F"&amp;B9</f>
        <v>F114</v>
      </c>
      <c r="D9" s="10" t="str">
        <f>"G"&amp;B9</f>
        <v>G114</v>
      </c>
    </row>
    <row r="10" spans="1:6" ht="13.5" thickBot="1" x14ac:dyDescent="0.25">
      <c r="A10" s="17"/>
      <c r="B10" s="52"/>
      <c r="C10" s="4" t="s">
        <v>21</v>
      </c>
      <c r="D10" s="4" t="s">
        <v>22</v>
      </c>
      <c r="E10" s="17"/>
    </row>
    <row r="11" spans="1:6" x14ac:dyDescent="0.2">
      <c r="A11" s="17" t="s">
        <v>17</v>
      </c>
      <c r="B11" s="52"/>
      <c r="C11" s="19">
        <f ca="1">INTERCEPT(INDIRECT($D$9):G967,INDIRECT($C$9):F967)</f>
        <v>1.3365133388507228E-3</v>
      </c>
      <c r="D11" s="3"/>
      <c r="E11" s="17"/>
    </row>
    <row r="12" spans="1:6" x14ac:dyDescent="0.2">
      <c r="A12" s="17" t="s">
        <v>18</v>
      </c>
      <c r="B12" s="52"/>
      <c r="C12" s="19">
        <f ca="1">SLOPE(INDIRECT($D$9):G967,INDIRECT($C$9):F967)</f>
        <v>-3.5264057317103142E-6</v>
      </c>
      <c r="D12" s="3"/>
      <c r="E12" s="89" t="s">
        <v>350</v>
      </c>
      <c r="F12" s="90" t="s">
        <v>353</v>
      </c>
    </row>
    <row r="13" spans="1:6" x14ac:dyDescent="0.2">
      <c r="A13" s="17" t="s">
        <v>20</v>
      </c>
      <c r="B13" s="52"/>
      <c r="C13" s="3" t="s">
        <v>15</v>
      </c>
      <c r="E13" s="87" t="s">
        <v>44</v>
      </c>
      <c r="F13" s="91">
        <v>1</v>
      </c>
    </row>
    <row r="14" spans="1:6" x14ac:dyDescent="0.2">
      <c r="A14" s="17"/>
      <c r="B14" s="52"/>
      <c r="C14" s="17"/>
      <c r="E14" s="87" t="s">
        <v>41</v>
      </c>
      <c r="F14" s="92">
        <f ca="1">NOW()+15018.5+$C$5/24</f>
        <v>60580.606895833334</v>
      </c>
    </row>
    <row r="15" spans="1:6" x14ac:dyDescent="0.2">
      <c r="A15" s="21" t="s">
        <v>19</v>
      </c>
      <c r="B15" s="52"/>
      <c r="C15" s="22">
        <f ca="1">(C7+C11)+(C8+C12)*INT(MAX(F21:F3508))</f>
        <v>60211.397905202059</v>
      </c>
      <c r="E15" s="87" t="s">
        <v>45</v>
      </c>
      <c r="F15" s="92">
        <f ca="1">ROUND(2*($F$14-$C$7)/$C$8,0)/2+$F$13</f>
        <v>11191.5</v>
      </c>
    </row>
    <row r="16" spans="1:6" x14ac:dyDescent="0.2">
      <c r="A16" s="24" t="s">
        <v>6</v>
      </c>
      <c r="B16" s="52"/>
      <c r="C16" s="25">
        <f ca="1">+C8+C12</f>
        <v>0.52168847359426829</v>
      </c>
      <c r="E16" s="87" t="s">
        <v>42</v>
      </c>
      <c r="F16" s="92">
        <f ca="1">ROUND(2*($F$14-$C$15)/$C$16,0)/2+$F$13</f>
        <v>708.5</v>
      </c>
    </row>
    <row r="17" spans="1:22" ht="13.5" thickBot="1" x14ac:dyDescent="0.25">
      <c r="A17" s="23" t="s">
        <v>37</v>
      </c>
      <c r="B17" s="52"/>
      <c r="C17" s="17">
        <f>COUNT(C21:C2166)</f>
        <v>121</v>
      </c>
      <c r="E17" s="87" t="s">
        <v>351</v>
      </c>
      <c r="F17" s="93">
        <f ca="1">+$C$15+$C$16*$F$16-15018.5-$C$5/24</f>
        <v>45562.910022076932</v>
      </c>
    </row>
    <row r="18" spans="1:22" ht="14.25" thickTop="1" thickBot="1" x14ac:dyDescent="0.25">
      <c r="A18" s="24" t="s">
        <v>7</v>
      </c>
      <c r="B18" s="52"/>
      <c r="C18" s="27">
        <f ca="1">+C15</f>
        <v>60211.397905202059</v>
      </c>
      <c r="D18" s="86">
        <f ca="1">+C16</f>
        <v>0.52168847359426829</v>
      </c>
      <c r="E18" s="88" t="s">
        <v>352</v>
      </c>
      <c r="F18" s="94">
        <f ca="1">+($C$15+$C$16*$F$16)-($C$16/2)-15018.5-$C$5/24</f>
        <v>45562.649177840132</v>
      </c>
    </row>
    <row r="19" spans="1:22" ht="13.5" thickTop="1" x14ac:dyDescent="0.2">
      <c r="E19" s="23"/>
      <c r="F19" s="26"/>
    </row>
    <row r="20" spans="1:22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4" t="s">
        <v>336</v>
      </c>
    </row>
    <row r="21" spans="1:22" x14ac:dyDescent="0.2">
      <c r="A21" t="s">
        <v>34</v>
      </c>
      <c r="B21" s="3" t="s">
        <v>30</v>
      </c>
      <c r="C21" s="13">
        <v>48500.516000000003</v>
      </c>
      <c r="D21" s="13">
        <v>1E-3</v>
      </c>
      <c r="E21">
        <f t="shared" ref="E21:E52" si="0">+(C21-C$7)/C$8</f>
        <v>-11964.95307576117</v>
      </c>
      <c r="F21">
        <f t="shared" ref="F21:F52" si="1">ROUND(2*E21,0)/2</f>
        <v>-11965</v>
      </c>
      <c r="G21" s="11">
        <f>+C21-(C$7+F21*C$8)</f>
        <v>2.4480000007315539E-2</v>
      </c>
      <c r="H21">
        <f>+G21</f>
        <v>2.4480000007315539E-2</v>
      </c>
      <c r="O21">
        <f t="shared" ref="O21:O52" ca="1" si="2">+C$11+C$12*$F21</f>
        <v>4.3529957918764635E-2</v>
      </c>
      <c r="Q21" s="2">
        <f t="shared" ref="Q21:Q52" si="3">+C21-15018.5</f>
        <v>33482.016000000003</v>
      </c>
    </row>
    <row r="22" spans="1:22" x14ac:dyDescent="0.2">
      <c r="A22" t="s">
        <v>35</v>
      </c>
      <c r="B22" s="3" t="s">
        <v>30</v>
      </c>
      <c r="C22" s="14">
        <v>49950.279000000002</v>
      </c>
      <c r="D22" s="13">
        <v>1E-3</v>
      </c>
      <c r="E22">
        <f t="shared" si="0"/>
        <v>-9185.989626062883</v>
      </c>
      <c r="F22">
        <f t="shared" si="1"/>
        <v>-9186</v>
      </c>
      <c r="G22" s="11"/>
      <c r="I22" s="10">
        <v>-9.3699999924865551E-3</v>
      </c>
      <c r="O22">
        <f t="shared" ca="1" si="2"/>
        <v>3.3730076390341666E-2</v>
      </c>
      <c r="Q22" s="2">
        <f t="shared" si="3"/>
        <v>34931.779000000002</v>
      </c>
    </row>
    <row r="23" spans="1:22" x14ac:dyDescent="0.2">
      <c r="A23" t="s">
        <v>31</v>
      </c>
      <c r="B23" s="3" t="s">
        <v>29</v>
      </c>
      <c r="C23" s="13">
        <v>50920.894200000002</v>
      </c>
      <c r="D23" s="13">
        <v>4.0000000000000001E-3</v>
      </c>
      <c r="E23">
        <f t="shared" si="0"/>
        <v>-7325.4757596436157</v>
      </c>
      <c r="F23">
        <f t="shared" si="1"/>
        <v>-7325.5</v>
      </c>
      <c r="G23" s="11">
        <f t="shared" ref="G23:G63" si="4">+C23-(C$7+F23*C$8)</f>
        <v>1.2646000002860092E-2</v>
      </c>
      <c r="I23">
        <f>+G23</f>
        <v>1.2646000002860092E-2</v>
      </c>
      <c r="O23">
        <f t="shared" ca="1" si="2"/>
        <v>2.7169198526494628E-2</v>
      </c>
      <c r="Q23" s="2">
        <f t="shared" si="3"/>
        <v>35902.394200000002</v>
      </c>
    </row>
    <row r="24" spans="1:22" x14ac:dyDescent="0.2">
      <c r="A24" t="s">
        <v>31</v>
      </c>
      <c r="B24" s="3" t="s">
        <v>30</v>
      </c>
      <c r="C24" s="13">
        <v>50925.849000000002</v>
      </c>
      <c r="D24" s="13">
        <v>1E-3</v>
      </c>
      <c r="E24">
        <f t="shared" si="0"/>
        <v>-7315.9782016975487</v>
      </c>
      <c r="F24">
        <f t="shared" si="1"/>
        <v>-7316</v>
      </c>
      <c r="G24" s="11">
        <f t="shared" si="4"/>
        <v>1.1372000000847038E-2</v>
      </c>
      <c r="I24">
        <f>+G24</f>
        <v>1.1372000000847038E-2</v>
      </c>
      <c r="O24">
        <f t="shared" ca="1" si="2"/>
        <v>2.713569767204338E-2</v>
      </c>
      <c r="Q24" s="2">
        <f t="shared" si="3"/>
        <v>35907.349000000002</v>
      </c>
      <c r="V24" t="s">
        <v>32</v>
      </c>
    </row>
    <row r="25" spans="1:22" x14ac:dyDescent="0.2">
      <c r="A25" s="50" t="s">
        <v>70</v>
      </c>
      <c r="B25" s="53" t="s">
        <v>30</v>
      </c>
      <c r="C25" s="51">
        <v>50926.892599999999</v>
      </c>
      <c r="D25" s="51" t="s">
        <v>63</v>
      </c>
      <c r="E25" s="30">
        <f t="shared" si="0"/>
        <v>-7313.977787660152</v>
      </c>
      <c r="F25">
        <f t="shared" si="1"/>
        <v>-7314</v>
      </c>
      <c r="G25" s="11">
        <f t="shared" si="4"/>
        <v>1.1588000001211185E-2</v>
      </c>
      <c r="J25">
        <f t="shared" ref="J25:J39" si="5">+G25</f>
        <v>1.1588000001211185E-2</v>
      </c>
      <c r="O25">
        <f t="shared" ca="1" si="2"/>
        <v>2.7128644860579962E-2</v>
      </c>
      <c r="Q25" s="2">
        <f t="shared" si="3"/>
        <v>35908.392599999999</v>
      </c>
    </row>
    <row r="26" spans="1:22" x14ac:dyDescent="0.2">
      <c r="A26" t="s">
        <v>31</v>
      </c>
      <c r="B26" s="3" t="s">
        <v>29</v>
      </c>
      <c r="C26" s="13">
        <v>50931.848689999999</v>
      </c>
      <c r="D26" s="13">
        <v>2.9999999999999997E-4</v>
      </c>
      <c r="E26">
        <f t="shared" si="0"/>
        <v>-7304.4777569907155</v>
      </c>
      <c r="F26">
        <f t="shared" si="1"/>
        <v>-7304.5</v>
      </c>
      <c r="G26" s="11">
        <f t="shared" si="4"/>
        <v>1.1603999999351799E-2</v>
      </c>
      <c r="J26">
        <f t="shared" si="5"/>
        <v>1.1603999999351799E-2</v>
      </c>
      <c r="O26">
        <f t="shared" ca="1" si="2"/>
        <v>2.7095144006128714E-2</v>
      </c>
      <c r="Q26" s="2">
        <f t="shared" si="3"/>
        <v>35913.348689999999</v>
      </c>
    </row>
    <row r="27" spans="1:22" x14ac:dyDescent="0.2">
      <c r="A27" t="s">
        <v>31</v>
      </c>
      <c r="B27" s="3" t="s">
        <v>29</v>
      </c>
      <c r="C27" s="15">
        <v>51092.528859999999</v>
      </c>
      <c r="D27" s="13">
        <v>2.9999999999999997E-4</v>
      </c>
      <c r="E27">
        <f t="shared" si="0"/>
        <v>-6996.4796086579836</v>
      </c>
      <c r="F27">
        <f t="shared" si="1"/>
        <v>-6996.5</v>
      </c>
      <c r="G27" s="11">
        <f t="shared" si="4"/>
        <v>1.0637999999744352E-2</v>
      </c>
      <c r="J27">
        <f t="shared" si="5"/>
        <v>1.0637999999744352E-2</v>
      </c>
      <c r="O27">
        <f t="shared" ca="1" si="2"/>
        <v>2.6009011040761938E-2</v>
      </c>
      <c r="Q27" s="2">
        <f t="shared" si="3"/>
        <v>36074.028859999999</v>
      </c>
    </row>
    <row r="28" spans="1:22" x14ac:dyDescent="0.2">
      <c r="A28" s="30" t="s">
        <v>31</v>
      </c>
      <c r="B28" s="34" t="s">
        <v>29</v>
      </c>
      <c r="C28" s="15">
        <v>51094.615360000003</v>
      </c>
      <c r="D28" s="15">
        <v>2.9999999999999997E-4</v>
      </c>
      <c r="E28" s="30">
        <f t="shared" si="0"/>
        <v>-6992.4801223710465</v>
      </c>
      <c r="F28">
        <f t="shared" si="1"/>
        <v>-6992.5</v>
      </c>
      <c r="G28" s="11">
        <f t="shared" si="4"/>
        <v>1.0370000003604218E-2</v>
      </c>
      <c r="J28">
        <f t="shared" si="5"/>
        <v>1.0370000003604218E-2</v>
      </c>
      <c r="O28">
        <f t="shared" ca="1" si="2"/>
        <v>2.5994905417835095E-2</v>
      </c>
      <c r="Q28" s="2">
        <f t="shared" si="3"/>
        <v>36076.115360000003</v>
      </c>
    </row>
    <row r="29" spans="1:22" x14ac:dyDescent="0.2">
      <c r="A29" t="s">
        <v>31</v>
      </c>
      <c r="B29" s="3" t="s">
        <v>30</v>
      </c>
      <c r="C29" s="13">
        <v>51098.528149999998</v>
      </c>
      <c r="D29" s="13">
        <v>2.0000000000000001E-4</v>
      </c>
      <c r="E29">
        <f t="shared" si="0"/>
        <v>-6984.9799306870746</v>
      </c>
      <c r="F29">
        <f t="shared" si="1"/>
        <v>-6985</v>
      </c>
      <c r="G29" s="11">
        <f t="shared" si="4"/>
        <v>1.0470000001078006E-2</v>
      </c>
      <c r="J29">
        <f t="shared" si="5"/>
        <v>1.0470000001078006E-2</v>
      </c>
      <c r="O29">
        <f t="shared" ca="1" si="2"/>
        <v>2.5968457374847268E-2</v>
      </c>
      <c r="Q29" s="2">
        <f t="shared" si="3"/>
        <v>36080.028149999998</v>
      </c>
    </row>
    <row r="30" spans="1:22" x14ac:dyDescent="0.2">
      <c r="A30" t="s">
        <v>31</v>
      </c>
      <c r="B30" s="3" t="s">
        <v>30</v>
      </c>
      <c r="C30" s="13">
        <v>51100.614829999999</v>
      </c>
      <c r="D30" s="13">
        <v>2.0000000000000001E-4</v>
      </c>
      <c r="E30">
        <f t="shared" si="0"/>
        <v>-6980.9800993689778</v>
      </c>
      <c r="F30">
        <f t="shared" si="1"/>
        <v>-6981</v>
      </c>
      <c r="G30" s="11">
        <f t="shared" si="4"/>
        <v>1.038200000039069E-2</v>
      </c>
      <c r="J30">
        <f t="shared" si="5"/>
        <v>1.038200000039069E-2</v>
      </c>
      <c r="O30">
        <f t="shared" ca="1" si="2"/>
        <v>2.5954351751920426E-2</v>
      </c>
      <c r="Q30" s="2">
        <f t="shared" si="3"/>
        <v>36082.114829999999</v>
      </c>
    </row>
    <row r="31" spans="1:22" x14ac:dyDescent="0.2">
      <c r="A31" s="30" t="s">
        <v>31</v>
      </c>
      <c r="B31" s="34" t="s">
        <v>29</v>
      </c>
      <c r="C31" s="15">
        <v>51104.527269999999</v>
      </c>
      <c r="D31" s="15">
        <v>2.0000000000000001E-4</v>
      </c>
      <c r="E31" s="30">
        <f t="shared" si="0"/>
        <v>-6973.4805785789331</v>
      </c>
      <c r="F31">
        <f t="shared" si="1"/>
        <v>-6973.5</v>
      </c>
      <c r="G31" s="11">
        <f t="shared" si="4"/>
        <v>1.0132000003068242E-2</v>
      </c>
      <c r="J31">
        <f t="shared" si="5"/>
        <v>1.0132000003068242E-2</v>
      </c>
      <c r="O31">
        <f t="shared" ca="1" si="2"/>
        <v>2.5927903708932599E-2</v>
      </c>
      <c r="Q31" s="2">
        <f t="shared" si="3"/>
        <v>36086.027269999999</v>
      </c>
    </row>
    <row r="32" spans="1:22" x14ac:dyDescent="0.2">
      <c r="A32" t="s">
        <v>31</v>
      </c>
      <c r="B32" s="3" t="s">
        <v>30</v>
      </c>
      <c r="C32" s="13">
        <v>51110.527289999998</v>
      </c>
      <c r="D32" s="13">
        <v>2.0000000000000001E-4</v>
      </c>
      <c r="E32">
        <f t="shared" si="0"/>
        <v>-6961.9795013149542</v>
      </c>
      <c r="F32">
        <f t="shared" si="1"/>
        <v>-6962</v>
      </c>
      <c r="G32" s="11">
        <f t="shared" si="4"/>
        <v>1.0693999996874481E-2</v>
      </c>
      <c r="J32">
        <f t="shared" si="5"/>
        <v>1.0693999996874481E-2</v>
      </c>
      <c r="O32">
        <f t="shared" ca="1" si="2"/>
        <v>2.5887350043017929E-2</v>
      </c>
      <c r="Q32" s="2">
        <f t="shared" si="3"/>
        <v>36092.027289999998</v>
      </c>
    </row>
    <row r="33" spans="1:17" x14ac:dyDescent="0.2">
      <c r="A33" t="s">
        <v>31</v>
      </c>
      <c r="B33" s="3" t="s">
        <v>30</v>
      </c>
      <c r="C33" s="13">
        <v>51111.570039999999</v>
      </c>
      <c r="D33" s="13">
        <v>2.0000000000000001E-4</v>
      </c>
      <c r="E33">
        <f t="shared" si="0"/>
        <v>-6959.9807165913999</v>
      </c>
      <c r="F33">
        <f t="shared" si="1"/>
        <v>-6960</v>
      </c>
      <c r="G33" s="11">
        <f t="shared" si="4"/>
        <v>1.0060000000521541E-2</v>
      </c>
      <c r="J33">
        <f t="shared" si="5"/>
        <v>1.0060000000521541E-2</v>
      </c>
      <c r="O33">
        <f t="shared" ca="1" si="2"/>
        <v>2.5880297231554508E-2</v>
      </c>
      <c r="Q33" s="2">
        <f t="shared" si="3"/>
        <v>36093.070039999999</v>
      </c>
    </row>
    <row r="34" spans="1:17" x14ac:dyDescent="0.2">
      <c r="A34" s="30" t="s">
        <v>36</v>
      </c>
      <c r="B34" s="31" t="s">
        <v>29</v>
      </c>
      <c r="C34" s="32">
        <v>51739.4231</v>
      </c>
      <c r="D34" s="32">
        <v>1.6000000000000001E-3</v>
      </c>
      <c r="E34" s="30">
        <f t="shared" si="0"/>
        <v>-5756.4869693228948</v>
      </c>
      <c r="F34">
        <f t="shared" si="1"/>
        <v>-5756.5</v>
      </c>
      <c r="G34" s="11">
        <f t="shared" si="4"/>
        <v>6.7980000021634623E-3</v>
      </c>
      <c r="H34" s="12"/>
      <c r="J34">
        <f t="shared" si="5"/>
        <v>6.7980000021634623E-3</v>
      </c>
      <c r="O34">
        <f t="shared" ca="1" si="2"/>
        <v>2.1636267933441145E-2</v>
      </c>
      <c r="Q34" s="2">
        <f t="shared" si="3"/>
        <v>36720.9231</v>
      </c>
    </row>
    <row r="35" spans="1:17" x14ac:dyDescent="0.2">
      <c r="A35" s="30" t="s">
        <v>36</v>
      </c>
      <c r="B35" s="31" t="s">
        <v>30</v>
      </c>
      <c r="C35" s="32">
        <v>51744.380400000002</v>
      </c>
      <c r="D35" s="32">
        <v>8.0000000000000004E-4</v>
      </c>
      <c r="E35" s="30">
        <f t="shared" si="0"/>
        <v>-5746.9846192772702</v>
      </c>
      <c r="F35">
        <f t="shared" si="1"/>
        <v>-5747</v>
      </c>
      <c r="G35" s="11">
        <f t="shared" si="4"/>
        <v>8.024000002478715E-3</v>
      </c>
      <c r="H35" s="12"/>
      <c r="J35">
        <f t="shared" si="5"/>
        <v>8.024000002478715E-3</v>
      </c>
      <c r="O35">
        <f t="shared" ca="1" si="2"/>
        <v>2.16027670789899E-2</v>
      </c>
      <c r="Q35" s="2">
        <f t="shared" si="3"/>
        <v>36725.880400000002</v>
      </c>
    </row>
    <row r="36" spans="1:17" x14ac:dyDescent="0.2">
      <c r="A36" s="30" t="s">
        <v>36</v>
      </c>
      <c r="B36" s="31" t="s">
        <v>30</v>
      </c>
      <c r="C36" s="32">
        <v>51781.419600000001</v>
      </c>
      <c r="D36" s="32">
        <v>4.0000000000000002E-4</v>
      </c>
      <c r="E36" s="30">
        <f t="shared" si="0"/>
        <v>-5675.9864057719851</v>
      </c>
      <c r="F36">
        <f t="shared" si="1"/>
        <v>-5676</v>
      </c>
      <c r="G36" s="11">
        <f t="shared" si="4"/>
        <v>7.091999999829568E-3</v>
      </c>
      <c r="H36" s="12"/>
      <c r="J36">
        <f t="shared" si="5"/>
        <v>7.091999999829568E-3</v>
      </c>
      <c r="O36">
        <f t="shared" ca="1" si="2"/>
        <v>2.1352392272038466E-2</v>
      </c>
      <c r="Q36" s="2">
        <f t="shared" si="3"/>
        <v>36762.919600000001</v>
      </c>
    </row>
    <row r="37" spans="1:17" x14ac:dyDescent="0.2">
      <c r="A37" s="30" t="s">
        <v>36</v>
      </c>
      <c r="B37" s="31" t="s">
        <v>29</v>
      </c>
      <c r="C37" s="32">
        <v>51822.371899999998</v>
      </c>
      <c r="D37" s="32">
        <v>4.0000000000000002E-4</v>
      </c>
      <c r="E37" s="30">
        <f t="shared" si="0"/>
        <v>-5597.4874063623774</v>
      </c>
      <c r="F37">
        <f t="shared" si="1"/>
        <v>-5597.5</v>
      </c>
      <c r="G37" s="11">
        <f t="shared" si="4"/>
        <v>6.5699999977368861E-3</v>
      </c>
      <c r="H37" s="12"/>
      <c r="J37">
        <f t="shared" si="5"/>
        <v>6.5699999977368861E-3</v>
      </c>
      <c r="O37">
        <f t="shared" ca="1" si="2"/>
        <v>2.1075569422099205E-2</v>
      </c>
      <c r="Q37" s="2">
        <f t="shared" si="3"/>
        <v>36803.871899999998</v>
      </c>
    </row>
    <row r="38" spans="1:17" x14ac:dyDescent="0.2">
      <c r="A38" s="30" t="s">
        <v>36</v>
      </c>
      <c r="B38" s="31" t="s">
        <v>30</v>
      </c>
      <c r="C38" s="32">
        <v>52130.429100000001</v>
      </c>
      <c r="D38" s="32">
        <v>8.9999999999999998E-4</v>
      </c>
      <c r="E38" s="30">
        <f t="shared" si="0"/>
        <v>-5006.9910981958674</v>
      </c>
      <c r="F38">
        <f t="shared" si="1"/>
        <v>-5007</v>
      </c>
      <c r="G38" s="11">
        <f t="shared" si="4"/>
        <v>4.6440000005532056E-3</v>
      </c>
      <c r="H38" s="12"/>
      <c r="J38">
        <f t="shared" si="5"/>
        <v>4.6440000005532056E-3</v>
      </c>
      <c r="O38">
        <f t="shared" ca="1" si="2"/>
        <v>1.8993226837524267E-2</v>
      </c>
      <c r="Q38" s="2">
        <f t="shared" si="3"/>
        <v>37111.929100000001</v>
      </c>
    </row>
    <row r="39" spans="1:17" x14ac:dyDescent="0.2">
      <c r="A39" s="30" t="s">
        <v>36</v>
      </c>
      <c r="B39" s="31" t="s">
        <v>29</v>
      </c>
      <c r="C39" s="32">
        <v>52135.386299999998</v>
      </c>
      <c r="D39" s="32">
        <v>8.0000000000000004E-4</v>
      </c>
      <c r="E39" s="30">
        <f t="shared" si="0"/>
        <v>-4997.4889398342339</v>
      </c>
      <c r="F39">
        <f t="shared" si="1"/>
        <v>-4997.5</v>
      </c>
      <c r="G39" s="11">
        <f t="shared" si="4"/>
        <v>5.7699999961187132E-3</v>
      </c>
      <c r="H39" s="12"/>
      <c r="J39">
        <f t="shared" si="5"/>
        <v>5.7699999961187132E-3</v>
      </c>
      <c r="O39">
        <f t="shared" ca="1" si="2"/>
        <v>1.8959725983073019E-2</v>
      </c>
      <c r="Q39" s="2">
        <f t="shared" si="3"/>
        <v>37116.886299999998</v>
      </c>
    </row>
    <row r="40" spans="1:17" x14ac:dyDescent="0.2">
      <c r="A40" s="50" t="s">
        <v>122</v>
      </c>
      <c r="B40" s="53" t="s">
        <v>30</v>
      </c>
      <c r="C40" s="51">
        <v>53952.173000000003</v>
      </c>
      <c r="D40" s="51" t="s">
        <v>63</v>
      </c>
      <c r="E40" s="30">
        <f t="shared" si="0"/>
        <v>-1514.9998466528089</v>
      </c>
      <c r="F40">
        <f t="shared" si="1"/>
        <v>-1515</v>
      </c>
      <c r="G40" s="11">
        <f t="shared" si="4"/>
        <v>8.0000005254987627E-5</v>
      </c>
      <c r="K40">
        <f t="shared" ref="K40:K63" si="6">+G40</f>
        <v>8.0000005254987627E-5</v>
      </c>
      <c r="O40">
        <f t="shared" ca="1" si="2"/>
        <v>6.6790180223918489E-3</v>
      </c>
      <c r="Q40" s="2">
        <f t="shared" si="3"/>
        <v>38933.673000000003</v>
      </c>
    </row>
    <row r="41" spans="1:17" x14ac:dyDescent="0.2">
      <c r="A41" s="50" t="s">
        <v>129</v>
      </c>
      <c r="B41" s="53" t="s">
        <v>30</v>
      </c>
      <c r="C41" s="51">
        <v>54322.051800000001</v>
      </c>
      <c r="D41" s="51" t="s">
        <v>63</v>
      </c>
      <c r="E41" s="30">
        <f t="shared" si="0"/>
        <v>-806.00143379618362</v>
      </c>
      <c r="F41">
        <f t="shared" si="1"/>
        <v>-806</v>
      </c>
      <c r="G41" s="11">
        <f t="shared" si="4"/>
        <v>-7.479999985662289E-4</v>
      </c>
      <c r="K41">
        <f t="shared" si="6"/>
        <v>-7.479999985662289E-4</v>
      </c>
      <c r="O41">
        <f t="shared" ca="1" si="2"/>
        <v>4.1787963586092363E-3</v>
      </c>
      <c r="Q41" s="2">
        <f t="shared" si="3"/>
        <v>39303.551800000001</v>
      </c>
    </row>
    <row r="42" spans="1:17" x14ac:dyDescent="0.2">
      <c r="A42" s="15" t="s">
        <v>48</v>
      </c>
      <c r="B42" s="34" t="s">
        <v>29</v>
      </c>
      <c r="C42" s="15">
        <v>54684.888400000003</v>
      </c>
      <c r="D42" s="15">
        <v>2.9999999999999997E-4</v>
      </c>
      <c r="E42" s="30">
        <f t="shared" si="0"/>
        <v>-110.50179032838589</v>
      </c>
      <c r="F42">
        <f t="shared" si="1"/>
        <v>-110.5</v>
      </c>
      <c r="G42" s="11">
        <f t="shared" si="4"/>
        <v>-9.3399999605026096E-4</v>
      </c>
      <c r="H42" s="12"/>
      <c r="K42">
        <f t="shared" si="6"/>
        <v>-9.3399999605026096E-4</v>
      </c>
      <c r="O42">
        <f t="shared" ca="1" si="2"/>
        <v>1.7261811722047125E-3</v>
      </c>
      <c r="Q42" s="2">
        <f t="shared" si="3"/>
        <v>39666.388400000003</v>
      </c>
    </row>
    <row r="43" spans="1:17" x14ac:dyDescent="0.2">
      <c r="A43" s="15" t="s">
        <v>48</v>
      </c>
      <c r="B43" s="34" t="s">
        <v>29</v>
      </c>
      <c r="C43" s="15">
        <v>54684.888599999998</v>
      </c>
      <c r="D43" s="15">
        <v>2.0000000000000001E-4</v>
      </c>
      <c r="E43" s="30">
        <f t="shared" si="0"/>
        <v>-110.50140696043134</v>
      </c>
      <c r="F43">
        <f t="shared" si="1"/>
        <v>-110.5</v>
      </c>
      <c r="G43" s="11">
        <f t="shared" si="4"/>
        <v>-7.3400000110268593E-4</v>
      </c>
      <c r="H43" s="12"/>
      <c r="K43">
        <f t="shared" si="6"/>
        <v>-7.3400000110268593E-4</v>
      </c>
      <c r="O43">
        <f t="shared" ca="1" si="2"/>
        <v>1.7261811722047125E-3</v>
      </c>
      <c r="Q43" s="2">
        <f t="shared" si="3"/>
        <v>39666.388599999998</v>
      </c>
    </row>
    <row r="44" spans="1:17" x14ac:dyDescent="0.2">
      <c r="A44" s="15" t="s">
        <v>48</v>
      </c>
      <c r="B44" s="34" t="s">
        <v>29</v>
      </c>
      <c r="C44" s="15">
        <v>54688.800199999998</v>
      </c>
      <c r="D44" s="15">
        <v>1E-4</v>
      </c>
      <c r="E44" s="30">
        <f t="shared" si="0"/>
        <v>-103.00349631583749</v>
      </c>
      <c r="F44">
        <f t="shared" si="1"/>
        <v>-103</v>
      </c>
      <c r="G44" s="11">
        <f t="shared" si="4"/>
        <v>-1.8239999990328215E-3</v>
      </c>
      <c r="H44" s="12"/>
      <c r="K44">
        <f t="shared" si="6"/>
        <v>-1.8239999990328215E-3</v>
      </c>
      <c r="O44">
        <f t="shared" ca="1" si="2"/>
        <v>1.6997331292168852E-3</v>
      </c>
      <c r="Q44" s="2">
        <f t="shared" si="3"/>
        <v>39670.300199999998</v>
      </c>
    </row>
    <row r="45" spans="1:17" x14ac:dyDescent="0.2">
      <c r="A45" s="15" t="s">
        <v>48</v>
      </c>
      <c r="B45" s="34" t="s">
        <v>29</v>
      </c>
      <c r="C45" s="15">
        <v>54688.800199999998</v>
      </c>
      <c r="D45" s="15">
        <v>2.0000000000000001E-4</v>
      </c>
      <c r="E45" s="30">
        <f t="shared" si="0"/>
        <v>-103.00349631583749</v>
      </c>
      <c r="F45">
        <f t="shared" si="1"/>
        <v>-103</v>
      </c>
      <c r="G45" s="11">
        <f t="shared" si="4"/>
        <v>-1.8239999990328215E-3</v>
      </c>
      <c r="H45" s="12"/>
      <c r="K45">
        <f t="shared" si="6"/>
        <v>-1.8239999990328215E-3</v>
      </c>
      <c r="O45">
        <f t="shared" ca="1" si="2"/>
        <v>1.6997331292168852E-3</v>
      </c>
      <c r="Q45" s="2">
        <f t="shared" si="3"/>
        <v>39670.300199999998</v>
      </c>
    </row>
    <row r="46" spans="1:17" x14ac:dyDescent="0.2">
      <c r="A46" s="50" t="s">
        <v>144</v>
      </c>
      <c r="B46" s="53" t="s">
        <v>30</v>
      </c>
      <c r="C46" s="51">
        <v>54694.016799999998</v>
      </c>
      <c r="D46" s="51" t="s">
        <v>63</v>
      </c>
      <c r="E46" s="30">
        <f t="shared" si="0"/>
        <v>-93.00410970458077</v>
      </c>
      <c r="F46">
        <f t="shared" si="1"/>
        <v>-93</v>
      </c>
      <c r="G46" s="11">
        <f t="shared" si="4"/>
        <v>-2.1440000055008568E-3</v>
      </c>
      <c r="K46">
        <f t="shared" si="6"/>
        <v>-2.1440000055008568E-3</v>
      </c>
      <c r="O46">
        <f t="shared" ca="1" si="2"/>
        <v>1.6644690718997819E-3</v>
      </c>
      <c r="Q46" s="2">
        <f t="shared" si="3"/>
        <v>39675.516799999998</v>
      </c>
    </row>
    <row r="47" spans="1:17" x14ac:dyDescent="0.2">
      <c r="A47" s="33" t="s">
        <v>46</v>
      </c>
      <c r="B47" s="34" t="s">
        <v>29</v>
      </c>
      <c r="C47" s="15">
        <v>55022.420120000002</v>
      </c>
      <c r="D47" s="15">
        <v>1.1000000000000001E-3</v>
      </c>
      <c r="E47" s="30">
        <f t="shared" si="0"/>
        <v>536.49245148478929</v>
      </c>
      <c r="F47">
        <f t="shared" si="1"/>
        <v>536.5</v>
      </c>
      <c r="G47" s="11">
        <f t="shared" si="4"/>
        <v>-3.9379999943776056E-3</v>
      </c>
      <c r="H47" s="12"/>
      <c r="K47">
        <f t="shared" si="6"/>
        <v>-3.9379999943776056E-3</v>
      </c>
      <c r="O47">
        <f t="shared" ca="1" si="2"/>
        <v>-5.5540333621186076E-4</v>
      </c>
      <c r="Q47" s="2">
        <f t="shared" si="3"/>
        <v>40003.920120000002</v>
      </c>
    </row>
    <row r="48" spans="1:17" x14ac:dyDescent="0.2">
      <c r="A48" s="33" t="s">
        <v>46</v>
      </c>
      <c r="B48" s="34" t="s">
        <v>29</v>
      </c>
      <c r="C48" s="15">
        <v>55022.422319999998</v>
      </c>
      <c r="D48" s="15">
        <v>6.9999999999999999E-4</v>
      </c>
      <c r="E48" s="30">
        <f t="shared" si="0"/>
        <v>536.49666853238705</v>
      </c>
      <c r="F48">
        <f t="shared" si="1"/>
        <v>536.5</v>
      </c>
      <c r="G48" s="11">
        <f t="shared" si="4"/>
        <v>-1.737999999022577E-3</v>
      </c>
      <c r="H48" s="12"/>
      <c r="K48">
        <f t="shared" si="6"/>
        <v>-1.737999999022577E-3</v>
      </c>
      <c r="O48">
        <f t="shared" ca="1" si="2"/>
        <v>-5.5540333621186076E-4</v>
      </c>
      <c r="Q48" s="2">
        <f t="shared" si="3"/>
        <v>40003.922319999998</v>
      </c>
    </row>
    <row r="49" spans="1:21" x14ac:dyDescent="0.2">
      <c r="A49" s="33" t="s">
        <v>46</v>
      </c>
      <c r="B49" s="34" t="s">
        <v>29</v>
      </c>
      <c r="C49" s="15">
        <v>55022.422420000003</v>
      </c>
      <c r="D49" s="15">
        <v>5.0000000000000001E-4</v>
      </c>
      <c r="E49" s="30">
        <f t="shared" si="0"/>
        <v>536.49686021637831</v>
      </c>
      <c r="F49">
        <f t="shared" si="1"/>
        <v>536.5</v>
      </c>
      <c r="G49" s="11">
        <f t="shared" si="4"/>
        <v>-1.6379999942728318E-3</v>
      </c>
      <c r="H49" s="12"/>
      <c r="K49">
        <f t="shared" si="6"/>
        <v>-1.6379999942728318E-3</v>
      </c>
      <c r="O49">
        <f t="shared" ca="1" si="2"/>
        <v>-5.5540333621186076E-4</v>
      </c>
      <c r="Q49" s="2">
        <f t="shared" si="3"/>
        <v>40003.922420000003</v>
      </c>
    </row>
    <row r="50" spans="1:21" x14ac:dyDescent="0.2">
      <c r="A50" s="33" t="s">
        <v>46</v>
      </c>
      <c r="B50" s="34" t="s">
        <v>29</v>
      </c>
      <c r="C50" s="15">
        <v>55023.463459999999</v>
      </c>
      <c r="D50" s="15">
        <v>1.1000000000000001E-3</v>
      </c>
      <c r="E50" s="30">
        <f t="shared" si="0"/>
        <v>538.49236714383051</v>
      </c>
      <c r="F50">
        <f t="shared" si="1"/>
        <v>538.5</v>
      </c>
      <c r="G50" s="11">
        <f t="shared" si="4"/>
        <v>-3.9820000019972213E-3</v>
      </c>
      <c r="H50" s="12"/>
      <c r="K50">
        <f t="shared" si="6"/>
        <v>-3.9820000019972213E-3</v>
      </c>
      <c r="O50">
        <f t="shared" ca="1" si="2"/>
        <v>-5.6245614767528132E-4</v>
      </c>
      <c r="Q50" s="2">
        <f t="shared" si="3"/>
        <v>40004.963459999999</v>
      </c>
    </row>
    <row r="51" spans="1:21" x14ac:dyDescent="0.2">
      <c r="A51" s="33" t="s">
        <v>46</v>
      </c>
      <c r="B51" s="34" t="s">
        <v>29</v>
      </c>
      <c r="C51" s="15">
        <v>55023.464260000001</v>
      </c>
      <c r="D51" s="15">
        <v>1.1999999999999999E-3</v>
      </c>
      <c r="E51" s="30">
        <f t="shared" si="0"/>
        <v>538.49390061569056</v>
      </c>
      <c r="F51">
        <f t="shared" si="1"/>
        <v>538.5</v>
      </c>
      <c r="G51" s="11">
        <f t="shared" si="4"/>
        <v>-3.1820000003790483E-3</v>
      </c>
      <c r="H51" s="12"/>
      <c r="K51">
        <f t="shared" si="6"/>
        <v>-3.1820000003790483E-3</v>
      </c>
      <c r="O51">
        <f t="shared" ca="1" si="2"/>
        <v>-5.6245614767528132E-4</v>
      </c>
      <c r="Q51" s="2">
        <f t="shared" si="3"/>
        <v>40004.964260000001</v>
      </c>
    </row>
    <row r="52" spans="1:21" x14ac:dyDescent="0.2">
      <c r="A52" s="33" t="s">
        <v>46</v>
      </c>
      <c r="B52" s="34" t="s">
        <v>29</v>
      </c>
      <c r="C52" s="15">
        <v>55023.465660000002</v>
      </c>
      <c r="D52" s="15">
        <v>5.9999999999999995E-4</v>
      </c>
      <c r="E52" s="30">
        <f t="shared" si="0"/>
        <v>538.49658419144225</v>
      </c>
      <c r="F52">
        <f t="shared" si="1"/>
        <v>538.5</v>
      </c>
      <c r="G52" s="11">
        <f t="shared" si="4"/>
        <v>-1.781999999366235E-3</v>
      </c>
      <c r="H52" s="12"/>
      <c r="K52">
        <f t="shared" si="6"/>
        <v>-1.781999999366235E-3</v>
      </c>
      <c r="O52">
        <f t="shared" ca="1" si="2"/>
        <v>-5.6245614767528132E-4</v>
      </c>
      <c r="Q52" s="2">
        <f t="shared" si="3"/>
        <v>40004.965660000002</v>
      </c>
    </row>
    <row r="53" spans="1:21" x14ac:dyDescent="0.2">
      <c r="A53" s="35" t="s">
        <v>47</v>
      </c>
      <c r="B53" s="36" t="s">
        <v>30</v>
      </c>
      <c r="C53" s="35">
        <v>55029.46271</v>
      </c>
      <c r="D53" s="35">
        <v>2.0000000000000001E-4</v>
      </c>
      <c r="E53" s="30">
        <f t="shared" ref="E53:E83" si="7">+(C53-C$7)/C$8</f>
        <v>549.9919684411492</v>
      </c>
      <c r="F53">
        <f t="shared" ref="F53:F83" si="8">ROUND(2*E53,0)/2</f>
        <v>550</v>
      </c>
      <c r="G53" s="11">
        <f t="shared" si="4"/>
        <v>-4.1899999996530823E-3</v>
      </c>
      <c r="H53" s="12"/>
      <c r="K53">
        <f t="shared" si="6"/>
        <v>-4.1899999996530823E-3</v>
      </c>
      <c r="O53">
        <f t="shared" ref="O53:O83" ca="1" si="9">+C$11+C$12*$F53</f>
        <v>-6.0300981358995002E-4</v>
      </c>
      <c r="Q53" s="2">
        <f t="shared" ref="Q53:Q83" si="10">+C53-15018.5</f>
        <v>40010.96271</v>
      </c>
    </row>
    <row r="54" spans="1:21" x14ac:dyDescent="0.2">
      <c r="A54" s="35" t="s">
        <v>47</v>
      </c>
      <c r="B54" s="36" t="s">
        <v>29</v>
      </c>
      <c r="C54" s="35">
        <v>55045.376120000001</v>
      </c>
      <c r="D54" s="35">
        <v>8.7000000000000001E-4</v>
      </c>
      <c r="E54" s="30">
        <f t="shared" si="7"/>
        <v>580.49542642018855</v>
      </c>
      <c r="F54">
        <f t="shared" si="8"/>
        <v>580.5</v>
      </c>
      <c r="G54" s="11">
        <f t="shared" si="4"/>
        <v>-2.3860000001150183E-3</v>
      </c>
      <c r="H54" s="12"/>
      <c r="K54">
        <f t="shared" si="6"/>
        <v>-2.3860000001150183E-3</v>
      </c>
      <c r="O54">
        <f t="shared" ca="1" si="9"/>
        <v>-7.105651884071148E-4</v>
      </c>
      <c r="Q54" s="2">
        <f t="shared" si="10"/>
        <v>40026.876120000001</v>
      </c>
    </row>
    <row r="55" spans="1:21" x14ac:dyDescent="0.2">
      <c r="A55" s="35" t="s">
        <v>47</v>
      </c>
      <c r="B55" s="36" t="s">
        <v>30</v>
      </c>
      <c r="C55" s="35">
        <v>55051.895649999999</v>
      </c>
      <c r="D55" s="35">
        <v>6.9999999999999994E-5</v>
      </c>
      <c r="E55" s="30">
        <f t="shared" si="7"/>
        <v>592.992321139674</v>
      </c>
      <c r="F55">
        <f t="shared" si="8"/>
        <v>593</v>
      </c>
      <c r="G55" s="11">
        <f t="shared" si="4"/>
        <v>-4.0060000028461218E-3</v>
      </c>
      <c r="H55" s="12"/>
      <c r="K55">
        <f t="shared" si="6"/>
        <v>-4.0060000028461218E-3</v>
      </c>
      <c r="O55">
        <f t="shared" ca="1" si="9"/>
        <v>-7.5464526005349346E-4</v>
      </c>
      <c r="Q55" s="2">
        <f t="shared" si="10"/>
        <v>40033.395649999999</v>
      </c>
    </row>
    <row r="56" spans="1:21" x14ac:dyDescent="0.2">
      <c r="A56" s="35" t="s">
        <v>47</v>
      </c>
      <c r="B56" s="36" t="s">
        <v>29</v>
      </c>
      <c r="C56" s="35">
        <v>55052.680099999998</v>
      </c>
      <c r="D56" s="35">
        <v>6.0000000000000002E-5</v>
      </c>
      <c r="E56" s="30">
        <f t="shared" si="7"/>
        <v>594.49598613741057</v>
      </c>
      <c r="F56">
        <f t="shared" si="8"/>
        <v>594.5</v>
      </c>
      <c r="G56" s="11">
        <f t="shared" si="4"/>
        <v>-2.0940000031259842E-3</v>
      </c>
      <c r="H56" s="12"/>
      <c r="K56">
        <f t="shared" si="6"/>
        <v>-2.0940000031259842E-3</v>
      </c>
      <c r="O56">
        <f t="shared" ca="1" si="9"/>
        <v>-7.5993486865105894E-4</v>
      </c>
      <c r="Q56" s="2">
        <f t="shared" si="10"/>
        <v>40034.180099999998</v>
      </c>
    </row>
    <row r="57" spans="1:21" x14ac:dyDescent="0.2">
      <c r="A57" s="50" t="s">
        <v>181</v>
      </c>
      <c r="B57" s="53" t="s">
        <v>30</v>
      </c>
      <c r="C57" s="51">
        <v>55065.983399999997</v>
      </c>
      <c r="D57" s="51" t="s">
        <v>63</v>
      </c>
      <c r="E57" s="30">
        <f t="shared" si="7"/>
        <v>619.99628133074225</v>
      </c>
      <c r="F57">
        <f t="shared" si="8"/>
        <v>620</v>
      </c>
      <c r="G57" s="11">
        <f t="shared" si="4"/>
        <v>-1.9400000019231811E-3</v>
      </c>
      <c r="K57">
        <f t="shared" si="6"/>
        <v>-1.9400000019231811E-3</v>
      </c>
      <c r="O57">
        <f t="shared" ca="1" si="9"/>
        <v>-8.49858214809672E-4</v>
      </c>
      <c r="Q57" s="2">
        <f t="shared" si="10"/>
        <v>40047.483399999997</v>
      </c>
    </row>
    <row r="58" spans="1:21" x14ac:dyDescent="0.2">
      <c r="A58" s="35" t="s">
        <v>47</v>
      </c>
      <c r="B58" s="36" t="s">
        <v>29</v>
      </c>
      <c r="C58" s="35">
        <v>55083.458200000001</v>
      </c>
      <c r="D58" s="35">
        <v>2.5000000000000001E-4</v>
      </c>
      <c r="E58" s="30">
        <f t="shared" si="7"/>
        <v>653.49267383820563</v>
      </c>
      <c r="F58">
        <f t="shared" si="8"/>
        <v>653.5</v>
      </c>
      <c r="G58" s="11">
        <f t="shared" si="4"/>
        <v>-3.8219999987632036E-3</v>
      </c>
      <c r="H58" s="12"/>
      <c r="K58">
        <f t="shared" si="6"/>
        <v>-3.8219999987632036E-3</v>
      </c>
      <c r="O58">
        <f t="shared" ca="1" si="9"/>
        <v>-9.6799280682196773E-4</v>
      </c>
      <c r="Q58" s="2">
        <f t="shared" si="10"/>
        <v>40064.958200000001</v>
      </c>
    </row>
    <row r="59" spans="1:21" x14ac:dyDescent="0.2">
      <c r="A59" s="35" t="s">
        <v>47</v>
      </c>
      <c r="B59" s="36" t="s">
        <v>30</v>
      </c>
      <c r="C59" s="35">
        <v>55112.411180000003</v>
      </c>
      <c r="D59" s="35">
        <v>2.5000000000000001E-4</v>
      </c>
      <c r="E59" s="30">
        <f t="shared" si="7"/>
        <v>708.99089884453474</v>
      </c>
      <c r="F59">
        <f t="shared" si="8"/>
        <v>709</v>
      </c>
      <c r="G59" s="11">
        <f t="shared" si="4"/>
        <v>-4.7479999993811361E-3</v>
      </c>
      <c r="H59" s="12"/>
      <c r="K59">
        <f t="shared" si="6"/>
        <v>-4.7479999993811361E-3</v>
      </c>
      <c r="O59">
        <f t="shared" ca="1" si="9"/>
        <v>-1.1637083249318898E-3</v>
      </c>
      <c r="Q59" s="2">
        <f t="shared" si="10"/>
        <v>40093.911180000003</v>
      </c>
    </row>
    <row r="60" spans="1:21" x14ac:dyDescent="0.2">
      <c r="A60" s="35" t="s">
        <v>47</v>
      </c>
      <c r="B60" s="36" t="s">
        <v>29</v>
      </c>
      <c r="C60" s="35">
        <v>55141.365250000003</v>
      </c>
      <c r="D60" s="35">
        <v>1.3999999999999999E-4</v>
      </c>
      <c r="E60" s="30">
        <f t="shared" si="7"/>
        <v>764.49121320626489</v>
      </c>
      <c r="F60">
        <f t="shared" si="8"/>
        <v>764.5</v>
      </c>
      <c r="G60" s="11">
        <f t="shared" si="4"/>
        <v>-4.5839999947929755E-3</v>
      </c>
      <c r="H60" s="12"/>
      <c r="K60">
        <f t="shared" si="6"/>
        <v>-4.5839999947929755E-3</v>
      </c>
      <c r="O60">
        <f t="shared" ca="1" si="9"/>
        <v>-1.3594238430418124E-3</v>
      </c>
      <c r="Q60" s="2">
        <f t="shared" si="10"/>
        <v>40122.865250000003</v>
      </c>
    </row>
    <row r="61" spans="1:21" x14ac:dyDescent="0.2">
      <c r="A61" s="33" t="s">
        <v>46</v>
      </c>
      <c r="B61" s="34" t="s">
        <v>30</v>
      </c>
      <c r="C61" s="15">
        <v>55145.278469999997</v>
      </c>
      <c r="D61" s="15">
        <v>5.9999999999999995E-4</v>
      </c>
      <c r="E61" s="30">
        <f t="shared" si="7"/>
        <v>771.99222913136043</v>
      </c>
      <c r="F61">
        <f t="shared" si="8"/>
        <v>772</v>
      </c>
      <c r="G61" s="11">
        <f t="shared" si="4"/>
        <v>-4.0540000045439228E-3</v>
      </c>
      <c r="H61" s="12"/>
      <c r="K61">
        <f t="shared" si="6"/>
        <v>-4.0540000045439228E-3</v>
      </c>
      <c r="O61">
        <f t="shared" ca="1" si="9"/>
        <v>-1.3858718860296397E-3</v>
      </c>
      <c r="Q61" s="2">
        <f t="shared" si="10"/>
        <v>40126.778469999997</v>
      </c>
    </row>
    <row r="62" spans="1:21" x14ac:dyDescent="0.2">
      <c r="A62" s="33" t="s">
        <v>46</v>
      </c>
      <c r="B62" s="34" t="s">
        <v>30</v>
      </c>
      <c r="C62" s="15">
        <v>55145.278469999997</v>
      </c>
      <c r="D62" s="15">
        <v>5.0000000000000001E-4</v>
      </c>
      <c r="E62" s="30">
        <f t="shared" si="7"/>
        <v>771.99222913136043</v>
      </c>
      <c r="F62">
        <f t="shared" si="8"/>
        <v>772</v>
      </c>
      <c r="G62" s="11">
        <f t="shared" si="4"/>
        <v>-4.0540000045439228E-3</v>
      </c>
      <c r="H62" s="12"/>
      <c r="K62">
        <f t="shared" si="6"/>
        <v>-4.0540000045439228E-3</v>
      </c>
      <c r="O62">
        <f t="shared" ca="1" si="9"/>
        <v>-1.3858718860296397E-3</v>
      </c>
      <c r="Q62" s="2">
        <f t="shared" si="10"/>
        <v>40126.778469999997</v>
      </c>
    </row>
    <row r="63" spans="1:21" x14ac:dyDescent="0.2">
      <c r="A63" s="35" t="s">
        <v>47</v>
      </c>
      <c r="B63" s="36" t="s">
        <v>30</v>
      </c>
      <c r="C63" s="35">
        <v>55156.233699999997</v>
      </c>
      <c r="D63" s="35">
        <v>7.7999999999999999E-4</v>
      </c>
      <c r="E63" s="30">
        <f t="shared" si="7"/>
        <v>792.99165024573358</v>
      </c>
      <c r="F63">
        <f t="shared" si="8"/>
        <v>793</v>
      </c>
      <c r="G63" s="11">
        <f t="shared" si="4"/>
        <v>-4.3560000049183145E-3</v>
      </c>
      <c r="H63" s="12"/>
      <c r="K63">
        <f t="shared" si="6"/>
        <v>-4.3560000049183145E-3</v>
      </c>
      <c r="O63">
        <f t="shared" ca="1" si="9"/>
        <v>-1.4599264063955564E-3</v>
      </c>
      <c r="Q63" s="2">
        <f t="shared" si="10"/>
        <v>40137.733699999997</v>
      </c>
    </row>
    <row r="64" spans="1:21" x14ac:dyDescent="0.2">
      <c r="A64" s="50" t="s">
        <v>337</v>
      </c>
      <c r="B64" s="53" t="s">
        <v>29</v>
      </c>
      <c r="C64" s="51">
        <v>55174.311000000002</v>
      </c>
      <c r="D64" s="51" t="s">
        <v>63</v>
      </c>
      <c r="E64" s="30">
        <f t="shared" si="7"/>
        <v>827.64293874547002</v>
      </c>
      <c r="F64">
        <f t="shared" si="8"/>
        <v>827.5</v>
      </c>
      <c r="O64">
        <f t="shared" ca="1" si="9"/>
        <v>-1.5815874041395623E-3</v>
      </c>
      <c r="Q64" s="2">
        <f t="shared" si="10"/>
        <v>40155.811000000002</v>
      </c>
      <c r="U64" s="11">
        <f>+C64-(C$7+F64*C$8)</f>
        <v>7.4570000004314352E-2</v>
      </c>
    </row>
    <row r="65" spans="1:17" x14ac:dyDescent="0.2">
      <c r="A65" s="35" t="s">
        <v>47</v>
      </c>
      <c r="B65" s="36" t="s">
        <v>30</v>
      </c>
      <c r="C65" s="35">
        <v>55355.520250000001</v>
      </c>
      <c r="D65" s="35">
        <v>3.2000000000000003E-4</v>
      </c>
      <c r="E65" s="30">
        <f t="shared" si="7"/>
        <v>1174.992045114745</v>
      </c>
      <c r="F65">
        <f t="shared" si="8"/>
        <v>1175</v>
      </c>
      <c r="G65" s="11">
        <f t="shared" ref="G65:G95" si="11">+C65-(C$7+F65*C$8)</f>
        <v>-4.1500000006635673E-3</v>
      </c>
      <c r="H65" s="12"/>
      <c r="K65">
        <f t="shared" ref="K65:K90" si="12">+G65</f>
        <v>-4.1500000006635673E-3</v>
      </c>
      <c r="O65">
        <f t="shared" ca="1" si="9"/>
        <v>-2.8070133959088965E-3</v>
      </c>
      <c r="Q65" s="2">
        <f t="shared" si="10"/>
        <v>40337.020250000001</v>
      </c>
    </row>
    <row r="66" spans="1:17" x14ac:dyDescent="0.2">
      <c r="A66" s="35" t="s">
        <v>47</v>
      </c>
      <c r="B66" s="36" t="s">
        <v>29</v>
      </c>
      <c r="C66" s="35">
        <v>55373.517959999997</v>
      </c>
      <c r="D66" s="35">
        <v>2.1000000000000001E-4</v>
      </c>
      <c r="E66" s="30">
        <f t="shared" si="7"/>
        <v>1209.4907723330962</v>
      </c>
      <c r="F66">
        <f t="shared" si="8"/>
        <v>1209.5</v>
      </c>
      <c r="G66" s="11">
        <f t="shared" si="11"/>
        <v>-4.8139999998966232E-3</v>
      </c>
      <c r="H66" s="12"/>
      <c r="K66">
        <f t="shared" si="12"/>
        <v>-4.8139999998966232E-3</v>
      </c>
      <c r="O66">
        <f t="shared" ca="1" si="9"/>
        <v>-2.928674393652902E-3</v>
      </c>
      <c r="Q66" s="2">
        <f t="shared" si="10"/>
        <v>40355.017959999997</v>
      </c>
    </row>
    <row r="67" spans="1:17" x14ac:dyDescent="0.2">
      <c r="A67" s="35" t="s">
        <v>47</v>
      </c>
      <c r="B67" s="36" t="s">
        <v>30</v>
      </c>
      <c r="C67" s="35">
        <v>55378.474190000001</v>
      </c>
      <c r="D67" s="35">
        <v>1.9000000000000001E-4</v>
      </c>
      <c r="E67" s="30">
        <f t="shared" si="7"/>
        <v>1218.9910713601148</v>
      </c>
      <c r="F67">
        <f t="shared" si="8"/>
        <v>1219</v>
      </c>
      <c r="G67" s="11">
        <f t="shared" si="11"/>
        <v>-4.6579999980167486E-3</v>
      </c>
      <c r="H67" s="12"/>
      <c r="K67">
        <f t="shared" si="12"/>
        <v>-4.6579999980167486E-3</v>
      </c>
      <c r="O67">
        <f t="shared" ca="1" si="9"/>
        <v>-2.9621752481041501E-3</v>
      </c>
      <c r="Q67" s="2">
        <f t="shared" si="10"/>
        <v>40359.974190000001</v>
      </c>
    </row>
    <row r="68" spans="1:17" x14ac:dyDescent="0.2">
      <c r="A68" s="33" t="s">
        <v>46</v>
      </c>
      <c r="B68" s="34" t="s">
        <v>30</v>
      </c>
      <c r="C68" s="15">
        <v>55389.428890000003</v>
      </c>
      <c r="D68" s="15">
        <v>2.9999999999999997E-4</v>
      </c>
      <c r="E68" s="30">
        <f t="shared" si="7"/>
        <v>1239.9894765493875</v>
      </c>
      <c r="F68">
        <f t="shared" si="8"/>
        <v>1240</v>
      </c>
      <c r="G68" s="11">
        <f t="shared" si="11"/>
        <v>-5.4899999959161505E-3</v>
      </c>
      <c r="H68" s="12"/>
      <c r="K68">
        <f t="shared" si="12"/>
        <v>-5.4899999959161505E-3</v>
      </c>
      <c r="O68">
        <f t="shared" ca="1" si="9"/>
        <v>-3.0362297684700668E-3</v>
      </c>
      <c r="Q68" s="2">
        <f t="shared" si="10"/>
        <v>40370.928890000003</v>
      </c>
    </row>
    <row r="69" spans="1:17" x14ac:dyDescent="0.2">
      <c r="A69" s="33" t="s">
        <v>46</v>
      </c>
      <c r="B69" s="34" t="s">
        <v>30</v>
      </c>
      <c r="C69" s="15">
        <v>55389.428999999996</v>
      </c>
      <c r="D69" s="15">
        <v>4.0000000000000002E-4</v>
      </c>
      <c r="E69" s="30">
        <f t="shared" si="7"/>
        <v>1239.9896874017554</v>
      </c>
      <c r="F69">
        <f t="shared" si="8"/>
        <v>1240</v>
      </c>
      <c r="G69" s="11">
        <f t="shared" si="11"/>
        <v>-5.380000002332963E-3</v>
      </c>
      <c r="H69" s="12"/>
      <c r="K69">
        <f t="shared" si="12"/>
        <v>-5.380000002332963E-3</v>
      </c>
      <c r="O69">
        <f t="shared" ca="1" si="9"/>
        <v>-3.0362297684700668E-3</v>
      </c>
      <c r="Q69" s="2">
        <f t="shared" si="10"/>
        <v>40370.928999999996</v>
      </c>
    </row>
    <row r="70" spans="1:17" x14ac:dyDescent="0.2">
      <c r="A70" s="33" t="s">
        <v>46</v>
      </c>
      <c r="B70" s="34" t="s">
        <v>30</v>
      </c>
      <c r="C70" s="15">
        <v>55389.429089999998</v>
      </c>
      <c r="D70" s="15">
        <v>2.9999999999999997E-4</v>
      </c>
      <c r="E70" s="30">
        <f t="shared" si="7"/>
        <v>1239.9898599173421</v>
      </c>
      <c r="F70">
        <f t="shared" si="8"/>
        <v>1240</v>
      </c>
      <c r="G70" s="11">
        <f t="shared" si="11"/>
        <v>-5.2900000009685755E-3</v>
      </c>
      <c r="H70" s="12"/>
      <c r="K70">
        <f t="shared" si="12"/>
        <v>-5.2900000009685755E-3</v>
      </c>
      <c r="O70">
        <f t="shared" ca="1" si="9"/>
        <v>-3.0362297684700668E-3</v>
      </c>
      <c r="Q70" s="2">
        <f t="shared" si="10"/>
        <v>40370.929089999998</v>
      </c>
    </row>
    <row r="71" spans="1:17" x14ac:dyDescent="0.2">
      <c r="A71" s="33" t="s">
        <v>46</v>
      </c>
      <c r="B71" s="34" t="s">
        <v>30</v>
      </c>
      <c r="C71" s="15">
        <v>55389.429190000003</v>
      </c>
      <c r="D71" s="15">
        <v>2.0000000000000001E-4</v>
      </c>
      <c r="E71" s="30">
        <f t="shared" si="7"/>
        <v>1239.9900516013333</v>
      </c>
      <c r="F71">
        <f t="shared" si="8"/>
        <v>1240</v>
      </c>
      <c r="G71" s="11">
        <f t="shared" si="11"/>
        <v>-5.1899999962188303E-3</v>
      </c>
      <c r="H71" s="12"/>
      <c r="K71">
        <f t="shared" si="12"/>
        <v>-5.1899999962188303E-3</v>
      </c>
      <c r="O71">
        <f t="shared" ca="1" si="9"/>
        <v>-3.0362297684700668E-3</v>
      </c>
      <c r="Q71" s="2">
        <f t="shared" si="10"/>
        <v>40370.929190000003</v>
      </c>
    </row>
    <row r="72" spans="1:17" x14ac:dyDescent="0.2">
      <c r="A72" s="35" t="s">
        <v>47</v>
      </c>
      <c r="B72" s="36" t="s">
        <v>30</v>
      </c>
      <c r="C72" s="35">
        <v>55390.471089999999</v>
      </c>
      <c r="D72" s="35">
        <v>5.9999999999999995E-4</v>
      </c>
      <c r="E72" s="30">
        <f t="shared" si="7"/>
        <v>1241.9872070110321</v>
      </c>
      <c r="F72">
        <f t="shared" si="8"/>
        <v>1242</v>
      </c>
      <c r="G72" s="11">
        <f t="shared" si="11"/>
        <v>-6.6740000038407743E-3</v>
      </c>
      <c r="H72" s="12"/>
      <c r="K72">
        <f t="shared" si="12"/>
        <v>-6.6740000038407743E-3</v>
      </c>
      <c r="O72">
        <f t="shared" ca="1" si="9"/>
        <v>-3.0432825799334871E-3</v>
      </c>
      <c r="Q72" s="2">
        <f t="shared" si="10"/>
        <v>40371.971089999999</v>
      </c>
    </row>
    <row r="73" spans="1:17" x14ac:dyDescent="0.2">
      <c r="A73" s="35" t="s">
        <v>47</v>
      </c>
      <c r="B73" s="36" t="s">
        <v>29</v>
      </c>
      <c r="C73" s="35">
        <v>55455.423450000002</v>
      </c>
      <c r="D73" s="35">
        <v>3.5E-4</v>
      </c>
      <c r="E73" s="30">
        <f t="shared" si="7"/>
        <v>1366.4904771397726</v>
      </c>
      <c r="F73">
        <f t="shared" si="8"/>
        <v>1366.5</v>
      </c>
      <c r="G73" s="11">
        <f t="shared" si="11"/>
        <v>-4.9680000010994263E-3</v>
      </c>
      <c r="H73" s="12"/>
      <c r="K73">
        <f t="shared" si="12"/>
        <v>-4.9680000010994263E-3</v>
      </c>
      <c r="O73">
        <f t="shared" ca="1" si="9"/>
        <v>-3.4823200935314219E-3</v>
      </c>
      <c r="Q73" s="2">
        <f t="shared" si="10"/>
        <v>40436.923450000002</v>
      </c>
    </row>
    <row r="74" spans="1:17" x14ac:dyDescent="0.2">
      <c r="A74" s="35" t="s">
        <v>47</v>
      </c>
      <c r="B74" s="36" t="s">
        <v>30</v>
      </c>
      <c r="C74" s="35">
        <v>55739.48259</v>
      </c>
      <c r="D74" s="35">
        <v>4.8000000000000001E-4</v>
      </c>
      <c r="E74" s="30">
        <f t="shared" si="7"/>
        <v>1910.9863482667929</v>
      </c>
      <c r="F74">
        <f t="shared" si="8"/>
        <v>1911</v>
      </c>
      <c r="G74" s="11">
        <f t="shared" si="11"/>
        <v>-7.122000002709683E-3</v>
      </c>
      <c r="H74" s="12"/>
      <c r="K74">
        <f t="shared" si="12"/>
        <v>-7.122000002709683E-3</v>
      </c>
      <c r="O74">
        <f t="shared" ca="1" si="9"/>
        <v>-5.4024480144476876E-3</v>
      </c>
      <c r="Q74" s="2">
        <f t="shared" si="10"/>
        <v>40720.98259</v>
      </c>
    </row>
    <row r="75" spans="1:17" x14ac:dyDescent="0.2">
      <c r="A75" s="35" t="s">
        <v>47</v>
      </c>
      <c r="B75" s="36" t="s">
        <v>29</v>
      </c>
      <c r="C75" s="35">
        <v>55770.522929999999</v>
      </c>
      <c r="D75" s="35">
        <v>1.7000000000000001E-4</v>
      </c>
      <c r="E75" s="30">
        <f t="shared" si="7"/>
        <v>1970.4857080422919</v>
      </c>
      <c r="F75">
        <f t="shared" si="8"/>
        <v>1970.5</v>
      </c>
      <c r="G75" s="11">
        <f t="shared" si="11"/>
        <v>-7.4559999993653037E-3</v>
      </c>
      <c r="H75" s="12"/>
      <c r="K75">
        <f t="shared" si="12"/>
        <v>-7.4559999993653037E-3</v>
      </c>
      <c r="O75">
        <f t="shared" ca="1" si="9"/>
        <v>-5.6122691554844513E-3</v>
      </c>
      <c r="Q75" s="2">
        <f t="shared" si="10"/>
        <v>40752.022929999999</v>
      </c>
    </row>
    <row r="76" spans="1:17" x14ac:dyDescent="0.2">
      <c r="A76" s="35" t="s">
        <v>47</v>
      </c>
      <c r="B76" s="36" t="s">
        <v>30</v>
      </c>
      <c r="C76" s="35">
        <v>55776.522230000002</v>
      </c>
      <c r="D76" s="35">
        <v>9.0000000000000006E-5</v>
      </c>
      <c r="E76" s="30">
        <f t="shared" si="7"/>
        <v>1981.9854051816062</v>
      </c>
      <c r="F76">
        <f t="shared" si="8"/>
        <v>1982</v>
      </c>
      <c r="G76" s="11">
        <f t="shared" si="11"/>
        <v>-7.6139999946462922E-3</v>
      </c>
      <c r="H76" s="12"/>
      <c r="K76">
        <f t="shared" si="12"/>
        <v>-7.6139999946462922E-3</v>
      </c>
      <c r="O76">
        <f t="shared" ca="1" si="9"/>
        <v>-5.6528228213991198E-3</v>
      </c>
      <c r="Q76" s="2">
        <f t="shared" si="10"/>
        <v>40758.022230000002</v>
      </c>
    </row>
    <row r="77" spans="1:17" x14ac:dyDescent="0.2">
      <c r="A77" s="50" t="s">
        <v>236</v>
      </c>
      <c r="B77" s="53" t="s">
        <v>29</v>
      </c>
      <c r="C77" s="51">
        <v>55784.0893</v>
      </c>
      <c r="D77" s="51" t="s">
        <v>63</v>
      </c>
      <c r="E77" s="30">
        <f t="shared" si="7"/>
        <v>1996.4902662873876</v>
      </c>
      <c r="F77">
        <f t="shared" si="8"/>
        <v>1996.5</v>
      </c>
      <c r="G77" s="11">
        <f t="shared" si="11"/>
        <v>-5.0780000019585714E-3</v>
      </c>
      <c r="K77">
        <f t="shared" si="12"/>
        <v>-5.0780000019585714E-3</v>
      </c>
      <c r="O77">
        <f t="shared" ca="1" si="9"/>
        <v>-5.7039557045089192E-3</v>
      </c>
      <c r="Q77" s="2">
        <f t="shared" si="10"/>
        <v>40765.5893</v>
      </c>
    </row>
    <row r="78" spans="1:17" x14ac:dyDescent="0.2">
      <c r="A78" s="50" t="s">
        <v>236</v>
      </c>
      <c r="B78" s="53" t="s">
        <v>30</v>
      </c>
      <c r="C78" s="51">
        <v>55787.998599999999</v>
      </c>
      <c r="D78" s="51" t="s">
        <v>63</v>
      </c>
      <c r="E78" s="30">
        <f t="shared" si="7"/>
        <v>2003.9837682003924</v>
      </c>
      <c r="F78">
        <f t="shared" si="8"/>
        <v>2004</v>
      </c>
      <c r="G78" s="11">
        <f t="shared" si="11"/>
        <v>-8.4679999999934807E-3</v>
      </c>
      <c r="K78">
        <f t="shared" si="12"/>
        <v>-8.4679999999934807E-3</v>
      </c>
      <c r="O78">
        <f t="shared" ca="1" si="9"/>
        <v>-5.730403747496747E-3</v>
      </c>
      <c r="Q78" s="2">
        <f t="shared" si="10"/>
        <v>40769.498599999999</v>
      </c>
    </row>
    <row r="79" spans="1:17" x14ac:dyDescent="0.2">
      <c r="A79" s="35" t="s">
        <v>47</v>
      </c>
      <c r="B79" s="36" t="s">
        <v>29</v>
      </c>
      <c r="C79" s="35">
        <v>55791.390290000003</v>
      </c>
      <c r="D79" s="35">
        <v>1.3999999999999999E-4</v>
      </c>
      <c r="E79" s="30">
        <f t="shared" si="7"/>
        <v>2010.4850946535564</v>
      </c>
      <c r="F79">
        <f t="shared" si="8"/>
        <v>2010.5</v>
      </c>
      <c r="G79" s="11">
        <f t="shared" si="11"/>
        <v>-7.7759999985573813E-3</v>
      </c>
      <c r="H79" s="12"/>
      <c r="K79">
        <f t="shared" si="12"/>
        <v>-7.7759999985573813E-3</v>
      </c>
      <c r="O79">
        <f t="shared" ca="1" si="9"/>
        <v>-5.7533253847528642E-3</v>
      </c>
      <c r="Q79" s="2">
        <f t="shared" si="10"/>
        <v>40772.890290000003</v>
      </c>
    </row>
    <row r="80" spans="1:17" x14ac:dyDescent="0.2">
      <c r="A80" s="33" t="s">
        <v>49</v>
      </c>
      <c r="B80" s="34" t="s">
        <v>30</v>
      </c>
      <c r="C80" s="15">
        <v>55809.387909999998</v>
      </c>
      <c r="D80" s="15">
        <v>2.9999999999999997E-4</v>
      </c>
      <c r="E80" s="30">
        <f t="shared" si="7"/>
        <v>2044.9836493563209</v>
      </c>
      <c r="F80">
        <f t="shared" si="8"/>
        <v>2045</v>
      </c>
      <c r="G80" s="11">
        <f t="shared" si="11"/>
        <v>-8.5299999991548248E-3</v>
      </c>
      <c r="H80" s="12"/>
      <c r="K80">
        <f t="shared" si="12"/>
        <v>-8.5299999991548248E-3</v>
      </c>
      <c r="O80">
        <f t="shared" ca="1" si="9"/>
        <v>-5.8749863824968697E-3</v>
      </c>
      <c r="Q80" s="2">
        <f t="shared" si="10"/>
        <v>40790.887909999998</v>
      </c>
    </row>
    <row r="81" spans="1:17" x14ac:dyDescent="0.2">
      <c r="A81" s="33" t="s">
        <v>49</v>
      </c>
      <c r="B81" s="34" t="s">
        <v>30</v>
      </c>
      <c r="C81" s="15">
        <v>55809.389109999996</v>
      </c>
      <c r="D81" s="15">
        <v>5.0000000000000001E-4</v>
      </c>
      <c r="E81" s="30">
        <f t="shared" si="7"/>
        <v>2044.985949564104</v>
      </c>
      <c r="F81">
        <f t="shared" si="8"/>
        <v>2045</v>
      </c>
      <c r="G81" s="11">
        <f t="shared" si="11"/>
        <v>-7.3300000003655441E-3</v>
      </c>
      <c r="H81" s="12"/>
      <c r="K81">
        <f t="shared" si="12"/>
        <v>-7.3300000003655441E-3</v>
      </c>
      <c r="O81">
        <f t="shared" ca="1" si="9"/>
        <v>-5.8749863824968697E-3</v>
      </c>
      <c r="Q81" s="2">
        <f t="shared" si="10"/>
        <v>40790.889109999996</v>
      </c>
    </row>
    <row r="82" spans="1:17" x14ac:dyDescent="0.2">
      <c r="A82" s="33" t="s">
        <v>49</v>
      </c>
      <c r="B82" s="34" t="s">
        <v>30</v>
      </c>
      <c r="C82" s="15">
        <v>55831.299290000003</v>
      </c>
      <c r="D82" s="15">
        <v>1E-4</v>
      </c>
      <c r="E82" s="30">
        <f t="shared" si="7"/>
        <v>2086.9842550777139</v>
      </c>
      <c r="F82">
        <f t="shared" si="8"/>
        <v>2087</v>
      </c>
      <c r="G82" s="11">
        <f t="shared" si="11"/>
        <v>-8.2139999940409325E-3</v>
      </c>
      <c r="H82" s="12"/>
      <c r="K82">
        <f t="shared" si="12"/>
        <v>-8.2139999940409325E-3</v>
      </c>
      <c r="O82">
        <f t="shared" ca="1" si="9"/>
        <v>-6.023095423228703E-3</v>
      </c>
      <c r="Q82" s="2">
        <f t="shared" si="10"/>
        <v>40812.799290000003</v>
      </c>
    </row>
    <row r="83" spans="1:17" x14ac:dyDescent="0.2">
      <c r="A83" s="33" t="s">
        <v>49</v>
      </c>
      <c r="B83" s="34" t="s">
        <v>29</v>
      </c>
      <c r="C83" s="15">
        <v>55837.299339999998</v>
      </c>
      <c r="D83" s="15">
        <v>2.9999999999999997E-4</v>
      </c>
      <c r="E83" s="30">
        <f t="shared" si="7"/>
        <v>2098.4853898468787</v>
      </c>
      <c r="F83">
        <f t="shared" si="8"/>
        <v>2098.5</v>
      </c>
      <c r="G83" s="11">
        <f t="shared" si="11"/>
        <v>-7.6220000046305358E-3</v>
      </c>
      <c r="H83" s="12"/>
      <c r="K83">
        <f t="shared" si="12"/>
        <v>-7.6220000046305358E-3</v>
      </c>
      <c r="O83">
        <f t="shared" ca="1" si="9"/>
        <v>-6.0636490891433715E-3</v>
      </c>
      <c r="Q83" s="2">
        <f t="shared" si="10"/>
        <v>40818.799339999998</v>
      </c>
    </row>
    <row r="84" spans="1:17" x14ac:dyDescent="0.2">
      <c r="A84" s="33" t="s">
        <v>49</v>
      </c>
      <c r="B84" s="34" t="s">
        <v>29</v>
      </c>
      <c r="C84" s="15">
        <v>55837.299939999997</v>
      </c>
      <c r="D84" s="15">
        <v>5.0000000000000001E-4</v>
      </c>
      <c r="E84" s="30">
        <f t="shared" ref="E84:E115" si="13">+(C84-C$7)/C$8</f>
        <v>2098.4865399507703</v>
      </c>
      <c r="F84">
        <f t="shared" ref="F84:F115" si="14">ROUND(2*E84,0)/2</f>
        <v>2098.5</v>
      </c>
      <c r="G84" s="11">
        <f t="shared" si="11"/>
        <v>-7.0220000052358955E-3</v>
      </c>
      <c r="H84" s="12"/>
      <c r="K84">
        <f t="shared" si="12"/>
        <v>-7.0220000052358955E-3</v>
      </c>
      <c r="O84">
        <f t="shared" ref="O84:O115" ca="1" si="15">+C$11+C$12*$F84</f>
        <v>-6.0636490891433715E-3</v>
      </c>
      <c r="Q84" s="2">
        <f t="shared" ref="Q84:Q115" si="16">+C84-15018.5</f>
        <v>40818.799939999997</v>
      </c>
    </row>
    <row r="85" spans="1:17" x14ac:dyDescent="0.2">
      <c r="A85" s="15" t="s">
        <v>50</v>
      </c>
      <c r="B85" s="34" t="s">
        <v>29</v>
      </c>
      <c r="C85" s="15">
        <v>56094.492530000003</v>
      </c>
      <c r="D85" s="15">
        <v>4.8000000000000001E-4</v>
      </c>
      <c r="E85" s="30">
        <f t="shared" si="13"/>
        <v>2591.483538179622</v>
      </c>
      <c r="F85">
        <f t="shared" si="14"/>
        <v>2591.5</v>
      </c>
      <c r="G85" s="11">
        <f t="shared" si="11"/>
        <v>-8.5879999969620258E-3</v>
      </c>
      <c r="H85" s="12"/>
      <c r="K85">
        <f t="shared" si="12"/>
        <v>-8.5879999969620258E-3</v>
      </c>
      <c r="O85">
        <f t="shared" ca="1" si="15"/>
        <v>-7.8021671148765567E-3</v>
      </c>
      <c r="Q85" s="2">
        <f t="shared" si="16"/>
        <v>41075.992530000003</v>
      </c>
    </row>
    <row r="86" spans="1:17" x14ac:dyDescent="0.2">
      <c r="A86" s="55" t="s">
        <v>50</v>
      </c>
      <c r="B86" s="56" t="s">
        <v>30</v>
      </c>
      <c r="C86" s="55">
        <v>56100.491759999997</v>
      </c>
      <c r="D86" s="55">
        <v>1E-4</v>
      </c>
      <c r="E86" s="30">
        <f t="shared" si="13"/>
        <v>2602.9831011401311</v>
      </c>
      <c r="F86">
        <f t="shared" si="14"/>
        <v>2603</v>
      </c>
      <c r="G86" s="11">
        <f t="shared" si="11"/>
        <v>-8.816000001388602E-3</v>
      </c>
      <c r="H86" s="12"/>
      <c r="K86">
        <f t="shared" si="12"/>
        <v>-8.816000001388602E-3</v>
      </c>
      <c r="O86">
        <f t="shared" ca="1" si="15"/>
        <v>-7.8427207807912243E-3</v>
      </c>
      <c r="Q86" s="2">
        <f t="shared" si="16"/>
        <v>41081.991759999997</v>
      </c>
    </row>
    <row r="87" spans="1:17" x14ac:dyDescent="0.2">
      <c r="A87" s="57" t="s">
        <v>269</v>
      </c>
      <c r="B87" s="56" t="s">
        <v>29</v>
      </c>
      <c r="C87" s="55">
        <v>56144.052199999998</v>
      </c>
      <c r="D87" s="55" t="s">
        <v>63</v>
      </c>
      <c r="E87" s="30">
        <f t="shared" si="13"/>
        <v>2686.4814871610038</v>
      </c>
      <c r="F87">
        <f t="shared" si="14"/>
        <v>2686.5</v>
      </c>
      <c r="G87" s="11">
        <f t="shared" si="11"/>
        <v>-9.6580000026733615E-3</v>
      </c>
      <c r="K87">
        <f t="shared" si="12"/>
        <v>-9.6580000026733615E-3</v>
      </c>
      <c r="O87">
        <f t="shared" ca="1" si="15"/>
        <v>-8.1371756593890364E-3</v>
      </c>
      <c r="Q87" s="2">
        <f t="shared" si="16"/>
        <v>41125.552199999998</v>
      </c>
    </row>
    <row r="88" spans="1:17" x14ac:dyDescent="0.2">
      <c r="A88" s="57" t="s">
        <v>269</v>
      </c>
      <c r="B88" s="56" t="s">
        <v>29</v>
      </c>
      <c r="C88" s="55">
        <v>56144.053</v>
      </c>
      <c r="D88" s="55" t="s">
        <v>63</v>
      </c>
      <c r="E88" s="30">
        <f t="shared" si="13"/>
        <v>2686.4830206328638</v>
      </c>
      <c r="F88">
        <f t="shared" si="14"/>
        <v>2686.5</v>
      </c>
      <c r="G88" s="11">
        <f t="shared" si="11"/>
        <v>-8.8580000010551885E-3</v>
      </c>
      <c r="K88">
        <f t="shared" si="12"/>
        <v>-8.8580000010551885E-3</v>
      </c>
      <c r="O88">
        <f t="shared" ca="1" si="15"/>
        <v>-8.1371756593890364E-3</v>
      </c>
      <c r="Q88" s="2">
        <f t="shared" si="16"/>
        <v>41125.553</v>
      </c>
    </row>
    <row r="89" spans="1:17" x14ac:dyDescent="0.2">
      <c r="A89" s="55" t="s">
        <v>50</v>
      </c>
      <c r="B89" s="56" t="s">
        <v>30</v>
      </c>
      <c r="C89" s="55">
        <v>56148.48803</v>
      </c>
      <c r="D89" s="55">
        <v>5.0000000000000001E-4</v>
      </c>
      <c r="E89" s="30">
        <f t="shared" si="13"/>
        <v>2694.9842627450689</v>
      </c>
      <c r="F89">
        <f t="shared" si="14"/>
        <v>2695</v>
      </c>
      <c r="G89" s="11">
        <f t="shared" si="11"/>
        <v>-8.2099999999627471E-3</v>
      </c>
      <c r="H89" s="12"/>
      <c r="K89">
        <f t="shared" si="12"/>
        <v>-8.2099999999627471E-3</v>
      </c>
      <c r="O89">
        <f t="shared" ca="1" si="15"/>
        <v>-8.1671501081085739E-3</v>
      </c>
      <c r="Q89" s="2">
        <f t="shared" si="16"/>
        <v>41129.98803</v>
      </c>
    </row>
    <row r="90" spans="1:17" x14ac:dyDescent="0.2">
      <c r="A90" s="58" t="s">
        <v>1</v>
      </c>
      <c r="B90" s="59" t="s">
        <v>30</v>
      </c>
      <c r="C90" s="60">
        <v>56174.311000000002</v>
      </c>
      <c r="D90" s="60">
        <v>2.0000000000000001E-4</v>
      </c>
      <c r="E90" s="30">
        <f t="shared" si="13"/>
        <v>2744.4827599426512</v>
      </c>
      <c r="F90">
        <f t="shared" si="14"/>
        <v>2744.5</v>
      </c>
      <c r="G90" s="11">
        <f t="shared" si="11"/>
        <v>-8.993999996164348E-3</v>
      </c>
      <c r="H90" s="12"/>
      <c r="K90">
        <f t="shared" si="12"/>
        <v>-8.993999996164348E-3</v>
      </c>
      <c r="O90">
        <f t="shared" ca="1" si="15"/>
        <v>-8.3417071918282341E-3</v>
      </c>
      <c r="Q90" s="2">
        <f t="shared" si="16"/>
        <v>41155.811000000002</v>
      </c>
    </row>
    <row r="91" spans="1:17" x14ac:dyDescent="0.2">
      <c r="A91" s="57" t="s">
        <v>337</v>
      </c>
      <c r="B91" s="56"/>
      <c r="C91" s="55">
        <v>56175.3554</v>
      </c>
      <c r="D91" s="55">
        <v>1E-4</v>
      </c>
      <c r="E91" s="30">
        <f t="shared" si="13"/>
        <v>2746.4847074519075</v>
      </c>
      <c r="F91">
        <f t="shared" si="14"/>
        <v>2746.5</v>
      </c>
      <c r="G91" s="11">
        <f t="shared" si="11"/>
        <v>-7.9780000014579855E-3</v>
      </c>
      <c r="J91">
        <f>+G91</f>
        <v>-7.9780000014579855E-3</v>
      </c>
      <c r="O91">
        <f t="shared" ca="1" si="15"/>
        <v>-8.3487600032916554E-3</v>
      </c>
      <c r="Q91" s="2">
        <f t="shared" si="16"/>
        <v>41156.8554</v>
      </c>
    </row>
    <row r="92" spans="1:17" x14ac:dyDescent="0.2">
      <c r="A92" s="55" t="s">
        <v>50</v>
      </c>
      <c r="B92" s="56" t="s">
        <v>30</v>
      </c>
      <c r="C92" s="55">
        <v>56205.353150000003</v>
      </c>
      <c r="D92" s="55">
        <v>2.7999999999999998E-4</v>
      </c>
      <c r="E92" s="30">
        <f t="shared" si="13"/>
        <v>2803.9855891982297</v>
      </c>
      <c r="F92">
        <f t="shared" si="14"/>
        <v>2804</v>
      </c>
      <c r="G92" s="11">
        <f t="shared" si="11"/>
        <v>-7.5179999985266477E-3</v>
      </c>
      <c r="H92" s="12"/>
      <c r="K92">
        <f t="shared" ref="K92:K108" si="17">+G92</f>
        <v>-7.5179999985266477E-3</v>
      </c>
      <c r="O92">
        <f t="shared" ca="1" si="15"/>
        <v>-8.5515283328649987E-3</v>
      </c>
      <c r="Q92" s="2">
        <f t="shared" si="16"/>
        <v>41186.853150000003</v>
      </c>
    </row>
    <row r="93" spans="1:17" x14ac:dyDescent="0.2">
      <c r="A93" s="55" t="s">
        <v>50</v>
      </c>
      <c r="B93" s="56" t="s">
        <v>29</v>
      </c>
      <c r="C93" s="55">
        <v>56210.307999999997</v>
      </c>
      <c r="D93" s="55">
        <v>4.8000000000000001E-4</v>
      </c>
      <c r="E93" s="30">
        <f t="shared" si="13"/>
        <v>2813.4832429862781</v>
      </c>
      <c r="F93">
        <f t="shared" si="14"/>
        <v>2813.5</v>
      </c>
      <c r="G93" s="11">
        <f t="shared" si="11"/>
        <v>-8.7420000054407865E-3</v>
      </c>
      <c r="H93" s="12"/>
      <c r="K93">
        <f t="shared" si="17"/>
        <v>-8.7420000054407865E-3</v>
      </c>
      <c r="O93">
        <f t="shared" ca="1" si="15"/>
        <v>-8.5850291873162468E-3</v>
      </c>
      <c r="Q93" s="2">
        <f t="shared" si="16"/>
        <v>41191.807999999997</v>
      </c>
    </row>
    <row r="94" spans="1:17" x14ac:dyDescent="0.2">
      <c r="A94" s="55" t="s">
        <v>50</v>
      </c>
      <c r="B94" s="56" t="s">
        <v>29</v>
      </c>
      <c r="C94" s="55">
        <v>56232.21862</v>
      </c>
      <c r="D94" s="55">
        <v>3.5E-4</v>
      </c>
      <c r="E94" s="30">
        <f t="shared" si="13"/>
        <v>2855.4823919094019</v>
      </c>
      <c r="F94">
        <f t="shared" si="14"/>
        <v>2855.5</v>
      </c>
      <c r="G94" s="11">
        <f t="shared" si="11"/>
        <v>-9.1860000029555522E-3</v>
      </c>
      <c r="H94" s="12"/>
      <c r="K94">
        <f t="shared" si="17"/>
        <v>-9.1860000029555522E-3</v>
      </c>
      <c r="O94">
        <f t="shared" ca="1" si="15"/>
        <v>-8.7331382280480801E-3</v>
      </c>
      <c r="Q94" s="2">
        <f t="shared" si="16"/>
        <v>41213.71862</v>
      </c>
    </row>
    <row r="95" spans="1:17" x14ac:dyDescent="0.2">
      <c r="A95" s="55" t="s">
        <v>50</v>
      </c>
      <c r="B95" s="56" t="s">
        <v>30</v>
      </c>
      <c r="C95" s="55">
        <v>56239.261960000003</v>
      </c>
      <c r="D95" s="55">
        <v>1.7000000000000001E-4</v>
      </c>
      <c r="E95" s="30">
        <f t="shared" si="13"/>
        <v>2868.9833464956405</v>
      </c>
      <c r="F95">
        <f t="shared" si="14"/>
        <v>2869</v>
      </c>
      <c r="G95" s="11">
        <f t="shared" si="11"/>
        <v>-8.6879999944358133E-3</v>
      </c>
      <c r="H95" s="12"/>
      <c r="K95">
        <f t="shared" si="17"/>
        <v>-8.6879999944358133E-3</v>
      </c>
      <c r="O95">
        <f t="shared" ca="1" si="15"/>
        <v>-8.7807447054261689E-3</v>
      </c>
      <c r="Q95" s="2">
        <f t="shared" si="16"/>
        <v>41220.761960000003</v>
      </c>
    </row>
    <row r="96" spans="1:17" x14ac:dyDescent="0.2">
      <c r="A96" s="55" t="s">
        <v>50</v>
      </c>
      <c r="B96" s="56" t="s">
        <v>29</v>
      </c>
      <c r="C96" s="55">
        <v>56256.216760000003</v>
      </c>
      <c r="D96" s="55">
        <v>1.8000000000000001E-4</v>
      </c>
      <c r="E96" s="30">
        <f t="shared" si="13"/>
        <v>2901.4829822960733</v>
      </c>
      <c r="F96">
        <f t="shared" si="14"/>
        <v>2901.5</v>
      </c>
      <c r="G96" s="11">
        <f t="shared" ref="G96:G125" si="18">+C96-(C$7+F96*C$8)</f>
        <v>-8.878000000549946E-3</v>
      </c>
      <c r="H96" s="12"/>
      <c r="K96">
        <f t="shared" si="17"/>
        <v>-8.878000000549946E-3</v>
      </c>
      <c r="O96">
        <f t="shared" ca="1" si="15"/>
        <v>-8.895352891706754E-3</v>
      </c>
      <c r="Q96" s="2">
        <f t="shared" si="16"/>
        <v>41237.716760000003</v>
      </c>
    </row>
    <row r="97" spans="1:17" x14ac:dyDescent="0.2">
      <c r="A97" s="55" t="s">
        <v>50</v>
      </c>
      <c r="B97" s="56" t="s">
        <v>30</v>
      </c>
      <c r="C97" s="55">
        <v>56449.502229999998</v>
      </c>
      <c r="D97" s="55">
        <v>3.8000000000000002E-4</v>
      </c>
      <c r="E97" s="30">
        <f t="shared" si="13"/>
        <v>3271.9802680508774</v>
      </c>
      <c r="F97">
        <f t="shared" si="14"/>
        <v>3272</v>
      </c>
      <c r="G97" s="11">
        <f t="shared" si="18"/>
        <v>-1.0293999999703374E-2</v>
      </c>
      <c r="H97" s="12"/>
      <c r="K97">
        <f t="shared" si="17"/>
        <v>-1.0293999999703374E-2</v>
      </c>
      <c r="O97">
        <f t="shared" ca="1" si="15"/>
        <v>-1.0201886215305425E-2</v>
      </c>
      <c r="Q97" s="2">
        <f t="shared" si="16"/>
        <v>41431.002229999998</v>
      </c>
    </row>
    <row r="98" spans="1:17" x14ac:dyDescent="0.2">
      <c r="A98" s="55" t="s">
        <v>50</v>
      </c>
      <c r="B98" s="56" t="s">
        <v>29</v>
      </c>
      <c r="C98" s="55">
        <v>56454.45779</v>
      </c>
      <c r="D98" s="55">
        <v>4.6000000000000001E-4</v>
      </c>
      <c r="E98" s="30">
        <f t="shared" si="13"/>
        <v>3281.4792827952133</v>
      </c>
      <c r="F98">
        <f t="shared" si="14"/>
        <v>3281.5</v>
      </c>
      <c r="G98" s="11">
        <f t="shared" si="18"/>
        <v>-1.080799999908777E-2</v>
      </c>
      <c r="H98" s="12"/>
      <c r="K98">
        <f t="shared" si="17"/>
        <v>-1.080799999908777E-2</v>
      </c>
      <c r="O98">
        <f t="shared" ca="1" si="15"/>
        <v>-1.0235387069756673E-2</v>
      </c>
      <c r="Q98" s="2">
        <f t="shared" si="16"/>
        <v>41435.95779</v>
      </c>
    </row>
    <row r="99" spans="1:17" x14ac:dyDescent="0.2">
      <c r="A99" s="55" t="s">
        <v>52</v>
      </c>
      <c r="B99" s="56"/>
      <c r="C99" s="55">
        <v>56496.45289</v>
      </c>
      <c r="D99" s="55">
        <v>4.0999999999999999E-4</v>
      </c>
      <c r="E99" s="30">
        <f t="shared" si="13"/>
        <v>3361.9771627703713</v>
      </c>
      <c r="F99">
        <f t="shared" si="14"/>
        <v>3362</v>
      </c>
      <c r="G99" s="11">
        <f t="shared" si="18"/>
        <v>-1.1914000002434477E-2</v>
      </c>
      <c r="H99" s="12"/>
      <c r="K99">
        <f t="shared" si="17"/>
        <v>-1.1914000002434477E-2</v>
      </c>
      <c r="O99">
        <f t="shared" ca="1" si="15"/>
        <v>-1.0519262731159353E-2</v>
      </c>
      <c r="Q99" s="2">
        <f t="shared" si="16"/>
        <v>41477.95289</v>
      </c>
    </row>
    <row r="100" spans="1:17" x14ac:dyDescent="0.2">
      <c r="A100" s="55" t="s">
        <v>50</v>
      </c>
      <c r="B100" s="56" t="s">
        <v>30</v>
      </c>
      <c r="C100" s="55">
        <v>56510.539519999998</v>
      </c>
      <c r="D100" s="55">
        <v>1.7000000000000001E-4</v>
      </c>
      <c r="E100" s="30">
        <f t="shared" si="13"/>
        <v>3388.9789761008383</v>
      </c>
      <c r="F100">
        <f t="shared" si="14"/>
        <v>3389</v>
      </c>
      <c r="G100" s="11">
        <f t="shared" si="18"/>
        <v>-1.0968000002321787E-2</v>
      </c>
      <c r="H100" s="12"/>
      <c r="K100">
        <f t="shared" si="17"/>
        <v>-1.0968000002321787E-2</v>
      </c>
      <c r="O100">
        <f t="shared" ca="1" si="15"/>
        <v>-1.0614475685915533E-2</v>
      </c>
      <c r="Q100" s="2">
        <f t="shared" si="16"/>
        <v>41492.039519999998</v>
      </c>
    </row>
    <row r="101" spans="1:17" x14ac:dyDescent="0.2">
      <c r="A101" s="57" t="s">
        <v>309</v>
      </c>
      <c r="B101" s="56" t="s">
        <v>30</v>
      </c>
      <c r="C101" s="55">
        <v>56512.103900000002</v>
      </c>
      <c r="D101" s="55" t="s">
        <v>63</v>
      </c>
      <c r="E101" s="30">
        <f t="shared" si="13"/>
        <v>3391.9776419803293</v>
      </c>
      <c r="F101">
        <f t="shared" si="14"/>
        <v>3392</v>
      </c>
      <c r="G101" s="11">
        <f t="shared" si="18"/>
        <v>-1.1663999997836072E-2</v>
      </c>
      <c r="K101">
        <f t="shared" si="17"/>
        <v>-1.1663999997836072E-2</v>
      </c>
      <c r="O101">
        <f t="shared" ca="1" si="15"/>
        <v>-1.0625054903110663E-2</v>
      </c>
      <c r="Q101" s="2">
        <f t="shared" si="16"/>
        <v>41493.603900000002</v>
      </c>
    </row>
    <row r="102" spans="1:17" x14ac:dyDescent="0.2">
      <c r="A102" s="57" t="s">
        <v>309</v>
      </c>
      <c r="B102" s="56" t="s">
        <v>30</v>
      </c>
      <c r="C102" s="55">
        <v>56512.104200000002</v>
      </c>
      <c r="D102" s="55" t="s">
        <v>63</v>
      </c>
      <c r="E102" s="30">
        <f t="shared" si="13"/>
        <v>3391.9782170322751</v>
      </c>
      <c r="F102">
        <f t="shared" si="14"/>
        <v>3392</v>
      </c>
      <c r="G102" s="11">
        <f t="shared" si="18"/>
        <v>-1.1363999998138752E-2</v>
      </c>
      <c r="K102">
        <f t="shared" si="17"/>
        <v>-1.1363999998138752E-2</v>
      </c>
      <c r="O102">
        <f t="shared" ca="1" si="15"/>
        <v>-1.0625054903110663E-2</v>
      </c>
      <c r="Q102" s="2">
        <f t="shared" si="16"/>
        <v>41493.604200000002</v>
      </c>
    </row>
    <row r="103" spans="1:17" x14ac:dyDescent="0.2">
      <c r="A103" s="57" t="s">
        <v>309</v>
      </c>
      <c r="B103" s="56" t="s">
        <v>30</v>
      </c>
      <c r="C103" s="55">
        <v>56512.104200000002</v>
      </c>
      <c r="D103" s="55" t="s">
        <v>63</v>
      </c>
      <c r="E103" s="30">
        <f t="shared" si="13"/>
        <v>3391.9782170322751</v>
      </c>
      <c r="F103">
        <f t="shared" si="14"/>
        <v>3392</v>
      </c>
      <c r="G103" s="11">
        <f t="shared" si="18"/>
        <v>-1.1363999998138752E-2</v>
      </c>
      <c r="K103">
        <f t="shared" si="17"/>
        <v>-1.1363999998138752E-2</v>
      </c>
      <c r="O103">
        <f t="shared" ca="1" si="15"/>
        <v>-1.0625054903110663E-2</v>
      </c>
      <c r="Q103" s="2">
        <f t="shared" si="16"/>
        <v>41493.604200000002</v>
      </c>
    </row>
    <row r="104" spans="1:17" x14ac:dyDescent="0.2">
      <c r="A104" s="55" t="s">
        <v>50</v>
      </c>
      <c r="B104" s="56" t="s">
        <v>30</v>
      </c>
      <c r="C104" s="55">
        <v>56542.363299999997</v>
      </c>
      <c r="D104" s="55">
        <v>6.4000000000000005E-4</v>
      </c>
      <c r="E104" s="30">
        <f t="shared" si="13"/>
        <v>3449.9800648658543</v>
      </c>
      <c r="F104">
        <f t="shared" si="14"/>
        <v>3450</v>
      </c>
      <c r="G104" s="11">
        <f t="shared" si="18"/>
        <v>-1.0399999999208376E-2</v>
      </c>
      <c r="H104" s="12"/>
      <c r="K104">
        <f t="shared" si="17"/>
        <v>-1.0399999999208376E-2</v>
      </c>
      <c r="O104">
        <f t="shared" ca="1" si="15"/>
        <v>-1.082958643554986E-2</v>
      </c>
      <c r="Q104" s="2">
        <f t="shared" si="16"/>
        <v>41523.863299999997</v>
      </c>
    </row>
    <row r="105" spans="1:17" x14ac:dyDescent="0.2">
      <c r="A105" s="55" t="s">
        <v>50</v>
      </c>
      <c r="B105" s="56" t="s">
        <v>29</v>
      </c>
      <c r="C105" s="55">
        <v>56572.358319999999</v>
      </c>
      <c r="D105" s="55">
        <v>8.1999999999999998E-4</v>
      </c>
      <c r="E105" s="30">
        <f t="shared" si="13"/>
        <v>3507.4757136394642</v>
      </c>
      <c r="F105">
        <f t="shared" si="14"/>
        <v>3507.5</v>
      </c>
      <c r="G105" s="11">
        <f t="shared" si="18"/>
        <v>-1.2670000003708992E-2</v>
      </c>
      <c r="H105" s="12"/>
      <c r="K105">
        <f t="shared" si="17"/>
        <v>-1.2670000003708992E-2</v>
      </c>
      <c r="O105">
        <f t="shared" ca="1" si="15"/>
        <v>-1.1032354765123204E-2</v>
      </c>
      <c r="Q105" s="2">
        <f t="shared" si="16"/>
        <v>41553.858319999999</v>
      </c>
    </row>
    <row r="106" spans="1:17" x14ac:dyDescent="0.2">
      <c r="A106" s="55" t="s">
        <v>50</v>
      </c>
      <c r="B106" s="56" t="s">
        <v>29</v>
      </c>
      <c r="C106" s="55">
        <v>56827.466910000003</v>
      </c>
      <c r="D106" s="55">
        <v>1.09E-3</v>
      </c>
      <c r="E106" s="30">
        <f t="shared" si="13"/>
        <v>3996.4780176809359</v>
      </c>
      <c r="F106">
        <f t="shared" si="14"/>
        <v>3996.5</v>
      </c>
      <c r="G106" s="11">
        <f t="shared" si="18"/>
        <v>-1.1467999996966682E-2</v>
      </c>
      <c r="H106" s="12"/>
      <c r="K106">
        <f t="shared" si="17"/>
        <v>-1.1467999996966682E-2</v>
      </c>
      <c r="O106">
        <f t="shared" ca="1" si="15"/>
        <v>-1.2756767167929547E-2</v>
      </c>
      <c r="Q106" s="2">
        <f t="shared" si="16"/>
        <v>41808.966910000003</v>
      </c>
    </row>
    <row r="107" spans="1:17" x14ac:dyDescent="0.2">
      <c r="A107" s="55" t="s">
        <v>50</v>
      </c>
      <c r="B107" s="56" t="s">
        <v>29</v>
      </c>
      <c r="C107" s="55">
        <v>56863.460279999999</v>
      </c>
      <c r="D107" s="55">
        <v>1.6000000000000001E-4</v>
      </c>
      <c r="E107" s="30">
        <f t="shared" si="13"/>
        <v>4065.4715425960135</v>
      </c>
      <c r="F107">
        <f t="shared" si="14"/>
        <v>4065.5</v>
      </c>
      <c r="G107" s="11">
        <f t="shared" si="18"/>
        <v>-1.484599999821512E-2</v>
      </c>
      <c r="H107" s="12"/>
      <c r="K107">
        <f t="shared" si="17"/>
        <v>-1.484599999821512E-2</v>
      </c>
      <c r="O107">
        <f t="shared" ca="1" si="15"/>
        <v>-1.300008916341756E-2</v>
      </c>
      <c r="Q107" s="2">
        <f t="shared" si="16"/>
        <v>41844.960279999999</v>
      </c>
    </row>
    <row r="108" spans="1:17" x14ac:dyDescent="0.2">
      <c r="A108" s="57" t="s">
        <v>327</v>
      </c>
      <c r="B108" s="56" t="s">
        <v>29</v>
      </c>
      <c r="C108" s="55">
        <v>56867.114300000001</v>
      </c>
      <c r="D108" s="55" t="s">
        <v>63</v>
      </c>
      <c r="E108" s="30">
        <f t="shared" si="13"/>
        <v>4072.4757136394678</v>
      </c>
      <c r="F108">
        <f t="shared" si="14"/>
        <v>4072.5</v>
      </c>
      <c r="G108" s="11">
        <f t="shared" si="18"/>
        <v>-1.2669999996433035E-2</v>
      </c>
      <c r="K108">
        <f t="shared" si="17"/>
        <v>-1.2669999996433035E-2</v>
      </c>
      <c r="O108">
        <f t="shared" ca="1" si="15"/>
        <v>-1.3024774003539531E-2</v>
      </c>
      <c r="Q108" s="2">
        <f t="shared" si="16"/>
        <v>41848.614300000001</v>
      </c>
    </row>
    <row r="109" spans="1:17" x14ac:dyDescent="0.2">
      <c r="A109" s="61" t="s">
        <v>51</v>
      </c>
      <c r="B109" s="56"/>
      <c r="C109" s="61">
        <v>56934.411699999997</v>
      </c>
      <c r="D109" s="61">
        <v>1.8E-3</v>
      </c>
      <c r="E109" s="30">
        <f t="shared" si="13"/>
        <v>4201.4740498224946</v>
      </c>
      <c r="F109">
        <f t="shared" si="14"/>
        <v>4201.5</v>
      </c>
      <c r="G109" s="11">
        <f t="shared" si="18"/>
        <v>-1.3537999999243766E-2</v>
      </c>
      <c r="H109" s="12"/>
      <c r="J109">
        <f>+G109</f>
        <v>-1.3537999999243766E-2</v>
      </c>
      <c r="O109">
        <f t="shared" ca="1" si="15"/>
        <v>-1.3479680342930163E-2</v>
      </c>
      <c r="Q109" s="2">
        <f t="shared" si="16"/>
        <v>41915.911699999997</v>
      </c>
    </row>
    <row r="110" spans="1:17" x14ac:dyDescent="0.2">
      <c r="A110" s="55" t="s">
        <v>337</v>
      </c>
      <c r="B110" s="56"/>
      <c r="C110" s="55">
        <v>57214.558599999997</v>
      </c>
      <c r="D110" s="55">
        <v>5.0000000000000001E-4</v>
      </c>
      <c r="E110" s="30">
        <f t="shared" si="13"/>
        <v>4738.4707835274394</v>
      </c>
      <c r="F110">
        <f t="shared" si="14"/>
        <v>4738.5</v>
      </c>
      <c r="G110" s="11">
        <f t="shared" si="18"/>
        <v>-1.5242000001308043E-2</v>
      </c>
      <c r="J110">
        <f>+G110</f>
        <v>-1.5242000001308043E-2</v>
      </c>
      <c r="O110">
        <f t="shared" ca="1" si="15"/>
        <v>-1.5373360220858601E-2</v>
      </c>
      <c r="Q110" s="2">
        <f t="shared" si="16"/>
        <v>42196.058599999997</v>
      </c>
    </row>
    <row r="111" spans="1:17" x14ac:dyDescent="0.2">
      <c r="A111" s="58" t="s">
        <v>1</v>
      </c>
      <c r="B111" s="59" t="s">
        <v>30</v>
      </c>
      <c r="C111" s="60">
        <v>57240.382100000003</v>
      </c>
      <c r="D111" s="60">
        <v>1.6000000000000001E-3</v>
      </c>
      <c r="E111" s="30">
        <f t="shared" si="13"/>
        <v>4787.9702966501354</v>
      </c>
      <c r="F111">
        <f t="shared" si="14"/>
        <v>4788</v>
      </c>
      <c r="G111" s="11">
        <f t="shared" si="18"/>
        <v>-1.5495999999984633E-2</v>
      </c>
      <c r="H111" s="12"/>
      <c r="K111">
        <f>+G111</f>
        <v>-1.5495999999984633E-2</v>
      </c>
      <c r="O111">
        <f t="shared" ca="1" si="15"/>
        <v>-1.554791730457826E-2</v>
      </c>
      <c r="Q111" s="2">
        <f t="shared" si="16"/>
        <v>42221.882100000003</v>
      </c>
    </row>
    <row r="112" spans="1:17" x14ac:dyDescent="0.2">
      <c r="A112" s="62" t="s">
        <v>338</v>
      </c>
      <c r="B112" s="63"/>
      <c r="C112" s="64">
        <v>57244.033833333298</v>
      </c>
      <c r="D112" s="64"/>
      <c r="E112" s="30">
        <f t="shared" si="13"/>
        <v>4794.9700845197904</v>
      </c>
      <c r="F112">
        <f t="shared" si="14"/>
        <v>4795</v>
      </c>
      <c r="G112" s="11">
        <f t="shared" si="18"/>
        <v>-1.5606666704115923E-2</v>
      </c>
      <c r="H112" s="12"/>
      <c r="I112">
        <f>+G112</f>
        <v>-1.5606666704115923E-2</v>
      </c>
      <c r="O112">
        <f t="shared" ca="1" si="15"/>
        <v>-1.5572602144700232E-2</v>
      </c>
      <c r="Q112" s="2">
        <f t="shared" si="16"/>
        <v>42225.533833333298</v>
      </c>
    </row>
    <row r="113" spans="1:17" x14ac:dyDescent="0.2">
      <c r="A113" s="58" t="s">
        <v>1</v>
      </c>
      <c r="B113" s="59" t="s">
        <v>30</v>
      </c>
      <c r="C113" s="60">
        <v>57574.523699999998</v>
      </c>
      <c r="D113" s="60">
        <v>1.6999999999999999E-3</v>
      </c>
      <c r="E113" s="30">
        <f t="shared" si="13"/>
        <v>5428.4662214486671</v>
      </c>
      <c r="F113">
        <f t="shared" si="14"/>
        <v>5428.5</v>
      </c>
      <c r="G113" s="11">
        <f t="shared" si="18"/>
        <v>-1.7621999999391846E-2</v>
      </c>
      <c r="H113" s="12"/>
      <c r="K113">
        <f t="shared" ref="K113:K136" si="19">+G113</f>
        <v>-1.7621999999391846E-2</v>
      </c>
      <c r="O113">
        <f t="shared" ca="1" si="15"/>
        <v>-1.7806580175738718E-2</v>
      </c>
      <c r="Q113" s="2">
        <f t="shared" si="16"/>
        <v>42556.023699999998</v>
      </c>
    </row>
    <row r="114" spans="1:17" x14ac:dyDescent="0.2">
      <c r="A114" s="68" t="s">
        <v>0</v>
      </c>
      <c r="B114" s="81" t="s">
        <v>29</v>
      </c>
      <c r="C114" s="69">
        <v>57585.479200000002</v>
      </c>
      <c r="D114" s="69">
        <v>2.0000000000000001E-4</v>
      </c>
      <c r="E114" s="30">
        <f t="shared" si="13"/>
        <v>5449.4661601097996</v>
      </c>
      <c r="F114">
        <f t="shared" si="14"/>
        <v>5449.5</v>
      </c>
      <c r="G114" s="11">
        <f t="shared" si="18"/>
        <v>-1.7653999995673075E-2</v>
      </c>
      <c r="H114" s="12"/>
      <c r="K114">
        <f t="shared" si="19"/>
        <v>-1.7653999995673075E-2</v>
      </c>
      <c r="O114">
        <f t="shared" ca="1" si="15"/>
        <v>-1.7880634696104635E-2</v>
      </c>
      <c r="Q114" s="2">
        <f t="shared" si="16"/>
        <v>42566.979200000002</v>
      </c>
    </row>
    <row r="115" spans="1:17" x14ac:dyDescent="0.2">
      <c r="A115" s="65" t="s">
        <v>339</v>
      </c>
      <c r="B115" s="66" t="s">
        <v>29</v>
      </c>
      <c r="C115" s="67">
        <v>57598.520700000001</v>
      </c>
      <c r="D115" s="67">
        <v>1E-4</v>
      </c>
      <c r="E115" s="30">
        <f t="shared" si="13"/>
        <v>5474.4646266379414</v>
      </c>
      <c r="F115">
        <f t="shared" si="14"/>
        <v>5474.5</v>
      </c>
      <c r="G115" s="11">
        <f t="shared" si="18"/>
        <v>-1.8453999997291248E-2</v>
      </c>
      <c r="H115" s="12"/>
      <c r="K115">
        <f t="shared" si="19"/>
        <v>-1.8453999997291248E-2</v>
      </c>
      <c r="O115">
        <f t="shared" ca="1" si="15"/>
        <v>-1.7968794839397392E-2</v>
      </c>
      <c r="Q115" s="2">
        <f t="shared" si="16"/>
        <v>42580.020700000001</v>
      </c>
    </row>
    <row r="116" spans="1:17" x14ac:dyDescent="0.2">
      <c r="A116" s="68" t="s">
        <v>0</v>
      </c>
      <c r="B116" s="81" t="s">
        <v>30</v>
      </c>
      <c r="C116" s="69">
        <v>57952.486199999999</v>
      </c>
      <c r="D116" s="69">
        <v>1.4E-3</v>
      </c>
      <c r="E116" s="30">
        <f t="shared" ref="E116:E136" si="20">+(C116-C$7)/C$8</f>
        <v>6152.9597923679094</v>
      </c>
      <c r="F116">
        <f t="shared" ref="F116:F140" si="21">ROUND(2*E116,0)/2</f>
        <v>6153</v>
      </c>
      <c r="G116" s="11">
        <f t="shared" si="18"/>
        <v>-2.0975999999791384E-2</v>
      </c>
      <c r="H116" s="12"/>
      <c r="K116">
        <f t="shared" si="19"/>
        <v>-2.0975999999791384E-2</v>
      </c>
      <c r="O116">
        <f t="shared" ref="O116:O136" ca="1" si="22">+C$11+C$12*$F116</f>
        <v>-2.0361461128362839E-2</v>
      </c>
      <c r="Q116" s="2">
        <f t="shared" ref="Q116:Q136" si="23">+C116-15018.5</f>
        <v>42933.986199999999</v>
      </c>
    </row>
    <row r="117" spans="1:17" x14ac:dyDescent="0.2">
      <c r="A117" s="70" t="s">
        <v>340</v>
      </c>
      <c r="B117" s="71" t="s">
        <v>29</v>
      </c>
      <c r="C117" s="68">
        <v>58726.4139</v>
      </c>
      <c r="D117" s="68">
        <v>2.9999999999999997E-4</v>
      </c>
      <c r="E117" s="30">
        <f t="shared" si="20"/>
        <v>7636.4552264554559</v>
      </c>
      <c r="F117">
        <f t="shared" si="21"/>
        <v>7636.5</v>
      </c>
      <c r="G117" s="11">
        <f t="shared" si="18"/>
        <v>-2.3357999998552259E-2</v>
      </c>
      <c r="H117" s="12"/>
      <c r="K117">
        <f t="shared" si="19"/>
        <v>-2.3357999998552259E-2</v>
      </c>
      <c r="O117">
        <f t="shared" ca="1" si="22"/>
        <v>-2.5592884031355092E-2</v>
      </c>
      <c r="Q117" s="2">
        <f t="shared" si="23"/>
        <v>43707.9139</v>
      </c>
    </row>
    <row r="118" spans="1:17" x14ac:dyDescent="0.2">
      <c r="A118" s="70" t="s">
        <v>342</v>
      </c>
      <c r="B118" s="71" t="s">
        <v>29</v>
      </c>
      <c r="C118" s="68">
        <v>58999.254200000003</v>
      </c>
      <c r="D118" s="68" t="s">
        <v>268</v>
      </c>
      <c r="E118" s="30">
        <f t="shared" si="20"/>
        <v>8159.4463783228475</v>
      </c>
      <c r="F118">
        <f t="shared" si="21"/>
        <v>8159.5</v>
      </c>
      <c r="G118" s="11">
        <f t="shared" si="18"/>
        <v>-2.7973999996902421E-2</v>
      </c>
      <c r="H118" s="12"/>
      <c r="K118">
        <f t="shared" si="19"/>
        <v>-2.7973999996902421E-2</v>
      </c>
      <c r="O118">
        <f t="shared" ca="1" si="22"/>
        <v>-2.7437194229039584E-2</v>
      </c>
      <c r="Q118" s="2">
        <f t="shared" si="23"/>
        <v>43980.754200000003</v>
      </c>
    </row>
    <row r="119" spans="1:17" x14ac:dyDescent="0.2">
      <c r="A119" s="70" t="s">
        <v>342</v>
      </c>
      <c r="B119" s="71" t="s">
        <v>29</v>
      </c>
      <c r="C119" s="68">
        <v>58999.2549</v>
      </c>
      <c r="D119" s="68" t="s">
        <v>62</v>
      </c>
      <c r="E119" s="30">
        <f t="shared" si="20"/>
        <v>8159.4477201107165</v>
      </c>
      <c r="F119">
        <f t="shared" si="21"/>
        <v>8159.5</v>
      </c>
      <c r="G119" s="11">
        <f t="shared" si="18"/>
        <v>-2.7274000000033993E-2</v>
      </c>
      <c r="H119" s="12"/>
      <c r="K119">
        <f t="shared" si="19"/>
        <v>-2.7274000000033993E-2</v>
      </c>
      <c r="O119">
        <f t="shared" ca="1" si="22"/>
        <v>-2.7437194229039584E-2</v>
      </c>
      <c r="Q119" s="2">
        <f t="shared" si="23"/>
        <v>43980.7549</v>
      </c>
    </row>
    <row r="120" spans="1:17" x14ac:dyDescent="0.2">
      <c r="A120" s="70" t="s">
        <v>342</v>
      </c>
      <c r="B120" s="71" t="s">
        <v>29</v>
      </c>
      <c r="C120" s="68">
        <v>58999.255799999999</v>
      </c>
      <c r="D120" s="68" t="s">
        <v>137</v>
      </c>
      <c r="E120" s="30">
        <f t="shared" si="20"/>
        <v>8159.449445266554</v>
      </c>
      <c r="F120">
        <f t="shared" si="21"/>
        <v>8159.5</v>
      </c>
      <c r="G120" s="11">
        <f t="shared" si="18"/>
        <v>-2.6374000000942033E-2</v>
      </c>
      <c r="H120" s="12"/>
      <c r="K120">
        <f t="shared" si="19"/>
        <v>-2.6374000000942033E-2</v>
      </c>
      <c r="O120">
        <f t="shared" ca="1" si="22"/>
        <v>-2.7437194229039584E-2</v>
      </c>
      <c r="Q120" s="2">
        <f t="shared" si="23"/>
        <v>43980.755799999999</v>
      </c>
    </row>
    <row r="121" spans="1:17" x14ac:dyDescent="0.2">
      <c r="A121" s="70" t="s">
        <v>342</v>
      </c>
      <c r="B121" s="71" t="s">
        <v>29</v>
      </c>
      <c r="C121" s="68">
        <v>59009.164299999997</v>
      </c>
      <c r="D121" s="68" t="s">
        <v>268</v>
      </c>
      <c r="E121" s="30">
        <f t="shared" si="20"/>
        <v>8178.4424526348812</v>
      </c>
      <c r="F121">
        <f t="shared" si="21"/>
        <v>8178.5</v>
      </c>
      <c r="G121" s="11">
        <f t="shared" si="18"/>
        <v>-3.0022000006283633E-2</v>
      </c>
      <c r="H121" s="12"/>
      <c r="K121">
        <f t="shared" si="19"/>
        <v>-3.0022000006283633E-2</v>
      </c>
      <c r="O121">
        <f t="shared" ca="1" si="22"/>
        <v>-2.750419593794208E-2</v>
      </c>
      <c r="Q121" s="2">
        <f t="shared" si="23"/>
        <v>43990.664299999997</v>
      </c>
    </row>
    <row r="122" spans="1:17" x14ac:dyDescent="0.2">
      <c r="A122" s="70" t="s">
        <v>342</v>
      </c>
      <c r="B122" s="71" t="s">
        <v>29</v>
      </c>
      <c r="C122" s="68">
        <v>59009.1659</v>
      </c>
      <c r="D122" s="68" t="s">
        <v>137</v>
      </c>
      <c r="E122" s="30">
        <f t="shared" si="20"/>
        <v>8178.4455195786013</v>
      </c>
      <c r="F122">
        <f t="shared" si="21"/>
        <v>8178.5</v>
      </c>
      <c r="G122" s="11">
        <f t="shared" si="18"/>
        <v>-2.8422000003047287E-2</v>
      </c>
      <c r="H122" s="12"/>
      <c r="K122">
        <f t="shared" si="19"/>
        <v>-2.8422000003047287E-2</v>
      </c>
      <c r="O122">
        <f t="shared" ca="1" si="22"/>
        <v>-2.750419593794208E-2</v>
      </c>
      <c r="Q122" s="2">
        <f t="shared" si="23"/>
        <v>43990.6659</v>
      </c>
    </row>
    <row r="123" spans="1:17" x14ac:dyDescent="0.2">
      <c r="A123" s="70" t="s">
        <v>341</v>
      </c>
      <c r="B123" s="71" t="s">
        <v>30</v>
      </c>
      <c r="C123" s="68">
        <v>59035.5118</v>
      </c>
      <c r="D123" s="68">
        <v>2.0000000000000001E-4</v>
      </c>
      <c r="E123" s="30">
        <f t="shared" si="20"/>
        <v>8228.946389823881</v>
      </c>
      <c r="F123">
        <f t="shared" si="21"/>
        <v>8229</v>
      </c>
      <c r="G123" s="11">
        <f t="shared" si="18"/>
        <v>-2.7968000002147164E-2</v>
      </c>
      <c r="H123" s="12"/>
      <c r="K123">
        <f t="shared" si="19"/>
        <v>-2.7968000002147164E-2</v>
      </c>
      <c r="O123">
        <f t="shared" ca="1" si="22"/>
        <v>-2.7682279427393451E-2</v>
      </c>
      <c r="Q123" s="2">
        <f t="shared" si="23"/>
        <v>44017.0118</v>
      </c>
    </row>
    <row r="124" spans="1:17" ht="12" customHeight="1" x14ac:dyDescent="0.2">
      <c r="A124" s="70" t="s">
        <v>342</v>
      </c>
      <c r="B124" s="71" t="s">
        <v>30</v>
      </c>
      <c r="C124" s="68">
        <v>59050.118999999999</v>
      </c>
      <c r="D124" s="68" t="s">
        <v>62</v>
      </c>
      <c r="E124" s="30">
        <f t="shared" si="20"/>
        <v>8256.946052460069</v>
      </c>
      <c r="F124">
        <f t="shared" si="21"/>
        <v>8257</v>
      </c>
      <c r="G124" s="11">
        <f t="shared" si="18"/>
        <v>-2.8144000003521796E-2</v>
      </c>
      <c r="H124" s="12"/>
      <c r="K124">
        <f t="shared" si="19"/>
        <v>-2.8144000003521796E-2</v>
      </c>
      <c r="O124">
        <f t="shared" ca="1" si="22"/>
        <v>-2.7781018787881341E-2</v>
      </c>
      <c r="Q124" s="2">
        <f t="shared" si="23"/>
        <v>44031.618999999999</v>
      </c>
    </row>
    <row r="125" spans="1:17" ht="12" customHeight="1" x14ac:dyDescent="0.2">
      <c r="A125" s="70" t="s">
        <v>342</v>
      </c>
      <c r="B125" s="71" t="s">
        <v>30</v>
      </c>
      <c r="C125" s="68">
        <v>59050.120999999999</v>
      </c>
      <c r="D125" s="68" t="s">
        <v>268</v>
      </c>
      <c r="E125" s="30">
        <f t="shared" si="20"/>
        <v>8256.9498861397133</v>
      </c>
      <c r="F125">
        <f t="shared" si="21"/>
        <v>8257</v>
      </c>
      <c r="G125" s="11">
        <f t="shared" si="18"/>
        <v>-2.6144000003114343E-2</v>
      </c>
      <c r="H125" s="12"/>
      <c r="K125">
        <f t="shared" si="19"/>
        <v>-2.6144000003114343E-2</v>
      </c>
      <c r="O125">
        <f t="shared" ca="1" si="22"/>
        <v>-2.7781018787881341E-2</v>
      </c>
      <c r="Q125" s="2">
        <f t="shared" si="23"/>
        <v>44031.620999999999</v>
      </c>
    </row>
    <row r="126" spans="1:17" ht="12" customHeight="1" x14ac:dyDescent="0.2">
      <c r="A126" s="74" t="s">
        <v>343</v>
      </c>
      <c r="B126" s="73" t="s">
        <v>30</v>
      </c>
      <c r="C126" s="78">
        <v>59068.378499999999</v>
      </c>
      <c r="D126" s="72">
        <v>1.1000000000000001E-3</v>
      </c>
      <c r="E126" s="30">
        <f t="shared" si="20"/>
        <v>8291.9465891752207</v>
      </c>
      <c r="F126">
        <f t="shared" si="21"/>
        <v>8292</v>
      </c>
      <c r="G126" s="11">
        <f t="shared" ref="G126:G136" si="24">+C126-(C$7+F126*C$8)</f>
        <v>-2.7864000003319234E-2</v>
      </c>
      <c r="H126" s="12"/>
      <c r="K126">
        <f t="shared" si="19"/>
        <v>-2.7864000003319234E-2</v>
      </c>
      <c r="O126">
        <f t="shared" ca="1" si="22"/>
        <v>-2.7904442988491204E-2</v>
      </c>
      <c r="Q126" s="2">
        <f t="shared" si="23"/>
        <v>44049.878499999999</v>
      </c>
    </row>
    <row r="127" spans="1:17" ht="12" customHeight="1" x14ac:dyDescent="0.2">
      <c r="A127" s="70" t="s">
        <v>342</v>
      </c>
      <c r="B127" s="71" t="s">
        <v>30</v>
      </c>
      <c r="C127" s="68">
        <v>59082.9856</v>
      </c>
      <c r="D127" s="68" t="s">
        <v>137</v>
      </c>
      <c r="E127" s="30">
        <f t="shared" si="20"/>
        <v>8319.9460601274313</v>
      </c>
      <c r="F127">
        <f t="shared" si="21"/>
        <v>8320</v>
      </c>
      <c r="G127" s="11">
        <f t="shared" si="24"/>
        <v>-2.8140000002167653E-2</v>
      </c>
      <c r="H127" s="12"/>
      <c r="K127">
        <f t="shared" si="19"/>
        <v>-2.8140000002167653E-2</v>
      </c>
      <c r="O127">
        <f t="shared" ca="1" si="22"/>
        <v>-2.800318234897909E-2</v>
      </c>
      <c r="Q127" s="2">
        <f t="shared" si="23"/>
        <v>44064.4856</v>
      </c>
    </row>
    <row r="128" spans="1:17" ht="12" customHeight="1" x14ac:dyDescent="0.2">
      <c r="A128" s="70" t="s">
        <v>342</v>
      </c>
      <c r="B128" s="71" t="s">
        <v>30</v>
      </c>
      <c r="C128" s="68">
        <v>59082.986100000002</v>
      </c>
      <c r="D128" s="68" t="s">
        <v>62</v>
      </c>
      <c r="E128" s="30">
        <f t="shared" si="20"/>
        <v>8319.9470185473456</v>
      </c>
      <c r="F128">
        <f t="shared" si="21"/>
        <v>8320</v>
      </c>
      <c r="G128" s="11">
        <f t="shared" si="24"/>
        <v>-2.76400000002468E-2</v>
      </c>
      <c r="H128" s="12"/>
      <c r="K128">
        <f t="shared" si="19"/>
        <v>-2.76400000002468E-2</v>
      </c>
      <c r="O128">
        <f t="shared" ca="1" si="22"/>
        <v>-2.800318234897909E-2</v>
      </c>
      <c r="Q128" s="2">
        <f t="shared" si="23"/>
        <v>44064.486100000002</v>
      </c>
    </row>
    <row r="129" spans="1:17" ht="12" customHeight="1" x14ac:dyDescent="0.2">
      <c r="A129" s="70" t="s">
        <v>342</v>
      </c>
      <c r="B129" s="71" t="s">
        <v>30</v>
      </c>
      <c r="C129" s="68">
        <v>59082.986199999999</v>
      </c>
      <c r="D129" s="68" t="s">
        <v>268</v>
      </c>
      <c r="E129" s="30">
        <f t="shared" si="20"/>
        <v>8319.947210231323</v>
      </c>
      <c r="F129">
        <f t="shared" si="21"/>
        <v>8320</v>
      </c>
      <c r="G129" s="11">
        <f t="shared" si="24"/>
        <v>-2.7540000002773013E-2</v>
      </c>
      <c r="H129" s="12"/>
      <c r="K129">
        <f t="shared" si="19"/>
        <v>-2.7540000002773013E-2</v>
      </c>
      <c r="O129">
        <f t="shared" ca="1" si="22"/>
        <v>-2.800318234897909E-2</v>
      </c>
      <c r="Q129" s="2">
        <f t="shared" si="23"/>
        <v>44064.486199999999</v>
      </c>
    </row>
    <row r="130" spans="1:17" ht="12" customHeight="1" x14ac:dyDescent="0.2">
      <c r="A130" s="74" t="s">
        <v>344</v>
      </c>
      <c r="B130" s="73" t="s">
        <v>30</v>
      </c>
      <c r="C130" s="78">
        <v>59376.174000000115</v>
      </c>
      <c r="D130" s="72" t="s">
        <v>62</v>
      </c>
      <c r="E130" s="30">
        <f t="shared" si="20"/>
        <v>8881.9412603607398</v>
      </c>
      <c r="F130">
        <f t="shared" si="21"/>
        <v>8882</v>
      </c>
      <c r="G130" s="11">
        <f t="shared" si="24"/>
        <v>-3.0643999882158823E-2</v>
      </c>
      <c r="H130" s="12"/>
      <c r="K130">
        <f t="shared" si="19"/>
        <v>-3.0643999882158823E-2</v>
      </c>
      <c r="O130">
        <f t="shared" ca="1" si="22"/>
        <v>-2.9985022370200287E-2</v>
      </c>
      <c r="Q130" s="2">
        <f t="shared" si="23"/>
        <v>44357.674000000115</v>
      </c>
    </row>
    <row r="131" spans="1:17" ht="12" customHeight="1" x14ac:dyDescent="0.2">
      <c r="A131" s="74" t="s">
        <v>344</v>
      </c>
      <c r="B131" s="73" t="s">
        <v>30</v>
      </c>
      <c r="C131" s="78">
        <v>59376.175999999978</v>
      </c>
      <c r="D131" s="72" t="s">
        <v>268</v>
      </c>
      <c r="E131" s="30">
        <f t="shared" si="20"/>
        <v>8881.9450940401184</v>
      </c>
      <c r="F131">
        <f t="shared" si="21"/>
        <v>8882</v>
      </c>
      <c r="G131" s="11">
        <f t="shared" si="24"/>
        <v>-2.8644000019994564E-2</v>
      </c>
      <c r="H131" s="12"/>
      <c r="K131">
        <f t="shared" si="19"/>
        <v>-2.8644000019994564E-2</v>
      </c>
      <c r="O131">
        <f t="shared" ca="1" si="22"/>
        <v>-2.9985022370200287E-2</v>
      </c>
      <c r="Q131" s="2">
        <f t="shared" si="23"/>
        <v>44357.675999999978</v>
      </c>
    </row>
    <row r="132" spans="1:17" ht="12" customHeight="1" x14ac:dyDescent="0.2">
      <c r="A132" s="74" t="s">
        <v>344</v>
      </c>
      <c r="B132" s="73" t="s">
        <v>30</v>
      </c>
      <c r="C132" s="78">
        <v>59376.177000000142</v>
      </c>
      <c r="D132" s="72" t="s">
        <v>137</v>
      </c>
      <c r="E132" s="30">
        <f t="shared" si="20"/>
        <v>8881.9470108802543</v>
      </c>
      <c r="F132">
        <f t="shared" si="21"/>
        <v>8882</v>
      </c>
      <c r="G132" s="11">
        <f t="shared" si="24"/>
        <v>-2.7643999856081791E-2</v>
      </c>
      <c r="H132" s="12"/>
      <c r="K132">
        <f t="shared" si="19"/>
        <v>-2.7643999856081791E-2</v>
      </c>
      <c r="O132">
        <f t="shared" ca="1" si="22"/>
        <v>-2.9985022370200287E-2</v>
      </c>
      <c r="Q132" s="2">
        <f t="shared" si="23"/>
        <v>44357.677000000142</v>
      </c>
    </row>
    <row r="133" spans="1:17" ht="12" customHeight="1" x14ac:dyDescent="0.2">
      <c r="A133" s="74" t="s">
        <v>344</v>
      </c>
      <c r="B133" s="73" t="s">
        <v>30</v>
      </c>
      <c r="C133" s="78">
        <v>59428.082700000145</v>
      </c>
      <c r="D133" s="72" t="s">
        <v>268</v>
      </c>
      <c r="E133" s="30">
        <f t="shared" si="20"/>
        <v>8981.4419235873738</v>
      </c>
      <c r="F133">
        <f t="shared" si="21"/>
        <v>8981.5</v>
      </c>
      <c r="G133" s="11">
        <f t="shared" si="24"/>
        <v>-3.0297999852336943E-2</v>
      </c>
      <c r="H133" s="12"/>
      <c r="K133">
        <f t="shared" si="19"/>
        <v>-3.0297999852336943E-2</v>
      </c>
      <c r="O133">
        <f t="shared" ca="1" si="22"/>
        <v>-3.0335899740505462E-2</v>
      </c>
      <c r="Q133" s="2">
        <f t="shared" si="23"/>
        <v>44409.582700000145</v>
      </c>
    </row>
    <row r="134" spans="1:17" ht="12" customHeight="1" x14ac:dyDescent="0.2">
      <c r="A134" s="72" t="s">
        <v>345</v>
      </c>
      <c r="B134" s="73" t="s">
        <v>30</v>
      </c>
      <c r="C134" s="78">
        <v>59454.428399999997</v>
      </c>
      <c r="D134" s="72">
        <v>5.0000000000000001E-4</v>
      </c>
      <c r="E134" s="30">
        <f t="shared" si="20"/>
        <v>9031.9424104644058</v>
      </c>
      <c r="F134">
        <f t="shared" si="21"/>
        <v>9032</v>
      </c>
      <c r="G134" s="11">
        <f t="shared" si="24"/>
        <v>-3.0044000006455462E-2</v>
      </c>
      <c r="H134" s="12"/>
      <c r="K134">
        <f t="shared" si="19"/>
        <v>-3.0044000006455462E-2</v>
      </c>
      <c r="O134">
        <f t="shared" ca="1" si="22"/>
        <v>-3.0513983229956833E-2</v>
      </c>
      <c r="Q134" s="2">
        <f t="shared" si="23"/>
        <v>44435.928399999997</v>
      </c>
    </row>
    <row r="135" spans="1:17" ht="12" customHeight="1" x14ac:dyDescent="0.2">
      <c r="A135" s="75" t="s">
        <v>347</v>
      </c>
      <c r="B135" s="82" t="s">
        <v>30</v>
      </c>
      <c r="C135" s="79">
        <v>59721.527199999895</v>
      </c>
      <c r="D135" s="72">
        <v>2.0000000000000001E-4</v>
      </c>
      <c r="E135" s="30">
        <f t="shared" si="20"/>
        <v>9543.9280264981917</v>
      </c>
      <c r="F135">
        <f t="shared" si="21"/>
        <v>9544</v>
      </c>
      <c r="G135" s="11">
        <f t="shared" si="24"/>
        <v>-3.7548000102106016E-2</v>
      </c>
      <c r="H135" s="12"/>
      <c r="K135">
        <f t="shared" si="19"/>
        <v>-3.7548000102106016E-2</v>
      </c>
      <c r="O135">
        <f t="shared" ca="1" si="22"/>
        <v>-3.2319502964592517E-2</v>
      </c>
      <c r="Q135" s="2">
        <f t="shared" si="23"/>
        <v>44703.027199999895</v>
      </c>
    </row>
    <row r="136" spans="1:17" ht="12" customHeight="1" x14ac:dyDescent="0.2">
      <c r="A136" s="74" t="s">
        <v>346</v>
      </c>
      <c r="B136" s="73" t="s">
        <v>30</v>
      </c>
      <c r="C136" s="78">
        <v>59769.527999999998</v>
      </c>
      <c r="D136" s="72">
        <v>2.0000000000000001E-4</v>
      </c>
      <c r="E136" s="30">
        <f t="shared" si="20"/>
        <v>9635.9378713877122</v>
      </c>
      <c r="F136">
        <f t="shared" si="21"/>
        <v>9636</v>
      </c>
      <c r="G136" s="11">
        <f t="shared" si="24"/>
        <v>-3.2412000000476837E-2</v>
      </c>
      <c r="H136" s="12"/>
      <c r="K136">
        <f t="shared" si="19"/>
        <v>-3.2412000000476837E-2</v>
      </c>
      <c r="O136">
        <f t="shared" ca="1" si="22"/>
        <v>-3.2643932291909865E-2</v>
      </c>
      <c r="Q136" s="2">
        <f t="shared" si="23"/>
        <v>44751.027999999998</v>
      </c>
    </row>
    <row r="137" spans="1:17" ht="12" customHeight="1" x14ac:dyDescent="0.2">
      <c r="A137" s="76" t="s">
        <v>348</v>
      </c>
      <c r="B137" s="77" t="s">
        <v>29</v>
      </c>
      <c r="C137" s="80">
        <v>59743.18200000003</v>
      </c>
      <c r="D137" s="15"/>
      <c r="E137" s="30">
        <f t="shared" ref="E137:E140" si="25">+(C137-C$7)/C$8</f>
        <v>9585.4368094585116</v>
      </c>
      <c r="F137">
        <f t="shared" si="21"/>
        <v>9585.5</v>
      </c>
      <c r="G137" s="11">
        <f t="shared" ref="G137:G140" si="26">+C137-(C$7+F137*C$8)</f>
        <v>-3.2965999969746917E-2</v>
      </c>
      <c r="H137" s="12"/>
      <c r="K137">
        <f t="shared" ref="K137:K140" si="27">+G137</f>
        <v>-3.2965999969746917E-2</v>
      </c>
      <c r="O137">
        <f t="shared" ref="O137:O140" ca="1" si="28">+C$11+C$12*$F137</f>
        <v>-3.2465848802458494E-2</v>
      </c>
      <c r="Q137" s="2">
        <f t="shared" ref="Q137:Q140" si="29">+C137-15018.5</f>
        <v>44724.68200000003</v>
      </c>
    </row>
    <row r="138" spans="1:17" x14ac:dyDescent="0.2">
      <c r="A138" s="76" t="s">
        <v>348</v>
      </c>
      <c r="B138" s="77" t="s">
        <v>29</v>
      </c>
      <c r="C138" s="80">
        <v>59755.181799999904</v>
      </c>
      <c r="D138" s="15"/>
      <c r="E138" s="30">
        <f t="shared" si="25"/>
        <v>9608.4385039446715</v>
      </c>
      <c r="F138">
        <f t="shared" si="21"/>
        <v>9608.5</v>
      </c>
      <c r="G138" s="11">
        <f t="shared" si="26"/>
        <v>-3.2082000092486851E-2</v>
      </c>
      <c r="H138" s="12"/>
      <c r="K138">
        <f t="shared" si="27"/>
        <v>-3.2082000092486851E-2</v>
      </c>
      <c r="O138">
        <f t="shared" ca="1" si="28"/>
        <v>-3.2546956134287833E-2</v>
      </c>
      <c r="Q138" s="2">
        <f t="shared" si="29"/>
        <v>44736.681799999904</v>
      </c>
    </row>
    <row r="139" spans="1:17" x14ac:dyDescent="0.2">
      <c r="A139" s="76" t="s">
        <v>348</v>
      </c>
      <c r="B139" s="77" t="s">
        <v>30</v>
      </c>
      <c r="C139" s="80">
        <v>59794.045400000177</v>
      </c>
      <c r="D139" s="15"/>
      <c r="E139" s="30">
        <f t="shared" si="25"/>
        <v>9682.9338000202752</v>
      </c>
      <c r="F139">
        <f t="shared" si="21"/>
        <v>9683</v>
      </c>
      <c r="G139" s="11">
        <f t="shared" si="26"/>
        <v>-3.4535999824583996E-2</v>
      </c>
      <c r="H139" s="12"/>
      <c r="K139">
        <f t="shared" si="27"/>
        <v>-3.4535999824583996E-2</v>
      </c>
      <c r="O139">
        <f t="shared" ca="1" si="28"/>
        <v>-3.2809673361300251E-2</v>
      </c>
      <c r="Q139" s="2">
        <f t="shared" si="29"/>
        <v>44775.545400000177</v>
      </c>
    </row>
    <row r="140" spans="1:17" x14ac:dyDescent="0.2">
      <c r="A140" s="76" t="s">
        <v>348</v>
      </c>
      <c r="B140" s="77" t="s">
        <v>29</v>
      </c>
      <c r="C140" s="80">
        <v>59811.002900000196</v>
      </c>
      <c r="D140" s="15"/>
      <c r="E140" s="30">
        <f t="shared" si="25"/>
        <v>9715.4386112882621</v>
      </c>
      <c r="F140">
        <f t="shared" si="21"/>
        <v>9715.5</v>
      </c>
      <c r="G140" s="11">
        <f t="shared" si="26"/>
        <v>-3.2025999804318417E-2</v>
      </c>
      <c r="H140" s="12"/>
      <c r="K140">
        <f t="shared" si="27"/>
        <v>-3.2025999804318417E-2</v>
      </c>
      <c r="O140">
        <f t="shared" ca="1" si="28"/>
        <v>-3.2924281547580835E-2</v>
      </c>
      <c r="Q140" s="2">
        <f t="shared" si="29"/>
        <v>44792.502900000196</v>
      </c>
    </row>
    <row r="141" spans="1:17" x14ac:dyDescent="0.2">
      <c r="A141" s="83" t="s">
        <v>349</v>
      </c>
      <c r="B141" s="84" t="s">
        <v>30</v>
      </c>
      <c r="C141" s="85">
        <v>60211.399899999997</v>
      </c>
      <c r="D141" s="85">
        <v>2.9999999999999997E-4</v>
      </c>
      <c r="E141" s="30">
        <f t="shared" ref="E141" si="30">+(C141-C$7)/C$8</f>
        <v>10482.935525175768</v>
      </c>
      <c r="F141">
        <f t="shared" ref="F141" si="31">ROUND(2*E141,0)/2</f>
        <v>10483</v>
      </c>
      <c r="G141" s="11">
        <f t="shared" ref="G141" si="32">+C141-(C$7+F141*C$8)</f>
        <v>-3.3636000000115018E-2</v>
      </c>
      <c r="H141" s="12"/>
      <c r="K141">
        <f t="shared" ref="K141" si="33">+G141</f>
        <v>-3.3636000000115018E-2</v>
      </c>
      <c r="O141">
        <f t="shared" ref="O141" ca="1" si="34">+C$11+C$12*$F141</f>
        <v>-3.5630797946668499E-2</v>
      </c>
      <c r="Q141" s="2">
        <f t="shared" ref="Q141" si="35">+C141-15018.5</f>
        <v>45192.899899999997</v>
      </c>
    </row>
    <row r="142" spans="1:17" x14ac:dyDescent="0.2">
      <c r="A142" s="30"/>
      <c r="B142" s="34"/>
      <c r="C142" s="15"/>
      <c r="D142" s="15"/>
      <c r="E142" s="30"/>
    </row>
    <row r="143" spans="1:17" x14ac:dyDescent="0.2">
      <c r="A143" s="30"/>
      <c r="B143" s="34"/>
      <c r="C143" s="15"/>
      <c r="D143" s="15"/>
      <c r="E143" s="30"/>
    </row>
    <row r="144" spans="1:17" x14ac:dyDescent="0.2">
      <c r="A144" s="30"/>
      <c r="B144" s="34"/>
      <c r="C144" s="15"/>
      <c r="D144" s="15"/>
      <c r="E144" s="30"/>
    </row>
    <row r="145" spans="1:5" x14ac:dyDescent="0.2">
      <c r="A145" s="30"/>
      <c r="B145" s="34"/>
      <c r="C145" s="15"/>
      <c r="D145" s="15"/>
      <c r="E145" s="30"/>
    </row>
    <row r="146" spans="1:5" x14ac:dyDescent="0.2">
      <c r="A146" s="30"/>
      <c r="B146" s="34"/>
      <c r="C146" s="15"/>
      <c r="D146" s="15"/>
      <c r="E146" s="30"/>
    </row>
    <row r="147" spans="1:5" x14ac:dyDescent="0.2">
      <c r="A147" s="30"/>
      <c r="B147" s="34"/>
      <c r="C147" s="15"/>
      <c r="D147" s="15"/>
      <c r="E147" s="30"/>
    </row>
    <row r="148" spans="1:5" x14ac:dyDescent="0.2">
      <c r="A148" s="30"/>
      <c r="B148" s="34"/>
      <c r="C148" s="15"/>
      <c r="D148" s="15"/>
      <c r="E148" s="30"/>
    </row>
    <row r="149" spans="1:5" x14ac:dyDescent="0.2">
      <c r="A149" s="30"/>
      <c r="B149" s="34"/>
      <c r="C149" s="15"/>
      <c r="D149" s="15"/>
      <c r="E149" s="30"/>
    </row>
    <row r="150" spans="1:5" x14ac:dyDescent="0.2">
      <c r="A150" s="30"/>
      <c r="B150" s="34"/>
      <c r="C150" s="15"/>
      <c r="D150" s="15"/>
      <c r="E150" s="30"/>
    </row>
    <row r="151" spans="1:5" x14ac:dyDescent="0.2">
      <c r="A151" s="30"/>
      <c r="B151" s="34"/>
      <c r="C151" s="15"/>
      <c r="D151" s="15"/>
      <c r="E151" s="30"/>
    </row>
    <row r="152" spans="1:5" x14ac:dyDescent="0.2">
      <c r="A152" s="30"/>
      <c r="B152" s="34"/>
      <c r="C152" s="15"/>
      <c r="D152" s="15"/>
      <c r="E152" s="30"/>
    </row>
    <row r="153" spans="1:5" x14ac:dyDescent="0.2">
      <c r="A153" s="30"/>
      <c r="B153" s="34"/>
      <c r="C153" s="15"/>
      <c r="D153" s="15"/>
      <c r="E153" s="30"/>
    </row>
    <row r="154" spans="1:5" x14ac:dyDescent="0.2">
      <c r="A154" s="30"/>
      <c r="B154" s="34"/>
      <c r="C154" s="15"/>
      <c r="D154" s="15"/>
      <c r="E154" s="30"/>
    </row>
    <row r="155" spans="1:5" x14ac:dyDescent="0.2">
      <c r="A155" s="30"/>
      <c r="B155" s="34"/>
      <c r="C155" s="15"/>
      <c r="D155" s="15"/>
      <c r="E155" s="30"/>
    </row>
    <row r="156" spans="1:5" x14ac:dyDescent="0.2">
      <c r="A156" s="30"/>
      <c r="B156" s="34"/>
      <c r="C156" s="15"/>
      <c r="D156" s="15"/>
      <c r="E156" s="30"/>
    </row>
    <row r="157" spans="1:5" x14ac:dyDescent="0.2">
      <c r="A157" s="30"/>
      <c r="B157" s="34"/>
      <c r="C157" s="15"/>
      <c r="D157" s="15"/>
      <c r="E157" s="30"/>
    </row>
    <row r="158" spans="1:5" x14ac:dyDescent="0.2">
      <c r="A158" s="30"/>
      <c r="B158" s="34"/>
      <c r="C158" s="15"/>
      <c r="D158" s="15"/>
      <c r="E158" s="30"/>
    </row>
    <row r="159" spans="1:5" x14ac:dyDescent="0.2">
      <c r="A159" s="30"/>
      <c r="B159" s="34"/>
      <c r="C159" s="15"/>
      <c r="D159" s="15"/>
      <c r="E159" s="30"/>
    </row>
    <row r="160" spans="1:5" x14ac:dyDescent="0.2">
      <c r="A160" s="30"/>
      <c r="B160" s="34"/>
      <c r="C160" s="15"/>
      <c r="D160" s="15"/>
      <c r="E160" s="30"/>
    </row>
    <row r="161" spans="1:5" x14ac:dyDescent="0.2">
      <c r="A161" s="30"/>
      <c r="B161" s="34"/>
      <c r="C161" s="15"/>
      <c r="D161" s="15"/>
      <c r="E161" s="30"/>
    </row>
    <row r="162" spans="1:5" x14ac:dyDescent="0.2">
      <c r="A162" s="30"/>
      <c r="B162" s="34"/>
      <c r="C162" s="15"/>
      <c r="D162" s="15"/>
      <c r="E162" s="30"/>
    </row>
    <row r="163" spans="1:5" x14ac:dyDescent="0.2">
      <c r="A163" s="30"/>
      <c r="B163" s="34"/>
      <c r="C163" s="15"/>
      <c r="D163" s="15"/>
      <c r="E163" s="30"/>
    </row>
    <row r="164" spans="1:5" x14ac:dyDescent="0.2">
      <c r="A164" s="30"/>
      <c r="B164" s="34"/>
      <c r="C164" s="15"/>
      <c r="D164" s="15"/>
      <c r="E164" s="30"/>
    </row>
    <row r="165" spans="1:5" x14ac:dyDescent="0.2">
      <c r="A165" s="30"/>
      <c r="B165" s="34"/>
      <c r="C165" s="15"/>
      <c r="D165" s="15"/>
      <c r="E165" s="30"/>
    </row>
    <row r="166" spans="1:5" x14ac:dyDescent="0.2">
      <c r="A166" s="30"/>
      <c r="B166" s="34"/>
      <c r="C166" s="15"/>
      <c r="D166" s="15"/>
      <c r="E166" s="30"/>
    </row>
    <row r="167" spans="1:5" x14ac:dyDescent="0.2">
      <c r="A167" s="30"/>
      <c r="B167" s="34"/>
      <c r="C167" s="15"/>
      <c r="D167" s="15"/>
      <c r="E167" s="30"/>
    </row>
    <row r="168" spans="1:5" x14ac:dyDescent="0.2">
      <c r="A168" s="30"/>
      <c r="B168" s="34"/>
      <c r="C168" s="15"/>
      <c r="D168" s="15"/>
      <c r="E168" s="30"/>
    </row>
    <row r="169" spans="1:5" x14ac:dyDescent="0.2">
      <c r="A169" s="30"/>
      <c r="B169" s="34"/>
      <c r="C169" s="15"/>
      <c r="D169" s="15"/>
      <c r="E169" s="30"/>
    </row>
    <row r="170" spans="1:5" x14ac:dyDescent="0.2">
      <c r="A170" s="30"/>
      <c r="B170" s="34"/>
      <c r="C170" s="15"/>
      <c r="D170" s="15"/>
      <c r="E170" s="30"/>
    </row>
    <row r="171" spans="1:5" x14ac:dyDescent="0.2">
      <c r="A171" s="30"/>
      <c r="B171" s="34"/>
      <c r="C171" s="15"/>
      <c r="D171" s="15"/>
      <c r="E171" s="30"/>
    </row>
    <row r="172" spans="1:5" x14ac:dyDescent="0.2">
      <c r="A172" s="30"/>
      <c r="B172" s="34"/>
      <c r="C172" s="15"/>
      <c r="D172" s="15"/>
      <c r="E172" s="30"/>
    </row>
    <row r="173" spans="1:5" x14ac:dyDescent="0.2">
      <c r="A173" s="30"/>
      <c r="B173" s="34"/>
      <c r="C173" s="15"/>
      <c r="D173" s="15"/>
      <c r="E173" s="30"/>
    </row>
    <row r="174" spans="1:5" x14ac:dyDescent="0.2">
      <c r="A174" s="30"/>
      <c r="B174" s="34"/>
      <c r="C174" s="15"/>
      <c r="D174" s="15"/>
      <c r="E174" s="30"/>
    </row>
    <row r="175" spans="1:5" x14ac:dyDescent="0.2">
      <c r="A175" s="30"/>
      <c r="B175" s="34"/>
      <c r="C175" s="15"/>
      <c r="D175" s="15"/>
      <c r="E175" s="30"/>
    </row>
    <row r="176" spans="1:5" x14ac:dyDescent="0.2">
      <c r="A176" s="30"/>
      <c r="B176" s="34"/>
      <c r="C176" s="15"/>
      <c r="D176" s="15"/>
      <c r="E176" s="30"/>
    </row>
    <row r="177" spans="1:5" x14ac:dyDescent="0.2">
      <c r="A177" s="30"/>
      <c r="B177" s="34"/>
      <c r="C177" s="15"/>
      <c r="D177" s="15"/>
      <c r="E177" s="30"/>
    </row>
    <row r="178" spans="1:5" x14ac:dyDescent="0.2">
      <c r="A178" s="30"/>
      <c r="B178" s="34"/>
      <c r="C178" s="15"/>
      <c r="D178" s="15"/>
      <c r="E178" s="30"/>
    </row>
    <row r="179" spans="1:5" x14ac:dyDescent="0.2">
      <c r="A179" s="30"/>
      <c r="B179" s="34"/>
      <c r="C179" s="15"/>
      <c r="D179" s="15"/>
      <c r="E179" s="30"/>
    </row>
    <row r="180" spans="1:5" x14ac:dyDescent="0.2">
      <c r="A180" s="30"/>
      <c r="B180" s="34"/>
      <c r="C180" s="15"/>
      <c r="D180" s="15"/>
      <c r="E180" s="30"/>
    </row>
    <row r="181" spans="1:5" x14ac:dyDescent="0.2">
      <c r="A181" s="30"/>
      <c r="B181" s="34"/>
      <c r="C181" s="15"/>
      <c r="D181" s="15"/>
      <c r="E181" s="30"/>
    </row>
    <row r="182" spans="1:5" x14ac:dyDescent="0.2">
      <c r="A182" s="30"/>
      <c r="B182" s="34"/>
      <c r="C182" s="15"/>
      <c r="D182" s="15"/>
      <c r="E182" s="30"/>
    </row>
    <row r="183" spans="1:5" x14ac:dyDescent="0.2">
      <c r="A183" s="30"/>
      <c r="B183" s="34"/>
      <c r="C183" s="15"/>
      <c r="D183" s="15"/>
      <c r="E183" s="30"/>
    </row>
    <row r="184" spans="1:5" x14ac:dyDescent="0.2">
      <c r="A184" s="30"/>
      <c r="B184" s="34"/>
      <c r="C184" s="15"/>
      <c r="D184" s="15"/>
      <c r="E184" s="30"/>
    </row>
    <row r="185" spans="1:5" x14ac:dyDescent="0.2">
      <c r="A185" s="30"/>
      <c r="B185" s="34"/>
      <c r="C185" s="15"/>
      <c r="D185" s="15"/>
      <c r="E185" s="30"/>
    </row>
    <row r="186" spans="1:5" x14ac:dyDescent="0.2">
      <c r="A186" s="30"/>
      <c r="B186" s="34"/>
      <c r="C186" s="15"/>
      <c r="D186" s="15"/>
      <c r="E186" s="30"/>
    </row>
    <row r="187" spans="1:5" x14ac:dyDescent="0.2">
      <c r="A187" s="30"/>
      <c r="B187" s="34"/>
      <c r="C187" s="15"/>
      <c r="D187" s="15"/>
      <c r="E187" s="30"/>
    </row>
    <row r="188" spans="1:5" x14ac:dyDescent="0.2">
      <c r="A188" s="30"/>
      <c r="B188" s="34"/>
      <c r="C188" s="15"/>
      <c r="D188" s="15"/>
      <c r="E188" s="30"/>
    </row>
    <row r="189" spans="1:5" x14ac:dyDescent="0.2">
      <c r="A189" s="30"/>
      <c r="B189" s="34"/>
      <c r="C189" s="15"/>
      <c r="D189" s="15"/>
      <c r="E189" s="30"/>
    </row>
    <row r="190" spans="1:5" x14ac:dyDescent="0.2">
      <c r="A190" s="30"/>
      <c r="B190" s="34"/>
      <c r="C190" s="15"/>
      <c r="D190" s="15"/>
      <c r="E190" s="30"/>
    </row>
    <row r="191" spans="1:5" x14ac:dyDescent="0.2">
      <c r="A191" s="30"/>
      <c r="B191" s="34"/>
      <c r="C191" s="15"/>
      <c r="D191" s="15"/>
      <c r="E191" s="30"/>
    </row>
    <row r="192" spans="1:5" x14ac:dyDescent="0.2">
      <c r="A192" s="30"/>
      <c r="B192" s="34"/>
      <c r="C192" s="15"/>
      <c r="D192" s="15"/>
      <c r="E192" s="30"/>
    </row>
    <row r="193" spans="1:5" x14ac:dyDescent="0.2">
      <c r="A193" s="30"/>
      <c r="B193" s="34"/>
      <c r="C193" s="15"/>
      <c r="D193" s="15"/>
      <c r="E193" s="30"/>
    </row>
    <row r="194" spans="1:5" x14ac:dyDescent="0.2">
      <c r="A194" s="30"/>
      <c r="B194" s="34"/>
      <c r="C194" s="15"/>
      <c r="D194" s="15"/>
      <c r="E194" s="30"/>
    </row>
    <row r="195" spans="1:5" x14ac:dyDescent="0.2">
      <c r="A195" s="30"/>
      <c r="B195" s="34"/>
      <c r="C195" s="15"/>
      <c r="D195" s="15"/>
      <c r="E195" s="30"/>
    </row>
    <row r="196" spans="1:5" x14ac:dyDescent="0.2">
      <c r="A196" s="30"/>
      <c r="B196" s="34"/>
      <c r="C196" s="15"/>
      <c r="D196" s="15"/>
      <c r="E196" s="30"/>
    </row>
    <row r="197" spans="1:5" x14ac:dyDescent="0.2">
      <c r="A197" s="30"/>
      <c r="B197" s="34"/>
      <c r="C197" s="15"/>
      <c r="D197" s="15"/>
      <c r="E197" s="30"/>
    </row>
    <row r="198" spans="1:5" x14ac:dyDescent="0.2">
      <c r="A198" s="30"/>
      <c r="B198" s="34"/>
      <c r="C198" s="15"/>
      <c r="D198" s="15"/>
      <c r="E198" s="30"/>
    </row>
    <row r="199" spans="1:5" x14ac:dyDescent="0.2">
      <c r="A199" s="30"/>
      <c r="B199" s="34"/>
      <c r="C199" s="15"/>
      <c r="D199" s="15"/>
      <c r="E199" s="30"/>
    </row>
    <row r="200" spans="1:5" x14ac:dyDescent="0.2">
      <c r="A200" s="30"/>
      <c r="B200" s="34"/>
      <c r="C200" s="15"/>
      <c r="D200" s="15"/>
      <c r="E200" s="30"/>
    </row>
    <row r="201" spans="1:5" x14ac:dyDescent="0.2">
      <c r="A201" s="30"/>
      <c r="B201" s="34"/>
      <c r="C201" s="15"/>
      <c r="D201" s="15"/>
      <c r="E201" s="30"/>
    </row>
    <row r="202" spans="1:5" x14ac:dyDescent="0.2">
      <c r="A202" s="30"/>
      <c r="B202" s="34"/>
      <c r="C202" s="15"/>
      <c r="D202" s="15"/>
      <c r="E202" s="30"/>
    </row>
    <row r="203" spans="1:5" x14ac:dyDescent="0.2">
      <c r="A203" s="30"/>
      <c r="B203" s="34"/>
      <c r="C203" s="15"/>
      <c r="D203" s="15"/>
      <c r="E203" s="30"/>
    </row>
    <row r="204" spans="1:5" x14ac:dyDescent="0.2">
      <c r="A204" s="30"/>
      <c r="B204" s="34"/>
      <c r="C204" s="15"/>
      <c r="D204" s="15"/>
      <c r="E204" s="30"/>
    </row>
    <row r="205" spans="1:5" x14ac:dyDescent="0.2">
      <c r="A205" s="30"/>
      <c r="B205" s="34"/>
      <c r="C205" s="15"/>
      <c r="D205" s="15"/>
      <c r="E205" s="30"/>
    </row>
    <row r="206" spans="1:5" x14ac:dyDescent="0.2">
      <c r="A206" s="30"/>
      <c r="B206" s="34"/>
      <c r="C206" s="15"/>
      <c r="D206" s="15"/>
      <c r="E206" s="30"/>
    </row>
    <row r="207" spans="1:5" x14ac:dyDescent="0.2">
      <c r="A207" s="30"/>
      <c r="B207" s="34"/>
      <c r="C207" s="15"/>
      <c r="D207" s="15"/>
      <c r="E207" s="30"/>
    </row>
    <row r="208" spans="1:5" x14ac:dyDescent="0.2">
      <c r="A208" s="30"/>
      <c r="B208" s="34"/>
      <c r="C208" s="15"/>
      <c r="D208" s="15"/>
      <c r="E208" s="30"/>
    </row>
    <row r="209" spans="1:5" x14ac:dyDescent="0.2">
      <c r="A209" s="30"/>
      <c r="B209" s="34"/>
      <c r="C209" s="15"/>
      <c r="D209" s="15"/>
      <c r="E209" s="30"/>
    </row>
    <row r="210" spans="1:5" x14ac:dyDescent="0.2">
      <c r="A210" s="30"/>
      <c r="B210" s="34"/>
      <c r="C210" s="15"/>
      <c r="D210" s="15"/>
      <c r="E210" s="30"/>
    </row>
    <row r="211" spans="1:5" x14ac:dyDescent="0.2">
      <c r="A211" s="30"/>
      <c r="B211" s="34"/>
      <c r="C211" s="15"/>
      <c r="D211" s="15"/>
      <c r="E211" s="30"/>
    </row>
    <row r="212" spans="1:5" x14ac:dyDescent="0.2">
      <c r="A212" s="30"/>
      <c r="B212" s="34"/>
      <c r="C212" s="15"/>
      <c r="D212" s="15"/>
      <c r="E212" s="30"/>
    </row>
    <row r="213" spans="1:5" x14ac:dyDescent="0.2">
      <c r="A213" s="30"/>
      <c r="B213" s="34"/>
      <c r="C213" s="15"/>
      <c r="D213" s="15"/>
      <c r="E213" s="30"/>
    </row>
    <row r="214" spans="1:5" x14ac:dyDescent="0.2">
      <c r="A214" s="30"/>
      <c r="B214" s="34"/>
      <c r="C214" s="15"/>
      <c r="D214" s="15"/>
      <c r="E214" s="30"/>
    </row>
    <row r="215" spans="1:5" x14ac:dyDescent="0.2">
      <c r="A215" s="30"/>
      <c r="B215" s="34"/>
      <c r="C215" s="15"/>
      <c r="D215" s="15"/>
      <c r="E215" s="30"/>
    </row>
    <row r="216" spans="1:5" x14ac:dyDescent="0.2">
      <c r="A216" s="30"/>
      <c r="B216" s="34"/>
      <c r="C216" s="15"/>
      <c r="D216" s="15"/>
      <c r="E216" s="30"/>
    </row>
    <row r="217" spans="1:5" x14ac:dyDescent="0.2">
      <c r="A217" s="30"/>
      <c r="B217" s="34"/>
      <c r="C217" s="15"/>
      <c r="D217" s="15"/>
      <c r="E217" s="30"/>
    </row>
    <row r="218" spans="1:5" x14ac:dyDescent="0.2">
      <c r="A218" s="30"/>
      <c r="B218" s="34"/>
      <c r="C218" s="15"/>
      <c r="D218" s="15"/>
      <c r="E218" s="30"/>
    </row>
    <row r="219" spans="1:5" x14ac:dyDescent="0.2">
      <c r="A219" s="30"/>
      <c r="B219" s="34"/>
      <c r="C219" s="15"/>
      <c r="D219" s="15"/>
      <c r="E219" s="30"/>
    </row>
    <row r="220" spans="1:5" x14ac:dyDescent="0.2">
      <c r="A220" s="30"/>
      <c r="B220" s="34"/>
      <c r="C220" s="15"/>
      <c r="D220" s="15"/>
      <c r="E220" s="30"/>
    </row>
    <row r="221" spans="1:5" x14ac:dyDescent="0.2">
      <c r="A221" s="30"/>
      <c r="B221" s="34"/>
      <c r="C221" s="15"/>
      <c r="D221" s="15"/>
      <c r="E221" s="30"/>
    </row>
    <row r="222" spans="1:5" x14ac:dyDescent="0.2">
      <c r="A222" s="30"/>
      <c r="B222" s="34"/>
      <c r="C222" s="15"/>
      <c r="D222" s="15"/>
      <c r="E222" s="30"/>
    </row>
    <row r="223" spans="1:5" x14ac:dyDescent="0.2">
      <c r="A223" s="30"/>
      <c r="B223" s="34"/>
      <c r="C223" s="15"/>
      <c r="D223" s="15"/>
      <c r="E223" s="30"/>
    </row>
    <row r="224" spans="1:5" x14ac:dyDescent="0.2">
      <c r="A224" s="30"/>
      <c r="B224" s="34"/>
      <c r="C224" s="15"/>
      <c r="D224" s="15"/>
      <c r="E224" s="30"/>
    </row>
    <row r="225" spans="1:5" x14ac:dyDescent="0.2">
      <c r="A225" s="30"/>
      <c r="B225" s="34"/>
      <c r="C225" s="15"/>
      <c r="D225" s="15"/>
      <c r="E225" s="30"/>
    </row>
    <row r="226" spans="1:5" x14ac:dyDescent="0.2">
      <c r="A226" s="30"/>
      <c r="B226" s="34"/>
      <c r="C226" s="15"/>
      <c r="D226" s="15"/>
      <c r="E226" s="30"/>
    </row>
    <row r="227" spans="1:5" x14ac:dyDescent="0.2">
      <c r="A227" s="30"/>
      <c r="B227" s="34"/>
      <c r="C227" s="15"/>
      <c r="D227" s="15"/>
      <c r="E227" s="30"/>
    </row>
    <row r="228" spans="1:5" x14ac:dyDescent="0.2">
      <c r="A228" s="30"/>
      <c r="B228" s="34"/>
      <c r="C228" s="15"/>
      <c r="D228" s="15"/>
      <c r="E228" s="30"/>
    </row>
    <row r="229" spans="1:5" x14ac:dyDescent="0.2">
      <c r="A229" s="30"/>
      <c r="B229" s="34"/>
      <c r="C229" s="15"/>
      <c r="D229" s="15"/>
      <c r="E229" s="30"/>
    </row>
    <row r="230" spans="1:5" x14ac:dyDescent="0.2">
      <c r="A230" s="30"/>
      <c r="B230" s="34"/>
      <c r="C230" s="15"/>
      <c r="D230" s="15"/>
      <c r="E230" s="30"/>
    </row>
    <row r="231" spans="1:5" x14ac:dyDescent="0.2">
      <c r="A231" s="30"/>
      <c r="B231" s="34"/>
      <c r="C231" s="15"/>
      <c r="D231" s="15"/>
      <c r="E231" s="30"/>
    </row>
    <row r="232" spans="1:5" x14ac:dyDescent="0.2">
      <c r="A232" s="30"/>
      <c r="B232" s="34"/>
      <c r="C232" s="15"/>
      <c r="D232" s="15"/>
      <c r="E232" s="30"/>
    </row>
    <row r="233" spans="1:5" x14ac:dyDescent="0.2">
      <c r="A233" s="30"/>
      <c r="B233" s="34"/>
      <c r="C233" s="15"/>
      <c r="D233" s="15"/>
      <c r="E233" s="30"/>
    </row>
    <row r="234" spans="1:5" x14ac:dyDescent="0.2">
      <c r="A234" s="30"/>
      <c r="B234" s="34"/>
      <c r="C234" s="15"/>
      <c r="D234" s="15"/>
      <c r="E234" s="30"/>
    </row>
    <row r="235" spans="1:5" x14ac:dyDescent="0.2">
      <c r="A235" s="30"/>
      <c r="B235" s="34"/>
      <c r="C235" s="15"/>
      <c r="D235" s="15"/>
      <c r="E235" s="30"/>
    </row>
    <row r="236" spans="1:5" x14ac:dyDescent="0.2">
      <c r="A236" s="30"/>
      <c r="B236" s="34"/>
      <c r="C236" s="15"/>
      <c r="D236" s="15"/>
      <c r="E236" s="30"/>
    </row>
    <row r="237" spans="1:5" x14ac:dyDescent="0.2">
      <c r="A237" s="30"/>
      <c r="B237" s="34"/>
      <c r="C237" s="15"/>
      <c r="D237" s="15"/>
      <c r="E237" s="30"/>
    </row>
    <row r="238" spans="1:5" x14ac:dyDescent="0.2">
      <c r="A238" s="30"/>
      <c r="B238" s="34"/>
      <c r="C238" s="15"/>
      <c r="D238" s="15"/>
      <c r="E238" s="30"/>
    </row>
    <row r="239" spans="1:5" x14ac:dyDescent="0.2">
      <c r="A239" s="30"/>
      <c r="B239" s="34"/>
      <c r="C239" s="15"/>
      <c r="D239" s="15"/>
      <c r="E239" s="30"/>
    </row>
    <row r="240" spans="1:5" x14ac:dyDescent="0.2">
      <c r="A240" s="30"/>
      <c r="B240" s="34"/>
      <c r="C240" s="15"/>
      <c r="D240" s="15"/>
      <c r="E240" s="30"/>
    </row>
    <row r="241" spans="1:5" x14ac:dyDescent="0.2">
      <c r="A241" s="30"/>
      <c r="B241" s="34"/>
      <c r="C241" s="15"/>
      <c r="D241" s="15"/>
      <c r="E241" s="30"/>
    </row>
    <row r="242" spans="1:5" x14ac:dyDescent="0.2">
      <c r="A242" s="30"/>
      <c r="B242" s="34"/>
      <c r="C242" s="15"/>
      <c r="D242" s="15"/>
      <c r="E242" s="30"/>
    </row>
    <row r="243" spans="1:5" x14ac:dyDescent="0.2">
      <c r="A243" s="30"/>
      <c r="B243" s="34"/>
      <c r="C243" s="15"/>
      <c r="D243" s="15"/>
      <c r="E243" s="30"/>
    </row>
    <row r="244" spans="1:5" x14ac:dyDescent="0.2">
      <c r="A244" s="30"/>
      <c r="B244" s="34"/>
      <c r="C244" s="15"/>
      <c r="D244" s="15"/>
      <c r="E244" s="30"/>
    </row>
    <row r="245" spans="1:5" x14ac:dyDescent="0.2">
      <c r="A245" s="30"/>
      <c r="B245" s="34"/>
      <c r="C245" s="15"/>
      <c r="D245" s="15"/>
      <c r="E245" s="30"/>
    </row>
    <row r="246" spans="1:5" x14ac:dyDescent="0.2">
      <c r="A246" s="30"/>
      <c r="B246" s="34"/>
      <c r="C246" s="15"/>
      <c r="D246" s="15"/>
      <c r="E246" s="30"/>
    </row>
    <row r="247" spans="1:5" x14ac:dyDescent="0.2">
      <c r="A247" s="30"/>
      <c r="B247" s="34"/>
      <c r="C247" s="15"/>
      <c r="D247" s="15"/>
      <c r="E247" s="30"/>
    </row>
    <row r="248" spans="1:5" x14ac:dyDescent="0.2">
      <c r="A248" s="30"/>
      <c r="B248" s="34"/>
      <c r="C248" s="15"/>
      <c r="D248" s="15"/>
      <c r="E248" s="30"/>
    </row>
    <row r="249" spans="1:5" x14ac:dyDescent="0.2">
      <c r="A249" s="30"/>
      <c r="B249" s="34"/>
      <c r="C249" s="15"/>
      <c r="D249" s="15"/>
      <c r="E249" s="30"/>
    </row>
    <row r="250" spans="1:5" x14ac:dyDescent="0.2">
      <c r="A250" s="30"/>
      <c r="B250" s="34"/>
      <c r="C250" s="15"/>
      <c r="D250" s="15"/>
      <c r="E250" s="30"/>
    </row>
    <row r="251" spans="1:5" x14ac:dyDescent="0.2">
      <c r="A251" s="30"/>
      <c r="B251" s="34"/>
      <c r="C251" s="15"/>
      <c r="D251" s="15"/>
      <c r="E251" s="30"/>
    </row>
    <row r="252" spans="1:5" x14ac:dyDescent="0.2">
      <c r="C252" s="13"/>
      <c r="D252" s="13"/>
    </row>
    <row r="253" spans="1:5" x14ac:dyDescent="0.2">
      <c r="C253" s="13"/>
      <c r="D253" s="13"/>
    </row>
    <row r="254" spans="1:5" x14ac:dyDescent="0.2">
      <c r="C254" s="13"/>
      <c r="D254" s="13"/>
    </row>
    <row r="255" spans="1:5" x14ac:dyDescent="0.2">
      <c r="C255" s="13"/>
      <c r="D255" s="13"/>
    </row>
    <row r="256" spans="1:5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  <row r="535" spans="3:4" x14ac:dyDescent="0.2">
      <c r="C535" s="13"/>
      <c r="D535" s="13"/>
    </row>
    <row r="536" spans="3:4" x14ac:dyDescent="0.2">
      <c r="C536" s="13"/>
      <c r="D536" s="13"/>
    </row>
    <row r="537" spans="3:4" x14ac:dyDescent="0.2">
      <c r="C537" s="13"/>
      <c r="D537" s="13"/>
    </row>
    <row r="538" spans="3:4" x14ac:dyDescent="0.2">
      <c r="C538" s="13"/>
      <c r="D538" s="13"/>
    </row>
    <row r="539" spans="3:4" x14ac:dyDescent="0.2">
      <c r="C539" s="13"/>
      <c r="D539" s="13"/>
    </row>
    <row r="540" spans="3:4" x14ac:dyDescent="0.2">
      <c r="C540" s="13"/>
      <c r="D540" s="13"/>
    </row>
    <row r="541" spans="3:4" x14ac:dyDescent="0.2">
      <c r="C541" s="13"/>
      <c r="D541" s="13"/>
    </row>
    <row r="542" spans="3:4" x14ac:dyDescent="0.2">
      <c r="C542" s="13"/>
      <c r="D542" s="13"/>
    </row>
    <row r="543" spans="3:4" x14ac:dyDescent="0.2">
      <c r="C543" s="13"/>
      <c r="D543" s="13"/>
    </row>
    <row r="544" spans="3:4" x14ac:dyDescent="0.2">
      <c r="C544" s="13"/>
      <c r="D544" s="13"/>
    </row>
    <row r="545" spans="3:4" x14ac:dyDescent="0.2">
      <c r="C545" s="13"/>
      <c r="D545" s="13"/>
    </row>
    <row r="546" spans="3:4" x14ac:dyDescent="0.2">
      <c r="C546" s="13"/>
      <c r="D546" s="13"/>
    </row>
    <row r="547" spans="3:4" x14ac:dyDescent="0.2">
      <c r="C547" s="13"/>
      <c r="D547" s="13"/>
    </row>
    <row r="548" spans="3:4" x14ac:dyDescent="0.2">
      <c r="C548" s="13"/>
      <c r="D548" s="13"/>
    </row>
    <row r="549" spans="3:4" x14ac:dyDescent="0.2">
      <c r="C549" s="13"/>
      <c r="D549" s="13"/>
    </row>
    <row r="550" spans="3:4" x14ac:dyDescent="0.2">
      <c r="C550" s="13"/>
      <c r="D550" s="13"/>
    </row>
    <row r="551" spans="3:4" x14ac:dyDescent="0.2">
      <c r="C551" s="13"/>
      <c r="D551" s="13"/>
    </row>
    <row r="552" spans="3:4" x14ac:dyDescent="0.2">
      <c r="C552" s="13"/>
      <c r="D552" s="13"/>
    </row>
    <row r="553" spans="3:4" x14ac:dyDescent="0.2">
      <c r="C553" s="13"/>
      <c r="D553" s="13"/>
    </row>
    <row r="554" spans="3:4" x14ac:dyDescent="0.2">
      <c r="C554" s="13"/>
      <c r="D554" s="13"/>
    </row>
    <row r="555" spans="3:4" x14ac:dyDescent="0.2">
      <c r="C555" s="13"/>
      <c r="D555" s="13"/>
    </row>
    <row r="556" spans="3:4" x14ac:dyDescent="0.2">
      <c r="C556" s="13"/>
      <c r="D556" s="13"/>
    </row>
    <row r="557" spans="3:4" x14ac:dyDescent="0.2">
      <c r="C557" s="13"/>
      <c r="D557" s="13"/>
    </row>
    <row r="558" spans="3:4" x14ac:dyDescent="0.2">
      <c r="C558" s="13"/>
      <c r="D558" s="13"/>
    </row>
    <row r="559" spans="3:4" x14ac:dyDescent="0.2">
      <c r="C559" s="13"/>
      <c r="D559" s="13"/>
    </row>
    <row r="560" spans="3:4" x14ac:dyDescent="0.2">
      <c r="C560" s="13"/>
      <c r="D560" s="13"/>
    </row>
    <row r="561" spans="3:4" x14ac:dyDescent="0.2">
      <c r="C561" s="13"/>
      <c r="D561" s="13"/>
    </row>
    <row r="562" spans="3:4" x14ac:dyDescent="0.2">
      <c r="C562" s="13"/>
      <c r="D562" s="13"/>
    </row>
    <row r="563" spans="3:4" x14ac:dyDescent="0.2">
      <c r="C563" s="13"/>
      <c r="D563" s="13"/>
    </row>
    <row r="564" spans="3:4" x14ac:dyDescent="0.2">
      <c r="C564" s="13"/>
      <c r="D564" s="13"/>
    </row>
    <row r="565" spans="3:4" x14ac:dyDescent="0.2">
      <c r="C565" s="13"/>
      <c r="D565" s="13"/>
    </row>
    <row r="566" spans="3:4" x14ac:dyDescent="0.2">
      <c r="C566" s="13"/>
      <c r="D566" s="13"/>
    </row>
    <row r="567" spans="3:4" x14ac:dyDescent="0.2">
      <c r="C567" s="13"/>
      <c r="D567" s="13"/>
    </row>
    <row r="568" spans="3:4" x14ac:dyDescent="0.2">
      <c r="C568" s="13"/>
      <c r="D568" s="13"/>
    </row>
    <row r="569" spans="3:4" x14ac:dyDescent="0.2">
      <c r="C569" s="13"/>
      <c r="D569" s="13"/>
    </row>
    <row r="570" spans="3:4" x14ac:dyDescent="0.2">
      <c r="C570" s="13"/>
      <c r="D570" s="13"/>
    </row>
    <row r="571" spans="3:4" x14ac:dyDescent="0.2">
      <c r="C571" s="13"/>
      <c r="D571" s="13"/>
    </row>
    <row r="572" spans="3:4" x14ac:dyDescent="0.2">
      <c r="C572" s="13"/>
      <c r="D572" s="13"/>
    </row>
    <row r="573" spans="3:4" x14ac:dyDescent="0.2">
      <c r="C573" s="13"/>
      <c r="D573" s="13"/>
    </row>
    <row r="574" spans="3:4" x14ac:dyDescent="0.2">
      <c r="C574" s="13"/>
      <c r="D574" s="13"/>
    </row>
    <row r="575" spans="3:4" x14ac:dyDescent="0.2">
      <c r="C575" s="13"/>
      <c r="D575" s="13"/>
    </row>
    <row r="576" spans="3:4" x14ac:dyDescent="0.2">
      <c r="C576" s="13"/>
      <c r="D576" s="13"/>
    </row>
    <row r="577" spans="3:4" x14ac:dyDescent="0.2">
      <c r="C577" s="13"/>
      <c r="D577" s="13"/>
    </row>
    <row r="578" spans="3:4" x14ac:dyDescent="0.2">
      <c r="C578" s="13"/>
      <c r="D578" s="13"/>
    </row>
    <row r="579" spans="3:4" x14ac:dyDescent="0.2">
      <c r="C579" s="13"/>
      <c r="D579" s="13"/>
    </row>
    <row r="580" spans="3:4" x14ac:dyDescent="0.2">
      <c r="C580" s="13"/>
      <c r="D580" s="13"/>
    </row>
    <row r="581" spans="3:4" x14ac:dyDescent="0.2">
      <c r="C581" s="13"/>
      <c r="D581" s="13"/>
    </row>
    <row r="582" spans="3:4" x14ac:dyDescent="0.2">
      <c r="C582" s="13"/>
      <c r="D582" s="13"/>
    </row>
    <row r="583" spans="3:4" x14ac:dyDescent="0.2">
      <c r="C583" s="13"/>
      <c r="D583" s="13"/>
    </row>
    <row r="584" spans="3:4" x14ac:dyDescent="0.2">
      <c r="C584" s="13"/>
      <c r="D584" s="13"/>
    </row>
    <row r="585" spans="3:4" x14ac:dyDescent="0.2">
      <c r="C585" s="13"/>
      <c r="D585" s="13"/>
    </row>
    <row r="586" spans="3:4" x14ac:dyDescent="0.2">
      <c r="C586" s="13"/>
      <c r="D586" s="13"/>
    </row>
    <row r="587" spans="3:4" x14ac:dyDescent="0.2">
      <c r="C587" s="13"/>
      <c r="D587" s="13"/>
    </row>
    <row r="588" spans="3:4" x14ac:dyDescent="0.2">
      <c r="C588" s="13"/>
      <c r="D588" s="13"/>
    </row>
    <row r="589" spans="3:4" x14ac:dyDescent="0.2">
      <c r="C589" s="13"/>
      <c r="D589" s="13"/>
    </row>
    <row r="590" spans="3:4" x14ac:dyDescent="0.2">
      <c r="C590" s="13"/>
      <c r="D590" s="13"/>
    </row>
    <row r="591" spans="3:4" x14ac:dyDescent="0.2">
      <c r="C591" s="13"/>
      <c r="D591" s="13"/>
    </row>
    <row r="592" spans="3:4" x14ac:dyDescent="0.2">
      <c r="C592" s="13"/>
      <c r="D592" s="13"/>
    </row>
    <row r="593" spans="3:4" x14ac:dyDescent="0.2">
      <c r="C593" s="13"/>
      <c r="D593" s="13"/>
    </row>
    <row r="594" spans="3:4" x14ac:dyDescent="0.2">
      <c r="C594" s="13"/>
      <c r="D594" s="13"/>
    </row>
    <row r="595" spans="3:4" x14ac:dyDescent="0.2">
      <c r="C595" s="13"/>
      <c r="D595" s="13"/>
    </row>
    <row r="596" spans="3:4" x14ac:dyDescent="0.2">
      <c r="C596" s="13"/>
      <c r="D596" s="13"/>
    </row>
    <row r="597" spans="3:4" x14ac:dyDescent="0.2">
      <c r="C597" s="13"/>
      <c r="D597" s="13"/>
    </row>
    <row r="598" spans="3:4" x14ac:dyDescent="0.2">
      <c r="C598" s="13"/>
      <c r="D598" s="13"/>
    </row>
    <row r="599" spans="3:4" x14ac:dyDescent="0.2">
      <c r="C599" s="13"/>
      <c r="D599" s="13"/>
    </row>
    <row r="600" spans="3:4" x14ac:dyDescent="0.2">
      <c r="C600" s="13"/>
      <c r="D600" s="13"/>
    </row>
    <row r="601" spans="3:4" x14ac:dyDescent="0.2">
      <c r="C601" s="13"/>
      <c r="D601" s="13"/>
    </row>
    <row r="602" spans="3:4" x14ac:dyDescent="0.2">
      <c r="C602" s="13"/>
      <c r="D602" s="13"/>
    </row>
    <row r="603" spans="3:4" x14ac:dyDescent="0.2">
      <c r="C603" s="13"/>
      <c r="D603" s="13"/>
    </row>
    <row r="604" spans="3:4" x14ac:dyDescent="0.2">
      <c r="C604" s="13"/>
      <c r="D604" s="13"/>
    </row>
    <row r="605" spans="3:4" x14ac:dyDescent="0.2">
      <c r="C605" s="13"/>
      <c r="D605" s="13"/>
    </row>
    <row r="606" spans="3:4" x14ac:dyDescent="0.2">
      <c r="C606" s="13"/>
      <c r="D606" s="13"/>
    </row>
    <row r="607" spans="3:4" x14ac:dyDescent="0.2">
      <c r="C607" s="13"/>
      <c r="D607" s="13"/>
    </row>
    <row r="608" spans="3:4" x14ac:dyDescent="0.2">
      <c r="C608" s="13"/>
      <c r="D608" s="13"/>
    </row>
    <row r="609" spans="3:4" x14ac:dyDescent="0.2">
      <c r="C609" s="13"/>
      <c r="D609" s="13"/>
    </row>
    <row r="610" spans="3:4" x14ac:dyDescent="0.2">
      <c r="C610" s="13"/>
      <c r="D610" s="13"/>
    </row>
    <row r="611" spans="3:4" x14ac:dyDescent="0.2">
      <c r="C611" s="13"/>
      <c r="D611" s="13"/>
    </row>
    <row r="612" spans="3:4" x14ac:dyDescent="0.2">
      <c r="C612" s="13"/>
      <c r="D612" s="13"/>
    </row>
    <row r="613" spans="3:4" x14ac:dyDescent="0.2">
      <c r="C613" s="13"/>
      <c r="D613" s="13"/>
    </row>
    <row r="614" spans="3:4" x14ac:dyDescent="0.2">
      <c r="C614" s="13"/>
      <c r="D614" s="13"/>
    </row>
    <row r="615" spans="3:4" x14ac:dyDescent="0.2">
      <c r="C615" s="13"/>
      <c r="D615" s="13"/>
    </row>
    <row r="616" spans="3:4" x14ac:dyDescent="0.2">
      <c r="C616" s="13"/>
      <c r="D616" s="13"/>
    </row>
    <row r="617" spans="3:4" x14ac:dyDescent="0.2">
      <c r="C617" s="13"/>
      <c r="D617" s="13"/>
    </row>
    <row r="618" spans="3:4" x14ac:dyDescent="0.2">
      <c r="C618" s="13"/>
      <c r="D618" s="13"/>
    </row>
    <row r="619" spans="3:4" x14ac:dyDescent="0.2">
      <c r="C619" s="13"/>
      <c r="D619" s="13"/>
    </row>
    <row r="620" spans="3:4" x14ac:dyDescent="0.2">
      <c r="C620" s="13"/>
      <c r="D620" s="13"/>
    </row>
    <row r="621" spans="3:4" x14ac:dyDescent="0.2">
      <c r="C621" s="13"/>
      <c r="D621" s="13"/>
    </row>
    <row r="622" spans="3:4" x14ac:dyDescent="0.2">
      <c r="C622" s="13"/>
      <c r="D622" s="13"/>
    </row>
    <row r="623" spans="3:4" x14ac:dyDescent="0.2">
      <c r="C623" s="13"/>
      <c r="D623" s="13"/>
    </row>
    <row r="624" spans="3:4" x14ac:dyDescent="0.2">
      <c r="C624" s="13"/>
      <c r="D624" s="13"/>
    </row>
    <row r="625" spans="3:4" x14ac:dyDescent="0.2">
      <c r="C625" s="13"/>
      <c r="D625" s="13"/>
    </row>
    <row r="626" spans="3:4" x14ac:dyDescent="0.2">
      <c r="C626" s="13"/>
      <c r="D626" s="13"/>
    </row>
    <row r="627" spans="3:4" x14ac:dyDescent="0.2">
      <c r="C627" s="13"/>
      <c r="D627" s="13"/>
    </row>
    <row r="628" spans="3:4" x14ac:dyDescent="0.2">
      <c r="C628" s="13"/>
      <c r="D628" s="13"/>
    </row>
    <row r="629" spans="3:4" x14ac:dyDescent="0.2">
      <c r="C629" s="13"/>
      <c r="D629" s="13"/>
    </row>
    <row r="630" spans="3:4" x14ac:dyDescent="0.2">
      <c r="C630" s="13"/>
      <c r="D630" s="13"/>
    </row>
    <row r="631" spans="3:4" x14ac:dyDescent="0.2">
      <c r="C631" s="13"/>
      <c r="D631" s="13"/>
    </row>
    <row r="632" spans="3:4" x14ac:dyDescent="0.2">
      <c r="C632" s="13"/>
      <c r="D632" s="13"/>
    </row>
    <row r="633" spans="3:4" x14ac:dyDescent="0.2">
      <c r="C633" s="13"/>
      <c r="D633" s="13"/>
    </row>
    <row r="634" spans="3:4" x14ac:dyDescent="0.2">
      <c r="C634" s="13"/>
      <c r="D634" s="13"/>
    </row>
    <row r="635" spans="3:4" x14ac:dyDescent="0.2">
      <c r="C635" s="13"/>
      <c r="D635" s="13"/>
    </row>
    <row r="636" spans="3:4" x14ac:dyDescent="0.2">
      <c r="C636" s="13"/>
      <c r="D636" s="13"/>
    </row>
    <row r="637" spans="3:4" x14ac:dyDescent="0.2">
      <c r="C637" s="13"/>
      <c r="D637" s="13"/>
    </row>
    <row r="638" spans="3:4" x14ac:dyDescent="0.2">
      <c r="C638" s="13"/>
      <c r="D638" s="13"/>
    </row>
    <row r="639" spans="3:4" x14ac:dyDescent="0.2">
      <c r="C639" s="13"/>
      <c r="D639" s="13"/>
    </row>
    <row r="640" spans="3:4" x14ac:dyDescent="0.2">
      <c r="C640" s="13"/>
      <c r="D640" s="13"/>
    </row>
    <row r="641" spans="3:4" x14ac:dyDescent="0.2">
      <c r="C641" s="13"/>
      <c r="D641" s="13"/>
    </row>
    <row r="642" spans="3:4" x14ac:dyDescent="0.2">
      <c r="C642" s="13"/>
      <c r="D642" s="13"/>
    </row>
    <row r="643" spans="3:4" x14ac:dyDescent="0.2">
      <c r="C643" s="13"/>
      <c r="D643" s="13"/>
    </row>
    <row r="644" spans="3:4" x14ac:dyDescent="0.2">
      <c r="C644" s="13"/>
      <c r="D644" s="13"/>
    </row>
    <row r="645" spans="3:4" x14ac:dyDescent="0.2">
      <c r="C645" s="13"/>
      <c r="D645" s="13"/>
    </row>
    <row r="646" spans="3:4" x14ac:dyDescent="0.2">
      <c r="C646" s="13"/>
      <c r="D646" s="13"/>
    </row>
    <row r="647" spans="3:4" x14ac:dyDescent="0.2">
      <c r="C647" s="13"/>
      <c r="D647" s="13"/>
    </row>
    <row r="648" spans="3:4" x14ac:dyDescent="0.2">
      <c r="C648" s="13"/>
      <c r="D648" s="13"/>
    </row>
    <row r="649" spans="3:4" x14ac:dyDescent="0.2">
      <c r="C649" s="13"/>
      <c r="D649" s="13"/>
    </row>
    <row r="650" spans="3:4" x14ac:dyDescent="0.2">
      <c r="C650" s="13"/>
      <c r="D650" s="13"/>
    </row>
    <row r="651" spans="3:4" x14ac:dyDescent="0.2">
      <c r="C651" s="13"/>
      <c r="D651" s="13"/>
    </row>
    <row r="652" spans="3:4" x14ac:dyDescent="0.2">
      <c r="C652" s="13"/>
      <c r="D652" s="13"/>
    </row>
    <row r="653" spans="3:4" x14ac:dyDescent="0.2">
      <c r="C653" s="13"/>
      <c r="D653" s="13"/>
    </row>
    <row r="654" spans="3:4" x14ac:dyDescent="0.2">
      <c r="C654" s="13"/>
      <c r="D654" s="13"/>
    </row>
    <row r="655" spans="3:4" x14ac:dyDescent="0.2">
      <c r="C655" s="13"/>
      <c r="D655" s="13"/>
    </row>
    <row r="656" spans="3:4" x14ac:dyDescent="0.2">
      <c r="C656" s="13"/>
      <c r="D656" s="13"/>
    </row>
    <row r="657" spans="3:4" x14ac:dyDescent="0.2">
      <c r="C657" s="13"/>
      <c r="D657" s="13"/>
    </row>
    <row r="658" spans="3:4" x14ac:dyDescent="0.2">
      <c r="C658" s="13"/>
      <c r="D658" s="13"/>
    </row>
    <row r="659" spans="3:4" x14ac:dyDescent="0.2">
      <c r="C659" s="13"/>
      <c r="D659" s="13"/>
    </row>
    <row r="660" spans="3:4" x14ac:dyDescent="0.2">
      <c r="C660" s="13"/>
      <c r="D660" s="13"/>
    </row>
    <row r="661" spans="3:4" x14ac:dyDescent="0.2">
      <c r="C661" s="13"/>
      <c r="D661" s="13"/>
    </row>
    <row r="662" spans="3:4" x14ac:dyDescent="0.2">
      <c r="C662" s="13"/>
      <c r="D662" s="13"/>
    </row>
    <row r="663" spans="3:4" x14ac:dyDescent="0.2">
      <c r="C663" s="13"/>
      <c r="D663" s="13"/>
    </row>
    <row r="664" spans="3:4" x14ac:dyDescent="0.2">
      <c r="C664" s="13"/>
      <c r="D664" s="13"/>
    </row>
    <row r="665" spans="3:4" x14ac:dyDescent="0.2">
      <c r="C665" s="13"/>
      <c r="D665" s="13"/>
    </row>
    <row r="666" spans="3:4" x14ac:dyDescent="0.2">
      <c r="C666" s="13"/>
      <c r="D666" s="13"/>
    </row>
    <row r="667" spans="3:4" x14ac:dyDescent="0.2">
      <c r="C667" s="13"/>
      <c r="D667" s="13"/>
    </row>
    <row r="668" spans="3:4" x14ac:dyDescent="0.2">
      <c r="C668" s="13"/>
      <c r="D668" s="13"/>
    </row>
    <row r="669" spans="3:4" x14ac:dyDescent="0.2">
      <c r="C669" s="13"/>
      <c r="D669" s="13"/>
    </row>
    <row r="670" spans="3:4" x14ac:dyDescent="0.2">
      <c r="C670" s="13"/>
      <c r="D670" s="13"/>
    </row>
    <row r="671" spans="3:4" x14ac:dyDescent="0.2">
      <c r="C671" s="13"/>
      <c r="D671" s="13"/>
    </row>
    <row r="672" spans="3:4" x14ac:dyDescent="0.2">
      <c r="C672" s="13"/>
      <c r="D672" s="13"/>
    </row>
    <row r="673" spans="3:4" x14ac:dyDescent="0.2">
      <c r="C673" s="13"/>
      <c r="D673" s="13"/>
    </row>
    <row r="674" spans="3:4" x14ac:dyDescent="0.2">
      <c r="C674" s="13"/>
      <c r="D674" s="13"/>
    </row>
    <row r="675" spans="3:4" x14ac:dyDescent="0.2">
      <c r="C675" s="13"/>
      <c r="D675" s="13"/>
    </row>
    <row r="676" spans="3:4" x14ac:dyDescent="0.2">
      <c r="C676" s="13"/>
      <c r="D676" s="13"/>
    </row>
    <row r="677" spans="3:4" x14ac:dyDescent="0.2">
      <c r="C677" s="13"/>
      <c r="D677" s="13"/>
    </row>
    <row r="678" spans="3:4" x14ac:dyDescent="0.2">
      <c r="C678" s="13"/>
      <c r="D678" s="13"/>
    </row>
    <row r="679" spans="3:4" x14ac:dyDescent="0.2">
      <c r="C679" s="13"/>
      <c r="D679" s="13"/>
    </row>
    <row r="680" spans="3:4" x14ac:dyDescent="0.2">
      <c r="C680" s="13"/>
      <c r="D680" s="13"/>
    </row>
    <row r="681" spans="3:4" x14ac:dyDescent="0.2">
      <c r="C681" s="13"/>
      <c r="D681" s="13"/>
    </row>
    <row r="682" spans="3:4" x14ac:dyDescent="0.2">
      <c r="C682" s="13"/>
      <c r="D682" s="13"/>
    </row>
    <row r="683" spans="3:4" x14ac:dyDescent="0.2">
      <c r="C683" s="13"/>
      <c r="D683" s="13"/>
    </row>
    <row r="684" spans="3:4" x14ac:dyDescent="0.2">
      <c r="C684" s="13"/>
      <c r="D684" s="13"/>
    </row>
    <row r="685" spans="3:4" x14ac:dyDescent="0.2">
      <c r="C685" s="13"/>
      <c r="D685" s="13"/>
    </row>
    <row r="686" spans="3:4" x14ac:dyDescent="0.2">
      <c r="C686" s="13"/>
      <c r="D686" s="13"/>
    </row>
    <row r="687" spans="3:4" x14ac:dyDescent="0.2">
      <c r="C687" s="13"/>
      <c r="D687" s="13"/>
    </row>
    <row r="688" spans="3:4" x14ac:dyDescent="0.2">
      <c r="C688" s="13"/>
      <c r="D688" s="13"/>
    </row>
    <row r="689" spans="3:4" x14ac:dyDescent="0.2">
      <c r="C689" s="13"/>
      <c r="D689" s="13"/>
    </row>
    <row r="690" spans="3:4" x14ac:dyDescent="0.2">
      <c r="C690" s="13"/>
      <c r="D690" s="13"/>
    </row>
    <row r="691" spans="3:4" x14ac:dyDescent="0.2">
      <c r="C691" s="13"/>
      <c r="D691" s="13"/>
    </row>
    <row r="692" spans="3:4" x14ac:dyDescent="0.2">
      <c r="C692" s="13"/>
      <c r="D692" s="13"/>
    </row>
    <row r="693" spans="3:4" x14ac:dyDescent="0.2">
      <c r="C693" s="13"/>
      <c r="D693" s="13"/>
    </row>
    <row r="694" spans="3:4" x14ac:dyDescent="0.2">
      <c r="C694" s="13"/>
      <c r="D694" s="13"/>
    </row>
    <row r="695" spans="3:4" x14ac:dyDescent="0.2">
      <c r="C695" s="13"/>
      <c r="D695" s="13"/>
    </row>
    <row r="696" spans="3:4" x14ac:dyDescent="0.2">
      <c r="C696" s="13"/>
      <c r="D696" s="13"/>
    </row>
    <row r="697" spans="3:4" x14ac:dyDescent="0.2">
      <c r="C697" s="13"/>
      <c r="D697" s="13"/>
    </row>
    <row r="698" spans="3:4" x14ac:dyDescent="0.2">
      <c r="C698" s="13"/>
      <c r="D698" s="13"/>
    </row>
    <row r="699" spans="3:4" x14ac:dyDescent="0.2">
      <c r="C699" s="13"/>
      <c r="D699" s="13"/>
    </row>
    <row r="700" spans="3:4" x14ac:dyDescent="0.2">
      <c r="C700" s="13"/>
      <c r="D700" s="13"/>
    </row>
    <row r="701" spans="3:4" x14ac:dyDescent="0.2">
      <c r="C701" s="13"/>
      <c r="D701" s="13"/>
    </row>
    <row r="702" spans="3:4" x14ac:dyDescent="0.2">
      <c r="C702" s="13"/>
      <c r="D702" s="13"/>
    </row>
    <row r="703" spans="3:4" x14ac:dyDescent="0.2">
      <c r="C703" s="13"/>
      <c r="D703" s="13"/>
    </row>
    <row r="704" spans="3:4" x14ac:dyDescent="0.2">
      <c r="C704" s="13"/>
      <c r="D704" s="13"/>
    </row>
    <row r="705" spans="3:4" x14ac:dyDescent="0.2">
      <c r="C705" s="13"/>
      <c r="D705" s="13"/>
    </row>
    <row r="706" spans="3:4" x14ac:dyDescent="0.2">
      <c r="C706" s="13"/>
      <c r="D706" s="13"/>
    </row>
    <row r="707" spans="3:4" x14ac:dyDescent="0.2">
      <c r="C707" s="13"/>
      <c r="D707" s="13"/>
    </row>
    <row r="708" spans="3:4" x14ac:dyDescent="0.2">
      <c r="C708" s="13"/>
      <c r="D708" s="13"/>
    </row>
    <row r="709" spans="3:4" x14ac:dyDescent="0.2">
      <c r="C709" s="13"/>
      <c r="D709" s="13"/>
    </row>
    <row r="710" spans="3:4" x14ac:dyDescent="0.2">
      <c r="C710" s="13"/>
      <c r="D710" s="13"/>
    </row>
    <row r="711" spans="3:4" x14ac:dyDescent="0.2">
      <c r="C711" s="13"/>
      <c r="D711" s="13"/>
    </row>
    <row r="712" spans="3:4" x14ac:dyDescent="0.2">
      <c r="C712" s="13"/>
      <c r="D712" s="13"/>
    </row>
    <row r="713" spans="3:4" x14ac:dyDescent="0.2">
      <c r="C713" s="13"/>
      <c r="D713" s="13"/>
    </row>
    <row r="714" spans="3:4" x14ac:dyDescent="0.2">
      <c r="C714" s="13"/>
      <c r="D714" s="13"/>
    </row>
    <row r="715" spans="3:4" x14ac:dyDescent="0.2">
      <c r="C715" s="13"/>
      <c r="D715" s="13"/>
    </row>
    <row r="716" spans="3:4" x14ac:dyDescent="0.2">
      <c r="C716" s="13"/>
      <c r="D716" s="13"/>
    </row>
    <row r="717" spans="3:4" x14ac:dyDescent="0.2">
      <c r="C717" s="13"/>
      <c r="D717" s="13"/>
    </row>
    <row r="718" spans="3:4" x14ac:dyDescent="0.2">
      <c r="C718" s="13"/>
      <c r="D718" s="13"/>
    </row>
    <row r="719" spans="3:4" x14ac:dyDescent="0.2">
      <c r="C719" s="13"/>
      <c r="D719" s="13"/>
    </row>
    <row r="720" spans="3:4" x14ac:dyDescent="0.2">
      <c r="C720" s="13"/>
      <c r="D720" s="13"/>
    </row>
    <row r="721" spans="3:4" x14ac:dyDescent="0.2">
      <c r="C721" s="13"/>
      <c r="D721" s="13"/>
    </row>
    <row r="722" spans="3:4" x14ac:dyDescent="0.2">
      <c r="C722" s="13"/>
      <c r="D722" s="13"/>
    </row>
    <row r="723" spans="3:4" x14ac:dyDescent="0.2">
      <c r="C723" s="13"/>
      <c r="D723" s="13"/>
    </row>
    <row r="724" spans="3:4" x14ac:dyDescent="0.2">
      <c r="C724" s="13"/>
      <c r="D724" s="13"/>
    </row>
    <row r="725" spans="3:4" x14ac:dyDescent="0.2">
      <c r="C725" s="13"/>
      <c r="D725" s="13"/>
    </row>
    <row r="726" spans="3:4" x14ac:dyDescent="0.2">
      <c r="C726" s="13"/>
      <c r="D726" s="13"/>
    </row>
    <row r="727" spans="3:4" x14ac:dyDescent="0.2">
      <c r="C727" s="13"/>
      <c r="D727" s="13"/>
    </row>
    <row r="728" spans="3:4" x14ac:dyDescent="0.2">
      <c r="C728" s="13"/>
      <c r="D728" s="13"/>
    </row>
    <row r="729" spans="3:4" x14ac:dyDescent="0.2">
      <c r="C729" s="13"/>
      <c r="D729" s="13"/>
    </row>
    <row r="730" spans="3:4" x14ac:dyDescent="0.2">
      <c r="C730" s="13"/>
      <c r="D730" s="13"/>
    </row>
    <row r="731" spans="3:4" x14ac:dyDescent="0.2">
      <c r="C731" s="13"/>
      <c r="D731" s="13"/>
    </row>
    <row r="732" spans="3:4" x14ac:dyDescent="0.2">
      <c r="C732" s="13"/>
      <c r="D732" s="13"/>
    </row>
    <row r="733" spans="3:4" x14ac:dyDescent="0.2">
      <c r="C733" s="13"/>
      <c r="D733" s="13"/>
    </row>
    <row r="734" spans="3:4" x14ac:dyDescent="0.2">
      <c r="C734" s="13"/>
      <c r="D734" s="13"/>
    </row>
    <row r="735" spans="3:4" x14ac:dyDescent="0.2">
      <c r="C735" s="13"/>
      <c r="D735" s="13"/>
    </row>
    <row r="736" spans="3:4" x14ac:dyDescent="0.2">
      <c r="C736" s="13"/>
      <c r="D736" s="13"/>
    </row>
    <row r="737" spans="3:4" x14ac:dyDescent="0.2">
      <c r="C737" s="13"/>
      <c r="D737" s="13"/>
    </row>
    <row r="738" spans="3:4" x14ac:dyDescent="0.2">
      <c r="C738" s="13"/>
      <c r="D738" s="13"/>
    </row>
    <row r="739" spans="3:4" x14ac:dyDescent="0.2">
      <c r="C739" s="13"/>
      <c r="D739" s="13"/>
    </row>
    <row r="740" spans="3:4" x14ac:dyDescent="0.2">
      <c r="C740" s="13"/>
      <c r="D740" s="13"/>
    </row>
    <row r="741" spans="3:4" x14ac:dyDescent="0.2">
      <c r="C741" s="13"/>
      <c r="D741" s="13"/>
    </row>
    <row r="742" spans="3:4" x14ac:dyDescent="0.2">
      <c r="C742" s="13"/>
      <c r="D742" s="13"/>
    </row>
    <row r="743" spans="3:4" x14ac:dyDescent="0.2">
      <c r="C743" s="13"/>
      <c r="D743" s="13"/>
    </row>
    <row r="744" spans="3:4" x14ac:dyDescent="0.2">
      <c r="C744" s="13"/>
      <c r="D744" s="13"/>
    </row>
    <row r="745" spans="3:4" x14ac:dyDescent="0.2">
      <c r="C745" s="13"/>
      <c r="D745" s="13"/>
    </row>
    <row r="746" spans="3:4" x14ac:dyDescent="0.2">
      <c r="C746" s="13"/>
      <c r="D746" s="13"/>
    </row>
    <row r="747" spans="3:4" x14ac:dyDescent="0.2">
      <c r="C747" s="13"/>
      <c r="D747" s="13"/>
    </row>
    <row r="748" spans="3:4" x14ac:dyDescent="0.2">
      <c r="C748" s="13"/>
      <c r="D748" s="13"/>
    </row>
    <row r="749" spans="3:4" x14ac:dyDescent="0.2">
      <c r="C749" s="13"/>
      <c r="D749" s="13"/>
    </row>
    <row r="750" spans="3:4" x14ac:dyDescent="0.2">
      <c r="C750" s="13"/>
      <c r="D750" s="13"/>
    </row>
    <row r="751" spans="3:4" x14ac:dyDescent="0.2">
      <c r="C751" s="13"/>
      <c r="D751" s="13"/>
    </row>
    <row r="752" spans="3:4" x14ac:dyDescent="0.2">
      <c r="C752" s="13"/>
      <c r="D752" s="13"/>
    </row>
    <row r="753" spans="3:4" x14ac:dyDescent="0.2">
      <c r="C753" s="13"/>
      <c r="D753" s="13"/>
    </row>
    <row r="754" spans="3:4" x14ac:dyDescent="0.2">
      <c r="C754" s="13"/>
      <c r="D754" s="13"/>
    </row>
    <row r="755" spans="3:4" x14ac:dyDescent="0.2">
      <c r="C755" s="13"/>
      <c r="D755" s="13"/>
    </row>
    <row r="756" spans="3:4" x14ac:dyDescent="0.2">
      <c r="C756" s="13"/>
      <c r="D756" s="13"/>
    </row>
    <row r="757" spans="3:4" x14ac:dyDescent="0.2">
      <c r="C757" s="13"/>
      <c r="D757" s="13"/>
    </row>
    <row r="758" spans="3:4" x14ac:dyDescent="0.2">
      <c r="C758" s="13"/>
      <c r="D758" s="13"/>
    </row>
    <row r="759" spans="3:4" x14ac:dyDescent="0.2">
      <c r="C759" s="13"/>
      <c r="D759" s="13"/>
    </row>
    <row r="760" spans="3:4" x14ac:dyDescent="0.2">
      <c r="C760" s="13"/>
      <c r="D760" s="13"/>
    </row>
    <row r="761" spans="3:4" x14ac:dyDescent="0.2">
      <c r="C761" s="13"/>
      <c r="D761" s="13"/>
    </row>
    <row r="762" spans="3:4" x14ac:dyDescent="0.2">
      <c r="C762" s="13"/>
      <c r="D762" s="13"/>
    </row>
    <row r="763" spans="3:4" x14ac:dyDescent="0.2">
      <c r="C763" s="13"/>
      <c r="D763" s="13"/>
    </row>
    <row r="764" spans="3:4" x14ac:dyDescent="0.2">
      <c r="C764" s="13"/>
      <c r="D764" s="13"/>
    </row>
    <row r="765" spans="3:4" x14ac:dyDescent="0.2">
      <c r="C765" s="13"/>
      <c r="D765" s="13"/>
    </row>
    <row r="766" spans="3:4" x14ac:dyDescent="0.2">
      <c r="C766" s="13"/>
      <c r="D766" s="13"/>
    </row>
    <row r="767" spans="3:4" x14ac:dyDescent="0.2">
      <c r="C767" s="13"/>
      <c r="D767" s="13"/>
    </row>
    <row r="768" spans="3:4" x14ac:dyDescent="0.2">
      <c r="C768" s="13"/>
      <c r="D768" s="13"/>
    </row>
    <row r="769" spans="3:4" x14ac:dyDescent="0.2">
      <c r="C769" s="13"/>
      <c r="D769" s="13"/>
    </row>
    <row r="770" spans="3:4" x14ac:dyDescent="0.2">
      <c r="C770" s="13"/>
      <c r="D770" s="13"/>
    </row>
    <row r="771" spans="3:4" x14ac:dyDescent="0.2">
      <c r="C771" s="13"/>
      <c r="D771" s="13"/>
    </row>
    <row r="772" spans="3:4" x14ac:dyDescent="0.2">
      <c r="C772" s="13"/>
      <c r="D772" s="13"/>
    </row>
    <row r="773" spans="3:4" x14ac:dyDescent="0.2">
      <c r="C773" s="13"/>
      <c r="D773" s="13"/>
    </row>
    <row r="774" spans="3:4" x14ac:dyDescent="0.2">
      <c r="C774" s="13"/>
      <c r="D774" s="13"/>
    </row>
    <row r="775" spans="3:4" x14ac:dyDescent="0.2">
      <c r="C775" s="13"/>
      <c r="D775" s="13"/>
    </row>
    <row r="776" spans="3:4" x14ac:dyDescent="0.2">
      <c r="C776" s="13"/>
      <c r="D776" s="13"/>
    </row>
    <row r="777" spans="3:4" x14ac:dyDescent="0.2">
      <c r="C777" s="13"/>
      <c r="D777" s="13"/>
    </row>
    <row r="778" spans="3:4" x14ac:dyDescent="0.2">
      <c r="C778" s="13"/>
      <c r="D778" s="13"/>
    </row>
    <row r="779" spans="3:4" x14ac:dyDescent="0.2">
      <c r="C779" s="13"/>
      <c r="D779" s="13"/>
    </row>
    <row r="780" spans="3:4" x14ac:dyDescent="0.2">
      <c r="C780" s="13"/>
      <c r="D780" s="13"/>
    </row>
    <row r="781" spans="3:4" x14ac:dyDescent="0.2">
      <c r="C781" s="13"/>
      <c r="D781" s="13"/>
    </row>
    <row r="782" spans="3:4" x14ac:dyDescent="0.2">
      <c r="C782" s="13"/>
      <c r="D782" s="13"/>
    </row>
    <row r="783" spans="3:4" x14ac:dyDescent="0.2">
      <c r="C783" s="13"/>
      <c r="D783" s="13"/>
    </row>
    <row r="784" spans="3:4" x14ac:dyDescent="0.2">
      <c r="C784" s="13"/>
      <c r="D784" s="13"/>
    </row>
    <row r="785" spans="3:4" x14ac:dyDescent="0.2">
      <c r="C785" s="13"/>
      <c r="D785" s="13"/>
    </row>
    <row r="786" spans="3:4" x14ac:dyDescent="0.2">
      <c r="C786" s="13"/>
      <c r="D786" s="13"/>
    </row>
    <row r="787" spans="3:4" x14ac:dyDescent="0.2">
      <c r="C787" s="13"/>
      <c r="D787" s="13"/>
    </row>
    <row r="788" spans="3:4" x14ac:dyDescent="0.2">
      <c r="C788" s="13"/>
      <c r="D788" s="13"/>
    </row>
    <row r="789" spans="3:4" x14ac:dyDescent="0.2">
      <c r="C789" s="13"/>
      <c r="D789" s="13"/>
    </row>
    <row r="790" spans="3:4" x14ac:dyDescent="0.2">
      <c r="C790" s="13"/>
      <c r="D790" s="13"/>
    </row>
    <row r="791" spans="3:4" x14ac:dyDescent="0.2">
      <c r="C791" s="13"/>
      <c r="D791" s="13"/>
    </row>
    <row r="792" spans="3:4" x14ac:dyDescent="0.2">
      <c r="C792" s="13"/>
      <c r="D792" s="13"/>
    </row>
    <row r="793" spans="3:4" x14ac:dyDescent="0.2">
      <c r="C793" s="13"/>
      <c r="D793" s="13"/>
    </row>
    <row r="794" spans="3:4" x14ac:dyDescent="0.2">
      <c r="C794" s="13"/>
      <c r="D794" s="13"/>
    </row>
    <row r="795" spans="3:4" x14ac:dyDescent="0.2">
      <c r="C795" s="13"/>
      <c r="D795" s="13"/>
    </row>
    <row r="796" spans="3:4" x14ac:dyDescent="0.2">
      <c r="C796" s="13"/>
      <c r="D796" s="13"/>
    </row>
    <row r="797" spans="3:4" x14ac:dyDescent="0.2">
      <c r="C797" s="13"/>
      <c r="D797" s="13"/>
    </row>
    <row r="798" spans="3:4" x14ac:dyDescent="0.2">
      <c r="C798" s="13"/>
      <c r="D798" s="13"/>
    </row>
    <row r="799" spans="3:4" x14ac:dyDescent="0.2">
      <c r="C799" s="13"/>
      <c r="D799" s="13"/>
    </row>
    <row r="800" spans="3:4" x14ac:dyDescent="0.2">
      <c r="C800" s="13"/>
      <c r="D800" s="13"/>
    </row>
    <row r="801" spans="3:4" x14ac:dyDescent="0.2">
      <c r="C801" s="13"/>
      <c r="D801" s="13"/>
    </row>
    <row r="802" spans="3:4" x14ac:dyDescent="0.2">
      <c r="C802" s="13"/>
      <c r="D802" s="13"/>
    </row>
    <row r="803" spans="3:4" x14ac:dyDescent="0.2">
      <c r="C803" s="13"/>
      <c r="D803" s="13"/>
    </row>
    <row r="804" spans="3:4" x14ac:dyDescent="0.2">
      <c r="C804" s="13"/>
      <c r="D804" s="13"/>
    </row>
    <row r="805" spans="3:4" x14ac:dyDescent="0.2">
      <c r="C805" s="13"/>
      <c r="D805" s="13"/>
    </row>
    <row r="806" spans="3:4" x14ac:dyDescent="0.2">
      <c r="C806" s="13"/>
      <c r="D806" s="13"/>
    </row>
    <row r="807" spans="3:4" x14ac:dyDescent="0.2">
      <c r="C807" s="13"/>
      <c r="D807" s="13"/>
    </row>
    <row r="808" spans="3:4" x14ac:dyDescent="0.2">
      <c r="C808" s="13"/>
      <c r="D808" s="13"/>
    </row>
    <row r="809" spans="3:4" x14ac:dyDescent="0.2">
      <c r="C809" s="13"/>
      <c r="D809" s="13"/>
    </row>
    <row r="810" spans="3:4" x14ac:dyDescent="0.2">
      <c r="C810" s="13"/>
      <c r="D810" s="13"/>
    </row>
    <row r="811" spans="3:4" x14ac:dyDescent="0.2">
      <c r="C811" s="13"/>
      <c r="D811" s="13"/>
    </row>
    <row r="812" spans="3:4" x14ac:dyDescent="0.2">
      <c r="C812" s="13"/>
      <c r="D812" s="13"/>
    </row>
    <row r="813" spans="3:4" x14ac:dyDescent="0.2">
      <c r="C813" s="13"/>
      <c r="D813" s="13"/>
    </row>
    <row r="814" spans="3:4" x14ac:dyDescent="0.2">
      <c r="C814" s="13"/>
      <c r="D814" s="13"/>
    </row>
    <row r="815" spans="3:4" x14ac:dyDescent="0.2">
      <c r="C815" s="13"/>
      <c r="D815" s="13"/>
    </row>
    <row r="816" spans="3:4" x14ac:dyDescent="0.2">
      <c r="C816" s="13"/>
      <c r="D816" s="13"/>
    </row>
    <row r="817" spans="3:4" x14ac:dyDescent="0.2">
      <c r="C817" s="13"/>
      <c r="D817" s="13"/>
    </row>
    <row r="818" spans="3:4" x14ac:dyDescent="0.2">
      <c r="C818" s="13"/>
      <c r="D818" s="13"/>
    </row>
    <row r="819" spans="3:4" x14ac:dyDescent="0.2">
      <c r="C819" s="13"/>
      <c r="D819" s="13"/>
    </row>
    <row r="820" spans="3:4" x14ac:dyDescent="0.2">
      <c r="C820" s="13"/>
      <c r="D820" s="13"/>
    </row>
    <row r="821" spans="3:4" x14ac:dyDescent="0.2">
      <c r="C821" s="13"/>
      <c r="D821" s="13"/>
    </row>
    <row r="822" spans="3:4" x14ac:dyDescent="0.2">
      <c r="C822" s="13"/>
      <c r="D822" s="13"/>
    </row>
    <row r="823" spans="3:4" x14ac:dyDescent="0.2">
      <c r="C823" s="13"/>
      <c r="D823" s="13"/>
    </row>
    <row r="824" spans="3:4" x14ac:dyDescent="0.2">
      <c r="C824" s="13"/>
      <c r="D824" s="13"/>
    </row>
    <row r="825" spans="3:4" x14ac:dyDescent="0.2">
      <c r="C825" s="13"/>
      <c r="D825" s="13"/>
    </row>
    <row r="826" spans="3:4" x14ac:dyDescent="0.2">
      <c r="C826" s="13"/>
      <c r="D826" s="13"/>
    </row>
    <row r="827" spans="3:4" x14ac:dyDescent="0.2">
      <c r="C827" s="13"/>
      <c r="D827" s="13"/>
    </row>
    <row r="828" spans="3:4" x14ac:dyDescent="0.2">
      <c r="C828" s="13"/>
      <c r="D828" s="13"/>
    </row>
    <row r="829" spans="3:4" x14ac:dyDescent="0.2">
      <c r="C829" s="13"/>
      <c r="D829" s="13"/>
    </row>
    <row r="830" spans="3:4" x14ac:dyDescent="0.2">
      <c r="C830" s="13"/>
      <c r="D830" s="13"/>
    </row>
    <row r="831" spans="3:4" x14ac:dyDescent="0.2">
      <c r="C831" s="13"/>
      <c r="D831" s="13"/>
    </row>
    <row r="832" spans="3:4" x14ac:dyDescent="0.2">
      <c r="C832" s="13"/>
      <c r="D832" s="13"/>
    </row>
    <row r="833" spans="3:4" x14ac:dyDescent="0.2">
      <c r="C833" s="13"/>
      <c r="D833" s="13"/>
    </row>
    <row r="834" spans="3:4" x14ac:dyDescent="0.2">
      <c r="C834" s="13"/>
      <c r="D834" s="13"/>
    </row>
    <row r="835" spans="3:4" x14ac:dyDescent="0.2">
      <c r="C835" s="13"/>
      <c r="D835" s="13"/>
    </row>
    <row r="836" spans="3:4" x14ac:dyDescent="0.2">
      <c r="C836" s="13"/>
      <c r="D836" s="13"/>
    </row>
    <row r="837" spans="3:4" x14ac:dyDescent="0.2">
      <c r="C837" s="13"/>
      <c r="D837" s="13"/>
    </row>
    <row r="838" spans="3:4" x14ac:dyDescent="0.2">
      <c r="C838" s="13"/>
      <c r="D838" s="13"/>
    </row>
    <row r="839" spans="3:4" x14ac:dyDescent="0.2">
      <c r="C839" s="13"/>
      <c r="D839" s="13"/>
    </row>
    <row r="840" spans="3:4" x14ac:dyDescent="0.2">
      <c r="C840" s="13"/>
      <c r="D840" s="13"/>
    </row>
    <row r="841" spans="3:4" x14ac:dyDescent="0.2">
      <c r="C841" s="13"/>
      <c r="D841" s="13"/>
    </row>
    <row r="842" spans="3:4" x14ac:dyDescent="0.2">
      <c r="C842" s="13"/>
      <c r="D842" s="13"/>
    </row>
    <row r="843" spans="3:4" x14ac:dyDescent="0.2">
      <c r="C843" s="13"/>
      <c r="D843" s="13"/>
    </row>
    <row r="844" spans="3:4" x14ac:dyDescent="0.2">
      <c r="C844" s="13"/>
      <c r="D844" s="13"/>
    </row>
    <row r="845" spans="3:4" x14ac:dyDescent="0.2">
      <c r="C845" s="13"/>
      <c r="D845" s="13"/>
    </row>
    <row r="846" spans="3:4" x14ac:dyDescent="0.2">
      <c r="C846" s="13"/>
      <c r="D846" s="13"/>
    </row>
    <row r="847" spans="3:4" x14ac:dyDescent="0.2">
      <c r="C847" s="13"/>
      <c r="D847" s="13"/>
    </row>
    <row r="848" spans="3:4" x14ac:dyDescent="0.2">
      <c r="C848" s="13"/>
      <c r="D848" s="13"/>
    </row>
    <row r="849" spans="3:4" x14ac:dyDescent="0.2">
      <c r="C849" s="13"/>
      <c r="D849" s="13"/>
    </row>
    <row r="850" spans="3:4" x14ac:dyDescent="0.2">
      <c r="C850" s="13"/>
      <c r="D850" s="13"/>
    </row>
    <row r="851" spans="3:4" x14ac:dyDescent="0.2">
      <c r="C851" s="13"/>
      <c r="D851" s="13"/>
    </row>
    <row r="852" spans="3:4" x14ac:dyDescent="0.2">
      <c r="C852" s="13"/>
      <c r="D852" s="13"/>
    </row>
    <row r="853" spans="3:4" x14ac:dyDescent="0.2">
      <c r="C853" s="13"/>
      <c r="D853" s="13"/>
    </row>
    <row r="854" spans="3:4" x14ac:dyDescent="0.2">
      <c r="C854" s="13"/>
      <c r="D854" s="13"/>
    </row>
    <row r="855" spans="3:4" x14ac:dyDescent="0.2">
      <c r="C855" s="13"/>
      <c r="D855" s="13"/>
    </row>
    <row r="856" spans="3:4" x14ac:dyDescent="0.2">
      <c r="C856" s="13"/>
      <c r="D856" s="13"/>
    </row>
    <row r="857" spans="3:4" x14ac:dyDescent="0.2">
      <c r="C857" s="13"/>
      <c r="D857" s="13"/>
    </row>
    <row r="858" spans="3:4" x14ac:dyDescent="0.2">
      <c r="C858" s="13"/>
      <c r="D858" s="13"/>
    </row>
    <row r="859" spans="3:4" x14ac:dyDescent="0.2">
      <c r="C859" s="13"/>
      <c r="D859" s="13"/>
    </row>
    <row r="860" spans="3:4" x14ac:dyDescent="0.2">
      <c r="C860" s="13"/>
      <c r="D860" s="13"/>
    </row>
    <row r="861" spans="3:4" x14ac:dyDescent="0.2">
      <c r="C861" s="13"/>
      <c r="D861" s="13"/>
    </row>
    <row r="862" spans="3:4" x14ac:dyDescent="0.2">
      <c r="C862" s="13"/>
      <c r="D862" s="13"/>
    </row>
    <row r="863" spans="3:4" x14ac:dyDescent="0.2">
      <c r="C863" s="13"/>
      <c r="D863" s="13"/>
    </row>
    <row r="864" spans="3:4" x14ac:dyDescent="0.2">
      <c r="C864" s="13"/>
      <c r="D864" s="13"/>
    </row>
    <row r="865" spans="3:4" x14ac:dyDescent="0.2">
      <c r="C865" s="13"/>
      <c r="D865" s="13"/>
    </row>
    <row r="866" spans="3:4" x14ac:dyDescent="0.2">
      <c r="C866" s="13"/>
      <c r="D866" s="13"/>
    </row>
    <row r="867" spans="3:4" x14ac:dyDescent="0.2">
      <c r="C867" s="13"/>
      <c r="D867" s="13"/>
    </row>
    <row r="868" spans="3:4" x14ac:dyDescent="0.2">
      <c r="C868" s="13"/>
      <c r="D868" s="13"/>
    </row>
    <row r="869" spans="3:4" x14ac:dyDescent="0.2">
      <c r="C869" s="13"/>
      <c r="D869" s="13"/>
    </row>
    <row r="870" spans="3:4" x14ac:dyDescent="0.2">
      <c r="C870" s="13"/>
      <c r="D870" s="13"/>
    </row>
    <row r="871" spans="3:4" x14ac:dyDescent="0.2">
      <c r="C871" s="13"/>
      <c r="D871" s="13"/>
    </row>
    <row r="872" spans="3:4" x14ac:dyDescent="0.2">
      <c r="C872" s="13"/>
      <c r="D872" s="13"/>
    </row>
    <row r="873" spans="3:4" x14ac:dyDescent="0.2">
      <c r="C873" s="13"/>
      <c r="D873" s="13"/>
    </row>
    <row r="874" spans="3:4" x14ac:dyDescent="0.2">
      <c r="C874" s="13"/>
      <c r="D874" s="13"/>
    </row>
    <row r="875" spans="3:4" x14ac:dyDescent="0.2">
      <c r="C875" s="13"/>
      <c r="D875" s="13"/>
    </row>
    <row r="876" spans="3:4" x14ac:dyDescent="0.2">
      <c r="C876" s="13"/>
      <c r="D876" s="13"/>
    </row>
    <row r="877" spans="3:4" x14ac:dyDescent="0.2">
      <c r="C877" s="13"/>
      <c r="D877" s="13"/>
    </row>
    <row r="878" spans="3:4" x14ac:dyDescent="0.2">
      <c r="C878" s="13"/>
      <c r="D878" s="13"/>
    </row>
    <row r="879" spans="3:4" x14ac:dyDescent="0.2">
      <c r="C879" s="13"/>
      <c r="D879" s="13"/>
    </row>
    <row r="880" spans="3:4" x14ac:dyDescent="0.2">
      <c r="C880" s="13"/>
      <c r="D880" s="13"/>
    </row>
    <row r="881" spans="3:4" x14ac:dyDescent="0.2">
      <c r="C881" s="13"/>
      <c r="D881" s="13"/>
    </row>
    <row r="882" spans="3:4" x14ac:dyDescent="0.2">
      <c r="C882" s="13"/>
      <c r="D882" s="13"/>
    </row>
    <row r="883" spans="3:4" x14ac:dyDescent="0.2">
      <c r="C883" s="13"/>
      <c r="D883" s="13"/>
    </row>
    <row r="884" spans="3:4" x14ac:dyDescent="0.2">
      <c r="C884" s="13"/>
      <c r="D884" s="13"/>
    </row>
    <row r="885" spans="3:4" x14ac:dyDescent="0.2">
      <c r="C885" s="13"/>
      <c r="D885" s="13"/>
    </row>
    <row r="886" spans="3:4" x14ac:dyDescent="0.2">
      <c r="C886" s="13"/>
      <c r="D886" s="13"/>
    </row>
    <row r="887" spans="3:4" x14ac:dyDescent="0.2">
      <c r="C887" s="13"/>
      <c r="D887" s="13"/>
    </row>
    <row r="888" spans="3:4" x14ac:dyDescent="0.2">
      <c r="C888" s="13"/>
      <c r="D888" s="13"/>
    </row>
    <row r="889" spans="3:4" x14ac:dyDescent="0.2">
      <c r="C889" s="13"/>
      <c r="D889" s="13"/>
    </row>
    <row r="890" spans="3:4" x14ac:dyDescent="0.2">
      <c r="C890" s="13"/>
      <c r="D890" s="13"/>
    </row>
    <row r="891" spans="3:4" x14ac:dyDescent="0.2">
      <c r="C891" s="13"/>
      <c r="D891" s="13"/>
    </row>
    <row r="892" spans="3:4" x14ac:dyDescent="0.2">
      <c r="C892" s="13"/>
      <c r="D892" s="13"/>
    </row>
    <row r="893" spans="3:4" x14ac:dyDescent="0.2">
      <c r="C893" s="13"/>
      <c r="D893" s="13"/>
    </row>
    <row r="894" spans="3:4" x14ac:dyDescent="0.2">
      <c r="C894" s="13"/>
      <c r="D894" s="13"/>
    </row>
    <row r="895" spans="3:4" x14ac:dyDescent="0.2">
      <c r="C895" s="13"/>
      <c r="D895" s="13"/>
    </row>
    <row r="896" spans="3:4" x14ac:dyDescent="0.2">
      <c r="C896" s="13"/>
      <c r="D896" s="13"/>
    </row>
    <row r="897" spans="3:4" x14ac:dyDescent="0.2">
      <c r="C897" s="13"/>
      <c r="D897" s="13"/>
    </row>
    <row r="898" spans="3:4" x14ac:dyDescent="0.2">
      <c r="C898" s="13"/>
      <c r="D898" s="13"/>
    </row>
    <row r="899" spans="3:4" x14ac:dyDescent="0.2">
      <c r="C899" s="13"/>
      <c r="D899" s="13"/>
    </row>
    <row r="900" spans="3:4" x14ac:dyDescent="0.2">
      <c r="C900" s="13"/>
      <c r="D900" s="13"/>
    </row>
    <row r="901" spans="3:4" x14ac:dyDescent="0.2">
      <c r="C901" s="13"/>
      <c r="D901" s="13"/>
    </row>
    <row r="902" spans="3:4" x14ac:dyDescent="0.2">
      <c r="C902" s="13"/>
      <c r="D902" s="13"/>
    </row>
    <row r="903" spans="3:4" x14ac:dyDescent="0.2">
      <c r="C903" s="13"/>
      <c r="D903" s="13"/>
    </row>
    <row r="904" spans="3:4" x14ac:dyDescent="0.2">
      <c r="C904" s="13"/>
      <c r="D904" s="13"/>
    </row>
    <row r="905" spans="3:4" x14ac:dyDescent="0.2">
      <c r="C905" s="13"/>
      <c r="D905" s="13"/>
    </row>
    <row r="906" spans="3:4" x14ac:dyDescent="0.2">
      <c r="C906" s="13"/>
      <c r="D906" s="13"/>
    </row>
    <row r="907" spans="3:4" x14ac:dyDescent="0.2">
      <c r="C907" s="13"/>
      <c r="D907" s="13"/>
    </row>
    <row r="908" spans="3:4" x14ac:dyDescent="0.2">
      <c r="C908" s="13"/>
      <c r="D908" s="13"/>
    </row>
    <row r="909" spans="3:4" x14ac:dyDescent="0.2">
      <c r="C909" s="13"/>
      <c r="D909" s="13"/>
    </row>
    <row r="910" spans="3:4" x14ac:dyDescent="0.2">
      <c r="C910" s="13"/>
      <c r="D910" s="13"/>
    </row>
    <row r="911" spans="3:4" x14ac:dyDescent="0.2">
      <c r="C911" s="13"/>
      <c r="D911" s="13"/>
    </row>
    <row r="912" spans="3:4" x14ac:dyDescent="0.2">
      <c r="C912" s="13"/>
      <c r="D912" s="13"/>
    </row>
    <row r="913" spans="3:4" x14ac:dyDescent="0.2">
      <c r="C913" s="13"/>
      <c r="D913" s="13"/>
    </row>
    <row r="914" spans="3:4" x14ac:dyDescent="0.2">
      <c r="C914" s="13"/>
      <c r="D914" s="13"/>
    </row>
    <row r="915" spans="3:4" x14ac:dyDescent="0.2">
      <c r="C915" s="13"/>
      <c r="D915" s="13"/>
    </row>
    <row r="916" spans="3:4" x14ac:dyDescent="0.2">
      <c r="C916" s="13"/>
      <c r="D916" s="13"/>
    </row>
    <row r="917" spans="3:4" x14ac:dyDescent="0.2">
      <c r="C917" s="13"/>
      <c r="D917" s="13"/>
    </row>
    <row r="918" spans="3:4" x14ac:dyDescent="0.2">
      <c r="C918" s="13"/>
      <c r="D918" s="13"/>
    </row>
    <row r="919" spans="3:4" x14ac:dyDescent="0.2">
      <c r="C919" s="13"/>
      <c r="D919" s="13"/>
    </row>
    <row r="920" spans="3:4" x14ac:dyDescent="0.2">
      <c r="C920" s="13"/>
      <c r="D920" s="13"/>
    </row>
    <row r="921" spans="3:4" x14ac:dyDescent="0.2">
      <c r="C921" s="13"/>
      <c r="D921" s="13"/>
    </row>
    <row r="922" spans="3:4" x14ac:dyDescent="0.2">
      <c r="C922" s="13"/>
      <c r="D922" s="13"/>
    </row>
    <row r="923" spans="3:4" x14ac:dyDescent="0.2">
      <c r="C923" s="13"/>
      <c r="D923" s="13"/>
    </row>
    <row r="924" spans="3:4" x14ac:dyDescent="0.2">
      <c r="C924" s="13"/>
      <c r="D924" s="13"/>
    </row>
    <row r="925" spans="3:4" x14ac:dyDescent="0.2">
      <c r="C925" s="13"/>
      <c r="D925" s="13"/>
    </row>
    <row r="926" spans="3:4" x14ac:dyDescent="0.2">
      <c r="C926" s="13"/>
      <c r="D926" s="13"/>
    </row>
    <row r="927" spans="3:4" x14ac:dyDescent="0.2">
      <c r="C927" s="13"/>
      <c r="D927" s="13"/>
    </row>
    <row r="928" spans="3:4" x14ac:dyDescent="0.2">
      <c r="C928" s="13"/>
      <c r="D928" s="13"/>
    </row>
    <row r="929" spans="3:4" x14ac:dyDescent="0.2">
      <c r="C929" s="13"/>
      <c r="D929" s="13"/>
    </row>
    <row r="930" spans="3:4" x14ac:dyDescent="0.2">
      <c r="C930" s="13"/>
      <c r="D930" s="13"/>
    </row>
    <row r="931" spans="3:4" x14ac:dyDescent="0.2">
      <c r="C931" s="13"/>
      <c r="D931" s="13"/>
    </row>
    <row r="932" spans="3:4" x14ac:dyDescent="0.2">
      <c r="C932" s="13"/>
      <c r="D932" s="13"/>
    </row>
    <row r="933" spans="3:4" x14ac:dyDescent="0.2">
      <c r="C933" s="13"/>
      <c r="D933" s="13"/>
    </row>
    <row r="934" spans="3:4" x14ac:dyDescent="0.2">
      <c r="C934" s="13"/>
      <c r="D934" s="13"/>
    </row>
    <row r="935" spans="3:4" x14ac:dyDescent="0.2">
      <c r="C935" s="13"/>
      <c r="D935" s="13"/>
    </row>
    <row r="936" spans="3:4" x14ac:dyDescent="0.2">
      <c r="C936" s="13"/>
      <c r="D936" s="13"/>
    </row>
    <row r="937" spans="3:4" x14ac:dyDescent="0.2">
      <c r="C937" s="13"/>
      <c r="D937" s="13"/>
    </row>
    <row r="938" spans="3:4" x14ac:dyDescent="0.2">
      <c r="C938" s="13"/>
      <c r="D938" s="13"/>
    </row>
    <row r="939" spans="3:4" x14ac:dyDescent="0.2">
      <c r="C939" s="13"/>
      <c r="D939" s="13"/>
    </row>
    <row r="940" spans="3:4" x14ac:dyDescent="0.2">
      <c r="C940" s="13"/>
      <c r="D940" s="13"/>
    </row>
    <row r="941" spans="3:4" x14ac:dyDescent="0.2">
      <c r="C941" s="13"/>
      <c r="D941" s="13"/>
    </row>
    <row r="942" spans="3:4" x14ac:dyDescent="0.2">
      <c r="C942" s="13"/>
      <c r="D942" s="13"/>
    </row>
    <row r="943" spans="3:4" x14ac:dyDescent="0.2">
      <c r="C943" s="13"/>
      <c r="D943" s="13"/>
    </row>
    <row r="944" spans="3:4" x14ac:dyDescent="0.2">
      <c r="C944" s="13"/>
      <c r="D944" s="13"/>
    </row>
    <row r="945" spans="3:4" x14ac:dyDescent="0.2">
      <c r="C945" s="13"/>
      <c r="D945" s="13"/>
    </row>
    <row r="946" spans="3:4" x14ac:dyDescent="0.2">
      <c r="C946" s="13"/>
      <c r="D946" s="13"/>
    </row>
    <row r="947" spans="3:4" x14ac:dyDescent="0.2">
      <c r="C947" s="13"/>
      <c r="D947" s="13"/>
    </row>
    <row r="948" spans="3:4" x14ac:dyDescent="0.2">
      <c r="C948" s="13"/>
      <c r="D948" s="13"/>
    </row>
    <row r="949" spans="3:4" x14ac:dyDescent="0.2">
      <c r="C949" s="13"/>
      <c r="D949" s="13"/>
    </row>
    <row r="950" spans="3:4" x14ac:dyDescent="0.2">
      <c r="C950" s="13"/>
      <c r="D950" s="13"/>
    </row>
    <row r="951" spans="3:4" x14ac:dyDescent="0.2">
      <c r="C951" s="13"/>
      <c r="D951" s="13"/>
    </row>
    <row r="952" spans="3:4" x14ac:dyDescent="0.2">
      <c r="C952" s="13"/>
      <c r="D952" s="13"/>
    </row>
    <row r="953" spans="3:4" x14ac:dyDescent="0.2">
      <c r="C953" s="13"/>
      <c r="D953" s="13"/>
    </row>
    <row r="954" spans="3:4" x14ac:dyDescent="0.2">
      <c r="C954" s="13"/>
      <c r="D954" s="13"/>
    </row>
    <row r="955" spans="3:4" x14ac:dyDescent="0.2">
      <c r="C955" s="13"/>
      <c r="D955" s="13"/>
    </row>
    <row r="956" spans="3:4" x14ac:dyDescent="0.2">
      <c r="C956" s="13"/>
      <c r="D956" s="13"/>
    </row>
    <row r="957" spans="3:4" x14ac:dyDescent="0.2">
      <c r="C957" s="13"/>
      <c r="D957" s="13"/>
    </row>
    <row r="958" spans="3:4" x14ac:dyDescent="0.2">
      <c r="C958" s="13"/>
      <c r="D958" s="13"/>
    </row>
    <row r="959" spans="3:4" x14ac:dyDescent="0.2">
      <c r="C959" s="13"/>
      <c r="D959" s="13"/>
    </row>
    <row r="960" spans="3:4" x14ac:dyDescent="0.2">
      <c r="C960" s="13"/>
      <c r="D960" s="13"/>
    </row>
    <row r="961" spans="3:4" x14ac:dyDescent="0.2">
      <c r="C961" s="13"/>
      <c r="D961" s="13"/>
    </row>
    <row r="962" spans="3:4" x14ac:dyDescent="0.2">
      <c r="C962" s="13"/>
      <c r="D962" s="13"/>
    </row>
    <row r="963" spans="3:4" x14ac:dyDescent="0.2">
      <c r="C963" s="13"/>
      <c r="D963" s="13"/>
    </row>
    <row r="964" spans="3:4" x14ac:dyDescent="0.2">
      <c r="C964" s="13"/>
      <c r="D964" s="13"/>
    </row>
    <row r="965" spans="3:4" x14ac:dyDescent="0.2">
      <c r="C965" s="13"/>
      <c r="D965" s="13"/>
    </row>
    <row r="966" spans="3:4" x14ac:dyDescent="0.2">
      <c r="C966" s="13"/>
      <c r="D966" s="13"/>
    </row>
    <row r="967" spans="3:4" x14ac:dyDescent="0.2">
      <c r="C967" s="13"/>
      <c r="D967" s="13"/>
    </row>
    <row r="968" spans="3:4" x14ac:dyDescent="0.2">
      <c r="C968" s="13"/>
      <c r="D968" s="13"/>
    </row>
    <row r="969" spans="3:4" x14ac:dyDescent="0.2">
      <c r="C969" s="13"/>
      <c r="D969" s="13"/>
    </row>
    <row r="970" spans="3:4" x14ac:dyDescent="0.2">
      <c r="C970" s="13"/>
      <c r="D970" s="13"/>
    </row>
    <row r="971" spans="3:4" x14ac:dyDescent="0.2">
      <c r="C971" s="13"/>
      <c r="D971" s="13"/>
    </row>
    <row r="972" spans="3:4" x14ac:dyDescent="0.2">
      <c r="C972" s="13"/>
      <c r="D972" s="13"/>
    </row>
    <row r="973" spans="3:4" x14ac:dyDescent="0.2">
      <c r="C973" s="13"/>
      <c r="D973" s="13"/>
    </row>
    <row r="974" spans="3:4" x14ac:dyDescent="0.2">
      <c r="C974" s="13"/>
      <c r="D974" s="13"/>
    </row>
    <row r="975" spans="3:4" x14ac:dyDescent="0.2">
      <c r="C975" s="13"/>
      <c r="D975" s="13"/>
    </row>
    <row r="976" spans="3:4" x14ac:dyDescent="0.2">
      <c r="C976" s="13"/>
      <c r="D976" s="13"/>
    </row>
    <row r="977" spans="3:4" x14ac:dyDescent="0.2">
      <c r="C977" s="13"/>
      <c r="D977" s="13"/>
    </row>
    <row r="978" spans="3:4" x14ac:dyDescent="0.2">
      <c r="C978" s="13"/>
      <c r="D978" s="13"/>
    </row>
    <row r="979" spans="3:4" x14ac:dyDescent="0.2">
      <c r="C979" s="13"/>
      <c r="D979" s="13"/>
    </row>
    <row r="980" spans="3:4" x14ac:dyDescent="0.2">
      <c r="C980" s="13"/>
      <c r="D980" s="13"/>
    </row>
    <row r="981" spans="3:4" x14ac:dyDescent="0.2">
      <c r="C981" s="13"/>
      <c r="D981" s="13"/>
    </row>
    <row r="982" spans="3:4" x14ac:dyDescent="0.2">
      <c r="C982" s="13"/>
      <c r="D982" s="13"/>
    </row>
    <row r="983" spans="3:4" x14ac:dyDescent="0.2">
      <c r="C983" s="13"/>
      <c r="D983" s="13"/>
    </row>
    <row r="984" spans="3:4" x14ac:dyDescent="0.2">
      <c r="C984" s="13"/>
      <c r="D984" s="13"/>
    </row>
    <row r="985" spans="3:4" x14ac:dyDescent="0.2">
      <c r="C985" s="13"/>
      <c r="D985" s="13"/>
    </row>
    <row r="986" spans="3:4" x14ac:dyDescent="0.2">
      <c r="C986" s="13"/>
      <c r="D986" s="13"/>
    </row>
    <row r="987" spans="3:4" x14ac:dyDescent="0.2">
      <c r="C987" s="13"/>
      <c r="D987" s="13"/>
    </row>
    <row r="988" spans="3:4" x14ac:dyDescent="0.2">
      <c r="C988" s="13"/>
      <c r="D988" s="13"/>
    </row>
    <row r="989" spans="3:4" x14ac:dyDescent="0.2">
      <c r="C989" s="13"/>
      <c r="D989" s="13"/>
    </row>
    <row r="990" spans="3:4" x14ac:dyDescent="0.2">
      <c r="C990" s="13"/>
      <c r="D990" s="13"/>
    </row>
    <row r="991" spans="3:4" x14ac:dyDescent="0.2">
      <c r="C991" s="13"/>
      <c r="D991" s="13"/>
    </row>
    <row r="992" spans="3:4" x14ac:dyDescent="0.2">
      <c r="C992" s="13"/>
      <c r="D992" s="13"/>
    </row>
    <row r="993" spans="3:4" x14ac:dyDescent="0.2">
      <c r="C993" s="13"/>
      <c r="D993" s="13"/>
    </row>
    <row r="994" spans="3:4" x14ac:dyDescent="0.2">
      <c r="C994" s="13"/>
      <c r="D994" s="13"/>
    </row>
    <row r="995" spans="3:4" x14ac:dyDescent="0.2">
      <c r="C995" s="13"/>
      <c r="D995" s="13"/>
    </row>
    <row r="996" spans="3:4" x14ac:dyDescent="0.2">
      <c r="C996" s="13"/>
      <c r="D996" s="13"/>
    </row>
    <row r="997" spans="3:4" x14ac:dyDescent="0.2">
      <c r="C997" s="13"/>
      <c r="D997" s="13"/>
    </row>
    <row r="998" spans="3:4" x14ac:dyDescent="0.2">
      <c r="C998" s="13"/>
      <c r="D998" s="13"/>
    </row>
    <row r="999" spans="3:4" x14ac:dyDescent="0.2">
      <c r="C999" s="13"/>
      <c r="D999" s="13"/>
    </row>
    <row r="1000" spans="3:4" x14ac:dyDescent="0.2">
      <c r="C1000" s="13"/>
      <c r="D1000" s="13"/>
    </row>
    <row r="1001" spans="3:4" x14ac:dyDescent="0.2">
      <c r="C1001" s="13"/>
      <c r="D1001" s="13"/>
    </row>
    <row r="1002" spans="3:4" x14ac:dyDescent="0.2">
      <c r="C1002" s="13"/>
      <c r="D1002" s="13"/>
    </row>
    <row r="1003" spans="3:4" x14ac:dyDescent="0.2">
      <c r="C1003" s="13"/>
      <c r="D1003" s="13"/>
    </row>
    <row r="1004" spans="3:4" x14ac:dyDescent="0.2">
      <c r="C1004" s="13"/>
      <c r="D1004" s="13"/>
    </row>
    <row r="1005" spans="3:4" x14ac:dyDescent="0.2">
      <c r="C1005" s="13"/>
      <c r="D1005" s="13"/>
    </row>
    <row r="1006" spans="3:4" x14ac:dyDescent="0.2">
      <c r="C1006" s="13"/>
      <c r="D1006" s="13"/>
    </row>
    <row r="1007" spans="3:4" x14ac:dyDescent="0.2">
      <c r="C1007" s="13"/>
      <c r="D1007" s="13"/>
    </row>
    <row r="1008" spans="3:4" x14ac:dyDescent="0.2">
      <c r="C1008" s="13"/>
      <c r="D1008" s="13"/>
    </row>
    <row r="1009" spans="3:4" x14ac:dyDescent="0.2">
      <c r="C1009" s="13"/>
      <c r="D1009" s="13"/>
    </row>
    <row r="1010" spans="3:4" x14ac:dyDescent="0.2">
      <c r="C1010" s="13"/>
      <c r="D1010" s="13"/>
    </row>
    <row r="1011" spans="3:4" x14ac:dyDescent="0.2">
      <c r="C1011" s="13"/>
      <c r="D1011" s="13"/>
    </row>
    <row r="1012" spans="3:4" x14ac:dyDescent="0.2">
      <c r="C1012" s="13"/>
      <c r="D1012" s="13"/>
    </row>
    <row r="1013" spans="3:4" x14ac:dyDescent="0.2">
      <c r="C1013" s="13"/>
      <c r="D1013" s="13"/>
    </row>
    <row r="1014" spans="3:4" x14ac:dyDescent="0.2">
      <c r="C1014" s="13"/>
      <c r="D1014" s="13"/>
    </row>
    <row r="1015" spans="3:4" x14ac:dyDescent="0.2">
      <c r="C1015" s="13"/>
      <c r="D1015" s="13"/>
    </row>
    <row r="1016" spans="3:4" x14ac:dyDescent="0.2">
      <c r="C1016" s="13"/>
      <c r="D1016" s="13"/>
    </row>
    <row r="1017" spans="3:4" x14ac:dyDescent="0.2">
      <c r="C1017" s="13"/>
      <c r="D1017" s="13"/>
    </row>
    <row r="1018" spans="3:4" x14ac:dyDescent="0.2">
      <c r="C1018" s="13"/>
      <c r="D1018" s="13"/>
    </row>
    <row r="1019" spans="3:4" x14ac:dyDescent="0.2">
      <c r="C1019" s="13"/>
      <c r="D1019" s="13"/>
    </row>
    <row r="1020" spans="3:4" x14ac:dyDescent="0.2">
      <c r="C1020" s="13"/>
      <c r="D1020" s="13"/>
    </row>
    <row r="1021" spans="3:4" x14ac:dyDescent="0.2">
      <c r="C1021" s="13"/>
      <c r="D1021" s="13"/>
    </row>
    <row r="1022" spans="3:4" x14ac:dyDescent="0.2">
      <c r="C1022" s="13"/>
      <c r="D1022" s="13"/>
    </row>
    <row r="1023" spans="3:4" x14ac:dyDescent="0.2">
      <c r="C1023" s="13"/>
      <c r="D1023" s="13"/>
    </row>
    <row r="1024" spans="3:4" x14ac:dyDescent="0.2">
      <c r="C1024" s="13"/>
      <c r="D1024" s="13"/>
    </row>
    <row r="1025" spans="3:4" x14ac:dyDescent="0.2">
      <c r="C1025" s="13"/>
      <c r="D1025" s="13"/>
    </row>
    <row r="1026" spans="3:4" x14ac:dyDescent="0.2">
      <c r="C1026" s="13"/>
      <c r="D1026" s="13"/>
    </row>
    <row r="1027" spans="3:4" x14ac:dyDescent="0.2">
      <c r="C1027" s="13"/>
      <c r="D1027" s="13"/>
    </row>
    <row r="1028" spans="3:4" x14ac:dyDescent="0.2">
      <c r="C1028" s="13"/>
      <c r="D1028" s="13"/>
    </row>
    <row r="1029" spans="3:4" x14ac:dyDescent="0.2">
      <c r="C1029" s="13"/>
      <c r="D1029" s="13"/>
    </row>
    <row r="1030" spans="3:4" x14ac:dyDescent="0.2">
      <c r="C1030" s="13"/>
      <c r="D1030" s="13"/>
    </row>
    <row r="1031" spans="3:4" x14ac:dyDescent="0.2">
      <c r="C1031" s="13"/>
      <c r="D1031" s="13"/>
    </row>
    <row r="1032" spans="3:4" x14ac:dyDescent="0.2">
      <c r="C1032" s="13"/>
      <c r="D1032" s="13"/>
    </row>
    <row r="1033" spans="3:4" x14ac:dyDescent="0.2">
      <c r="C1033" s="13"/>
      <c r="D1033" s="13"/>
    </row>
    <row r="1034" spans="3:4" x14ac:dyDescent="0.2">
      <c r="C1034" s="13"/>
      <c r="D1034" s="13"/>
    </row>
    <row r="1035" spans="3:4" x14ac:dyDescent="0.2">
      <c r="C1035" s="13"/>
      <c r="D1035" s="13"/>
    </row>
    <row r="1036" spans="3:4" x14ac:dyDescent="0.2">
      <c r="C1036" s="13"/>
      <c r="D1036" s="13"/>
    </row>
    <row r="1037" spans="3:4" x14ac:dyDescent="0.2">
      <c r="C1037" s="13"/>
      <c r="D1037" s="13"/>
    </row>
    <row r="1038" spans="3:4" x14ac:dyDescent="0.2">
      <c r="C1038" s="13"/>
      <c r="D1038" s="13"/>
    </row>
    <row r="1039" spans="3:4" x14ac:dyDescent="0.2">
      <c r="C1039" s="13"/>
      <c r="D1039" s="13"/>
    </row>
    <row r="1040" spans="3:4" x14ac:dyDescent="0.2">
      <c r="C1040" s="13"/>
      <c r="D1040" s="13"/>
    </row>
    <row r="1041" spans="3:4" x14ac:dyDescent="0.2">
      <c r="C1041" s="13"/>
      <c r="D1041" s="13"/>
    </row>
    <row r="1042" spans="3:4" x14ac:dyDescent="0.2">
      <c r="C1042" s="13"/>
      <c r="D1042" s="13"/>
    </row>
    <row r="1043" spans="3:4" x14ac:dyDescent="0.2">
      <c r="C1043" s="13"/>
      <c r="D1043" s="13"/>
    </row>
    <row r="1044" spans="3:4" x14ac:dyDescent="0.2">
      <c r="C1044" s="13"/>
      <c r="D1044" s="13"/>
    </row>
    <row r="1045" spans="3:4" x14ac:dyDescent="0.2">
      <c r="C1045" s="13"/>
      <c r="D1045" s="13"/>
    </row>
    <row r="1046" spans="3:4" x14ac:dyDescent="0.2">
      <c r="C1046" s="13"/>
      <c r="D1046" s="13"/>
    </row>
    <row r="1047" spans="3:4" x14ac:dyDescent="0.2">
      <c r="C1047" s="13"/>
      <c r="D1047" s="13"/>
    </row>
    <row r="1048" spans="3:4" x14ac:dyDescent="0.2">
      <c r="C1048" s="13"/>
      <c r="D1048" s="13"/>
    </row>
    <row r="1049" spans="3:4" x14ac:dyDescent="0.2">
      <c r="C1049" s="13"/>
      <c r="D1049" s="13"/>
    </row>
    <row r="1050" spans="3:4" x14ac:dyDescent="0.2">
      <c r="C1050" s="13"/>
      <c r="D1050" s="13"/>
    </row>
    <row r="1051" spans="3:4" x14ac:dyDescent="0.2">
      <c r="C1051" s="13"/>
      <c r="D1051" s="13"/>
    </row>
    <row r="1052" spans="3:4" x14ac:dyDescent="0.2">
      <c r="C1052" s="13"/>
      <c r="D1052" s="13"/>
    </row>
    <row r="1053" spans="3:4" x14ac:dyDescent="0.2">
      <c r="C1053" s="13"/>
      <c r="D1053" s="13"/>
    </row>
    <row r="1054" spans="3:4" x14ac:dyDescent="0.2">
      <c r="C1054" s="13"/>
      <c r="D1054" s="13"/>
    </row>
    <row r="1055" spans="3:4" x14ac:dyDescent="0.2">
      <c r="C1055" s="13"/>
      <c r="D1055" s="13"/>
    </row>
    <row r="1056" spans="3:4" x14ac:dyDescent="0.2">
      <c r="C1056" s="13"/>
      <c r="D1056" s="13"/>
    </row>
    <row r="1057" spans="3:4" x14ac:dyDescent="0.2">
      <c r="C1057" s="13"/>
      <c r="D1057" s="13"/>
    </row>
    <row r="1058" spans="3:4" x14ac:dyDescent="0.2">
      <c r="C1058" s="13"/>
      <c r="D1058" s="13"/>
    </row>
    <row r="1059" spans="3:4" x14ac:dyDescent="0.2">
      <c r="C1059" s="13"/>
      <c r="D1059" s="13"/>
    </row>
    <row r="1060" spans="3:4" x14ac:dyDescent="0.2">
      <c r="C1060" s="13"/>
      <c r="D1060" s="13"/>
    </row>
    <row r="1061" spans="3:4" x14ac:dyDescent="0.2">
      <c r="C1061" s="13"/>
      <c r="D1061" s="13"/>
    </row>
    <row r="1062" spans="3:4" x14ac:dyDescent="0.2">
      <c r="C1062" s="13"/>
      <c r="D1062" s="13"/>
    </row>
    <row r="1063" spans="3:4" x14ac:dyDescent="0.2">
      <c r="C1063" s="13"/>
      <c r="D1063" s="13"/>
    </row>
    <row r="1064" spans="3:4" x14ac:dyDescent="0.2">
      <c r="C1064" s="13"/>
      <c r="D1064" s="13"/>
    </row>
    <row r="1065" spans="3:4" x14ac:dyDescent="0.2">
      <c r="C1065" s="13"/>
      <c r="D1065" s="13"/>
    </row>
    <row r="1066" spans="3:4" x14ac:dyDescent="0.2">
      <c r="C1066" s="13"/>
      <c r="D1066" s="13"/>
    </row>
    <row r="1067" spans="3:4" x14ac:dyDescent="0.2">
      <c r="C1067" s="13"/>
      <c r="D1067" s="13"/>
    </row>
    <row r="1068" spans="3:4" x14ac:dyDescent="0.2">
      <c r="C1068" s="13"/>
      <c r="D1068" s="13"/>
    </row>
    <row r="1069" spans="3:4" x14ac:dyDescent="0.2">
      <c r="C1069" s="13"/>
      <c r="D1069" s="13"/>
    </row>
    <row r="1070" spans="3:4" x14ac:dyDescent="0.2">
      <c r="C1070" s="13"/>
      <c r="D1070" s="13"/>
    </row>
    <row r="1071" spans="3:4" x14ac:dyDescent="0.2">
      <c r="C1071" s="13"/>
      <c r="D1071" s="13"/>
    </row>
    <row r="1072" spans="3:4" x14ac:dyDescent="0.2">
      <c r="C1072" s="13"/>
      <c r="D1072" s="13"/>
    </row>
    <row r="1073" spans="3:4" x14ac:dyDescent="0.2">
      <c r="C1073" s="13"/>
      <c r="D1073" s="13"/>
    </row>
    <row r="1074" spans="3:4" x14ac:dyDescent="0.2">
      <c r="C1074" s="13"/>
      <c r="D1074" s="13"/>
    </row>
    <row r="1075" spans="3:4" x14ac:dyDescent="0.2">
      <c r="C1075" s="13"/>
      <c r="D1075" s="13"/>
    </row>
    <row r="1076" spans="3:4" x14ac:dyDescent="0.2">
      <c r="C1076" s="13"/>
      <c r="D1076" s="13"/>
    </row>
    <row r="1077" spans="3:4" x14ac:dyDescent="0.2">
      <c r="C1077" s="13"/>
      <c r="D1077" s="13"/>
    </row>
    <row r="1078" spans="3:4" x14ac:dyDescent="0.2">
      <c r="C1078" s="13"/>
      <c r="D1078" s="13"/>
    </row>
    <row r="1079" spans="3:4" x14ac:dyDescent="0.2">
      <c r="C1079" s="13"/>
      <c r="D1079" s="13"/>
    </row>
    <row r="1080" spans="3:4" x14ac:dyDescent="0.2">
      <c r="C1080" s="13"/>
      <c r="D1080" s="13"/>
    </row>
    <row r="1081" spans="3:4" x14ac:dyDescent="0.2">
      <c r="C1081" s="13"/>
      <c r="D1081" s="13"/>
    </row>
    <row r="1082" spans="3:4" x14ac:dyDescent="0.2">
      <c r="C1082" s="13"/>
      <c r="D1082" s="13"/>
    </row>
    <row r="1083" spans="3:4" x14ac:dyDescent="0.2">
      <c r="C1083" s="13"/>
      <c r="D1083" s="13"/>
    </row>
    <row r="1084" spans="3:4" x14ac:dyDescent="0.2">
      <c r="C1084" s="13"/>
      <c r="D1084" s="13"/>
    </row>
    <row r="1085" spans="3:4" x14ac:dyDescent="0.2">
      <c r="C1085" s="13"/>
      <c r="D1085" s="13"/>
    </row>
    <row r="1086" spans="3:4" x14ac:dyDescent="0.2">
      <c r="C1086" s="13"/>
      <c r="D1086" s="13"/>
    </row>
    <row r="1087" spans="3:4" x14ac:dyDescent="0.2">
      <c r="C1087" s="13"/>
      <c r="D1087" s="13"/>
    </row>
    <row r="1088" spans="3:4" x14ac:dyDescent="0.2">
      <c r="C1088" s="13"/>
      <c r="D1088" s="13"/>
    </row>
    <row r="1089" spans="3:4" x14ac:dyDescent="0.2">
      <c r="C1089" s="13"/>
      <c r="D1089" s="13"/>
    </row>
    <row r="1090" spans="3:4" x14ac:dyDescent="0.2">
      <c r="C1090" s="13"/>
      <c r="D1090" s="13"/>
    </row>
    <row r="1091" spans="3:4" x14ac:dyDescent="0.2">
      <c r="C1091" s="13"/>
      <c r="D1091" s="13"/>
    </row>
    <row r="1092" spans="3:4" x14ac:dyDescent="0.2">
      <c r="C1092" s="13"/>
      <c r="D1092" s="13"/>
    </row>
    <row r="1093" spans="3:4" x14ac:dyDescent="0.2">
      <c r="C1093" s="13"/>
      <c r="D1093" s="13"/>
    </row>
    <row r="1094" spans="3:4" x14ac:dyDescent="0.2">
      <c r="C1094" s="13"/>
      <c r="D1094" s="13"/>
    </row>
    <row r="1095" spans="3:4" x14ac:dyDescent="0.2">
      <c r="C1095" s="13"/>
      <c r="D1095" s="13"/>
    </row>
    <row r="1096" spans="3:4" x14ac:dyDescent="0.2">
      <c r="C1096" s="13"/>
      <c r="D1096" s="13"/>
    </row>
    <row r="1097" spans="3:4" x14ac:dyDescent="0.2">
      <c r="C1097" s="13"/>
      <c r="D1097" s="13"/>
    </row>
    <row r="1098" spans="3:4" x14ac:dyDescent="0.2">
      <c r="C1098" s="13"/>
      <c r="D1098" s="13"/>
    </row>
    <row r="1099" spans="3:4" x14ac:dyDescent="0.2">
      <c r="C1099" s="13"/>
      <c r="D1099" s="13"/>
    </row>
    <row r="1100" spans="3:4" x14ac:dyDescent="0.2">
      <c r="C1100" s="13"/>
      <c r="D1100" s="13"/>
    </row>
    <row r="1101" spans="3:4" x14ac:dyDescent="0.2">
      <c r="C1101" s="13"/>
      <c r="D1101" s="13"/>
    </row>
    <row r="1102" spans="3:4" x14ac:dyDescent="0.2">
      <c r="C1102" s="13"/>
      <c r="D1102" s="13"/>
    </row>
    <row r="1103" spans="3:4" x14ac:dyDescent="0.2">
      <c r="C1103" s="13"/>
      <c r="D1103" s="13"/>
    </row>
    <row r="1104" spans="3:4" x14ac:dyDescent="0.2">
      <c r="C1104" s="13"/>
      <c r="D1104" s="13"/>
    </row>
    <row r="1105" spans="3:4" x14ac:dyDescent="0.2">
      <c r="C1105" s="13"/>
      <c r="D1105" s="13"/>
    </row>
    <row r="1106" spans="3:4" x14ac:dyDescent="0.2">
      <c r="C1106" s="13"/>
      <c r="D1106" s="13"/>
    </row>
    <row r="1107" spans="3:4" x14ac:dyDescent="0.2">
      <c r="C1107" s="13"/>
      <c r="D1107" s="13"/>
    </row>
    <row r="1108" spans="3:4" x14ac:dyDescent="0.2">
      <c r="C1108" s="13"/>
      <c r="D1108" s="13"/>
    </row>
    <row r="1109" spans="3:4" x14ac:dyDescent="0.2">
      <c r="C1109" s="13"/>
      <c r="D1109" s="13"/>
    </row>
    <row r="1110" spans="3:4" x14ac:dyDescent="0.2">
      <c r="C1110" s="13"/>
      <c r="D1110" s="13"/>
    </row>
    <row r="1111" spans="3:4" x14ac:dyDescent="0.2">
      <c r="C1111" s="13"/>
      <c r="D1111" s="13"/>
    </row>
    <row r="1112" spans="3:4" x14ac:dyDescent="0.2">
      <c r="C1112" s="13"/>
      <c r="D1112" s="13"/>
    </row>
    <row r="1113" spans="3:4" x14ac:dyDescent="0.2">
      <c r="C1113" s="13"/>
      <c r="D1113" s="13"/>
    </row>
    <row r="1114" spans="3:4" x14ac:dyDescent="0.2">
      <c r="C1114" s="13"/>
      <c r="D1114" s="13"/>
    </row>
    <row r="1115" spans="3:4" x14ac:dyDescent="0.2">
      <c r="C1115" s="13"/>
      <c r="D1115" s="13"/>
    </row>
    <row r="1116" spans="3:4" x14ac:dyDescent="0.2">
      <c r="C1116" s="13"/>
      <c r="D1116" s="13"/>
    </row>
    <row r="1117" spans="3:4" x14ac:dyDescent="0.2">
      <c r="C1117" s="13"/>
      <c r="D1117" s="13"/>
    </row>
    <row r="1118" spans="3:4" x14ac:dyDescent="0.2">
      <c r="C1118" s="13"/>
      <c r="D1118" s="13"/>
    </row>
    <row r="1119" spans="3:4" x14ac:dyDescent="0.2">
      <c r="C1119" s="13"/>
      <c r="D1119" s="13"/>
    </row>
    <row r="1120" spans="3:4" x14ac:dyDescent="0.2">
      <c r="C1120" s="13"/>
      <c r="D1120" s="13"/>
    </row>
    <row r="1121" spans="3:4" x14ac:dyDescent="0.2">
      <c r="C1121" s="13"/>
      <c r="D1121" s="13"/>
    </row>
    <row r="1122" spans="3:4" x14ac:dyDescent="0.2">
      <c r="C1122" s="13"/>
      <c r="D1122" s="13"/>
    </row>
    <row r="1123" spans="3:4" x14ac:dyDescent="0.2">
      <c r="C1123" s="13"/>
      <c r="D1123" s="13"/>
    </row>
    <row r="1124" spans="3:4" x14ac:dyDescent="0.2">
      <c r="C1124" s="13"/>
      <c r="D1124" s="13"/>
    </row>
    <row r="1125" spans="3:4" x14ac:dyDescent="0.2">
      <c r="C1125" s="13"/>
      <c r="D1125" s="13"/>
    </row>
    <row r="1126" spans="3:4" x14ac:dyDescent="0.2">
      <c r="C1126" s="13"/>
      <c r="D1126" s="13"/>
    </row>
    <row r="1127" spans="3:4" x14ac:dyDescent="0.2">
      <c r="C1127" s="13"/>
      <c r="D1127" s="13"/>
    </row>
    <row r="1128" spans="3:4" x14ac:dyDescent="0.2">
      <c r="C1128" s="13"/>
      <c r="D1128" s="13"/>
    </row>
    <row r="1129" spans="3:4" x14ac:dyDescent="0.2">
      <c r="C1129" s="13"/>
      <c r="D1129" s="13"/>
    </row>
    <row r="1130" spans="3:4" x14ac:dyDescent="0.2">
      <c r="C1130" s="13"/>
      <c r="D1130" s="13"/>
    </row>
    <row r="1131" spans="3:4" x14ac:dyDescent="0.2">
      <c r="C1131" s="13"/>
      <c r="D1131" s="13"/>
    </row>
    <row r="1132" spans="3:4" x14ac:dyDescent="0.2">
      <c r="C1132" s="13"/>
      <c r="D1132" s="13"/>
    </row>
    <row r="1133" spans="3:4" x14ac:dyDescent="0.2">
      <c r="C1133" s="13"/>
      <c r="D1133" s="13"/>
    </row>
    <row r="1134" spans="3:4" x14ac:dyDescent="0.2">
      <c r="C1134" s="13"/>
      <c r="D1134" s="13"/>
    </row>
    <row r="1135" spans="3:4" x14ac:dyDescent="0.2">
      <c r="C1135" s="13"/>
      <c r="D1135" s="13"/>
    </row>
    <row r="1136" spans="3:4" x14ac:dyDescent="0.2">
      <c r="C1136" s="13"/>
      <c r="D1136" s="13"/>
    </row>
    <row r="1137" spans="3:4" x14ac:dyDescent="0.2">
      <c r="C1137" s="13"/>
      <c r="D1137" s="13"/>
    </row>
    <row r="1138" spans="3:4" x14ac:dyDescent="0.2">
      <c r="C1138" s="13"/>
      <c r="D1138" s="13"/>
    </row>
    <row r="1139" spans="3:4" x14ac:dyDescent="0.2">
      <c r="C1139" s="13"/>
      <c r="D1139" s="13"/>
    </row>
    <row r="1140" spans="3:4" x14ac:dyDescent="0.2">
      <c r="C1140" s="13"/>
      <c r="D1140" s="13"/>
    </row>
    <row r="1141" spans="3:4" x14ac:dyDescent="0.2">
      <c r="C1141" s="13"/>
      <c r="D1141" s="13"/>
    </row>
    <row r="1142" spans="3:4" x14ac:dyDescent="0.2">
      <c r="C1142" s="13"/>
      <c r="D1142" s="13"/>
    </row>
    <row r="1143" spans="3:4" x14ac:dyDescent="0.2">
      <c r="C1143" s="13"/>
      <c r="D1143" s="13"/>
    </row>
    <row r="1144" spans="3:4" x14ac:dyDescent="0.2">
      <c r="C1144" s="13"/>
      <c r="D1144" s="13"/>
    </row>
    <row r="1145" spans="3:4" x14ac:dyDescent="0.2">
      <c r="C1145" s="13"/>
      <c r="D1145" s="13"/>
    </row>
    <row r="1146" spans="3:4" x14ac:dyDescent="0.2">
      <c r="C1146" s="13"/>
      <c r="D1146" s="13"/>
    </row>
    <row r="1147" spans="3:4" x14ac:dyDescent="0.2">
      <c r="C1147" s="13"/>
      <c r="D1147" s="13"/>
    </row>
    <row r="1148" spans="3:4" x14ac:dyDescent="0.2">
      <c r="C1148" s="13"/>
      <c r="D1148" s="13"/>
    </row>
    <row r="1149" spans="3:4" x14ac:dyDescent="0.2">
      <c r="C1149" s="13"/>
      <c r="D1149" s="13"/>
    </row>
    <row r="1150" spans="3:4" x14ac:dyDescent="0.2">
      <c r="C1150" s="13"/>
      <c r="D1150" s="13"/>
    </row>
    <row r="1151" spans="3:4" x14ac:dyDescent="0.2">
      <c r="C1151" s="13"/>
      <c r="D1151" s="13"/>
    </row>
    <row r="1152" spans="3:4" x14ac:dyDescent="0.2">
      <c r="C1152" s="13"/>
      <c r="D1152" s="13"/>
    </row>
    <row r="1153" spans="3:4" x14ac:dyDescent="0.2">
      <c r="C1153" s="13"/>
      <c r="D1153" s="13"/>
    </row>
    <row r="1154" spans="3:4" x14ac:dyDescent="0.2">
      <c r="C1154" s="13"/>
      <c r="D1154" s="13"/>
    </row>
    <row r="1155" spans="3:4" x14ac:dyDescent="0.2">
      <c r="C1155" s="13"/>
      <c r="D1155" s="13"/>
    </row>
    <row r="1156" spans="3:4" x14ac:dyDescent="0.2">
      <c r="C1156" s="13"/>
      <c r="D1156" s="13"/>
    </row>
    <row r="1157" spans="3:4" x14ac:dyDescent="0.2">
      <c r="C1157" s="13"/>
      <c r="D1157" s="13"/>
    </row>
    <row r="1158" spans="3:4" x14ac:dyDescent="0.2">
      <c r="C1158" s="13"/>
      <c r="D1158" s="13"/>
    </row>
    <row r="1159" spans="3:4" x14ac:dyDescent="0.2">
      <c r="C1159" s="13"/>
      <c r="D1159" s="13"/>
    </row>
    <row r="1160" spans="3:4" x14ac:dyDescent="0.2">
      <c r="C1160" s="13"/>
      <c r="D1160" s="13"/>
    </row>
    <row r="1161" spans="3:4" x14ac:dyDescent="0.2">
      <c r="C1161" s="13"/>
      <c r="D1161" s="13"/>
    </row>
    <row r="1162" spans="3:4" x14ac:dyDescent="0.2">
      <c r="C1162" s="13"/>
      <c r="D1162" s="13"/>
    </row>
    <row r="1163" spans="3:4" x14ac:dyDescent="0.2">
      <c r="C1163" s="13"/>
      <c r="D1163" s="13"/>
    </row>
    <row r="1164" spans="3:4" x14ac:dyDescent="0.2">
      <c r="C1164" s="13"/>
      <c r="D1164" s="13"/>
    </row>
    <row r="1165" spans="3:4" x14ac:dyDescent="0.2">
      <c r="C1165" s="13"/>
      <c r="D1165" s="13"/>
    </row>
    <row r="1166" spans="3:4" x14ac:dyDescent="0.2">
      <c r="C1166" s="13"/>
      <c r="D1166" s="13"/>
    </row>
    <row r="1167" spans="3:4" x14ac:dyDescent="0.2">
      <c r="C1167" s="13"/>
      <c r="D1167" s="13"/>
    </row>
    <row r="1168" spans="3:4" x14ac:dyDescent="0.2">
      <c r="C1168" s="13"/>
      <c r="D1168" s="13"/>
    </row>
    <row r="1169" spans="3:4" x14ac:dyDescent="0.2">
      <c r="C1169" s="13"/>
      <c r="D1169" s="13"/>
    </row>
    <row r="1170" spans="3:4" x14ac:dyDescent="0.2">
      <c r="C1170" s="13"/>
      <c r="D1170" s="13"/>
    </row>
    <row r="1171" spans="3:4" x14ac:dyDescent="0.2">
      <c r="C1171" s="13"/>
      <c r="D1171" s="13"/>
    </row>
    <row r="1172" spans="3:4" x14ac:dyDescent="0.2">
      <c r="C1172" s="13"/>
      <c r="D1172" s="13"/>
    </row>
    <row r="1173" spans="3:4" x14ac:dyDescent="0.2">
      <c r="C1173" s="13"/>
      <c r="D1173" s="13"/>
    </row>
    <row r="1174" spans="3:4" x14ac:dyDescent="0.2">
      <c r="C1174" s="13"/>
      <c r="D1174" s="13"/>
    </row>
    <row r="1175" spans="3:4" x14ac:dyDescent="0.2">
      <c r="C1175" s="13"/>
      <c r="D1175" s="13"/>
    </row>
    <row r="1176" spans="3:4" x14ac:dyDescent="0.2">
      <c r="C1176" s="13"/>
      <c r="D1176" s="13"/>
    </row>
    <row r="1177" spans="3:4" x14ac:dyDescent="0.2">
      <c r="C1177" s="13"/>
      <c r="D1177" s="13"/>
    </row>
    <row r="1178" spans="3:4" x14ac:dyDescent="0.2">
      <c r="C1178" s="13"/>
      <c r="D1178" s="13"/>
    </row>
    <row r="1179" spans="3:4" x14ac:dyDescent="0.2">
      <c r="C1179" s="13"/>
      <c r="D1179" s="13"/>
    </row>
    <row r="1180" spans="3:4" x14ac:dyDescent="0.2">
      <c r="C1180" s="13"/>
      <c r="D1180" s="13"/>
    </row>
    <row r="1181" spans="3:4" x14ac:dyDescent="0.2">
      <c r="C1181" s="13"/>
      <c r="D1181" s="13"/>
    </row>
    <row r="1182" spans="3:4" x14ac:dyDescent="0.2">
      <c r="C1182" s="13"/>
      <c r="D1182" s="13"/>
    </row>
    <row r="1183" spans="3:4" x14ac:dyDescent="0.2">
      <c r="C1183" s="13"/>
      <c r="D1183" s="13"/>
    </row>
    <row r="1184" spans="3:4" x14ac:dyDescent="0.2">
      <c r="C1184" s="13"/>
      <c r="D1184" s="13"/>
    </row>
    <row r="1185" spans="3:4" x14ac:dyDescent="0.2">
      <c r="C1185" s="13"/>
      <c r="D1185" s="13"/>
    </row>
    <row r="1186" spans="3:4" x14ac:dyDescent="0.2">
      <c r="C1186" s="13"/>
      <c r="D1186" s="13"/>
    </row>
    <row r="1187" spans="3:4" x14ac:dyDescent="0.2">
      <c r="C1187" s="13"/>
      <c r="D1187" s="13"/>
    </row>
    <row r="1188" spans="3:4" x14ac:dyDescent="0.2">
      <c r="C1188" s="13"/>
      <c r="D1188" s="13"/>
    </row>
    <row r="1189" spans="3:4" x14ac:dyDescent="0.2">
      <c r="C1189" s="13"/>
      <c r="D1189" s="13"/>
    </row>
    <row r="1190" spans="3:4" x14ac:dyDescent="0.2">
      <c r="C1190" s="13"/>
      <c r="D1190" s="13"/>
    </row>
    <row r="1191" spans="3:4" x14ac:dyDescent="0.2">
      <c r="C1191" s="13"/>
      <c r="D1191" s="13"/>
    </row>
    <row r="1192" spans="3:4" x14ac:dyDescent="0.2">
      <c r="C1192" s="13"/>
      <c r="D1192" s="13"/>
    </row>
    <row r="1193" spans="3:4" x14ac:dyDescent="0.2">
      <c r="C1193" s="13"/>
      <c r="D1193" s="13"/>
    </row>
    <row r="1194" spans="3:4" x14ac:dyDescent="0.2">
      <c r="C1194" s="13"/>
      <c r="D1194" s="13"/>
    </row>
    <row r="1195" spans="3:4" x14ac:dyDescent="0.2">
      <c r="C1195" s="13"/>
      <c r="D1195" s="13"/>
    </row>
    <row r="1196" spans="3:4" x14ac:dyDescent="0.2">
      <c r="C1196" s="13"/>
      <c r="D1196" s="13"/>
    </row>
    <row r="1197" spans="3:4" x14ac:dyDescent="0.2">
      <c r="C1197" s="13"/>
      <c r="D1197" s="13"/>
    </row>
    <row r="1198" spans="3:4" x14ac:dyDescent="0.2">
      <c r="C1198" s="13"/>
      <c r="D1198" s="13"/>
    </row>
    <row r="1199" spans="3:4" x14ac:dyDescent="0.2">
      <c r="C1199" s="13"/>
      <c r="D1199" s="13"/>
    </row>
    <row r="1200" spans="3:4" x14ac:dyDescent="0.2">
      <c r="C1200" s="13"/>
      <c r="D1200" s="13"/>
    </row>
    <row r="1201" spans="3:4" x14ac:dyDescent="0.2">
      <c r="C1201" s="13"/>
      <c r="D1201" s="13"/>
    </row>
    <row r="1202" spans="3:4" x14ac:dyDescent="0.2">
      <c r="C1202" s="13"/>
      <c r="D1202" s="13"/>
    </row>
    <row r="1203" spans="3:4" x14ac:dyDescent="0.2">
      <c r="C1203" s="13"/>
      <c r="D1203" s="13"/>
    </row>
    <row r="1204" spans="3:4" x14ac:dyDescent="0.2">
      <c r="C1204" s="13"/>
      <c r="D1204" s="13"/>
    </row>
    <row r="1205" spans="3:4" x14ac:dyDescent="0.2">
      <c r="C1205" s="13"/>
      <c r="D1205" s="13"/>
    </row>
    <row r="1206" spans="3:4" x14ac:dyDescent="0.2">
      <c r="C1206" s="13"/>
      <c r="D1206" s="13"/>
    </row>
    <row r="1207" spans="3:4" x14ac:dyDescent="0.2">
      <c r="C1207" s="13"/>
      <c r="D1207" s="13"/>
    </row>
    <row r="1208" spans="3:4" x14ac:dyDescent="0.2">
      <c r="C1208" s="13"/>
      <c r="D1208" s="13"/>
    </row>
    <row r="1209" spans="3:4" x14ac:dyDescent="0.2">
      <c r="C1209" s="13"/>
      <c r="D1209" s="13"/>
    </row>
    <row r="1210" spans="3:4" x14ac:dyDescent="0.2">
      <c r="C1210" s="13"/>
      <c r="D1210" s="13"/>
    </row>
    <row r="1211" spans="3:4" x14ac:dyDescent="0.2">
      <c r="C1211" s="13"/>
      <c r="D1211" s="13"/>
    </row>
    <row r="1212" spans="3:4" x14ac:dyDescent="0.2">
      <c r="C1212" s="13"/>
      <c r="D1212" s="13"/>
    </row>
    <row r="1213" spans="3:4" x14ac:dyDescent="0.2">
      <c r="C1213" s="13"/>
      <c r="D1213" s="13"/>
    </row>
    <row r="1214" spans="3:4" x14ac:dyDescent="0.2">
      <c r="C1214" s="13"/>
      <c r="D1214" s="13"/>
    </row>
    <row r="1215" spans="3:4" x14ac:dyDescent="0.2">
      <c r="C1215" s="13"/>
      <c r="D1215" s="13"/>
    </row>
    <row r="1216" spans="3:4" x14ac:dyDescent="0.2">
      <c r="C1216" s="13"/>
      <c r="D1216" s="13"/>
    </row>
    <row r="1217" spans="3:4" x14ac:dyDescent="0.2">
      <c r="C1217" s="13"/>
      <c r="D1217" s="13"/>
    </row>
    <row r="1218" spans="3:4" x14ac:dyDescent="0.2">
      <c r="C1218" s="13"/>
      <c r="D1218" s="13"/>
    </row>
    <row r="1219" spans="3:4" x14ac:dyDescent="0.2">
      <c r="C1219" s="13"/>
      <c r="D1219" s="13"/>
    </row>
    <row r="1220" spans="3:4" x14ac:dyDescent="0.2">
      <c r="C1220" s="13"/>
      <c r="D1220" s="13"/>
    </row>
    <row r="1221" spans="3:4" x14ac:dyDescent="0.2">
      <c r="C1221" s="13"/>
      <c r="D1221" s="13"/>
    </row>
    <row r="1222" spans="3:4" x14ac:dyDescent="0.2">
      <c r="C1222" s="13"/>
      <c r="D1222" s="13"/>
    </row>
    <row r="1223" spans="3:4" x14ac:dyDescent="0.2">
      <c r="C1223" s="13"/>
      <c r="D1223" s="13"/>
    </row>
    <row r="1224" spans="3:4" x14ac:dyDescent="0.2">
      <c r="C1224" s="13"/>
      <c r="D1224" s="13"/>
    </row>
    <row r="1225" spans="3:4" x14ac:dyDescent="0.2">
      <c r="C1225" s="13"/>
      <c r="D1225" s="13"/>
    </row>
    <row r="1226" spans="3:4" x14ac:dyDescent="0.2">
      <c r="C1226" s="13"/>
      <c r="D1226" s="13"/>
    </row>
    <row r="1227" spans="3:4" x14ac:dyDescent="0.2">
      <c r="C1227" s="13"/>
      <c r="D1227" s="13"/>
    </row>
    <row r="1228" spans="3:4" x14ac:dyDescent="0.2">
      <c r="C1228" s="13"/>
      <c r="D1228" s="13"/>
    </row>
    <row r="1229" spans="3:4" x14ac:dyDescent="0.2">
      <c r="C1229" s="13"/>
      <c r="D1229" s="13"/>
    </row>
    <row r="1230" spans="3:4" x14ac:dyDescent="0.2">
      <c r="C1230" s="13"/>
      <c r="D1230" s="13"/>
    </row>
    <row r="1231" spans="3:4" x14ac:dyDescent="0.2">
      <c r="C1231" s="13"/>
      <c r="D1231" s="13"/>
    </row>
    <row r="1232" spans="3:4" x14ac:dyDescent="0.2">
      <c r="C1232" s="13"/>
      <c r="D1232" s="13"/>
    </row>
    <row r="1233" spans="3:4" x14ac:dyDescent="0.2">
      <c r="C1233" s="13"/>
      <c r="D1233" s="13"/>
    </row>
    <row r="1234" spans="3:4" x14ac:dyDescent="0.2">
      <c r="C1234" s="13"/>
      <c r="D1234" s="13"/>
    </row>
    <row r="1235" spans="3:4" x14ac:dyDescent="0.2">
      <c r="C1235" s="13"/>
      <c r="D1235" s="13"/>
    </row>
    <row r="1236" spans="3:4" x14ac:dyDescent="0.2">
      <c r="C1236" s="13"/>
      <c r="D1236" s="13"/>
    </row>
    <row r="1237" spans="3:4" x14ac:dyDescent="0.2">
      <c r="C1237" s="13"/>
      <c r="D1237" s="13"/>
    </row>
    <row r="1238" spans="3:4" x14ac:dyDescent="0.2">
      <c r="C1238" s="13"/>
      <c r="D1238" s="13"/>
    </row>
    <row r="1239" spans="3:4" x14ac:dyDescent="0.2">
      <c r="C1239" s="13"/>
      <c r="D1239" s="13"/>
    </row>
    <row r="1240" spans="3:4" x14ac:dyDescent="0.2">
      <c r="C1240" s="13"/>
      <c r="D1240" s="13"/>
    </row>
    <row r="1241" spans="3:4" x14ac:dyDescent="0.2">
      <c r="C1241" s="13"/>
      <c r="D1241" s="13"/>
    </row>
    <row r="1242" spans="3:4" x14ac:dyDescent="0.2">
      <c r="C1242" s="13"/>
      <c r="D1242" s="13"/>
    </row>
    <row r="1243" spans="3:4" x14ac:dyDescent="0.2">
      <c r="C1243" s="13"/>
      <c r="D1243" s="13"/>
    </row>
    <row r="1244" spans="3:4" x14ac:dyDescent="0.2">
      <c r="C1244" s="13"/>
      <c r="D1244" s="13"/>
    </row>
    <row r="1245" spans="3:4" x14ac:dyDescent="0.2">
      <c r="C1245" s="13"/>
      <c r="D1245" s="13"/>
    </row>
    <row r="1246" spans="3:4" x14ac:dyDescent="0.2">
      <c r="C1246" s="13"/>
      <c r="D1246" s="13"/>
    </row>
    <row r="1247" spans="3:4" x14ac:dyDescent="0.2">
      <c r="C1247" s="13"/>
      <c r="D1247" s="13"/>
    </row>
    <row r="1248" spans="3:4" x14ac:dyDescent="0.2">
      <c r="C1248" s="13"/>
      <c r="D1248" s="13"/>
    </row>
    <row r="1249" spans="3:4" x14ac:dyDescent="0.2">
      <c r="C1249" s="13"/>
      <c r="D1249" s="13"/>
    </row>
    <row r="1250" spans="3:4" x14ac:dyDescent="0.2">
      <c r="C1250" s="13"/>
      <c r="D1250" s="13"/>
    </row>
    <row r="1251" spans="3:4" x14ac:dyDescent="0.2">
      <c r="C1251" s="13"/>
      <c r="D1251" s="13"/>
    </row>
    <row r="1252" spans="3:4" x14ac:dyDescent="0.2">
      <c r="C1252" s="13"/>
      <c r="D1252" s="13"/>
    </row>
    <row r="1253" spans="3:4" x14ac:dyDescent="0.2">
      <c r="C1253" s="13"/>
      <c r="D1253" s="13"/>
    </row>
    <row r="1254" spans="3:4" x14ac:dyDescent="0.2">
      <c r="C1254" s="13"/>
      <c r="D1254" s="13"/>
    </row>
    <row r="1255" spans="3:4" x14ac:dyDescent="0.2">
      <c r="C1255" s="13"/>
      <c r="D1255" s="13"/>
    </row>
    <row r="1256" spans="3:4" x14ac:dyDescent="0.2">
      <c r="C1256" s="13"/>
      <c r="D1256" s="13"/>
    </row>
    <row r="1257" spans="3:4" x14ac:dyDescent="0.2">
      <c r="C1257" s="13"/>
      <c r="D1257" s="13"/>
    </row>
    <row r="1258" spans="3:4" x14ac:dyDescent="0.2">
      <c r="C1258" s="13"/>
      <c r="D1258" s="13"/>
    </row>
    <row r="1259" spans="3:4" x14ac:dyDescent="0.2">
      <c r="C1259" s="13"/>
      <c r="D1259" s="13"/>
    </row>
    <row r="1260" spans="3:4" x14ac:dyDescent="0.2">
      <c r="C1260" s="13"/>
      <c r="D1260" s="13"/>
    </row>
    <row r="1261" spans="3:4" x14ac:dyDescent="0.2">
      <c r="C1261" s="13"/>
      <c r="D1261" s="13"/>
    </row>
    <row r="1262" spans="3:4" x14ac:dyDescent="0.2">
      <c r="C1262" s="13"/>
      <c r="D1262" s="13"/>
    </row>
    <row r="1263" spans="3:4" x14ac:dyDescent="0.2">
      <c r="C1263" s="13"/>
      <c r="D1263" s="13"/>
    </row>
    <row r="1264" spans="3:4" x14ac:dyDescent="0.2">
      <c r="C1264" s="13"/>
      <c r="D1264" s="13"/>
    </row>
    <row r="1265" spans="3:4" x14ac:dyDescent="0.2">
      <c r="C1265" s="13"/>
      <c r="D1265" s="13"/>
    </row>
    <row r="1266" spans="3:4" x14ac:dyDescent="0.2">
      <c r="C1266" s="13"/>
      <c r="D1266" s="13"/>
    </row>
    <row r="1267" spans="3:4" x14ac:dyDescent="0.2">
      <c r="C1267" s="13"/>
      <c r="D1267" s="13"/>
    </row>
    <row r="1268" spans="3:4" x14ac:dyDescent="0.2">
      <c r="C1268" s="13"/>
      <c r="D1268" s="13"/>
    </row>
    <row r="1269" spans="3:4" x14ac:dyDescent="0.2">
      <c r="C1269" s="13"/>
      <c r="D1269" s="13"/>
    </row>
    <row r="1270" spans="3:4" x14ac:dyDescent="0.2">
      <c r="C1270" s="13"/>
      <c r="D1270" s="13"/>
    </row>
    <row r="1271" spans="3:4" x14ac:dyDescent="0.2">
      <c r="C1271" s="13"/>
      <c r="D1271" s="13"/>
    </row>
    <row r="1272" spans="3:4" x14ac:dyDescent="0.2">
      <c r="C1272" s="13"/>
      <c r="D1272" s="13"/>
    </row>
    <row r="1273" spans="3:4" x14ac:dyDescent="0.2">
      <c r="C1273" s="13"/>
      <c r="D1273" s="13"/>
    </row>
    <row r="1274" spans="3:4" x14ac:dyDescent="0.2">
      <c r="C1274" s="13"/>
      <c r="D1274" s="13"/>
    </row>
    <row r="1275" spans="3:4" x14ac:dyDescent="0.2">
      <c r="C1275" s="13"/>
      <c r="D1275" s="13"/>
    </row>
    <row r="1276" spans="3:4" x14ac:dyDescent="0.2">
      <c r="C1276" s="13"/>
      <c r="D1276" s="13"/>
    </row>
    <row r="1277" spans="3:4" x14ac:dyDescent="0.2">
      <c r="C1277" s="13"/>
      <c r="D1277" s="13"/>
    </row>
    <row r="1278" spans="3:4" x14ac:dyDescent="0.2">
      <c r="C1278" s="13"/>
      <c r="D1278" s="13"/>
    </row>
    <row r="1279" spans="3:4" x14ac:dyDescent="0.2">
      <c r="C1279" s="13"/>
      <c r="D1279" s="13"/>
    </row>
    <row r="1280" spans="3:4" x14ac:dyDescent="0.2">
      <c r="C1280" s="13"/>
      <c r="D1280" s="13"/>
    </row>
    <row r="1281" spans="3:4" x14ac:dyDescent="0.2">
      <c r="C1281" s="13"/>
      <c r="D1281" s="13"/>
    </row>
    <row r="1282" spans="3:4" x14ac:dyDescent="0.2">
      <c r="C1282" s="13"/>
      <c r="D1282" s="13"/>
    </row>
    <row r="1283" spans="3:4" x14ac:dyDescent="0.2">
      <c r="C1283" s="13"/>
      <c r="D1283" s="13"/>
    </row>
    <row r="1284" spans="3:4" x14ac:dyDescent="0.2">
      <c r="C1284" s="13"/>
      <c r="D1284" s="13"/>
    </row>
    <row r="1285" spans="3:4" x14ac:dyDescent="0.2">
      <c r="C1285" s="13"/>
      <c r="D1285" s="13"/>
    </row>
    <row r="1286" spans="3:4" x14ac:dyDescent="0.2">
      <c r="C1286" s="13"/>
      <c r="D1286" s="13"/>
    </row>
    <row r="1287" spans="3:4" x14ac:dyDescent="0.2">
      <c r="C1287" s="13"/>
      <c r="D1287" s="13"/>
    </row>
    <row r="1288" spans="3:4" x14ac:dyDescent="0.2">
      <c r="C1288" s="13"/>
      <c r="D1288" s="13"/>
    </row>
    <row r="1289" spans="3:4" x14ac:dyDescent="0.2">
      <c r="C1289" s="13"/>
      <c r="D1289" s="13"/>
    </row>
    <row r="1290" spans="3:4" x14ac:dyDescent="0.2">
      <c r="C1290" s="13"/>
      <c r="D1290" s="13"/>
    </row>
    <row r="1291" spans="3:4" x14ac:dyDescent="0.2">
      <c r="C1291" s="13"/>
      <c r="D1291" s="13"/>
    </row>
    <row r="1292" spans="3:4" x14ac:dyDescent="0.2">
      <c r="C1292" s="13"/>
      <c r="D1292" s="13"/>
    </row>
    <row r="1293" spans="3:4" x14ac:dyDescent="0.2">
      <c r="C1293" s="13"/>
      <c r="D1293" s="13"/>
    </row>
    <row r="1294" spans="3:4" x14ac:dyDescent="0.2">
      <c r="C1294" s="13"/>
      <c r="D1294" s="13"/>
    </row>
    <row r="1295" spans="3:4" x14ac:dyDescent="0.2">
      <c r="C1295" s="13"/>
      <c r="D1295" s="13"/>
    </row>
    <row r="1296" spans="3:4" x14ac:dyDescent="0.2">
      <c r="C1296" s="13"/>
      <c r="D1296" s="13"/>
    </row>
    <row r="1297" spans="3:4" x14ac:dyDescent="0.2">
      <c r="C1297" s="13"/>
      <c r="D1297" s="13"/>
    </row>
    <row r="1298" spans="3:4" x14ac:dyDescent="0.2">
      <c r="C1298" s="13"/>
      <c r="D1298" s="13"/>
    </row>
    <row r="1299" spans="3:4" x14ac:dyDescent="0.2">
      <c r="C1299" s="13"/>
      <c r="D1299" s="13"/>
    </row>
    <row r="1300" spans="3:4" x14ac:dyDescent="0.2">
      <c r="C1300" s="13"/>
      <c r="D1300" s="13"/>
    </row>
    <row r="1301" spans="3:4" x14ac:dyDescent="0.2">
      <c r="C1301" s="13"/>
      <c r="D1301" s="13"/>
    </row>
    <row r="1302" spans="3:4" x14ac:dyDescent="0.2">
      <c r="C1302" s="13"/>
      <c r="D1302" s="13"/>
    </row>
    <row r="1303" spans="3:4" x14ac:dyDescent="0.2">
      <c r="C1303" s="13"/>
      <c r="D1303" s="13"/>
    </row>
    <row r="1304" spans="3:4" x14ac:dyDescent="0.2">
      <c r="C1304" s="13"/>
      <c r="D1304" s="13"/>
    </row>
    <row r="1305" spans="3:4" x14ac:dyDescent="0.2">
      <c r="C1305" s="13"/>
      <c r="D1305" s="13"/>
    </row>
    <row r="1306" spans="3:4" x14ac:dyDescent="0.2">
      <c r="C1306" s="13"/>
      <c r="D1306" s="13"/>
    </row>
    <row r="1307" spans="3:4" x14ac:dyDescent="0.2">
      <c r="C1307" s="13"/>
      <c r="D1307" s="13"/>
    </row>
    <row r="1308" spans="3:4" x14ac:dyDescent="0.2">
      <c r="C1308" s="13"/>
      <c r="D1308" s="13"/>
    </row>
    <row r="1309" spans="3:4" x14ac:dyDescent="0.2">
      <c r="C1309" s="13"/>
      <c r="D1309" s="13"/>
    </row>
    <row r="1310" spans="3:4" x14ac:dyDescent="0.2">
      <c r="C1310" s="13"/>
      <c r="D1310" s="13"/>
    </row>
    <row r="1311" spans="3:4" x14ac:dyDescent="0.2">
      <c r="C1311" s="13"/>
      <c r="D1311" s="13"/>
    </row>
    <row r="1312" spans="3:4" x14ac:dyDescent="0.2">
      <c r="C1312" s="13"/>
      <c r="D1312" s="13"/>
    </row>
    <row r="1313" spans="3:4" x14ac:dyDescent="0.2">
      <c r="C1313" s="13"/>
      <c r="D1313" s="13"/>
    </row>
    <row r="1314" spans="3:4" x14ac:dyDescent="0.2">
      <c r="C1314" s="13"/>
      <c r="D1314" s="13"/>
    </row>
    <row r="1315" spans="3:4" x14ac:dyDescent="0.2">
      <c r="C1315" s="13"/>
      <c r="D1315" s="13"/>
    </row>
    <row r="1316" spans="3:4" x14ac:dyDescent="0.2">
      <c r="C1316" s="13"/>
      <c r="D1316" s="13"/>
    </row>
    <row r="1317" spans="3:4" x14ac:dyDescent="0.2">
      <c r="C1317" s="13"/>
      <c r="D1317" s="13"/>
    </row>
    <row r="1318" spans="3:4" x14ac:dyDescent="0.2">
      <c r="C1318" s="13"/>
      <c r="D1318" s="13"/>
    </row>
    <row r="1319" spans="3:4" x14ac:dyDescent="0.2">
      <c r="C1319" s="13"/>
      <c r="D1319" s="13"/>
    </row>
    <row r="1320" spans="3:4" x14ac:dyDescent="0.2">
      <c r="C1320" s="13"/>
      <c r="D1320" s="13"/>
    </row>
    <row r="1321" spans="3:4" x14ac:dyDescent="0.2">
      <c r="C1321" s="13"/>
      <c r="D1321" s="13"/>
    </row>
    <row r="1322" spans="3:4" x14ac:dyDescent="0.2">
      <c r="C1322" s="13"/>
      <c r="D1322" s="13"/>
    </row>
    <row r="1323" spans="3:4" x14ac:dyDescent="0.2">
      <c r="C1323" s="13"/>
      <c r="D1323" s="13"/>
    </row>
    <row r="1324" spans="3:4" x14ac:dyDescent="0.2">
      <c r="C1324" s="13"/>
      <c r="D1324" s="13"/>
    </row>
    <row r="1325" spans="3:4" x14ac:dyDescent="0.2">
      <c r="C1325" s="13"/>
      <c r="D1325" s="13"/>
    </row>
    <row r="1326" spans="3:4" x14ac:dyDescent="0.2">
      <c r="C1326" s="13"/>
      <c r="D1326" s="13"/>
    </row>
    <row r="1327" spans="3:4" x14ac:dyDescent="0.2">
      <c r="C1327" s="13"/>
      <c r="D1327" s="13"/>
    </row>
    <row r="1328" spans="3:4" x14ac:dyDescent="0.2">
      <c r="C1328" s="13"/>
      <c r="D1328" s="13"/>
    </row>
    <row r="1329" spans="3:4" x14ac:dyDescent="0.2">
      <c r="C1329" s="13"/>
      <c r="D1329" s="13"/>
    </row>
    <row r="1330" spans="3:4" x14ac:dyDescent="0.2">
      <c r="C1330" s="13"/>
      <c r="D1330" s="13"/>
    </row>
    <row r="1331" spans="3:4" x14ac:dyDescent="0.2">
      <c r="C1331" s="13"/>
      <c r="D1331" s="13"/>
    </row>
    <row r="1332" spans="3:4" x14ac:dyDescent="0.2">
      <c r="C1332" s="13"/>
      <c r="D1332" s="13"/>
    </row>
    <row r="1333" spans="3:4" x14ac:dyDescent="0.2">
      <c r="C1333" s="13"/>
      <c r="D1333" s="13"/>
    </row>
    <row r="1334" spans="3:4" x14ac:dyDescent="0.2">
      <c r="C1334" s="13"/>
      <c r="D1334" s="13"/>
    </row>
    <row r="1335" spans="3:4" x14ac:dyDescent="0.2">
      <c r="C1335" s="13"/>
      <c r="D1335" s="13"/>
    </row>
    <row r="1336" spans="3:4" x14ac:dyDescent="0.2">
      <c r="C1336" s="13"/>
      <c r="D1336" s="13"/>
    </row>
    <row r="1337" spans="3:4" x14ac:dyDescent="0.2">
      <c r="C1337" s="13"/>
      <c r="D1337" s="13"/>
    </row>
    <row r="1338" spans="3:4" x14ac:dyDescent="0.2">
      <c r="C1338" s="13"/>
      <c r="D1338" s="13"/>
    </row>
    <row r="1339" spans="3:4" x14ac:dyDescent="0.2">
      <c r="C1339" s="13"/>
      <c r="D1339" s="13"/>
    </row>
    <row r="1340" spans="3:4" x14ac:dyDescent="0.2">
      <c r="C1340" s="13"/>
      <c r="D1340" s="13"/>
    </row>
    <row r="1341" spans="3:4" x14ac:dyDescent="0.2">
      <c r="C1341" s="13"/>
      <c r="D1341" s="13"/>
    </row>
    <row r="1342" spans="3:4" x14ac:dyDescent="0.2">
      <c r="C1342" s="13"/>
      <c r="D1342" s="13"/>
    </row>
    <row r="1343" spans="3:4" x14ac:dyDescent="0.2">
      <c r="C1343" s="13"/>
      <c r="D1343" s="13"/>
    </row>
    <row r="1344" spans="3:4" x14ac:dyDescent="0.2">
      <c r="C1344" s="13"/>
      <c r="D1344" s="13"/>
    </row>
    <row r="1345" spans="3:4" x14ac:dyDescent="0.2">
      <c r="C1345" s="13"/>
      <c r="D1345" s="13"/>
    </row>
    <row r="1346" spans="3:4" x14ac:dyDescent="0.2">
      <c r="C1346" s="13"/>
      <c r="D1346" s="13"/>
    </row>
    <row r="1347" spans="3:4" x14ac:dyDescent="0.2">
      <c r="C1347" s="13"/>
      <c r="D1347" s="13"/>
    </row>
    <row r="1348" spans="3:4" x14ac:dyDescent="0.2">
      <c r="C1348" s="13"/>
      <c r="D1348" s="13"/>
    </row>
    <row r="1349" spans="3:4" x14ac:dyDescent="0.2">
      <c r="C1349" s="13"/>
      <c r="D1349" s="13"/>
    </row>
    <row r="1350" spans="3:4" x14ac:dyDescent="0.2">
      <c r="C1350" s="13"/>
      <c r="D1350" s="13"/>
    </row>
    <row r="1351" spans="3:4" x14ac:dyDescent="0.2">
      <c r="C1351" s="13"/>
      <c r="D1351" s="13"/>
    </row>
    <row r="1352" spans="3:4" x14ac:dyDescent="0.2">
      <c r="C1352" s="13"/>
      <c r="D1352" s="13"/>
    </row>
    <row r="1353" spans="3:4" x14ac:dyDescent="0.2">
      <c r="C1353" s="13"/>
      <c r="D1353" s="13"/>
    </row>
    <row r="1354" spans="3:4" x14ac:dyDescent="0.2">
      <c r="C1354" s="13"/>
      <c r="D1354" s="13"/>
    </row>
    <row r="1355" spans="3:4" x14ac:dyDescent="0.2">
      <c r="C1355" s="13"/>
      <c r="D1355" s="13"/>
    </row>
    <row r="1356" spans="3:4" x14ac:dyDescent="0.2">
      <c r="C1356" s="13"/>
      <c r="D1356" s="13"/>
    </row>
    <row r="1357" spans="3:4" x14ac:dyDescent="0.2">
      <c r="C1357" s="13"/>
      <c r="D1357" s="13"/>
    </row>
    <row r="1358" spans="3:4" x14ac:dyDescent="0.2">
      <c r="C1358" s="13"/>
      <c r="D1358" s="13"/>
    </row>
    <row r="1359" spans="3:4" x14ac:dyDescent="0.2">
      <c r="C1359" s="13"/>
      <c r="D1359" s="13"/>
    </row>
    <row r="1360" spans="3:4" x14ac:dyDescent="0.2">
      <c r="C1360" s="13"/>
      <c r="D1360" s="13"/>
    </row>
    <row r="1361" spans="3:4" x14ac:dyDescent="0.2">
      <c r="C1361" s="13"/>
      <c r="D1361" s="13"/>
    </row>
    <row r="1362" spans="3:4" x14ac:dyDescent="0.2">
      <c r="C1362" s="13"/>
      <c r="D1362" s="13"/>
    </row>
    <row r="1363" spans="3:4" x14ac:dyDescent="0.2">
      <c r="C1363" s="13"/>
      <c r="D1363" s="13"/>
    </row>
    <row r="1364" spans="3:4" x14ac:dyDescent="0.2">
      <c r="C1364" s="13"/>
      <c r="D1364" s="13"/>
    </row>
    <row r="1365" spans="3:4" x14ac:dyDescent="0.2">
      <c r="C1365" s="13"/>
      <c r="D1365" s="13"/>
    </row>
    <row r="1366" spans="3:4" x14ac:dyDescent="0.2">
      <c r="C1366" s="13"/>
      <c r="D1366" s="13"/>
    </row>
    <row r="1367" spans="3:4" x14ac:dyDescent="0.2">
      <c r="C1367" s="13"/>
      <c r="D1367" s="13"/>
    </row>
    <row r="1368" spans="3:4" x14ac:dyDescent="0.2">
      <c r="C1368" s="13"/>
      <c r="D1368" s="13"/>
    </row>
    <row r="1369" spans="3:4" x14ac:dyDescent="0.2">
      <c r="C1369" s="13"/>
      <c r="D1369" s="13"/>
    </row>
    <row r="1370" spans="3:4" x14ac:dyDescent="0.2">
      <c r="C1370" s="13"/>
      <c r="D1370" s="13"/>
    </row>
    <row r="1371" spans="3:4" x14ac:dyDescent="0.2">
      <c r="C1371" s="13"/>
      <c r="D1371" s="13"/>
    </row>
    <row r="1372" spans="3:4" x14ac:dyDescent="0.2">
      <c r="C1372" s="13"/>
      <c r="D1372" s="13"/>
    </row>
    <row r="1373" spans="3:4" x14ac:dyDescent="0.2">
      <c r="C1373" s="13"/>
      <c r="D1373" s="13"/>
    </row>
    <row r="1374" spans="3:4" x14ac:dyDescent="0.2">
      <c r="C1374" s="13"/>
      <c r="D1374" s="13"/>
    </row>
    <row r="1375" spans="3:4" x14ac:dyDescent="0.2">
      <c r="C1375" s="13"/>
      <c r="D1375" s="13"/>
    </row>
    <row r="1376" spans="3:4" x14ac:dyDescent="0.2">
      <c r="C1376" s="13"/>
      <c r="D1376" s="13"/>
    </row>
    <row r="1377" spans="3:4" x14ac:dyDescent="0.2">
      <c r="C1377" s="13"/>
      <c r="D1377" s="13"/>
    </row>
    <row r="1378" spans="3:4" x14ac:dyDescent="0.2">
      <c r="C1378" s="13"/>
      <c r="D1378" s="13"/>
    </row>
    <row r="1379" spans="3:4" x14ac:dyDescent="0.2">
      <c r="C1379" s="13"/>
      <c r="D1379" s="13"/>
    </row>
    <row r="1380" spans="3:4" x14ac:dyDescent="0.2">
      <c r="C1380" s="13"/>
      <c r="D1380" s="13"/>
    </row>
    <row r="1381" spans="3:4" x14ac:dyDescent="0.2">
      <c r="C1381" s="13"/>
      <c r="D1381" s="13"/>
    </row>
    <row r="1382" spans="3:4" x14ac:dyDescent="0.2">
      <c r="C1382" s="13"/>
      <c r="D1382" s="13"/>
    </row>
    <row r="1383" spans="3:4" x14ac:dyDescent="0.2">
      <c r="C1383" s="13"/>
      <c r="D1383" s="13"/>
    </row>
    <row r="1384" spans="3:4" x14ac:dyDescent="0.2">
      <c r="C1384" s="13"/>
      <c r="D1384" s="13"/>
    </row>
    <row r="1385" spans="3:4" x14ac:dyDescent="0.2">
      <c r="C1385" s="13"/>
      <c r="D1385" s="13"/>
    </row>
    <row r="1386" spans="3:4" x14ac:dyDescent="0.2">
      <c r="C1386" s="13"/>
      <c r="D1386" s="13"/>
    </row>
    <row r="1387" spans="3:4" x14ac:dyDescent="0.2">
      <c r="C1387" s="13"/>
      <c r="D1387" s="13"/>
    </row>
    <row r="1388" spans="3:4" x14ac:dyDescent="0.2">
      <c r="C1388" s="13"/>
      <c r="D1388" s="13"/>
    </row>
    <row r="1389" spans="3:4" x14ac:dyDescent="0.2">
      <c r="C1389" s="13"/>
      <c r="D1389" s="13"/>
    </row>
    <row r="1390" spans="3:4" x14ac:dyDescent="0.2">
      <c r="C1390" s="13"/>
      <c r="D1390" s="13"/>
    </row>
    <row r="1391" spans="3:4" x14ac:dyDescent="0.2">
      <c r="C1391" s="13"/>
      <c r="D1391" s="13"/>
    </row>
    <row r="1392" spans="3:4" x14ac:dyDescent="0.2">
      <c r="C1392" s="13"/>
      <c r="D1392" s="13"/>
    </row>
    <row r="1393" spans="3:4" x14ac:dyDescent="0.2">
      <c r="C1393" s="13"/>
      <c r="D1393" s="13"/>
    </row>
    <row r="1394" spans="3:4" x14ac:dyDescent="0.2">
      <c r="C1394" s="13"/>
      <c r="D1394" s="13"/>
    </row>
    <row r="1395" spans="3:4" x14ac:dyDescent="0.2">
      <c r="C1395" s="13"/>
      <c r="D1395" s="13"/>
    </row>
    <row r="1396" spans="3:4" x14ac:dyDescent="0.2">
      <c r="C1396" s="13"/>
      <c r="D1396" s="13"/>
    </row>
    <row r="1397" spans="3:4" x14ac:dyDescent="0.2">
      <c r="C1397" s="13"/>
      <c r="D1397" s="13"/>
    </row>
    <row r="1398" spans="3:4" x14ac:dyDescent="0.2">
      <c r="C1398" s="13"/>
      <c r="D1398" s="13"/>
    </row>
    <row r="1399" spans="3:4" x14ac:dyDescent="0.2">
      <c r="C1399" s="13"/>
      <c r="D1399" s="13"/>
    </row>
    <row r="1400" spans="3:4" x14ac:dyDescent="0.2">
      <c r="C1400" s="13"/>
      <c r="D1400" s="13"/>
    </row>
    <row r="1401" spans="3:4" x14ac:dyDescent="0.2">
      <c r="C1401" s="13"/>
      <c r="D1401" s="13"/>
    </row>
    <row r="1402" spans="3:4" x14ac:dyDescent="0.2">
      <c r="C1402" s="13"/>
      <c r="D1402" s="13"/>
    </row>
    <row r="1403" spans="3:4" x14ac:dyDescent="0.2">
      <c r="C1403" s="13"/>
      <c r="D1403" s="13"/>
    </row>
    <row r="1404" spans="3:4" x14ac:dyDescent="0.2">
      <c r="C1404" s="13"/>
      <c r="D1404" s="13"/>
    </row>
    <row r="1405" spans="3:4" x14ac:dyDescent="0.2">
      <c r="C1405" s="13"/>
      <c r="D1405" s="13"/>
    </row>
    <row r="1406" spans="3:4" x14ac:dyDescent="0.2">
      <c r="C1406" s="13"/>
      <c r="D1406" s="13"/>
    </row>
    <row r="1407" spans="3:4" x14ac:dyDescent="0.2">
      <c r="C1407" s="13"/>
      <c r="D1407" s="13"/>
    </row>
    <row r="1408" spans="3:4" x14ac:dyDescent="0.2">
      <c r="C1408" s="13"/>
      <c r="D1408" s="13"/>
    </row>
    <row r="1409" spans="3:4" x14ac:dyDescent="0.2">
      <c r="C1409" s="13"/>
      <c r="D1409" s="13"/>
    </row>
    <row r="1410" spans="3:4" x14ac:dyDescent="0.2">
      <c r="C1410" s="13"/>
      <c r="D1410" s="13"/>
    </row>
    <row r="1411" spans="3:4" x14ac:dyDescent="0.2">
      <c r="C1411" s="13"/>
      <c r="D1411" s="13"/>
    </row>
    <row r="1412" spans="3:4" x14ac:dyDescent="0.2">
      <c r="C1412" s="13"/>
      <c r="D1412" s="13"/>
    </row>
    <row r="1413" spans="3:4" x14ac:dyDescent="0.2">
      <c r="C1413" s="13"/>
      <c r="D1413" s="13"/>
    </row>
    <row r="1414" spans="3:4" x14ac:dyDescent="0.2">
      <c r="C1414" s="13"/>
      <c r="D1414" s="13"/>
    </row>
    <row r="1415" spans="3:4" x14ac:dyDescent="0.2">
      <c r="C1415" s="13"/>
      <c r="D1415" s="13"/>
    </row>
    <row r="1416" spans="3:4" x14ac:dyDescent="0.2">
      <c r="C1416" s="13"/>
      <c r="D1416" s="13"/>
    </row>
    <row r="1417" spans="3:4" x14ac:dyDescent="0.2">
      <c r="C1417" s="13"/>
      <c r="D1417" s="13"/>
    </row>
    <row r="1418" spans="3:4" x14ac:dyDescent="0.2">
      <c r="C1418" s="13"/>
      <c r="D1418" s="13"/>
    </row>
    <row r="1419" spans="3:4" x14ac:dyDescent="0.2">
      <c r="C1419" s="13"/>
      <c r="D1419" s="13"/>
    </row>
    <row r="1420" spans="3:4" x14ac:dyDescent="0.2">
      <c r="C1420" s="13"/>
      <c r="D1420" s="13"/>
    </row>
    <row r="1421" spans="3:4" x14ac:dyDescent="0.2">
      <c r="C1421" s="13"/>
      <c r="D1421" s="13"/>
    </row>
    <row r="1422" spans="3:4" x14ac:dyDescent="0.2">
      <c r="C1422" s="13"/>
      <c r="D1422" s="13"/>
    </row>
    <row r="1423" spans="3:4" x14ac:dyDescent="0.2">
      <c r="C1423" s="13"/>
      <c r="D1423" s="13"/>
    </row>
    <row r="1424" spans="3:4" x14ac:dyDescent="0.2">
      <c r="C1424" s="13"/>
      <c r="D1424" s="13"/>
    </row>
    <row r="1425" spans="3:4" x14ac:dyDescent="0.2">
      <c r="C1425" s="13"/>
      <c r="D1425" s="13"/>
    </row>
    <row r="1426" spans="3:4" x14ac:dyDescent="0.2">
      <c r="C1426" s="13"/>
      <c r="D1426" s="13"/>
    </row>
    <row r="1427" spans="3:4" x14ac:dyDescent="0.2">
      <c r="C1427" s="13"/>
      <c r="D1427" s="13"/>
    </row>
    <row r="1428" spans="3:4" x14ac:dyDescent="0.2">
      <c r="C1428" s="13"/>
      <c r="D1428" s="13"/>
    </row>
    <row r="1429" spans="3:4" x14ac:dyDescent="0.2">
      <c r="C1429" s="13"/>
      <c r="D1429" s="13"/>
    </row>
    <row r="1430" spans="3:4" x14ac:dyDescent="0.2">
      <c r="C1430" s="13"/>
      <c r="D1430" s="13"/>
    </row>
    <row r="1431" spans="3:4" x14ac:dyDescent="0.2">
      <c r="C1431" s="13"/>
      <c r="D1431" s="13"/>
    </row>
    <row r="1432" spans="3:4" x14ac:dyDescent="0.2">
      <c r="C1432" s="13"/>
      <c r="D1432" s="13"/>
    </row>
    <row r="1433" spans="3:4" x14ac:dyDescent="0.2">
      <c r="C1433" s="13"/>
      <c r="D1433" s="13"/>
    </row>
    <row r="1434" spans="3:4" x14ac:dyDescent="0.2">
      <c r="C1434" s="13"/>
      <c r="D1434" s="13"/>
    </row>
    <row r="1435" spans="3:4" x14ac:dyDescent="0.2">
      <c r="C1435" s="13"/>
      <c r="D1435" s="13"/>
    </row>
    <row r="1436" spans="3:4" x14ac:dyDescent="0.2">
      <c r="C1436" s="13"/>
      <c r="D1436" s="13"/>
    </row>
    <row r="1437" spans="3:4" x14ac:dyDescent="0.2">
      <c r="C1437" s="13"/>
      <c r="D1437" s="13"/>
    </row>
    <row r="1438" spans="3:4" x14ac:dyDescent="0.2">
      <c r="C1438" s="13"/>
      <c r="D1438" s="13"/>
    </row>
    <row r="1439" spans="3:4" x14ac:dyDescent="0.2">
      <c r="C1439" s="13"/>
      <c r="D1439" s="13"/>
    </row>
    <row r="1440" spans="3:4" x14ac:dyDescent="0.2">
      <c r="C1440" s="13"/>
      <c r="D1440" s="13"/>
    </row>
    <row r="1441" spans="3:4" x14ac:dyDescent="0.2">
      <c r="C1441" s="13"/>
      <c r="D1441" s="13"/>
    </row>
    <row r="1442" spans="3:4" x14ac:dyDescent="0.2">
      <c r="C1442" s="13"/>
      <c r="D1442" s="13"/>
    </row>
    <row r="1443" spans="3:4" x14ac:dyDescent="0.2">
      <c r="C1443" s="13"/>
      <c r="D1443" s="13"/>
    </row>
    <row r="1444" spans="3:4" x14ac:dyDescent="0.2">
      <c r="C1444" s="13"/>
      <c r="D1444" s="13"/>
    </row>
    <row r="1445" spans="3:4" x14ac:dyDescent="0.2">
      <c r="C1445" s="13"/>
      <c r="D1445" s="13"/>
    </row>
    <row r="1446" spans="3:4" x14ac:dyDescent="0.2">
      <c r="C1446" s="13"/>
      <c r="D1446" s="13"/>
    </row>
    <row r="1447" spans="3:4" x14ac:dyDescent="0.2">
      <c r="C1447" s="13"/>
      <c r="D1447" s="13"/>
    </row>
    <row r="1448" spans="3:4" x14ac:dyDescent="0.2">
      <c r="C1448" s="13"/>
      <c r="D1448" s="13"/>
    </row>
    <row r="1449" spans="3:4" x14ac:dyDescent="0.2">
      <c r="C1449" s="13"/>
      <c r="D1449" s="13"/>
    </row>
    <row r="1450" spans="3:4" x14ac:dyDescent="0.2">
      <c r="C1450" s="13"/>
      <c r="D1450" s="13"/>
    </row>
    <row r="1451" spans="3:4" x14ac:dyDescent="0.2">
      <c r="C1451" s="13"/>
      <c r="D1451" s="13"/>
    </row>
    <row r="1452" spans="3:4" x14ac:dyDescent="0.2">
      <c r="C1452" s="13"/>
      <c r="D1452" s="13"/>
    </row>
    <row r="1453" spans="3:4" x14ac:dyDescent="0.2">
      <c r="C1453" s="13"/>
      <c r="D1453" s="13"/>
    </row>
    <row r="1454" spans="3:4" x14ac:dyDescent="0.2">
      <c r="C1454" s="13"/>
      <c r="D1454" s="13"/>
    </row>
    <row r="1455" spans="3:4" x14ac:dyDescent="0.2">
      <c r="C1455" s="13"/>
      <c r="D1455" s="13"/>
    </row>
    <row r="1456" spans="3:4" x14ac:dyDescent="0.2">
      <c r="C1456" s="13"/>
      <c r="D1456" s="13"/>
    </row>
    <row r="1457" spans="3:4" x14ac:dyDescent="0.2">
      <c r="C1457" s="13"/>
      <c r="D1457" s="13"/>
    </row>
    <row r="1458" spans="3:4" x14ac:dyDescent="0.2">
      <c r="C1458" s="13"/>
      <c r="D1458" s="13"/>
    </row>
    <row r="1459" spans="3:4" x14ac:dyDescent="0.2">
      <c r="C1459" s="13"/>
      <c r="D1459" s="13"/>
    </row>
    <row r="1460" spans="3:4" x14ac:dyDescent="0.2">
      <c r="C1460" s="13"/>
      <c r="D1460" s="13"/>
    </row>
    <row r="1461" spans="3:4" x14ac:dyDescent="0.2">
      <c r="C1461" s="13"/>
      <c r="D1461" s="13"/>
    </row>
    <row r="1462" spans="3:4" x14ac:dyDescent="0.2">
      <c r="C1462" s="13"/>
      <c r="D1462" s="13"/>
    </row>
    <row r="1463" spans="3:4" x14ac:dyDescent="0.2">
      <c r="C1463" s="13"/>
      <c r="D1463" s="13"/>
    </row>
    <row r="1464" spans="3:4" x14ac:dyDescent="0.2">
      <c r="C1464" s="13"/>
      <c r="D1464" s="13"/>
    </row>
    <row r="1465" spans="3:4" x14ac:dyDescent="0.2">
      <c r="C1465" s="13"/>
      <c r="D1465" s="13"/>
    </row>
    <row r="1466" spans="3:4" x14ac:dyDescent="0.2">
      <c r="C1466" s="13"/>
      <c r="D1466" s="13"/>
    </row>
    <row r="1467" spans="3:4" x14ac:dyDescent="0.2">
      <c r="C1467" s="13"/>
      <c r="D1467" s="13"/>
    </row>
    <row r="1468" spans="3:4" x14ac:dyDescent="0.2">
      <c r="C1468" s="13"/>
      <c r="D1468" s="13"/>
    </row>
    <row r="1469" spans="3:4" x14ac:dyDescent="0.2">
      <c r="C1469" s="13"/>
      <c r="D1469" s="13"/>
    </row>
    <row r="1470" spans="3:4" x14ac:dyDescent="0.2">
      <c r="C1470" s="13"/>
      <c r="D1470" s="13"/>
    </row>
    <row r="1471" spans="3:4" x14ac:dyDescent="0.2">
      <c r="C1471" s="13"/>
      <c r="D1471" s="13"/>
    </row>
    <row r="1472" spans="3:4" x14ac:dyDescent="0.2">
      <c r="C1472" s="13"/>
      <c r="D1472" s="13"/>
    </row>
    <row r="1473" spans="3:4" x14ac:dyDescent="0.2">
      <c r="C1473" s="13"/>
      <c r="D1473" s="13"/>
    </row>
    <row r="1474" spans="3:4" x14ac:dyDescent="0.2">
      <c r="C1474" s="13"/>
      <c r="D1474" s="13"/>
    </row>
    <row r="1475" spans="3:4" x14ac:dyDescent="0.2">
      <c r="C1475" s="13"/>
      <c r="D1475" s="13"/>
    </row>
    <row r="1476" spans="3:4" x14ac:dyDescent="0.2">
      <c r="C1476" s="13"/>
      <c r="D1476" s="13"/>
    </row>
    <row r="1477" spans="3:4" x14ac:dyDescent="0.2">
      <c r="C1477" s="13"/>
      <c r="D1477" s="13"/>
    </row>
    <row r="1478" spans="3:4" x14ac:dyDescent="0.2">
      <c r="C1478" s="13"/>
      <c r="D1478" s="13"/>
    </row>
    <row r="1479" spans="3:4" x14ac:dyDescent="0.2">
      <c r="C1479" s="13"/>
      <c r="D1479" s="13"/>
    </row>
    <row r="1480" spans="3:4" x14ac:dyDescent="0.2">
      <c r="C1480" s="13"/>
      <c r="D1480" s="13"/>
    </row>
    <row r="1481" spans="3:4" x14ac:dyDescent="0.2">
      <c r="C1481" s="13"/>
      <c r="D1481" s="13"/>
    </row>
    <row r="1482" spans="3:4" x14ac:dyDescent="0.2">
      <c r="C1482" s="13"/>
      <c r="D1482" s="13"/>
    </row>
    <row r="1483" spans="3:4" x14ac:dyDescent="0.2">
      <c r="C1483" s="13"/>
      <c r="D1483" s="13"/>
    </row>
    <row r="1484" spans="3:4" x14ac:dyDescent="0.2">
      <c r="C1484" s="13"/>
      <c r="D1484" s="13"/>
    </row>
    <row r="1485" spans="3:4" x14ac:dyDescent="0.2">
      <c r="C1485" s="13"/>
      <c r="D1485" s="13"/>
    </row>
    <row r="1486" spans="3:4" x14ac:dyDescent="0.2">
      <c r="C1486" s="13"/>
      <c r="D1486" s="13"/>
    </row>
    <row r="1487" spans="3:4" x14ac:dyDescent="0.2">
      <c r="C1487" s="13"/>
      <c r="D1487" s="13"/>
    </row>
    <row r="1488" spans="3:4" x14ac:dyDescent="0.2">
      <c r="C1488" s="13"/>
      <c r="D1488" s="13"/>
    </row>
    <row r="1489" spans="3:4" x14ac:dyDescent="0.2">
      <c r="C1489" s="13"/>
      <c r="D1489" s="13"/>
    </row>
    <row r="1490" spans="3:4" x14ac:dyDescent="0.2">
      <c r="C1490" s="13"/>
      <c r="D1490" s="13"/>
    </row>
    <row r="1491" spans="3:4" x14ac:dyDescent="0.2">
      <c r="C1491" s="13"/>
      <c r="D1491" s="13"/>
    </row>
    <row r="1492" spans="3:4" x14ac:dyDescent="0.2">
      <c r="C1492" s="13"/>
      <c r="D1492" s="13"/>
    </row>
    <row r="1493" spans="3:4" x14ac:dyDescent="0.2">
      <c r="C1493" s="13"/>
      <c r="D1493" s="13"/>
    </row>
    <row r="1494" spans="3:4" x14ac:dyDescent="0.2">
      <c r="C1494" s="13"/>
      <c r="D1494" s="13"/>
    </row>
    <row r="1495" spans="3:4" x14ac:dyDescent="0.2">
      <c r="C1495" s="13"/>
      <c r="D1495" s="13"/>
    </row>
    <row r="1496" spans="3:4" x14ac:dyDescent="0.2">
      <c r="C1496" s="13"/>
      <c r="D1496" s="13"/>
    </row>
    <row r="1497" spans="3:4" x14ac:dyDescent="0.2">
      <c r="C1497" s="13"/>
      <c r="D1497" s="13"/>
    </row>
    <row r="1498" spans="3:4" x14ac:dyDescent="0.2">
      <c r="C1498" s="13"/>
      <c r="D1498" s="13"/>
    </row>
    <row r="1499" spans="3:4" x14ac:dyDescent="0.2">
      <c r="C1499" s="13"/>
      <c r="D1499" s="13"/>
    </row>
    <row r="1500" spans="3:4" x14ac:dyDescent="0.2">
      <c r="C1500" s="13"/>
      <c r="D1500" s="13"/>
    </row>
    <row r="1501" spans="3:4" x14ac:dyDescent="0.2">
      <c r="C1501" s="13"/>
      <c r="D1501" s="13"/>
    </row>
    <row r="1502" spans="3:4" x14ac:dyDescent="0.2">
      <c r="C1502" s="13"/>
      <c r="D1502" s="13"/>
    </row>
    <row r="1503" spans="3:4" x14ac:dyDescent="0.2">
      <c r="C1503" s="13"/>
      <c r="D1503" s="13"/>
    </row>
    <row r="1504" spans="3:4" x14ac:dyDescent="0.2">
      <c r="C1504" s="13"/>
      <c r="D1504" s="13"/>
    </row>
    <row r="1505" spans="3:4" x14ac:dyDescent="0.2">
      <c r="C1505" s="13"/>
      <c r="D1505" s="13"/>
    </row>
    <row r="1506" spans="3:4" x14ac:dyDescent="0.2">
      <c r="C1506" s="13"/>
      <c r="D1506" s="13"/>
    </row>
    <row r="1507" spans="3:4" x14ac:dyDescent="0.2">
      <c r="C1507" s="13"/>
      <c r="D1507" s="13"/>
    </row>
    <row r="1508" spans="3:4" x14ac:dyDescent="0.2">
      <c r="C1508" s="13"/>
      <c r="D1508" s="13"/>
    </row>
    <row r="1509" spans="3:4" x14ac:dyDescent="0.2">
      <c r="C1509" s="13"/>
      <c r="D1509" s="13"/>
    </row>
    <row r="1510" spans="3:4" x14ac:dyDescent="0.2">
      <c r="C1510" s="13"/>
      <c r="D1510" s="13"/>
    </row>
    <row r="1511" spans="3:4" x14ac:dyDescent="0.2">
      <c r="C1511" s="13"/>
      <c r="D1511" s="13"/>
    </row>
    <row r="1512" spans="3:4" x14ac:dyDescent="0.2">
      <c r="C1512" s="13"/>
      <c r="D1512" s="13"/>
    </row>
    <row r="1513" spans="3:4" x14ac:dyDescent="0.2">
      <c r="C1513" s="13"/>
      <c r="D1513" s="13"/>
    </row>
    <row r="1514" spans="3:4" x14ac:dyDescent="0.2">
      <c r="C1514" s="13"/>
      <c r="D1514" s="13"/>
    </row>
    <row r="1515" spans="3:4" x14ac:dyDescent="0.2">
      <c r="C1515" s="13"/>
      <c r="D1515" s="13"/>
    </row>
    <row r="1516" spans="3:4" x14ac:dyDescent="0.2">
      <c r="C1516" s="13"/>
      <c r="D1516" s="13"/>
    </row>
    <row r="1517" spans="3:4" x14ac:dyDescent="0.2">
      <c r="C1517" s="13"/>
      <c r="D1517" s="13"/>
    </row>
    <row r="1518" spans="3:4" x14ac:dyDescent="0.2">
      <c r="C1518" s="13"/>
      <c r="D1518" s="13"/>
    </row>
    <row r="1519" spans="3:4" x14ac:dyDescent="0.2">
      <c r="C1519" s="13"/>
      <c r="D1519" s="13"/>
    </row>
    <row r="1520" spans="3:4" x14ac:dyDescent="0.2">
      <c r="C1520" s="13"/>
      <c r="D1520" s="13"/>
    </row>
    <row r="1521" spans="3:4" x14ac:dyDescent="0.2">
      <c r="C1521" s="13"/>
      <c r="D1521" s="13"/>
    </row>
    <row r="1522" spans="3:4" x14ac:dyDescent="0.2">
      <c r="C1522" s="13"/>
      <c r="D1522" s="13"/>
    </row>
    <row r="1523" spans="3:4" x14ac:dyDescent="0.2">
      <c r="C1523" s="13"/>
      <c r="D1523" s="13"/>
    </row>
    <row r="1524" spans="3:4" x14ac:dyDescent="0.2">
      <c r="C1524" s="13"/>
      <c r="D1524" s="13"/>
    </row>
    <row r="1525" spans="3:4" x14ac:dyDescent="0.2">
      <c r="C1525" s="13"/>
      <c r="D1525" s="13"/>
    </row>
    <row r="1526" spans="3:4" x14ac:dyDescent="0.2">
      <c r="C1526" s="13"/>
      <c r="D1526" s="13"/>
    </row>
    <row r="1527" spans="3:4" x14ac:dyDescent="0.2">
      <c r="C1527" s="13"/>
      <c r="D1527" s="13"/>
    </row>
    <row r="1528" spans="3:4" x14ac:dyDescent="0.2">
      <c r="C1528" s="13"/>
      <c r="D1528" s="13"/>
    </row>
    <row r="1529" spans="3:4" x14ac:dyDescent="0.2">
      <c r="C1529" s="13"/>
      <c r="D1529" s="13"/>
    </row>
    <row r="1530" spans="3:4" x14ac:dyDescent="0.2">
      <c r="C1530" s="13"/>
      <c r="D1530" s="13"/>
    </row>
    <row r="1531" spans="3:4" x14ac:dyDescent="0.2">
      <c r="C1531" s="13"/>
      <c r="D1531" s="13"/>
    </row>
    <row r="1532" spans="3:4" x14ac:dyDescent="0.2">
      <c r="C1532" s="13"/>
      <c r="D1532" s="13"/>
    </row>
    <row r="1533" spans="3:4" x14ac:dyDescent="0.2">
      <c r="C1533" s="13"/>
      <c r="D1533" s="13"/>
    </row>
    <row r="1534" spans="3:4" x14ac:dyDescent="0.2">
      <c r="C1534" s="13"/>
      <c r="D1534" s="13"/>
    </row>
    <row r="1535" spans="3:4" x14ac:dyDescent="0.2">
      <c r="C1535" s="13"/>
      <c r="D1535" s="13"/>
    </row>
    <row r="1536" spans="3:4" x14ac:dyDescent="0.2">
      <c r="C1536" s="13"/>
      <c r="D1536" s="13"/>
    </row>
    <row r="1537" spans="3:4" x14ac:dyDescent="0.2">
      <c r="C1537" s="13"/>
      <c r="D1537" s="13"/>
    </row>
    <row r="1538" spans="3:4" x14ac:dyDescent="0.2">
      <c r="C1538" s="13"/>
      <c r="D1538" s="13"/>
    </row>
    <row r="1539" spans="3:4" x14ac:dyDescent="0.2">
      <c r="C1539" s="13"/>
      <c r="D1539" s="13"/>
    </row>
    <row r="1540" spans="3:4" x14ac:dyDescent="0.2">
      <c r="C1540" s="13"/>
      <c r="D1540" s="13"/>
    </row>
    <row r="1541" spans="3:4" x14ac:dyDescent="0.2">
      <c r="C1541" s="13"/>
      <c r="D1541" s="13"/>
    </row>
    <row r="1542" spans="3:4" x14ac:dyDescent="0.2">
      <c r="C1542" s="13"/>
      <c r="D1542" s="13"/>
    </row>
    <row r="1543" spans="3:4" x14ac:dyDescent="0.2">
      <c r="C1543" s="13"/>
      <c r="D1543" s="13"/>
    </row>
    <row r="1544" spans="3:4" x14ac:dyDescent="0.2">
      <c r="C1544" s="13"/>
      <c r="D1544" s="13"/>
    </row>
    <row r="1545" spans="3:4" x14ac:dyDescent="0.2">
      <c r="C1545" s="13"/>
      <c r="D1545" s="13"/>
    </row>
    <row r="1546" spans="3:4" x14ac:dyDescent="0.2">
      <c r="C1546" s="13"/>
      <c r="D1546" s="13"/>
    </row>
    <row r="1547" spans="3:4" x14ac:dyDescent="0.2">
      <c r="C1547" s="13"/>
      <c r="D1547" s="13"/>
    </row>
    <row r="1548" spans="3:4" x14ac:dyDescent="0.2">
      <c r="C1548" s="13"/>
      <c r="D1548" s="13"/>
    </row>
    <row r="1549" spans="3:4" x14ac:dyDescent="0.2">
      <c r="C1549" s="13"/>
      <c r="D1549" s="13"/>
    </row>
    <row r="1550" spans="3:4" x14ac:dyDescent="0.2">
      <c r="C1550" s="13"/>
      <c r="D1550" s="13"/>
    </row>
    <row r="1551" spans="3:4" x14ac:dyDescent="0.2">
      <c r="C1551" s="13"/>
      <c r="D1551" s="13"/>
    </row>
    <row r="1552" spans="3:4" x14ac:dyDescent="0.2">
      <c r="C1552" s="13"/>
      <c r="D1552" s="13"/>
    </row>
    <row r="1553" spans="3:4" x14ac:dyDescent="0.2">
      <c r="C1553" s="13"/>
      <c r="D1553" s="13"/>
    </row>
    <row r="1554" spans="3:4" x14ac:dyDescent="0.2">
      <c r="C1554" s="13"/>
      <c r="D1554" s="13"/>
    </row>
    <row r="1555" spans="3:4" x14ac:dyDescent="0.2">
      <c r="C1555" s="13"/>
      <c r="D1555" s="13"/>
    </row>
    <row r="1556" spans="3:4" x14ac:dyDescent="0.2">
      <c r="C1556" s="13"/>
      <c r="D1556" s="13"/>
    </row>
    <row r="1557" spans="3:4" x14ac:dyDescent="0.2">
      <c r="C1557" s="13"/>
      <c r="D1557" s="13"/>
    </row>
    <row r="1558" spans="3:4" x14ac:dyDescent="0.2">
      <c r="C1558" s="13"/>
      <c r="D1558" s="13"/>
    </row>
    <row r="1559" spans="3:4" x14ac:dyDescent="0.2">
      <c r="C1559" s="13"/>
      <c r="D1559" s="13"/>
    </row>
    <row r="1560" spans="3:4" x14ac:dyDescent="0.2">
      <c r="C1560" s="13"/>
      <c r="D1560" s="13"/>
    </row>
    <row r="1561" spans="3:4" x14ac:dyDescent="0.2">
      <c r="C1561" s="13"/>
      <c r="D1561" s="13"/>
    </row>
    <row r="1562" spans="3:4" x14ac:dyDescent="0.2">
      <c r="C1562" s="13"/>
      <c r="D1562" s="13"/>
    </row>
    <row r="1563" spans="3:4" x14ac:dyDescent="0.2">
      <c r="C1563" s="13"/>
      <c r="D1563" s="13"/>
    </row>
    <row r="1564" spans="3:4" x14ac:dyDescent="0.2">
      <c r="C1564" s="13"/>
      <c r="D1564" s="13"/>
    </row>
    <row r="1565" spans="3:4" x14ac:dyDescent="0.2">
      <c r="C1565" s="13"/>
      <c r="D1565" s="13"/>
    </row>
    <row r="1566" spans="3:4" x14ac:dyDescent="0.2">
      <c r="C1566" s="13"/>
      <c r="D1566" s="13"/>
    </row>
    <row r="1567" spans="3:4" x14ac:dyDescent="0.2">
      <c r="C1567" s="13"/>
      <c r="D1567" s="13"/>
    </row>
    <row r="1568" spans="3:4" x14ac:dyDescent="0.2">
      <c r="C1568" s="13"/>
      <c r="D1568" s="13"/>
    </row>
    <row r="1569" spans="3:4" x14ac:dyDescent="0.2">
      <c r="C1569" s="13"/>
      <c r="D1569" s="13"/>
    </row>
    <row r="1570" spans="3:4" x14ac:dyDescent="0.2">
      <c r="C1570" s="13"/>
      <c r="D1570" s="13"/>
    </row>
    <row r="1571" spans="3:4" x14ac:dyDescent="0.2">
      <c r="C1571" s="13"/>
      <c r="D1571" s="13"/>
    </row>
    <row r="1572" spans="3:4" x14ac:dyDescent="0.2">
      <c r="C1572" s="13"/>
      <c r="D1572" s="13"/>
    </row>
    <row r="1573" spans="3:4" x14ac:dyDescent="0.2">
      <c r="C1573" s="13"/>
      <c r="D1573" s="13"/>
    </row>
    <row r="1574" spans="3:4" x14ac:dyDescent="0.2">
      <c r="C1574" s="13"/>
      <c r="D1574" s="13"/>
    </row>
    <row r="1575" spans="3:4" x14ac:dyDescent="0.2">
      <c r="C1575" s="13"/>
      <c r="D1575" s="13"/>
    </row>
    <row r="1576" spans="3:4" x14ac:dyDescent="0.2">
      <c r="C1576" s="13"/>
      <c r="D1576" s="13"/>
    </row>
    <row r="1577" spans="3:4" x14ac:dyDescent="0.2">
      <c r="C1577" s="13"/>
      <c r="D1577" s="13"/>
    </row>
    <row r="1578" spans="3:4" x14ac:dyDescent="0.2">
      <c r="C1578" s="13"/>
      <c r="D1578" s="13"/>
    </row>
    <row r="1579" spans="3:4" x14ac:dyDescent="0.2">
      <c r="C1579" s="13"/>
      <c r="D1579" s="13"/>
    </row>
    <row r="1580" spans="3:4" x14ac:dyDescent="0.2">
      <c r="C1580" s="13"/>
      <c r="D1580" s="13"/>
    </row>
    <row r="1581" spans="3:4" x14ac:dyDescent="0.2">
      <c r="C1581" s="13"/>
      <c r="D1581" s="13"/>
    </row>
    <row r="1582" spans="3:4" x14ac:dyDescent="0.2">
      <c r="C1582" s="13"/>
      <c r="D1582" s="13"/>
    </row>
    <row r="1583" spans="3:4" x14ac:dyDescent="0.2">
      <c r="C1583" s="13"/>
      <c r="D1583" s="13"/>
    </row>
    <row r="1584" spans="3:4" x14ac:dyDescent="0.2">
      <c r="C1584" s="13"/>
      <c r="D1584" s="13"/>
    </row>
    <row r="1585" spans="3:4" x14ac:dyDescent="0.2">
      <c r="C1585" s="13"/>
      <c r="D1585" s="13"/>
    </row>
    <row r="1586" spans="3:4" x14ac:dyDescent="0.2">
      <c r="C1586" s="13"/>
      <c r="D1586" s="13"/>
    </row>
    <row r="1587" spans="3:4" x14ac:dyDescent="0.2">
      <c r="C1587" s="13"/>
      <c r="D1587" s="13"/>
    </row>
    <row r="1588" spans="3:4" x14ac:dyDescent="0.2">
      <c r="C1588" s="13"/>
      <c r="D1588" s="13"/>
    </row>
    <row r="1589" spans="3:4" x14ac:dyDescent="0.2">
      <c r="C1589" s="13"/>
      <c r="D1589" s="13"/>
    </row>
    <row r="1590" spans="3:4" x14ac:dyDescent="0.2">
      <c r="C1590" s="13"/>
      <c r="D1590" s="13"/>
    </row>
    <row r="1591" spans="3:4" x14ac:dyDescent="0.2">
      <c r="C1591" s="13"/>
      <c r="D1591" s="13"/>
    </row>
    <row r="1592" spans="3:4" x14ac:dyDescent="0.2">
      <c r="C1592" s="13"/>
      <c r="D1592" s="13"/>
    </row>
    <row r="1593" spans="3:4" x14ac:dyDescent="0.2">
      <c r="C1593" s="13"/>
      <c r="D1593" s="13"/>
    </row>
    <row r="1594" spans="3:4" x14ac:dyDescent="0.2">
      <c r="C1594" s="13"/>
      <c r="D1594" s="13"/>
    </row>
    <row r="1595" spans="3:4" x14ac:dyDescent="0.2">
      <c r="C1595" s="13"/>
      <c r="D1595" s="13"/>
    </row>
    <row r="1596" spans="3:4" x14ac:dyDescent="0.2">
      <c r="C1596" s="13"/>
      <c r="D1596" s="13"/>
    </row>
    <row r="1597" spans="3:4" x14ac:dyDescent="0.2">
      <c r="C1597" s="13"/>
      <c r="D1597" s="13"/>
    </row>
    <row r="1598" spans="3:4" x14ac:dyDescent="0.2">
      <c r="C1598" s="13"/>
      <c r="D1598" s="13"/>
    </row>
    <row r="1599" spans="3:4" x14ac:dyDescent="0.2">
      <c r="C1599" s="13"/>
      <c r="D1599" s="13"/>
    </row>
    <row r="1600" spans="3:4" x14ac:dyDescent="0.2">
      <c r="C1600" s="13"/>
      <c r="D1600" s="13"/>
    </row>
    <row r="1601" spans="3:4" x14ac:dyDescent="0.2">
      <c r="C1601" s="13"/>
      <c r="D1601" s="13"/>
    </row>
    <row r="1602" spans="3:4" x14ac:dyDescent="0.2">
      <c r="C1602" s="13"/>
      <c r="D1602" s="13"/>
    </row>
    <row r="1603" spans="3:4" x14ac:dyDescent="0.2">
      <c r="C1603" s="13"/>
      <c r="D1603" s="13"/>
    </row>
    <row r="1604" spans="3:4" x14ac:dyDescent="0.2">
      <c r="C1604" s="13"/>
      <c r="D1604" s="13"/>
    </row>
    <row r="1605" spans="3:4" x14ac:dyDescent="0.2">
      <c r="C1605" s="13"/>
      <c r="D1605" s="13"/>
    </row>
    <row r="1606" spans="3:4" x14ac:dyDescent="0.2">
      <c r="C1606" s="13"/>
      <c r="D1606" s="13"/>
    </row>
    <row r="1607" spans="3:4" x14ac:dyDescent="0.2">
      <c r="C1607" s="13"/>
      <c r="D1607" s="13"/>
    </row>
    <row r="1608" spans="3:4" x14ac:dyDescent="0.2">
      <c r="C1608" s="13"/>
      <c r="D1608" s="13"/>
    </row>
    <row r="1609" spans="3:4" x14ac:dyDescent="0.2">
      <c r="C1609" s="13"/>
      <c r="D1609" s="13"/>
    </row>
    <row r="1610" spans="3:4" x14ac:dyDescent="0.2">
      <c r="C1610" s="13"/>
      <c r="D1610" s="13"/>
    </row>
    <row r="1611" spans="3:4" x14ac:dyDescent="0.2">
      <c r="C1611" s="13"/>
      <c r="D1611" s="13"/>
    </row>
    <row r="1612" spans="3:4" x14ac:dyDescent="0.2">
      <c r="C1612" s="13"/>
      <c r="D1612" s="13"/>
    </row>
    <row r="1613" spans="3:4" x14ac:dyDescent="0.2">
      <c r="C1613" s="13"/>
      <c r="D1613" s="13"/>
    </row>
    <row r="1614" spans="3:4" x14ac:dyDescent="0.2">
      <c r="C1614" s="13"/>
      <c r="D1614" s="13"/>
    </row>
    <row r="1615" spans="3:4" x14ac:dyDescent="0.2">
      <c r="C1615" s="13"/>
      <c r="D1615" s="13"/>
    </row>
    <row r="1616" spans="3:4" x14ac:dyDescent="0.2">
      <c r="C1616" s="13"/>
      <c r="D1616" s="13"/>
    </row>
    <row r="1617" spans="3:4" x14ac:dyDescent="0.2">
      <c r="C1617" s="13"/>
      <c r="D1617" s="13"/>
    </row>
    <row r="1618" spans="3:4" x14ac:dyDescent="0.2">
      <c r="C1618" s="13"/>
      <c r="D1618" s="13"/>
    </row>
    <row r="1619" spans="3:4" x14ac:dyDescent="0.2">
      <c r="C1619" s="13"/>
      <c r="D1619" s="13"/>
    </row>
    <row r="1620" spans="3:4" x14ac:dyDescent="0.2">
      <c r="C1620" s="13"/>
      <c r="D1620" s="13"/>
    </row>
    <row r="1621" spans="3:4" x14ac:dyDescent="0.2">
      <c r="C1621" s="13"/>
      <c r="D1621" s="13"/>
    </row>
    <row r="1622" spans="3:4" x14ac:dyDescent="0.2">
      <c r="C1622" s="13"/>
      <c r="D1622" s="13"/>
    </row>
    <row r="1623" spans="3:4" x14ac:dyDescent="0.2">
      <c r="C1623" s="13"/>
      <c r="D1623" s="13"/>
    </row>
    <row r="1624" spans="3:4" x14ac:dyDescent="0.2">
      <c r="C1624" s="13"/>
      <c r="D1624" s="13"/>
    </row>
    <row r="1625" spans="3:4" x14ac:dyDescent="0.2">
      <c r="C1625" s="13"/>
      <c r="D1625" s="13"/>
    </row>
    <row r="1626" spans="3:4" x14ac:dyDescent="0.2">
      <c r="C1626" s="13"/>
      <c r="D1626" s="13"/>
    </row>
    <row r="1627" spans="3:4" x14ac:dyDescent="0.2">
      <c r="C1627" s="13"/>
      <c r="D1627" s="13"/>
    </row>
    <row r="1628" spans="3:4" x14ac:dyDescent="0.2">
      <c r="C1628" s="13"/>
      <c r="D1628" s="13"/>
    </row>
    <row r="1629" spans="3:4" x14ac:dyDescent="0.2">
      <c r="C1629" s="13"/>
      <c r="D1629" s="13"/>
    </row>
    <row r="1630" spans="3:4" x14ac:dyDescent="0.2">
      <c r="C1630" s="13"/>
      <c r="D1630" s="13"/>
    </row>
    <row r="1631" spans="3:4" x14ac:dyDescent="0.2">
      <c r="C1631" s="13"/>
      <c r="D1631" s="13"/>
    </row>
    <row r="1632" spans="3:4" x14ac:dyDescent="0.2">
      <c r="C1632" s="13"/>
      <c r="D1632" s="13"/>
    </row>
    <row r="1633" spans="3:4" x14ac:dyDescent="0.2">
      <c r="C1633" s="13"/>
      <c r="D1633" s="13"/>
    </row>
    <row r="1634" spans="3:4" x14ac:dyDescent="0.2">
      <c r="C1634" s="13"/>
      <c r="D1634" s="13"/>
    </row>
    <row r="1635" spans="3:4" x14ac:dyDescent="0.2">
      <c r="C1635" s="13"/>
      <c r="D1635" s="13"/>
    </row>
    <row r="1636" spans="3:4" x14ac:dyDescent="0.2">
      <c r="C1636" s="13"/>
      <c r="D1636" s="13"/>
    </row>
    <row r="1637" spans="3:4" x14ac:dyDescent="0.2">
      <c r="C1637" s="13"/>
      <c r="D1637" s="13"/>
    </row>
    <row r="1638" spans="3:4" x14ac:dyDescent="0.2">
      <c r="C1638" s="13"/>
      <c r="D1638" s="13"/>
    </row>
    <row r="1639" spans="3:4" x14ac:dyDescent="0.2">
      <c r="C1639" s="13"/>
      <c r="D1639" s="13"/>
    </row>
    <row r="1640" spans="3:4" x14ac:dyDescent="0.2">
      <c r="C1640" s="13"/>
      <c r="D1640" s="13"/>
    </row>
    <row r="1641" spans="3:4" x14ac:dyDescent="0.2">
      <c r="C1641" s="13"/>
      <c r="D1641" s="13"/>
    </row>
    <row r="1642" spans="3:4" x14ac:dyDescent="0.2">
      <c r="C1642" s="13"/>
      <c r="D1642" s="13"/>
    </row>
    <row r="1643" spans="3:4" x14ac:dyDescent="0.2">
      <c r="C1643" s="13"/>
      <c r="D1643" s="13"/>
    </row>
    <row r="1644" spans="3:4" x14ac:dyDescent="0.2">
      <c r="C1644" s="13"/>
      <c r="D1644" s="13"/>
    </row>
    <row r="1645" spans="3:4" x14ac:dyDescent="0.2">
      <c r="C1645" s="13"/>
      <c r="D1645" s="13"/>
    </row>
    <row r="1646" spans="3:4" x14ac:dyDescent="0.2">
      <c r="C1646" s="13"/>
      <c r="D1646" s="13"/>
    </row>
    <row r="1647" spans="3:4" x14ac:dyDescent="0.2">
      <c r="C1647" s="13"/>
      <c r="D1647" s="13"/>
    </row>
    <row r="1648" spans="3:4" x14ac:dyDescent="0.2">
      <c r="C1648" s="13"/>
      <c r="D1648" s="13"/>
    </row>
    <row r="1649" spans="3:4" x14ac:dyDescent="0.2">
      <c r="C1649" s="13"/>
      <c r="D1649" s="13"/>
    </row>
    <row r="1650" spans="3:4" x14ac:dyDescent="0.2">
      <c r="C1650" s="13"/>
      <c r="D1650" s="13"/>
    </row>
    <row r="1651" spans="3:4" x14ac:dyDescent="0.2">
      <c r="C1651" s="13"/>
      <c r="D1651" s="13"/>
    </row>
    <row r="1652" spans="3:4" x14ac:dyDescent="0.2">
      <c r="C1652" s="13"/>
      <c r="D1652" s="13"/>
    </row>
    <row r="1653" spans="3:4" x14ac:dyDescent="0.2">
      <c r="C1653" s="13"/>
      <c r="D1653" s="13"/>
    </row>
    <row r="1654" spans="3:4" x14ac:dyDescent="0.2">
      <c r="C1654" s="13"/>
      <c r="D1654" s="13"/>
    </row>
    <row r="1655" spans="3:4" x14ac:dyDescent="0.2">
      <c r="C1655" s="13"/>
      <c r="D1655" s="13"/>
    </row>
    <row r="1656" spans="3:4" x14ac:dyDescent="0.2">
      <c r="C1656" s="13"/>
      <c r="D1656" s="13"/>
    </row>
    <row r="1657" spans="3:4" x14ac:dyDescent="0.2">
      <c r="C1657" s="13"/>
      <c r="D1657" s="13"/>
    </row>
    <row r="1658" spans="3:4" x14ac:dyDescent="0.2">
      <c r="C1658" s="13"/>
      <c r="D1658" s="13"/>
    </row>
    <row r="1659" spans="3:4" x14ac:dyDescent="0.2">
      <c r="C1659" s="13"/>
      <c r="D1659" s="13"/>
    </row>
    <row r="1660" spans="3:4" x14ac:dyDescent="0.2">
      <c r="C1660" s="13"/>
      <c r="D1660" s="13"/>
    </row>
    <row r="1661" spans="3:4" x14ac:dyDescent="0.2">
      <c r="C1661" s="13"/>
      <c r="D1661" s="13"/>
    </row>
    <row r="1662" spans="3:4" x14ac:dyDescent="0.2">
      <c r="C1662" s="13"/>
      <c r="D1662" s="13"/>
    </row>
    <row r="1663" spans="3:4" x14ac:dyDescent="0.2">
      <c r="C1663" s="13"/>
      <c r="D1663" s="13"/>
    </row>
    <row r="1664" spans="3:4" x14ac:dyDescent="0.2">
      <c r="C1664" s="13"/>
      <c r="D1664" s="13"/>
    </row>
    <row r="1665" spans="3:4" x14ac:dyDescent="0.2">
      <c r="C1665" s="13"/>
      <c r="D1665" s="13"/>
    </row>
    <row r="1666" spans="3:4" x14ac:dyDescent="0.2">
      <c r="C1666" s="13"/>
      <c r="D1666" s="13"/>
    </row>
    <row r="1667" spans="3:4" x14ac:dyDescent="0.2">
      <c r="C1667" s="13"/>
      <c r="D1667" s="13"/>
    </row>
    <row r="1668" spans="3:4" x14ac:dyDescent="0.2">
      <c r="C1668" s="13"/>
      <c r="D1668" s="13"/>
    </row>
    <row r="1669" spans="3:4" x14ac:dyDescent="0.2">
      <c r="C1669" s="13"/>
      <c r="D1669" s="13"/>
    </row>
    <row r="1670" spans="3:4" x14ac:dyDescent="0.2">
      <c r="C1670" s="13"/>
      <c r="D1670" s="13"/>
    </row>
    <row r="1671" spans="3:4" x14ac:dyDescent="0.2">
      <c r="C1671" s="13"/>
      <c r="D1671" s="13"/>
    </row>
    <row r="1672" spans="3:4" x14ac:dyDescent="0.2">
      <c r="C1672" s="13"/>
      <c r="D1672" s="13"/>
    </row>
    <row r="1673" spans="3:4" x14ac:dyDescent="0.2">
      <c r="C1673" s="13"/>
      <c r="D1673" s="13"/>
    </row>
    <row r="1674" spans="3:4" x14ac:dyDescent="0.2">
      <c r="C1674" s="13"/>
      <c r="D1674" s="13"/>
    </row>
    <row r="1675" spans="3:4" x14ac:dyDescent="0.2">
      <c r="C1675" s="13"/>
      <c r="D1675" s="13"/>
    </row>
    <row r="1676" spans="3:4" x14ac:dyDescent="0.2">
      <c r="C1676" s="13"/>
      <c r="D1676" s="13"/>
    </row>
    <row r="1677" spans="3:4" x14ac:dyDescent="0.2">
      <c r="C1677" s="13"/>
      <c r="D1677" s="13"/>
    </row>
    <row r="1678" spans="3:4" x14ac:dyDescent="0.2">
      <c r="C1678" s="13"/>
      <c r="D1678" s="13"/>
    </row>
    <row r="1679" spans="3:4" x14ac:dyDescent="0.2">
      <c r="C1679" s="13"/>
      <c r="D1679" s="13"/>
    </row>
    <row r="1680" spans="3:4" x14ac:dyDescent="0.2">
      <c r="C1680" s="13"/>
      <c r="D1680" s="13"/>
    </row>
    <row r="1681" spans="3:4" x14ac:dyDescent="0.2">
      <c r="C1681" s="13"/>
      <c r="D1681" s="13"/>
    </row>
    <row r="1682" spans="3:4" x14ac:dyDescent="0.2">
      <c r="C1682" s="13"/>
      <c r="D1682" s="13"/>
    </row>
    <row r="1683" spans="3:4" x14ac:dyDescent="0.2">
      <c r="C1683" s="13"/>
      <c r="D1683" s="13"/>
    </row>
    <row r="1684" spans="3:4" x14ac:dyDescent="0.2">
      <c r="C1684" s="13"/>
      <c r="D1684" s="13"/>
    </row>
    <row r="1685" spans="3:4" x14ac:dyDescent="0.2">
      <c r="C1685" s="13"/>
      <c r="D1685" s="13"/>
    </row>
    <row r="1686" spans="3:4" x14ac:dyDescent="0.2">
      <c r="C1686" s="13"/>
      <c r="D1686" s="13"/>
    </row>
    <row r="1687" spans="3:4" x14ac:dyDescent="0.2">
      <c r="C1687" s="13"/>
      <c r="D1687" s="13"/>
    </row>
    <row r="1688" spans="3:4" x14ac:dyDescent="0.2">
      <c r="C1688" s="13"/>
      <c r="D1688" s="13"/>
    </row>
    <row r="1689" spans="3:4" x14ac:dyDescent="0.2">
      <c r="C1689" s="13"/>
      <c r="D1689" s="13"/>
    </row>
    <row r="1690" spans="3:4" x14ac:dyDescent="0.2">
      <c r="C1690" s="13"/>
      <c r="D1690" s="13"/>
    </row>
    <row r="1691" spans="3:4" x14ac:dyDescent="0.2">
      <c r="C1691" s="13"/>
      <c r="D1691" s="13"/>
    </row>
    <row r="1692" spans="3:4" x14ac:dyDescent="0.2">
      <c r="C1692" s="13"/>
      <c r="D1692" s="13"/>
    </row>
    <row r="1693" spans="3:4" x14ac:dyDescent="0.2">
      <c r="C1693" s="13"/>
      <c r="D1693" s="13"/>
    </row>
    <row r="1694" spans="3:4" x14ac:dyDescent="0.2">
      <c r="C1694" s="13"/>
      <c r="D1694" s="13"/>
    </row>
    <row r="1695" spans="3:4" x14ac:dyDescent="0.2">
      <c r="C1695" s="13"/>
      <c r="D1695" s="13"/>
    </row>
    <row r="1696" spans="3:4" x14ac:dyDescent="0.2">
      <c r="C1696" s="13"/>
      <c r="D1696" s="13"/>
    </row>
    <row r="1697" spans="3:4" x14ac:dyDescent="0.2">
      <c r="C1697" s="13"/>
      <c r="D1697" s="13"/>
    </row>
    <row r="1698" spans="3:4" x14ac:dyDescent="0.2">
      <c r="C1698" s="13"/>
      <c r="D1698" s="13"/>
    </row>
    <row r="1699" spans="3:4" x14ac:dyDescent="0.2">
      <c r="C1699" s="13"/>
      <c r="D1699" s="13"/>
    </row>
    <row r="1700" spans="3:4" x14ac:dyDescent="0.2">
      <c r="C1700" s="13"/>
      <c r="D1700" s="13"/>
    </row>
    <row r="1701" spans="3:4" x14ac:dyDescent="0.2">
      <c r="C1701" s="13"/>
      <c r="D1701" s="13"/>
    </row>
    <row r="1702" spans="3:4" x14ac:dyDescent="0.2">
      <c r="C1702" s="13"/>
      <c r="D1702" s="13"/>
    </row>
    <row r="1703" spans="3:4" x14ac:dyDescent="0.2">
      <c r="C1703" s="13"/>
      <c r="D1703" s="13"/>
    </row>
    <row r="1704" spans="3:4" x14ac:dyDescent="0.2">
      <c r="C1704" s="13"/>
      <c r="D1704" s="13"/>
    </row>
    <row r="1705" spans="3:4" x14ac:dyDescent="0.2">
      <c r="C1705" s="13"/>
      <c r="D1705" s="13"/>
    </row>
    <row r="1706" spans="3:4" x14ac:dyDescent="0.2">
      <c r="C1706" s="13"/>
      <c r="D1706" s="13"/>
    </row>
    <row r="1707" spans="3:4" x14ac:dyDescent="0.2">
      <c r="C1707" s="13"/>
      <c r="D1707" s="13"/>
    </row>
    <row r="1708" spans="3:4" x14ac:dyDescent="0.2">
      <c r="C1708" s="13"/>
      <c r="D1708" s="13"/>
    </row>
    <row r="1709" spans="3:4" x14ac:dyDescent="0.2">
      <c r="C1709" s="13"/>
      <c r="D1709" s="13"/>
    </row>
    <row r="1710" spans="3:4" x14ac:dyDescent="0.2">
      <c r="C1710" s="13"/>
      <c r="D1710" s="13"/>
    </row>
    <row r="1711" spans="3:4" x14ac:dyDescent="0.2">
      <c r="C1711" s="13"/>
      <c r="D1711" s="13"/>
    </row>
    <row r="1712" spans="3:4" x14ac:dyDescent="0.2">
      <c r="C1712" s="13"/>
      <c r="D1712" s="13"/>
    </row>
    <row r="1713" spans="3:4" x14ac:dyDescent="0.2">
      <c r="C1713" s="13"/>
      <c r="D1713" s="13"/>
    </row>
    <row r="1714" spans="3:4" x14ac:dyDescent="0.2">
      <c r="C1714" s="13"/>
      <c r="D1714" s="13"/>
    </row>
    <row r="1715" spans="3:4" x14ac:dyDescent="0.2">
      <c r="C1715" s="13"/>
      <c r="D1715" s="13"/>
    </row>
    <row r="1716" spans="3:4" x14ac:dyDescent="0.2">
      <c r="C1716" s="13"/>
      <c r="D1716" s="13"/>
    </row>
    <row r="1717" spans="3:4" x14ac:dyDescent="0.2">
      <c r="C1717" s="13"/>
      <c r="D1717" s="13"/>
    </row>
    <row r="1718" spans="3:4" x14ac:dyDescent="0.2">
      <c r="C1718" s="13"/>
      <c r="D1718" s="13"/>
    </row>
    <row r="1719" spans="3:4" x14ac:dyDescent="0.2">
      <c r="C1719" s="13"/>
      <c r="D1719" s="13"/>
    </row>
    <row r="1720" spans="3:4" x14ac:dyDescent="0.2">
      <c r="C1720" s="13"/>
      <c r="D1720" s="13"/>
    </row>
    <row r="1721" spans="3:4" x14ac:dyDescent="0.2">
      <c r="C1721" s="13"/>
      <c r="D1721" s="13"/>
    </row>
    <row r="1722" spans="3:4" x14ac:dyDescent="0.2">
      <c r="C1722" s="13"/>
      <c r="D1722" s="13"/>
    </row>
    <row r="1723" spans="3:4" x14ac:dyDescent="0.2">
      <c r="C1723" s="13"/>
      <c r="D1723" s="13"/>
    </row>
    <row r="1724" spans="3:4" x14ac:dyDescent="0.2">
      <c r="C1724" s="13"/>
      <c r="D1724" s="13"/>
    </row>
    <row r="1725" spans="3:4" x14ac:dyDescent="0.2">
      <c r="C1725" s="13"/>
      <c r="D1725" s="13"/>
    </row>
    <row r="1726" spans="3:4" x14ac:dyDescent="0.2">
      <c r="C1726" s="13"/>
      <c r="D1726" s="13"/>
    </row>
    <row r="1727" spans="3:4" x14ac:dyDescent="0.2">
      <c r="C1727" s="13"/>
      <c r="D1727" s="13"/>
    </row>
    <row r="1728" spans="3:4" x14ac:dyDescent="0.2">
      <c r="C1728" s="13"/>
      <c r="D1728" s="13"/>
    </row>
    <row r="1729" spans="3:4" x14ac:dyDescent="0.2">
      <c r="C1729" s="13"/>
      <c r="D1729" s="13"/>
    </row>
    <row r="1730" spans="3:4" x14ac:dyDescent="0.2">
      <c r="C1730" s="13"/>
      <c r="D1730" s="13"/>
    </row>
    <row r="1731" spans="3:4" x14ac:dyDescent="0.2">
      <c r="C1731" s="13"/>
      <c r="D1731" s="13"/>
    </row>
    <row r="1732" spans="3:4" x14ac:dyDescent="0.2">
      <c r="C1732" s="13"/>
      <c r="D1732" s="13"/>
    </row>
    <row r="1733" spans="3:4" x14ac:dyDescent="0.2">
      <c r="C1733" s="13"/>
      <c r="D1733" s="13"/>
    </row>
    <row r="1734" spans="3:4" x14ac:dyDescent="0.2">
      <c r="C1734" s="13"/>
      <c r="D1734" s="13"/>
    </row>
    <row r="1735" spans="3:4" x14ac:dyDescent="0.2">
      <c r="C1735" s="13"/>
      <c r="D1735" s="13"/>
    </row>
    <row r="1736" spans="3:4" x14ac:dyDescent="0.2">
      <c r="C1736" s="13"/>
      <c r="D1736" s="13"/>
    </row>
    <row r="1737" spans="3:4" x14ac:dyDescent="0.2">
      <c r="C1737" s="13"/>
      <c r="D1737" s="13"/>
    </row>
    <row r="1738" spans="3:4" x14ac:dyDescent="0.2">
      <c r="C1738" s="13"/>
      <c r="D1738" s="13"/>
    </row>
    <row r="1739" spans="3:4" x14ac:dyDescent="0.2">
      <c r="C1739" s="13"/>
      <c r="D1739" s="13"/>
    </row>
    <row r="1740" spans="3:4" x14ac:dyDescent="0.2">
      <c r="C1740" s="13"/>
      <c r="D1740" s="13"/>
    </row>
    <row r="1741" spans="3:4" x14ac:dyDescent="0.2">
      <c r="C1741" s="13"/>
      <c r="D1741" s="13"/>
    </row>
    <row r="1742" spans="3:4" x14ac:dyDescent="0.2">
      <c r="C1742" s="13"/>
      <c r="D1742" s="13"/>
    </row>
    <row r="1743" spans="3:4" x14ac:dyDescent="0.2">
      <c r="C1743" s="13"/>
      <c r="D1743" s="13"/>
    </row>
    <row r="1744" spans="3:4" x14ac:dyDescent="0.2">
      <c r="C1744" s="13"/>
      <c r="D1744" s="13"/>
    </row>
    <row r="1745" spans="3:4" x14ac:dyDescent="0.2">
      <c r="C1745" s="13"/>
      <c r="D1745" s="13"/>
    </row>
    <row r="1746" spans="3:4" x14ac:dyDescent="0.2">
      <c r="C1746" s="13"/>
      <c r="D1746" s="13"/>
    </row>
    <row r="1747" spans="3:4" x14ac:dyDescent="0.2">
      <c r="C1747" s="13"/>
      <c r="D1747" s="13"/>
    </row>
    <row r="1748" spans="3:4" x14ac:dyDescent="0.2">
      <c r="C1748" s="13"/>
      <c r="D1748" s="13"/>
    </row>
    <row r="1749" spans="3:4" x14ac:dyDescent="0.2">
      <c r="C1749" s="13"/>
      <c r="D1749" s="13"/>
    </row>
    <row r="1750" spans="3:4" x14ac:dyDescent="0.2">
      <c r="C1750" s="13"/>
      <c r="D1750" s="13"/>
    </row>
    <row r="1751" spans="3:4" x14ac:dyDescent="0.2">
      <c r="C1751" s="13"/>
      <c r="D1751" s="13"/>
    </row>
    <row r="1752" spans="3:4" x14ac:dyDescent="0.2">
      <c r="C1752" s="13"/>
      <c r="D1752" s="13"/>
    </row>
    <row r="1753" spans="3:4" x14ac:dyDescent="0.2">
      <c r="C1753" s="13"/>
      <c r="D1753" s="13"/>
    </row>
    <row r="1754" spans="3:4" x14ac:dyDescent="0.2">
      <c r="C1754" s="13"/>
      <c r="D1754" s="13"/>
    </row>
    <row r="1755" spans="3:4" x14ac:dyDescent="0.2">
      <c r="C1755" s="13"/>
      <c r="D1755" s="13"/>
    </row>
    <row r="1756" spans="3:4" x14ac:dyDescent="0.2">
      <c r="C1756" s="13"/>
      <c r="D1756" s="13"/>
    </row>
    <row r="1757" spans="3:4" x14ac:dyDescent="0.2">
      <c r="C1757" s="13"/>
      <c r="D1757" s="13"/>
    </row>
    <row r="1758" spans="3:4" x14ac:dyDescent="0.2">
      <c r="C1758" s="13"/>
      <c r="D1758" s="13"/>
    </row>
    <row r="1759" spans="3:4" x14ac:dyDescent="0.2">
      <c r="C1759" s="13"/>
      <c r="D1759" s="13"/>
    </row>
    <row r="1760" spans="3:4" x14ac:dyDescent="0.2">
      <c r="C1760" s="13"/>
      <c r="D1760" s="13"/>
    </row>
    <row r="1761" spans="3:4" x14ac:dyDescent="0.2">
      <c r="C1761" s="13"/>
      <c r="D1761" s="13"/>
    </row>
    <row r="1762" spans="3:4" x14ac:dyDescent="0.2">
      <c r="C1762" s="13"/>
      <c r="D1762" s="13"/>
    </row>
    <row r="1763" spans="3:4" x14ac:dyDescent="0.2">
      <c r="C1763" s="13"/>
      <c r="D1763" s="13"/>
    </row>
    <row r="1764" spans="3:4" x14ac:dyDescent="0.2">
      <c r="C1764" s="13"/>
      <c r="D1764" s="13"/>
    </row>
    <row r="1765" spans="3:4" x14ac:dyDescent="0.2">
      <c r="C1765" s="13"/>
      <c r="D1765" s="13"/>
    </row>
    <row r="1766" spans="3:4" x14ac:dyDescent="0.2">
      <c r="C1766" s="13"/>
      <c r="D1766" s="13"/>
    </row>
    <row r="1767" spans="3:4" x14ac:dyDescent="0.2">
      <c r="C1767" s="13"/>
      <c r="D1767" s="13"/>
    </row>
    <row r="1768" spans="3:4" x14ac:dyDescent="0.2">
      <c r="C1768" s="13"/>
      <c r="D1768" s="13"/>
    </row>
    <row r="1769" spans="3:4" x14ac:dyDescent="0.2">
      <c r="C1769" s="13"/>
      <c r="D1769" s="13"/>
    </row>
    <row r="1770" spans="3:4" x14ac:dyDescent="0.2">
      <c r="C1770" s="13"/>
      <c r="D1770" s="13"/>
    </row>
    <row r="1771" spans="3:4" x14ac:dyDescent="0.2">
      <c r="C1771" s="13"/>
      <c r="D1771" s="13"/>
    </row>
    <row r="1772" spans="3:4" x14ac:dyDescent="0.2">
      <c r="C1772" s="13"/>
      <c r="D1772" s="13"/>
    </row>
    <row r="1773" spans="3:4" x14ac:dyDescent="0.2">
      <c r="C1773" s="13"/>
      <c r="D1773" s="13"/>
    </row>
    <row r="1774" spans="3:4" x14ac:dyDescent="0.2">
      <c r="C1774" s="13"/>
      <c r="D1774" s="13"/>
    </row>
    <row r="1775" spans="3:4" x14ac:dyDescent="0.2">
      <c r="C1775" s="13"/>
      <c r="D1775" s="13"/>
    </row>
    <row r="1776" spans="3:4" x14ac:dyDescent="0.2">
      <c r="C1776" s="13"/>
      <c r="D1776" s="13"/>
    </row>
    <row r="1777" spans="3:4" x14ac:dyDescent="0.2">
      <c r="C1777" s="13"/>
      <c r="D1777" s="13"/>
    </row>
    <row r="1778" spans="3:4" x14ac:dyDescent="0.2">
      <c r="C1778" s="13"/>
      <c r="D1778" s="13"/>
    </row>
    <row r="1779" spans="3:4" x14ac:dyDescent="0.2">
      <c r="C1779" s="13"/>
      <c r="D1779" s="13"/>
    </row>
    <row r="1780" spans="3:4" x14ac:dyDescent="0.2">
      <c r="C1780" s="13"/>
      <c r="D1780" s="13"/>
    </row>
    <row r="1781" spans="3:4" x14ac:dyDescent="0.2">
      <c r="C1781" s="13"/>
      <c r="D1781" s="13"/>
    </row>
    <row r="1782" spans="3:4" x14ac:dyDescent="0.2">
      <c r="C1782" s="13"/>
      <c r="D1782" s="13"/>
    </row>
    <row r="1783" spans="3:4" x14ac:dyDescent="0.2">
      <c r="C1783" s="13"/>
      <c r="D1783" s="13"/>
    </row>
    <row r="1784" spans="3:4" x14ac:dyDescent="0.2">
      <c r="C1784" s="13"/>
      <c r="D1784" s="13"/>
    </row>
    <row r="1785" spans="3:4" x14ac:dyDescent="0.2">
      <c r="C1785" s="13"/>
      <c r="D1785" s="13"/>
    </row>
    <row r="1786" spans="3:4" x14ac:dyDescent="0.2">
      <c r="C1786" s="13"/>
      <c r="D1786" s="13"/>
    </row>
    <row r="1787" spans="3:4" x14ac:dyDescent="0.2">
      <c r="C1787" s="13"/>
      <c r="D1787" s="13"/>
    </row>
    <row r="1788" spans="3:4" x14ac:dyDescent="0.2">
      <c r="C1788" s="13"/>
      <c r="D1788" s="13"/>
    </row>
    <row r="1789" spans="3:4" x14ac:dyDescent="0.2">
      <c r="C1789" s="13"/>
      <c r="D1789" s="13"/>
    </row>
    <row r="1790" spans="3:4" x14ac:dyDescent="0.2">
      <c r="C1790" s="13"/>
      <c r="D1790" s="13"/>
    </row>
    <row r="1791" spans="3:4" x14ac:dyDescent="0.2">
      <c r="C1791" s="13"/>
      <c r="D1791" s="13"/>
    </row>
    <row r="1792" spans="3:4" x14ac:dyDescent="0.2">
      <c r="C1792" s="13"/>
      <c r="D1792" s="13"/>
    </row>
    <row r="1793" spans="3:4" x14ac:dyDescent="0.2">
      <c r="C1793" s="13"/>
      <c r="D1793" s="13"/>
    </row>
    <row r="1794" spans="3:4" x14ac:dyDescent="0.2">
      <c r="C1794" s="13"/>
      <c r="D1794" s="13"/>
    </row>
    <row r="1795" spans="3:4" x14ac:dyDescent="0.2">
      <c r="C1795" s="13"/>
      <c r="D1795" s="13"/>
    </row>
    <row r="1796" spans="3:4" x14ac:dyDescent="0.2">
      <c r="C1796" s="13"/>
      <c r="D1796" s="13"/>
    </row>
    <row r="1797" spans="3:4" x14ac:dyDescent="0.2">
      <c r="C1797" s="13"/>
      <c r="D1797" s="13"/>
    </row>
    <row r="1798" spans="3:4" x14ac:dyDescent="0.2">
      <c r="C1798" s="13"/>
      <c r="D1798" s="13"/>
    </row>
    <row r="1799" spans="3:4" x14ac:dyDescent="0.2">
      <c r="C1799" s="13"/>
      <c r="D1799" s="13"/>
    </row>
    <row r="1800" spans="3:4" x14ac:dyDescent="0.2">
      <c r="C1800" s="13"/>
      <c r="D1800" s="13"/>
    </row>
    <row r="1801" spans="3:4" x14ac:dyDescent="0.2">
      <c r="C1801" s="13"/>
      <c r="D1801" s="13"/>
    </row>
    <row r="1802" spans="3:4" x14ac:dyDescent="0.2">
      <c r="C1802" s="13"/>
      <c r="D1802" s="13"/>
    </row>
    <row r="1803" spans="3:4" x14ac:dyDescent="0.2">
      <c r="C1803" s="13"/>
      <c r="D1803" s="13"/>
    </row>
    <row r="1804" spans="3:4" x14ac:dyDescent="0.2">
      <c r="C1804" s="13"/>
      <c r="D1804" s="13"/>
    </row>
    <row r="1805" spans="3:4" x14ac:dyDescent="0.2">
      <c r="C1805" s="13"/>
      <c r="D1805" s="13"/>
    </row>
    <row r="1806" spans="3:4" x14ac:dyDescent="0.2">
      <c r="C1806" s="13"/>
      <c r="D1806" s="13"/>
    </row>
    <row r="1807" spans="3:4" x14ac:dyDescent="0.2">
      <c r="C1807" s="13"/>
      <c r="D1807" s="13"/>
    </row>
    <row r="1808" spans="3:4" x14ac:dyDescent="0.2">
      <c r="C1808" s="13"/>
      <c r="D1808" s="13"/>
    </row>
    <row r="1809" spans="3:4" x14ac:dyDescent="0.2">
      <c r="C1809" s="13"/>
      <c r="D1809" s="13"/>
    </row>
    <row r="1810" spans="3:4" x14ac:dyDescent="0.2">
      <c r="C1810" s="13"/>
      <c r="D1810" s="13"/>
    </row>
    <row r="1811" spans="3:4" x14ac:dyDescent="0.2">
      <c r="C1811" s="13"/>
      <c r="D1811" s="13"/>
    </row>
    <row r="1812" spans="3:4" x14ac:dyDescent="0.2">
      <c r="C1812" s="13"/>
      <c r="D1812" s="13"/>
    </row>
    <row r="1813" spans="3:4" x14ac:dyDescent="0.2">
      <c r="C1813" s="13"/>
      <c r="D1813" s="13"/>
    </row>
    <row r="1814" spans="3:4" x14ac:dyDescent="0.2">
      <c r="C1814" s="13"/>
      <c r="D1814" s="13"/>
    </row>
    <row r="1815" spans="3:4" x14ac:dyDescent="0.2">
      <c r="C1815" s="13"/>
      <c r="D1815" s="13"/>
    </row>
    <row r="1816" spans="3:4" x14ac:dyDescent="0.2">
      <c r="C1816" s="13"/>
      <c r="D1816" s="13"/>
    </row>
    <row r="1817" spans="3:4" x14ac:dyDescent="0.2">
      <c r="C1817" s="13"/>
      <c r="D1817" s="13"/>
    </row>
    <row r="1818" spans="3:4" x14ac:dyDescent="0.2">
      <c r="C1818" s="13"/>
      <c r="D1818" s="13"/>
    </row>
    <row r="1819" spans="3:4" x14ac:dyDescent="0.2">
      <c r="C1819" s="13"/>
      <c r="D1819" s="13"/>
    </row>
    <row r="1820" spans="3:4" x14ac:dyDescent="0.2">
      <c r="C1820" s="13"/>
      <c r="D1820" s="13"/>
    </row>
    <row r="1821" spans="3:4" x14ac:dyDescent="0.2">
      <c r="C1821" s="13"/>
      <c r="D1821" s="13"/>
    </row>
    <row r="1822" spans="3:4" x14ac:dyDescent="0.2">
      <c r="C1822" s="13"/>
      <c r="D1822" s="13"/>
    </row>
    <row r="1823" spans="3:4" x14ac:dyDescent="0.2">
      <c r="C1823" s="13"/>
      <c r="D1823" s="13"/>
    </row>
    <row r="1824" spans="3:4" x14ac:dyDescent="0.2">
      <c r="C1824" s="13"/>
      <c r="D1824" s="13"/>
    </row>
    <row r="1825" spans="3:4" x14ac:dyDescent="0.2">
      <c r="C1825" s="13"/>
      <c r="D1825" s="13"/>
    </row>
    <row r="1826" spans="3:4" x14ac:dyDescent="0.2">
      <c r="C1826" s="13"/>
      <c r="D1826" s="13"/>
    </row>
    <row r="1827" spans="3:4" x14ac:dyDescent="0.2">
      <c r="C1827" s="13"/>
      <c r="D1827" s="13"/>
    </row>
    <row r="1828" spans="3:4" x14ac:dyDescent="0.2">
      <c r="C1828" s="13"/>
      <c r="D1828" s="13"/>
    </row>
    <row r="1829" spans="3:4" x14ac:dyDescent="0.2">
      <c r="C1829" s="13"/>
      <c r="D1829" s="13"/>
    </row>
    <row r="1830" spans="3:4" x14ac:dyDescent="0.2">
      <c r="C1830" s="13"/>
      <c r="D1830" s="13"/>
    </row>
    <row r="1831" spans="3:4" x14ac:dyDescent="0.2">
      <c r="C1831" s="13"/>
      <c r="D1831" s="13"/>
    </row>
    <row r="1832" spans="3:4" x14ac:dyDescent="0.2">
      <c r="C1832" s="13"/>
      <c r="D1832" s="13"/>
    </row>
    <row r="1833" spans="3:4" x14ac:dyDescent="0.2">
      <c r="C1833" s="13"/>
      <c r="D1833" s="13"/>
    </row>
    <row r="1834" spans="3:4" x14ac:dyDescent="0.2">
      <c r="C1834" s="13"/>
      <c r="D1834" s="13"/>
    </row>
    <row r="1835" spans="3:4" x14ac:dyDescent="0.2">
      <c r="C1835" s="13"/>
      <c r="D1835" s="13"/>
    </row>
    <row r="1836" spans="3:4" x14ac:dyDescent="0.2">
      <c r="C1836" s="13"/>
      <c r="D1836" s="13"/>
    </row>
    <row r="1837" spans="3:4" x14ac:dyDescent="0.2">
      <c r="C1837" s="13"/>
      <c r="D1837" s="13"/>
    </row>
    <row r="1838" spans="3:4" x14ac:dyDescent="0.2">
      <c r="C1838" s="13"/>
      <c r="D1838" s="13"/>
    </row>
    <row r="1839" spans="3:4" x14ac:dyDescent="0.2">
      <c r="C1839" s="13"/>
      <c r="D1839" s="13"/>
    </row>
    <row r="1840" spans="3:4" x14ac:dyDescent="0.2">
      <c r="C1840" s="13"/>
      <c r="D1840" s="13"/>
    </row>
    <row r="1841" spans="3:4" x14ac:dyDescent="0.2">
      <c r="C1841" s="13"/>
      <c r="D1841" s="13"/>
    </row>
    <row r="1842" spans="3:4" x14ac:dyDescent="0.2">
      <c r="C1842" s="13"/>
      <c r="D1842" s="13"/>
    </row>
    <row r="1843" spans="3:4" x14ac:dyDescent="0.2">
      <c r="C1843" s="13"/>
      <c r="D1843" s="13"/>
    </row>
    <row r="1844" spans="3:4" x14ac:dyDescent="0.2">
      <c r="C1844" s="13"/>
      <c r="D1844" s="13"/>
    </row>
    <row r="1845" spans="3:4" x14ac:dyDescent="0.2">
      <c r="C1845" s="13"/>
      <c r="D1845" s="13"/>
    </row>
    <row r="1846" spans="3:4" x14ac:dyDescent="0.2">
      <c r="C1846" s="13"/>
      <c r="D1846" s="13"/>
    </row>
    <row r="1847" spans="3:4" x14ac:dyDescent="0.2">
      <c r="C1847" s="13"/>
      <c r="D1847" s="13"/>
    </row>
    <row r="1848" spans="3:4" x14ac:dyDescent="0.2">
      <c r="C1848" s="13"/>
      <c r="D1848" s="13"/>
    </row>
    <row r="1849" spans="3:4" x14ac:dyDescent="0.2">
      <c r="C1849" s="13"/>
      <c r="D1849" s="13"/>
    </row>
    <row r="1850" spans="3:4" x14ac:dyDescent="0.2">
      <c r="C1850" s="13"/>
      <c r="D1850" s="13"/>
    </row>
    <row r="1851" spans="3:4" x14ac:dyDescent="0.2">
      <c r="C1851" s="13"/>
      <c r="D1851" s="13"/>
    </row>
    <row r="1852" spans="3:4" x14ac:dyDescent="0.2">
      <c r="C1852" s="13"/>
      <c r="D1852" s="13"/>
    </row>
    <row r="1853" spans="3:4" x14ac:dyDescent="0.2">
      <c r="C1853" s="13"/>
      <c r="D1853" s="13"/>
    </row>
    <row r="1854" spans="3:4" x14ac:dyDescent="0.2">
      <c r="C1854" s="13"/>
      <c r="D1854" s="13"/>
    </row>
    <row r="1855" spans="3:4" x14ac:dyDescent="0.2">
      <c r="C1855" s="13"/>
      <c r="D1855" s="13"/>
    </row>
    <row r="1856" spans="3:4" x14ac:dyDescent="0.2">
      <c r="C1856" s="13"/>
      <c r="D1856" s="13"/>
    </row>
    <row r="1857" spans="3:4" x14ac:dyDescent="0.2">
      <c r="C1857" s="13"/>
      <c r="D1857" s="13"/>
    </row>
    <row r="1858" spans="3:4" x14ac:dyDescent="0.2">
      <c r="C1858" s="13"/>
      <c r="D1858" s="13"/>
    </row>
    <row r="1859" spans="3:4" x14ac:dyDescent="0.2">
      <c r="C1859" s="13"/>
      <c r="D1859" s="13"/>
    </row>
    <row r="1860" spans="3:4" x14ac:dyDescent="0.2">
      <c r="C1860" s="13"/>
      <c r="D1860" s="13"/>
    </row>
    <row r="1861" spans="3:4" x14ac:dyDescent="0.2">
      <c r="C1861" s="13"/>
      <c r="D1861" s="13"/>
    </row>
    <row r="1862" spans="3:4" x14ac:dyDescent="0.2">
      <c r="C1862" s="13"/>
      <c r="D1862" s="13"/>
    </row>
    <row r="1863" spans="3:4" x14ac:dyDescent="0.2">
      <c r="C1863" s="13"/>
      <c r="D1863" s="13"/>
    </row>
    <row r="1864" spans="3:4" x14ac:dyDescent="0.2">
      <c r="C1864" s="13"/>
      <c r="D1864" s="13"/>
    </row>
    <row r="1865" spans="3:4" x14ac:dyDescent="0.2">
      <c r="C1865" s="13"/>
      <c r="D1865" s="13"/>
    </row>
    <row r="1866" spans="3:4" x14ac:dyDescent="0.2">
      <c r="C1866" s="13"/>
      <c r="D1866" s="13"/>
    </row>
    <row r="1867" spans="3:4" x14ac:dyDescent="0.2">
      <c r="C1867" s="13"/>
      <c r="D1867" s="13"/>
    </row>
    <row r="1868" spans="3:4" x14ac:dyDescent="0.2">
      <c r="C1868" s="13"/>
      <c r="D1868" s="13"/>
    </row>
    <row r="1869" spans="3:4" x14ac:dyDescent="0.2">
      <c r="C1869" s="13"/>
      <c r="D1869" s="13"/>
    </row>
    <row r="1870" spans="3:4" x14ac:dyDescent="0.2">
      <c r="C1870" s="13"/>
      <c r="D1870" s="13"/>
    </row>
    <row r="1871" spans="3:4" x14ac:dyDescent="0.2">
      <c r="C1871" s="13"/>
      <c r="D1871" s="13"/>
    </row>
    <row r="1872" spans="3:4" x14ac:dyDescent="0.2">
      <c r="C1872" s="13"/>
      <c r="D1872" s="13"/>
    </row>
    <row r="1873" spans="3:4" x14ac:dyDescent="0.2">
      <c r="C1873" s="13"/>
      <c r="D1873" s="13"/>
    </row>
    <row r="1874" spans="3:4" x14ac:dyDescent="0.2">
      <c r="C1874" s="13"/>
      <c r="D1874" s="13"/>
    </row>
    <row r="1875" spans="3:4" x14ac:dyDescent="0.2">
      <c r="C1875" s="13"/>
      <c r="D1875" s="13"/>
    </row>
    <row r="1876" spans="3:4" x14ac:dyDescent="0.2">
      <c r="C1876" s="13"/>
      <c r="D1876" s="13"/>
    </row>
    <row r="1877" spans="3:4" x14ac:dyDescent="0.2">
      <c r="C1877" s="13"/>
      <c r="D1877" s="13"/>
    </row>
    <row r="1878" spans="3:4" x14ac:dyDescent="0.2">
      <c r="C1878" s="13"/>
      <c r="D1878" s="13"/>
    </row>
    <row r="1879" spans="3:4" x14ac:dyDescent="0.2">
      <c r="C1879" s="13"/>
      <c r="D1879" s="13"/>
    </row>
    <row r="1880" spans="3:4" x14ac:dyDescent="0.2">
      <c r="C1880" s="13"/>
      <c r="D1880" s="13"/>
    </row>
    <row r="1881" spans="3:4" x14ac:dyDescent="0.2">
      <c r="C1881" s="13"/>
      <c r="D1881" s="13"/>
    </row>
    <row r="1882" spans="3:4" x14ac:dyDescent="0.2">
      <c r="C1882" s="13"/>
      <c r="D1882" s="13"/>
    </row>
    <row r="1883" spans="3:4" x14ac:dyDescent="0.2">
      <c r="C1883" s="13"/>
      <c r="D1883" s="13"/>
    </row>
    <row r="1884" spans="3:4" x14ac:dyDescent="0.2">
      <c r="C1884" s="13"/>
      <c r="D1884" s="13"/>
    </row>
    <row r="1885" spans="3:4" x14ac:dyDescent="0.2">
      <c r="C1885" s="13"/>
      <c r="D1885" s="13"/>
    </row>
    <row r="1886" spans="3:4" x14ac:dyDescent="0.2">
      <c r="C1886" s="13"/>
      <c r="D1886" s="13"/>
    </row>
    <row r="1887" spans="3:4" x14ac:dyDescent="0.2">
      <c r="C1887" s="13"/>
      <c r="D1887" s="13"/>
    </row>
    <row r="1888" spans="3:4" x14ac:dyDescent="0.2">
      <c r="C1888" s="13"/>
      <c r="D1888" s="13"/>
    </row>
    <row r="1889" spans="3:4" x14ac:dyDescent="0.2">
      <c r="C1889" s="13"/>
      <c r="D1889" s="13"/>
    </row>
    <row r="1890" spans="3:4" x14ac:dyDescent="0.2">
      <c r="C1890" s="13"/>
      <c r="D1890" s="13"/>
    </row>
    <row r="1891" spans="3:4" x14ac:dyDescent="0.2">
      <c r="C1891" s="13"/>
      <c r="D1891" s="13"/>
    </row>
    <row r="1892" spans="3:4" x14ac:dyDescent="0.2">
      <c r="C1892" s="13"/>
      <c r="D1892" s="13"/>
    </row>
    <row r="1893" spans="3:4" x14ac:dyDescent="0.2">
      <c r="C1893" s="13"/>
      <c r="D1893" s="13"/>
    </row>
    <row r="1894" spans="3:4" x14ac:dyDescent="0.2">
      <c r="C1894" s="13"/>
      <c r="D1894" s="13"/>
    </row>
    <row r="1895" spans="3:4" x14ac:dyDescent="0.2">
      <c r="C1895" s="13"/>
      <c r="D1895" s="13"/>
    </row>
    <row r="1896" spans="3:4" x14ac:dyDescent="0.2">
      <c r="C1896" s="13"/>
      <c r="D1896" s="13"/>
    </row>
    <row r="1897" spans="3:4" x14ac:dyDescent="0.2">
      <c r="C1897" s="13"/>
      <c r="D1897" s="13"/>
    </row>
    <row r="1898" spans="3:4" x14ac:dyDescent="0.2">
      <c r="C1898" s="13"/>
      <c r="D1898" s="13"/>
    </row>
    <row r="1899" spans="3:4" x14ac:dyDescent="0.2">
      <c r="C1899" s="13"/>
      <c r="D1899" s="13"/>
    </row>
    <row r="1900" spans="3:4" x14ac:dyDescent="0.2">
      <c r="C1900" s="13"/>
      <c r="D1900" s="13"/>
    </row>
    <row r="1901" spans="3:4" x14ac:dyDescent="0.2">
      <c r="C1901" s="13"/>
      <c r="D1901" s="13"/>
    </row>
    <row r="1902" spans="3:4" x14ac:dyDescent="0.2">
      <c r="C1902" s="13"/>
      <c r="D1902" s="13"/>
    </row>
    <row r="1903" spans="3:4" x14ac:dyDescent="0.2">
      <c r="C1903" s="13"/>
      <c r="D1903" s="13"/>
    </row>
    <row r="1904" spans="3:4" x14ac:dyDescent="0.2">
      <c r="C1904" s="13"/>
      <c r="D1904" s="13"/>
    </row>
    <row r="1905" spans="3:4" x14ac:dyDescent="0.2">
      <c r="C1905" s="13"/>
      <c r="D1905" s="13"/>
    </row>
    <row r="1906" spans="3:4" x14ac:dyDescent="0.2">
      <c r="C1906" s="13"/>
      <c r="D1906" s="13"/>
    </row>
    <row r="1907" spans="3:4" x14ac:dyDescent="0.2">
      <c r="C1907" s="13"/>
      <c r="D1907" s="13"/>
    </row>
    <row r="1908" spans="3:4" x14ac:dyDescent="0.2">
      <c r="C1908" s="13"/>
      <c r="D1908" s="13"/>
    </row>
    <row r="1909" spans="3:4" x14ac:dyDescent="0.2">
      <c r="C1909" s="13"/>
      <c r="D1909" s="13"/>
    </row>
    <row r="1910" spans="3:4" x14ac:dyDescent="0.2">
      <c r="C1910" s="13"/>
      <c r="D1910" s="13"/>
    </row>
    <row r="1911" spans="3:4" x14ac:dyDescent="0.2">
      <c r="C1911" s="13"/>
      <c r="D1911" s="13"/>
    </row>
    <row r="1912" spans="3:4" x14ac:dyDescent="0.2">
      <c r="C1912" s="13"/>
      <c r="D1912" s="13"/>
    </row>
    <row r="1913" spans="3:4" x14ac:dyDescent="0.2">
      <c r="C1913" s="13"/>
      <c r="D1913" s="13"/>
    </row>
    <row r="1914" spans="3:4" x14ac:dyDescent="0.2">
      <c r="C1914" s="13"/>
      <c r="D1914" s="13"/>
    </row>
    <row r="1915" spans="3:4" x14ac:dyDescent="0.2">
      <c r="C1915" s="13"/>
      <c r="D1915" s="13"/>
    </row>
    <row r="1916" spans="3:4" x14ac:dyDescent="0.2">
      <c r="C1916" s="13"/>
      <c r="D1916" s="13"/>
    </row>
    <row r="1917" spans="3:4" x14ac:dyDescent="0.2">
      <c r="C1917" s="13"/>
      <c r="D1917" s="13"/>
    </row>
    <row r="1918" spans="3:4" x14ac:dyDescent="0.2">
      <c r="C1918" s="13"/>
      <c r="D1918" s="13"/>
    </row>
    <row r="1919" spans="3:4" x14ac:dyDescent="0.2">
      <c r="C1919" s="13"/>
      <c r="D1919" s="13"/>
    </row>
    <row r="1920" spans="3:4" x14ac:dyDescent="0.2">
      <c r="C1920" s="13"/>
      <c r="D1920" s="13"/>
    </row>
    <row r="1921" spans="3:4" x14ac:dyDescent="0.2">
      <c r="C1921" s="13"/>
      <c r="D1921" s="13"/>
    </row>
    <row r="1922" spans="3:4" x14ac:dyDescent="0.2">
      <c r="C1922" s="13"/>
      <c r="D1922" s="13"/>
    </row>
    <row r="1923" spans="3:4" x14ac:dyDescent="0.2">
      <c r="C1923" s="13"/>
      <c r="D1923" s="13"/>
    </row>
    <row r="1924" spans="3:4" x14ac:dyDescent="0.2">
      <c r="C1924" s="13"/>
      <c r="D1924" s="13"/>
    </row>
    <row r="1925" spans="3:4" x14ac:dyDescent="0.2">
      <c r="C1925" s="13"/>
      <c r="D1925" s="13"/>
    </row>
    <row r="1926" spans="3:4" x14ac:dyDescent="0.2">
      <c r="C1926" s="13"/>
      <c r="D1926" s="13"/>
    </row>
    <row r="1927" spans="3:4" x14ac:dyDescent="0.2">
      <c r="C1927" s="13"/>
      <c r="D1927" s="13"/>
    </row>
    <row r="1928" spans="3:4" x14ac:dyDescent="0.2">
      <c r="C1928" s="13"/>
      <c r="D1928" s="13"/>
    </row>
    <row r="1929" spans="3:4" x14ac:dyDescent="0.2">
      <c r="C1929" s="13"/>
      <c r="D1929" s="13"/>
    </row>
    <row r="1930" spans="3:4" x14ac:dyDescent="0.2">
      <c r="C1930" s="13"/>
      <c r="D1930" s="13"/>
    </row>
    <row r="1931" spans="3:4" x14ac:dyDescent="0.2">
      <c r="C1931" s="13"/>
      <c r="D1931" s="13"/>
    </row>
    <row r="1932" spans="3:4" x14ac:dyDescent="0.2">
      <c r="C1932" s="13"/>
      <c r="D1932" s="13"/>
    </row>
    <row r="1933" spans="3:4" x14ac:dyDescent="0.2">
      <c r="C1933" s="13"/>
      <c r="D1933" s="13"/>
    </row>
    <row r="1934" spans="3:4" x14ac:dyDescent="0.2">
      <c r="C1934" s="13"/>
      <c r="D1934" s="13"/>
    </row>
    <row r="1935" spans="3:4" x14ac:dyDescent="0.2">
      <c r="C1935" s="13"/>
      <c r="D1935" s="13"/>
    </row>
    <row r="1936" spans="3:4" x14ac:dyDescent="0.2">
      <c r="C1936" s="13"/>
      <c r="D1936" s="13"/>
    </row>
    <row r="1937" spans="3:4" x14ac:dyDescent="0.2">
      <c r="C1937" s="13"/>
      <c r="D1937" s="13"/>
    </row>
    <row r="1938" spans="3:4" x14ac:dyDescent="0.2">
      <c r="C1938" s="13"/>
      <c r="D1938" s="13"/>
    </row>
    <row r="1939" spans="3:4" x14ac:dyDescent="0.2">
      <c r="C1939" s="13"/>
      <c r="D1939" s="13"/>
    </row>
    <row r="1940" spans="3:4" x14ac:dyDescent="0.2">
      <c r="C1940" s="13"/>
      <c r="D1940" s="13"/>
    </row>
    <row r="1941" spans="3:4" x14ac:dyDescent="0.2">
      <c r="C1941" s="13"/>
      <c r="D1941" s="13"/>
    </row>
    <row r="1942" spans="3:4" x14ac:dyDescent="0.2">
      <c r="C1942" s="13"/>
      <c r="D1942" s="13"/>
    </row>
    <row r="1943" spans="3:4" x14ac:dyDescent="0.2">
      <c r="C1943" s="13"/>
      <c r="D1943" s="13"/>
    </row>
    <row r="1944" spans="3:4" x14ac:dyDescent="0.2">
      <c r="C1944" s="13"/>
      <c r="D1944" s="13"/>
    </row>
    <row r="1945" spans="3:4" x14ac:dyDescent="0.2">
      <c r="C1945" s="13"/>
      <c r="D1945" s="13"/>
    </row>
    <row r="1946" spans="3:4" x14ac:dyDescent="0.2">
      <c r="C1946" s="13"/>
      <c r="D1946" s="13"/>
    </row>
    <row r="1947" spans="3:4" x14ac:dyDescent="0.2">
      <c r="C1947" s="13"/>
      <c r="D1947" s="13"/>
    </row>
    <row r="1948" spans="3:4" x14ac:dyDescent="0.2">
      <c r="C1948" s="13"/>
      <c r="D1948" s="13"/>
    </row>
    <row r="1949" spans="3:4" x14ac:dyDescent="0.2">
      <c r="C1949" s="13"/>
      <c r="D1949" s="13"/>
    </row>
    <row r="1950" spans="3:4" x14ac:dyDescent="0.2">
      <c r="C1950" s="13"/>
      <c r="D1950" s="13"/>
    </row>
    <row r="1951" spans="3:4" x14ac:dyDescent="0.2">
      <c r="C1951" s="13"/>
      <c r="D1951" s="13"/>
    </row>
    <row r="1952" spans="3:4" x14ac:dyDescent="0.2">
      <c r="C1952" s="13"/>
      <c r="D1952" s="13"/>
    </row>
    <row r="1953" spans="3:4" x14ac:dyDescent="0.2">
      <c r="C1953" s="13"/>
      <c r="D1953" s="13"/>
    </row>
    <row r="1954" spans="3:4" x14ac:dyDescent="0.2">
      <c r="C1954" s="13"/>
      <c r="D1954" s="13"/>
    </row>
    <row r="1955" spans="3:4" x14ac:dyDescent="0.2">
      <c r="C1955" s="13"/>
      <c r="D1955" s="13"/>
    </row>
    <row r="1956" spans="3:4" x14ac:dyDescent="0.2">
      <c r="C1956" s="13"/>
      <c r="D1956" s="13"/>
    </row>
    <row r="1957" spans="3:4" x14ac:dyDescent="0.2">
      <c r="C1957" s="13"/>
      <c r="D1957" s="13"/>
    </row>
    <row r="1958" spans="3:4" x14ac:dyDescent="0.2">
      <c r="C1958" s="13"/>
      <c r="D1958" s="13"/>
    </row>
    <row r="1959" spans="3:4" x14ac:dyDescent="0.2">
      <c r="C1959" s="13"/>
      <c r="D1959" s="13"/>
    </row>
    <row r="1960" spans="3:4" x14ac:dyDescent="0.2">
      <c r="C1960" s="13"/>
      <c r="D1960" s="13"/>
    </row>
    <row r="1961" spans="3:4" x14ac:dyDescent="0.2">
      <c r="C1961" s="13"/>
      <c r="D1961" s="13"/>
    </row>
    <row r="1962" spans="3:4" x14ac:dyDescent="0.2">
      <c r="C1962" s="13"/>
      <c r="D1962" s="13"/>
    </row>
    <row r="1963" spans="3:4" x14ac:dyDescent="0.2">
      <c r="C1963" s="13"/>
      <c r="D1963" s="13"/>
    </row>
    <row r="1964" spans="3:4" x14ac:dyDescent="0.2">
      <c r="C1964" s="13"/>
      <c r="D1964" s="13"/>
    </row>
    <row r="1965" spans="3:4" x14ac:dyDescent="0.2">
      <c r="C1965" s="13"/>
      <c r="D1965" s="13"/>
    </row>
    <row r="1966" spans="3:4" x14ac:dyDescent="0.2">
      <c r="C1966" s="13"/>
      <c r="D1966" s="13"/>
    </row>
    <row r="1967" spans="3:4" x14ac:dyDescent="0.2">
      <c r="C1967" s="13"/>
      <c r="D1967" s="13"/>
    </row>
    <row r="1968" spans="3:4" x14ac:dyDescent="0.2">
      <c r="C1968" s="13"/>
      <c r="D1968" s="13"/>
    </row>
    <row r="1969" spans="3:4" x14ac:dyDescent="0.2">
      <c r="C1969" s="13"/>
      <c r="D1969" s="13"/>
    </row>
    <row r="1970" spans="3:4" x14ac:dyDescent="0.2">
      <c r="C1970" s="13"/>
      <c r="D1970" s="13"/>
    </row>
    <row r="1971" spans="3:4" x14ac:dyDescent="0.2">
      <c r="C1971" s="13"/>
      <c r="D1971" s="13"/>
    </row>
    <row r="1972" spans="3:4" x14ac:dyDescent="0.2">
      <c r="C1972" s="13"/>
      <c r="D1972" s="13"/>
    </row>
    <row r="1973" spans="3:4" x14ac:dyDescent="0.2">
      <c r="C1973" s="13"/>
      <c r="D1973" s="13"/>
    </row>
    <row r="1974" spans="3:4" x14ac:dyDescent="0.2">
      <c r="C1974" s="13"/>
      <c r="D1974" s="13"/>
    </row>
    <row r="1975" spans="3:4" x14ac:dyDescent="0.2">
      <c r="C1975" s="13"/>
      <c r="D1975" s="13"/>
    </row>
    <row r="1976" spans="3:4" x14ac:dyDescent="0.2">
      <c r="C1976" s="13"/>
      <c r="D1976" s="13"/>
    </row>
    <row r="1977" spans="3:4" x14ac:dyDescent="0.2">
      <c r="C1977" s="13"/>
      <c r="D1977" s="13"/>
    </row>
    <row r="1978" spans="3:4" x14ac:dyDescent="0.2">
      <c r="C1978" s="13"/>
      <c r="D1978" s="13"/>
    </row>
    <row r="1979" spans="3:4" x14ac:dyDescent="0.2">
      <c r="C1979" s="13"/>
      <c r="D1979" s="13"/>
    </row>
    <row r="1980" spans="3:4" x14ac:dyDescent="0.2">
      <c r="C1980" s="13"/>
      <c r="D1980" s="13"/>
    </row>
    <row r="1981" spans="3:4" x14ac:dyDescent="0.2">
      <c r="C1981" s="13"/>
      <c r="D1981" s="13"/>
    </row>
    <row r="1982" spans="3:4" x14ac:dyDescent="0.2">
      <c r="C1982" s="13"/>
      <c r="D1982" s="13"/>
    </row>
    <row r="1983" spans="3:4" x14ac:dyDescent="0.2">
      <c r="C1983" s="13"/>
      <c r="D1983" s="13"/>
    </row>
    <row r="1984" spans="3:4" x14ac:dyDescent="0.2">
      <c r="C1984" s="13"/>
      <c r="D1984" s="13"/>
    </row>
    <row r="1985" spans="3:4" x14ac:dyDescent="0.2">
      <c r="C1985" s="13"/>
      <c r="D1985" s="13"/>
    </row>
    <row r="1986" spans="3:4" x14ac:dyDescent="0.2">
      <c r="C1986" s="13"/>
      <c r="D1986" s="13"/>
    </row>
    <row r="1987" spans="3:4" x14ac:dyDescent="0.2">
      <c r="C1987" s="13"/>
      <c r="D1987" s="13"/>
    </row>
    <row r="1988" spans="3:4" x14ac:dyDescent="0.2">
      <c r="C1988" s="13"/>
      <c r="D1988" s="13"/>
    </row>
    <row r="1989" spans="3:4" x14ac:dyDescent="0.2">
      <c r="C1989" s="13"/>
      <c r="D1989" s="13"/>
    </row>
    <row r="1990" spans="3:4" x14ac:dyDescent="0.2">
      <c r="C1990" s="13"/>
      <c r="D1990" s="13"/>
    </row>
    <row r="1991" spans="3:4" x14ac:dyDescent="0.2">
      <c r="C1991" s="13"/>
      <c r="D1991" s="13"/>
    </row>
    <row r="1992" spans="3:4" x14ac:dyDescent="0.2">
      <c r="C1992" s="13"/>
      <c r="D1992" s="13"/>
    </row>
    <row r="1993" spans="3:4" x14ac:dyDescent="0.2">
      <c r="C1993" s="13"/>
      <c r="D1993" s="13"/>
    </row>
    <row r="1994" spans="3:4" x14ac:dyDescent="0.2">
      <c r="C1994" s="13"/>
      <c r="D1994" s="13"/>
    </row>
    <row r="1995" spans="3:4" x14ac:dyDescent="0.2">
      <c r="C1995" s="13"/>
      <c r="D1995" s="13"/>
    </row>
    <row r="1996" spans="3:4" x14ac:dyDescent="0.2">
      <c r="C1996" s="13"/>
      <c r="D1996" s="13"/>
    </row>
    <row r="1997" spans="3:4" x14ac:dyDescent="0.2">
      <c r="C1997" s="13"/>
      <c r="D1997" s="13"/>
    </row>
    <row r="1998" spans="3:4" x14ac:dyDescent="0.2">
      <c r="C1998" s="13"/>
      <c r="D1998" s="13"/>
    </row>
    <row r="1999" spans="3:4" x14ac:dyDescent="0.2">
      <c r="C1999" s="13"/>
      <c r="D1999" s="13"/>
    </row>
    <row r="2000" spans="3:4" x14ac:dyDescent="0.2">
      <c r="C2000" s="13"/>
      <c r="D2000" s="13"/>
    </row>
    <row r="2001" spans="3:4" x14ac:dyDescent="0.2">
      <c r="C2001" s="13"/>
      <c r="D2001" s="13"/>
    </row>
    <row r="2002" spans="3:4" x14ac:dyDescent="0.2">
      <c r="C2002" s="13"/>
      <c r="D2002" s="13"/>
    </row>
    <row r="2003" spans="3:4" x14ac:dyDescent="0.2">
      <c r="C2003" s="13"/>
      <c r="D2003" s="13"/>
    </row>
    <row r="2004" spans="3:4" x14ac:dyDescent="0.2">
      <c r="C2004" s="13"/>
      <c r="D2004" s="13"/>
    </row>
    <row r="2005" spans="3:4" x14ac:dyDescent="0.2">
      <c r="C2005" s="13"/>
      <c r="D2005" s="13"/>
    </row>
    <row r="2006" spans="3:4" x14ac:dyDescent="0.2">
      <c r="C2006" s="13"/>
      <c r="D2006" s="13"/>
    </row>
    <row r="2007" spans="3:4" x14ac:dyDescent="0.2">
      <c r="C2007" s="13"/>
      <c r="D2007" s="13"/>
    </row>
    <row r="2008" spans="3:4" x14ac:dyDescent="0.2">
      <c r="C2008" s="13"/>
      <c r="D2008" s="13"/>
    </row>
    <row r="2009" spans="3:4" x14ac:dyDescent="0.2">
      <c r="C2009" s="13"/>
      <c r="D2009" s="13"/>
    </row>
    <row r="2010" spans="3:4" x14ac:dyDescent="0.2">
      <c r="C2010" s="13"/>
      <c r="D2010" s="13"/>
    </row>
    <row r="2011" spans="3:4" x14ac:dyDescent="0.2">
      <c r="C2011" s="13"/>
      <c r="D2011" s="13"/>
    </row>
    <row r="2012" spans="3:4" x14ac:dyDescent="0.2">
      <c r="C2012" s="13"/>
      <c r="D2012" s="13"/>
    </row>
    <row r="2013" spans="3:4" x14ac:dyDescent="0.2">
      <c r="C2013" s="13"/>
      <c r="D2013" s="13"/>
    </row>
    <row r="2014" spans="3:4" x14ac:dyDescent="0.2">
      <c r="C2014" s="13"/>
      <c r="D2014" s="13"/>
    </row>
    <row r="2015" spans="3:4" x14ac:dyDescent="0.2">
      <c r="C2015" s="13"/>
      <c r="D2015" s="13"/>
    </row>
    <row r="2016" spans="3:4" x14ac:dyDescent="0.2">
      <c r="C2016" s="13"/>
      <c r="D2016" s="13"/>
    </row>
    <row r="2017" spans="3:4" x14ac:dyDescent="0.2">
      <c r="C2017" s="13"/>
      <c r="D2017" s="13"/>
    </row>
    <row r="2018" spans="3:4" x14ac:dyDescent="0.2">
      <c r="C2018" s="13"/>
      <c r="D2018" s="13"/>
    </row>
    <row r="2019" spans="3:4" x14ac:dyDescent="0.2">
      <c r="C2019" s="13"/>
      <c r="D2019" s="13"/>
    </row>
    <row r="2020" spans="3:4" x14ac:dyDescent="0.2">
      <c r="C2020" s="13"/>
      <c r="D2020" s="13"/>
    </row>
    <row r="2021" spans="3:4" x14ac:dyDescent="0.2">
      <c r="C2021" s="13"/>
      <c r="D2021" s="13"/>
    </row>
    <row r="2022" spans="3:4" x14ac:dyDescent="0.2">
      <c r="C2022" s="13"/>
      <c r="D2022" s="13"/>
    </row>
    <row r="2023" spans="3:4" x14ac:dyDescent="0.2">
      <c r="C2023" s="13"/>
      <c r="D2023" s="13"/>
    </row>
    <row r="2024" spans="3:4" x14ac:dyDescent="0.2">
      <c r="C2024" s="13"/>
      <c r="D2024" s="13"/>
    </row>
    <row r="2025" spans="3:4" x14ac:dyDescent="0.2">
      <c r="C2025" s="13"/>
      <c r="D2025" s="13"/>
    </row>
    <row r="2026" spans="3:4" x14ac:dyDescent="0.2">
      <c r="C2026" s="13"/>
      <c r="D2026" s="13"/>
    </row>
    <row r="2027" spans="3:4" x14ac:dyDescent="0.2">
      <c r="C2027" s="13"/>
      <c r="D2027" s="13"/>
    </row>
    <row r="2028" spans="3:4" x14ac:dyDescent="0.2">
      <c r="C2028" s="13"/>
      <c r="D2028" s="13"/>
    </row>
    <row r="2029" spans="3:4" x14ac:dyDescent="0.2">
      <c r="C2029" s="13"/>
      <c r="D2029" s="13"/>
    </row>
    <row r="2030" spans="3:4" x14ac:dyDescent="0.2">
      <c r="C2030" s="13"/>
      <c r="D2030" s="13"/>
    </row>
    <row r="2031" spans="3:4" x14ac:dyDescent="0.2">
      <c r="C2031" s="13"/>
      <c r="D2031" s="13"/>
    </row>
    <row r="2032" spans="3:4" x14ac:dyDescent="0.2">
      <c r="C2032" s="13"/>
      <c r="D2032" s="13"/>
    </row>
    <row r="2033" spans="3:4" x14ac:dyDescent="0.2">
      <c r="C2033" s="13"/>
      <c r="D2033" s="13"/>
    </row>
    <row r="2034" spans="3:4" x14ac:dyDescent="0.2">
      <c r="C2034" s="13"/>
      <c r="D2034" s="13"/>
    </row>
    <row r="2035" spans="3:4" x14ac:dyDescent="0.2">
      <c r="C2035" s="13"/>
      <c r="D2035" s="13"/>
    </row>
    <row r="2036" spans="3:4" x14ac:dyDescent="0.2">
      <c r="C2036" s="13"/>
      <c r="D2036" s="13"/>
    </row>
    <row r="2037" spans="3:4" x14ac:dyDescent="0.2">
      <c r="C2037" s="13"/>
      <c r="D2037" s="13"/>
    </row>
    <row r="2038" spans="3:4" x14ac:dyDescent="0.2">
      <c r="C2038" s="13"/>
      <c r="D2038" s="13"/>
    </row>
    <row r="2039" spans="3:4" x14ac:dyDescent="0.2">
      <c r="C2039" s="13"/>
      <c r="D2039" s="13"/>
    </row>
    <row r="2040" spans="3:4" x14ac:dyDescent="0.2">
      <c r="C2040" s="13"/>
      <c r="D2040" s="13"/>
    </row>
    <row r="2041" spans="3:4" x14ac:dyDescent="0.2">
      <c r="C2041" s="13"/>
      <c r="D2041" s="13"/>
    </row>
    <row r="2042" spans="3:4" x14ac:dyDescent="0.2">
      <c r="C2042" s="13"/>
      <c r="D2042" s="13"/>
    </row>
    <row r="2043" spans="3:4" x14ac:dyDescent="0.2">
      <c r="C2043" s="13"/>
      <c r="D2043" s="13"/>
    </row>
    <row r="2044" spans="3:4" x14ac:dyDescent="0.2">
      <c r="C2044" s="13"/>
      <c r="D2044" s="13"/>
    </row>
    <row r="2045" spans="3:4" x14ac:dyDescent="0.2">
      <c r="C2045" s="13"/>
      <c r="D2045" s="13"/>
    </row>
    <row r="2046" spans="3:4" x14ac:dyDescent="0.2">
      <c r="C2046" s="13"/>
      <c r="D2046" s="13"/>
    </row>
    <row r="2047" spans="3:4" x14ac:dyDescent="0.2">
      <c r="C2047" s="13"/>
      <c r="D2047" s="13"/>
    </row>
    <row r="2048" spans="3:4" x14ac:dyDescent="0.2">
      <c r="C2048" s="13"/>
      <c r="D2048" s="13"/>
    </row>
    <row r="2049" spans="3:4" x14ac:dyDescent="0.2">
      <c r="C2049" s="13"/>
      <c r="D2049" s="13"/>
    </row>
    <row r="2050" spans="3:4" x14ac:dyDescent="0.2">
      <c r="C2050" s="13"/>
      <c r="D2050" s="13"/>
    </row>
    <row r="2051" spans="3:4" x14ac:dyDescent="0.2">
      <c r="C2051" s="13"/>
      <c r="D2051" s="13"/>
    </row>
    <row r="2052" spans="3:4" x14ac:dyDescent="0.2">
      <c r="C2052" s="13"/>
      <c r="D2052" s="13"/>
    </row>
    <row r="2053" spans="3:4" x14ac:dyDescent="0.2">
      <c r="C2053" s="13"/>
      <c r="D2053" s="13"/>
    </row>
    <row r="2054" spans="3:4" x14ac:dyDescent="0.2">
      <c r="C2054" s="13"/>
      <c r="D2054" s="13"/>
    </row>
    <row r="2055" spans="3:4" x14ac:dyDescent="0.2">
      <c r="C2055" s="13"/>
      <c r="D2055" s="13"/>
    </row>
    <row r="2056" spans="3:4" x14ac:dyDescent="0.2">
      <c r="C2056" s="13"/>
      <c r="D2056" s="13"/>
    </row>
    <row r="2057" spans="3:4" x14ac:dyDescent="0.2">
      <c r="C2057" s="13"/>
      <c r="D2057" s="13"/>
    </row>
    <row r="2058" spans="3:4" x14ac:dyDescent="0.2">
      <c r="C2058" s="13"/>
      <c r="D2058" s="13"/>
    </row>
    <row r="2059" spans="3:4" x14ac:dyDescent="0.2">
      <c r="C2059" s="13"/>
      <c r="D2059" s="13"/>
    </row>
    <row r="2060" spans="3:4" x14ac:dyDescent="0.2">
      <c r="C2060" s="13"/>
      <c r="D2060" s="13"/>
    </row>
    <row r="2061" spans="3:4" x14ac:dyDescent="0.2">
      <c r="C2061" s="13"/>
      <c r="D2061" s="13"/>
    </row>
    <row r="2062" spans="3:4" x14ac:dyDescent="0.2">
      <c r="C2062" s="13"/>
      <c r="D2062" s="13"/>
    </row>
    <row r="2063" spans="3:4" x14ac:dyDescent="0.2">
      <c r="C2063" s="13"/>
      <c r="D2063" s="13"/>
    </row>
    <row r="2064" spans="3:4" x14ac:dyDescent="0.2">
      <c r="C2064" s="13"/>
      <c r="D2064" s="13"/>
    </row>
    <row r="2065" spans="3:4" x14ac:dyDescent="0.2">
      <c r="C2065" s="13"/>
      <c r="D2065" s="13"/>
    </row>
    <row r="2066" spans="3:4" x14ac:dyDescent="0.2">
      <c r="C2066" s="13"/>
      <c r="D2066" s="13"/>
    </row>
    <row r="2067" spans="3:4" x14ac:dyDescent="0.2">
      <c r="C2067" s="13"/>
      <c r="D2067" s="13"/>
    </row>
    <row r="2068" spans="3:4" x14ac:dyDescent="0.2">
      <c r="C2068" s="13"/>
      <c r="D2068" s="13"/>
    </row>
    <row r="2069" spans="3:4" x14ac:dyDescent="0.2">
      <c r="C2069" s="13"/>
      <c r="D2069" s="13"/>
    </row>
    <row r="2070" spans="3:4" x14ac:dyDescent="0.2">
      <c r="C2070" s="13"/>
      <c r="D2070" s="13"/>
    </row>
    <row r="2071" spans="3:4" x14ac:dyDescent="0.2">
      <c r="C2071" s="13"/>
      <c r="D2071" s="13"/>
    </row>
    <row r="2072" spans="3:4" x14ac:dyDescent="0.2">
      <c r="C2072" s="13"/>
      <c r="D2072" s="13"/>
    </row>
    <row r="2073" spans="3:4" x14ac:dyDescent="0.2">
      <c r="C2073" s="13"/>
      <c r="D2073" s="13"/>
    </row>
    <row r="2074" spans="3:4" x14ac:dyDescent="0.2">
      <c r="C2074" s="13"/>
      <c r="D2074" s="13"/>
    </row>
    <row r="2075" spans="3:4" x14ac:dyDescent="0.2">
      <c r="C2075" s="13"/>
      <c r="D2075" s="13"/>
    </row>
    <row r="2076" spans="3:4" x14ac:dyDescent="0.2">
      <c r="C2076" s="13"/>
      <c r="D2076" s="13"/>
    </row>
    <row r="2077" spans="3:4" x14ac:dyDescent="0.2">
      <c r="C2077" s="13"/>
      <c r="D2077" s="13"/>
    </row>
    <row r="2078" spans="3:4" x14ac:dyDescent="0.2">
      <c r="C2078" s="13"/>
      <c r="D2078" s="13"/>
    </row>
    <row r="2079" spans="3:4" x14ac:dyDescent="0.2">
      <c r="C2079" s="13"/>
      <c r="D2079" s="13"/>
    </row>
    <row r="2080" spans="3:4" x14ac:dyDescent="0.2">
      <c r="C2080" s="13"/>
      <c r="D2080" s="13"/>
    </row>
    <row r="2081" spans="3:4" x14ac:dyDescent="0.2">
      <c r="C2081" s="13"/>
      <c r="D2081" s="13"/>
    </row>
    <row r="2082" spans="3:4" x14ac:dyDescent="0.2">
      <c r="C2082" s="13"/>
      <c r="D2082" s="13"/>
    </row>
    <row r="2083" spans="3:4" x14ac:dyDescent="0.2">
      <c r="C2083" s="13"/>
      <c r="D2083" s="13"/>
    </row>
    <row r="2084" spans="3:4" x14ac:dyDescent="0.2">
      <c r="C2084" s="13"/>
      <c r="D2084" s="13"/>
    </row>
    <row r="2085" spans="3:4" x14ac:dyDescent="0.2">
      <c r="C2085" s="13"/>
      <c r="D2085" s="13"/>
    </row>
    <row r="2086" spans="3:4" x14ac:dyDescent="0.2">
      <c r="C2086" s="13"/>
      <c r="D2086" s="13"/>
    </row>
    <row r="2087" spans="3:4" x14ac:dyDescent="0.2">
      <c r="C2087" s="13"/>
      <c r="D2087" s="13"/>
    </row>
    <row r="2088" spans="3:4" x14ac:dyDescent="0.2">
      <c r="C2088" s="13"/>
      <c r="D2088" s="13"/>
    </row>
    <row r="2089" spans="3:4" x14ac:dyDescent="0.2">
      <c r="C2089" s="13"/>
      <c r="D2089" s="13"/>
    </row>
    <row r="2090" spans="3:4" x14ac:dyDescent="0.2">
      <c r="C2090" s="13"/>
      <c r="D2090" s="13"/>
    </row>
    <row r="2091" spans="3:4" x14ac:dyDescent="0.2">
      <c r="C2091" s="13"/>
      <c r="D2091" s="13"/>
    </row>
    <row r="2092" spans="3:4" x14ac:dyDescent="0.2">
      <c r="C2092" s="13"/>
      <c r="D2092" s="13"/>
    </row>
    <row r="2093" spans="3:4" x14ac:dyDescent="0.2">
      <c r="C2093" s="13"/>
      <c r="D2093" s="13"/>
    </row>
    <row r="2094" spans="3:4" x14ac:dyDescent="0.2">
      <c r="C2094" s="13"/>
      <c r="D2094" s="13"/>
    </row>
    <row r="2095" spans="3:4" x14ac:dyDescent="0.2">
      <c r="C2095" s="13"/>
      <c r="D2095" s="13"/>
    </row>
    <row r="2096" spans="3:4" x14ac:dyDescent="0.2">
      <c r="C2096" s="13"/>
      <c r="D2096" s="13"/>
    </row>
    <row r="2097" spans="3:4" x14ac:dyDescent="0.2">
      <c r="C2097" s="13"/>
      <c r="D2097" s="13"/>
    </row>
    <row r="2098" spans="3:4" x14ac:dyDescent="0.2">
      <c r="C2098" s="13"/>
      <c r="D2098" s="13"/>
    </row>
    <row r="2099" spans="3:4" x14ac:dyDescent="0.2">
      <c r="C2099" s="13"/>
      <c r="D2099" s="13"/>
    </row>
    <row r="2100" spans="3:4" x14ac:dyDescent="0.2">
      <c r="C2100" s="13"/>
      <c r="D2100" s="13"/>
    </row>
    <row r="2101" spans="3:4" x14ac:dyDescent="0.2">
      <c r="C2101" s="13"/>
      <c r="D2101" s="13"/>
    </row>
    <row r="2102" spans="3:4" x14ac:dyDescent="0.2">
      <c r="C2102" s="13"/>
      <c r="D2102" s="13"/>
    </row>
    <row r="2103" spans="3:4" x14ac:dyDescent="0.2">
      <c r="C2103" s="13"/>
      <c r="D2103" s="13"/>
    </row>
    <row r="2104" spans="3:4" x14ac:dyDescent="0.2">
      <c r="C2104" s="13"/>
      <c r="D2104" s="13"/>
    </row>
    <row r="2105" spans="3:4" x14ac:dyDescent="0.2">
      <c r="C2105" s="13"/>
      <c r="D2105" s="13"/>
    </row>
    <row r="2106" spans="3:4" x14ac:dyDescent="0.2">
      <c r="C2106" s="13"/>
      <c r="D2106" s="13"/>
    </row>
    <row r="2107" spans="3:4" x14ac:dyDescent="0.2">
      <c r="C2107" s="13"/>
      <c r="D2107" s="13"/>
    </row>
    <row r="2108" spans="3:4" x14ac:dyDescent="0.2">
      <c r="C2108" s="13"/>
      <c r="D2108" s="13"/>
    </row>
    <row r="2109" spans="3:4" x14ac:dyDescent="0.2">
      <c r="C2109" s="13"/>
      <c r="D2109" s="13"/>
    </row>
    <row r="2110" spans="3:4" x14ac:dyDescent="0.2">
      <c r="C2110" s="13"/>
      <c r="D2110" s="13"/>
    </row>
    <row r="2111" spans="3:4" x14ac:dyDescent="0.2">
      <c r="C2111" s="13"/>
      <c r="D2111" s="13"/>
    </row>
    <row r="2112" spans="3:4" x14ac:dyDescent="0.2">
      <c r="C2112" s="13"/>
      <c r="D2112" s="13"/>
    </row>
    <row r="2113" spans="3:4" x14ac:dyDescent="0.2">
      <c r="C2113" s="13"/>
      <c r="D2113" s="13"/>
    </row>
    <row r="2114" spans="3:4" x14ac:dyDescent="0.2">
      <c r="C2114" s="13"/>
      <c r="D2114" s="13"/>
    </row>
    <row r="2115" spans="3:4" x14ac:dyDescent="0.2">
      <c r="C2115" s="13"/>
      <c r="D2115" s="13"/>
    </row>
    <row r="2116" spans="3:4" x14ac:dyDescent="0.2">
      <c r="C2116" s="13"/>
      <c r="D2116" s="13"/>
    </row>
    <row r="2117" spans="3:4" x14ac:dyDescent="0.2">
      <c r="C2117" s="13"/>
      <c r="D2117" s="13"/>
    </row>
    <row r="2118" spans="3:4" x14ac:dyDescent="0.2">
      <c r="C2118" s="13"/>
      <c r="D2118" s="13"/>
    </row>
    <row r="2119" spans="3:4" x14ac:dyDescent="0.2">
      <c r="C2119" s="13"/>
      <c r="D2119" s="13"/>
    </row>
    <row r="2120" spans="3:4" x14ac:dyDescent="0.2">
      <c r="C2120" s="13"/>
      <c r="D2120" s="13"/>
    </row>
    <row r="2121" spans="3:4" x14ac:dyDescent="0.2">
      <c r="C2121" s="13"/>
      <c r="D2121" s="13"/>
    </row>
    <row r="2122" spans="3:4" x14ac:dyDescent="0.2">
      <c r="C2122" s="13"/>
      <c r="D2122" s="13"/>
    </row>
    <row r="2123" spans="3:4" x14ac:dyDescent="0.2">
      <c r="C2123" s="13"/>
      <c r="D2123" s="13"/>
    </row>
    <row r="2124" spans="3:4" x14ac:dyDescent="0.2">
      <c r="C2124" s="13"/>
      <c r="D2124" s="13"/>
    </row>
    <row r="2125" spans="3:4" x14ac:dyDescent="0.2">
      <c r="C2125" s="13"/>
      <c r="D2125" s="13"/>
    </row>
    <row r="2126" spans="3:4" x14ac:dyDescent="0.2">
      <c r="C2126" s="13"/>
      <c r="D2126" s="13"/>
    </row>
    <row r="2127" spans="3:4" x14ac:dyDescent="0.2">
      <c r="C2127" s="13"/>
      <c r="D2127" s="13"/>
    </row>
    <row r="2128" spans="3:4" x14ac:dyDescent="0.2">
      <c r="C2128" s="13"/>
      <c r="D2128" s="13"/>
    </row>
    <row r="2129" spans="3:4" x14ac:dyDescent="0.2">
      <c r="C2129" s="13"/>
      <c r="D2129" s="13"/>
    </row>
    <row r="2130" spans="3:4" x14ac:dyDescent="0.2">
      <c r="C2130" s="13"/>
      <c r="D2130" s="13"/>
    </row>
    <row r="2131" spans="3:4" x14ac:dyDescent="0.2">
      <c r="C2131" s="13"/>
      <c r="D2131" s="13"/>
    </row>
    <row r="2132" spans="3:4" x14ac:dyDescent="0.2">
      <c r="C2132" s="13"/>
      <c r="D2132" s="13"/>
    </row>
    <row r="2133" spans="3:4" x14ac:dyDescent="0.2">
      <c r="C2133" s="13"/>
      <c r="D2133" s="13"/>
    </row>
    <row r="2134" spans="3:4" x14ac:dyDescent="0.2">
      <c r="C2134" s="13"/>
      <c r="D2134" s="13"/>
    </row>
    <row r="2135" spans="3:4" x14ac:dyDescent="0.2">
      <c r="C2135" s="13"/>
      <c r="D2135" s="13"/>
    </row>
    <row r="2136" spans="3:4" x14ac:dyDescent="0.2">
      <c r="C2136" s="13"/>
      <c r="D2136" s="13"/>
    </row>
    <row r="2137" spans="3:4" x14ac:dyDescent="0.2">
      <c r="C2137" s="13"/>
      <c r="D2137" s="13"/>
    </row>
    <row r="2138" spans="3:4" x14ac:dyDescent="0.2">
      <c r="C2138" s="13"/>
      <c r="D2138" s="13"/>
    </row>
    <row r="2139" spans="3:4" x14ac:dyDescent="0.2">
      <c r="C2139" s="13"/>
      <c r="D2139" s="13"/>
    </row>
    <row r="2140" spans="3:4" x14ac:dyDescent="0.2">
      <c r="C2140" s="13"/>
      <c r="D2140" s="13"/>
    </row>
    <row r="2141" spans="3:4" x14ac:dyDescent="0.2">
      <c r="C2141" s="13"/>
      <c r="D2141" s="13"/>
    </row>
    <row r="2142" spans="3:4" x14ac:dyDescent="0.2">
      <c r="C2142" s="13"/>
      <c r="D2142" s="13"/>
    </row>
    <row r="2143" spans="3:4" x14ac:dyDescent="0.2">
      <c r="C2143" s="13"/>
      <c r="D2143" s="13"/>
    </row>
    <row r="2144" spans="3:4" x14ac:dyDescent="0.2">
      <c r="C2144" s="13"/>
      <c r="D2144" s="13"/>
    </row>
    <row r="2145" spans="3:4" x14ac:dyDescent="0.2">
      <c r="C2145" s="13"/>
      <c r="D2145" s="13"/>
    </row>
    <row r="2146" spans="3:4" x14ac:dyDescent="0.2">
      <c r="C2146" s="13"/>
      <c r="D2146" s="13"/>
    </row>
    <row r="2147" spans="3:4" x14ac:dyDescent="0.2">
      <c r="C2147" s="13"/>
      <c r="D2147" s="13"/>
    </row>
    <row r="2148" spans="3:4" x14ac:dyDescent="0.2">
      <c r="C2148" s="13"/>
      <c r="D2148" s="13"/>
    </row>
    <row r="2149" spans="3:4" x14ac:dyDescent="0.2">
      <c r="C2149" s="13"/>
      <c r="D2149" s="13"/>
    </row>
    <row r="2150" spans="3:4" x14ac:dyDescent="0.2">
      <c r="C2150" s="13"/>
      <c r="D2150" s="13"/>
    </row>
    <row r="2151" spans="3:4" x14ac:dyDescent="0.2">
      <c r="C2151" s="13"/>
      <c r="D2151" s="13"/>
    </row>
    <row r="2152" spans="3:4" x14ac:dyDescent="0.2">
      <c r="C2152" s="13"/>
      <c r="D2152" s="13"/>
    </row>
    <row r="2153" spans="3:4" x14ac:dyDescent="0.2">
      <c r="C2153" s="13"/>
      <c r="D2153" s="13"/>
    </row>
    <row r="2154" spans="3:4" x14ac:dyDescent="0.2">
      <c r="C2154" s="13"/>
      <c r="D2154" s="13"/>
    </row>
    <row r="2155" spans="3:4" x14ac:dyDescent="0.2">
      <c r="C2155" s="13"/>
      <c r="D2155" s="13"/>
    </row>
    <row r="2156" spans="3:4" x14ac:dyDescent="0.2">
      <c r="C2156" s="13"/>
      <c r="D2156" s="13"/>
    </row>
    <row r="2157" spans="3:4" x14ac:dyDescent="0.2">
      <c r="C2157" s="13"/>
      <c r="D2157" s="13"/>
    </row>
    <row r="2158" spans="3:4" x14ac:dyDescent="0.2">
      <c r="C2158" s="13"/>
      <c r="D2158" s="13"/>
    </row>
    <row r="2159" spans="3:4" x14ac:dyDescent="0.2">
      <c r="C2159" s="13"/>
      <c r="D2159" s="13"/>
    </row>
    <row r="2160" spans="3:4" x14ac:dyDescent="0.2">
      <c r="C2160" s="13"/>
      <c r="D2160" s="13"/>
    </row>
    <row r="2161" spans="3:4" x14ac:dyDescent="0.2">
      <c r="C2161" s="13"/>
      <c r="D2161" s="13"/>
    </row>
    <row r="2162" spans="3:4" x14ac:dyDescent="0.2">
      <c r="C2162" s="13"/>
      <c r="D2162" s="13"/>
    </row>
    <row r="2163" spans="3:4" x14ac:dyDescent="0.2">
      <c r="C2163" s="13"/>
      <c r="D2163" s="13"/>
    </row>
    <row r="2164" spans="3:4" x14ac:dyDescent="0.2">
      <c r="C2164" s="13"/>
      <c r="D2164" s="13"/>
    </row>
    <row r="2165" spans="3:4" x14ac:dyDescent="0.2">
      <c r="C2165" s="13"/>
      <c r="D2165" s="13"/>
    </row>
    <row r="2166" spans="3:4" x14ac:dyDescent="0.2">
      <c r="C2166" s="13"/>
      <c r="D2166" s="13"/>
    </row>
    <row r="2167" spans="3:4" x14ac:dyDescent="0.2">
      <c r="C2167" s="13"/>
      <c r="D2167" s="13"/>
    </row>
    <row r="2168" spans="3:4" x14ac:dyDescent="0.2">
      <c r="C2168" s="13"/>
      <c r="D2168" s="13"/>
    </row>
    <row r="2169" spans="3:4" x14ac:dyDescent="0.2">
      <c r="C2169" s="13"/>
      <c r="D2169" s="13"/>
    </row>
    <row r="2170" spans="3:4" x14ac:dyDescent="0.2">
      <c r="C2170" s="13"/>
      <c r="D2170" s="13"/>
    </row>
    <row r="2171" spans="3:4" x14ac:dyDescent="0.2">
      <c r="C2171" s="13"/>
      <c r="D2171" s="13"/>
    </row>
    <row r="2172" spans="3:4" x14ac:dyDescent="0.2">
      <c r="C2172" s="13"/>
      <c r="D2172" s="13"/>
    </row>
    <row r="2173" spans="3:4" x14ac:dyDescent="0.2">
      <c r="C2173" s="13"/>
      <c r="D2173" s="13"/>
    </row>
    <row r="2174" spans="3:4" x14ac:dyDescent="0.2">
      <c r="C2174" s="13"/>
      <c r="D2174" s="13"/>
    </row>
    <row r="2175" spans="3:4" x14ac:dyDescent="0.2">
      <c r="C2175" s="13"/>
      <c r="D2175" s="13"/>
    </row>
    <row r="2176" spans="3:4" x14ac:dyDescent="0.2">
      <c r="C2176" s="13"/>
      <c r="D2176" s="13"/>
    </row>
    <row r="2177" spans="3:4" x14ac:dyDescent="0.2">
      <c r="C2177" s="13"/>
      <c r="D2177" s="13"/>
    </row>
    <row r="2178" spans="3:4" x14ac:dyDescent="0.2">
      <c r="C2178" s="13"/>
      <c r="D2178" s="13"/>
    </row>
    <row r="2179" spans="3:4" x14ac:dyDescent="0.2">
      <c r="C2179" s="13"/>
      <c r="D2179" s="13"/>
    </row>
    <row r="2180" spans="3:4" x14ac:dyDescent="0.2">
      <c r="C2180" s="13"/>
      <c r="D2180" s="13"/>
    </row>
    <row r="2181" spans="3:4" x14ac:dyDescent="0.2">
      <c r="C2181" s="13"/>
      <c r="D2181" s="13"/>
    </row>
    <row r="2182" spans="3:4" x14ac:dyDescent="0.2">
      <c r="C2182" s="13"/>
      <c r="D2182" s="13"/>
    </row>
    <row r="2183" spans="3:4" x14ac:dyDescent="0.2">
      <c r="C2183" s="13"/>
      <c r="D2183" s="13"/>
    </row>
    <row r="2184" spans="3:4" x14ac:dyDescent="0.2">
      <c r="C2184" s="13"/>
      <c r="D2184" s="13"/>
    </row>
    <row r="2185" spans="3:4" x14ac:dyDescent="0.2">
      <c r="C2185" s="13"/>
      <c r="D2185" s="13"/>
    </row>
    <row r="2186" spans="3:4" x14ac:dyDescent="0.2">
      <c r="C2186" s="13"/>
      <c r="D2186" s="13"/>
    </row>
    <row r="2187" spans="3:4" x14ac:dyDescent="0.2">
      <c r="C2187" s="13"/>
      <c r="D2187" s="13"/>
    </row>
    <row r="2188" spans="3:4" x14ac:dyDescent="0.2">
      <c r="C2188" s="13"/>
      <c r="D2188" s="13"/>
    </row>
    <row r="2189" spans="3:4" x14ac:dyDescent="0.2">
      <c r="C2189" s="13"/>
      <c r="D2189" s="13"/>
    </row>
    <row r="2190" spans="3:4" x14ac:dyDescent="0.2">
      <c r="C2190" s="13"/>
      <c r="D2190" s="13"/>
    </row>
    <row r="2191" spans="3:4" x14ac:dyDescent="0.2">
      <c r="C2191" s="13"/>
      <c r="D2191" s="13"/>
    </row>
    <row r="2192" spans="3:4" x14ac:dyDescent="0.2">
      <c r="C2192" s="13"/>
      <c r="D2192" s="13"/>
    </row>
    <row r="2193" spans="3:4" x14ac:dyDescent="0.2">
      <c r="C2193" s="13"/>
      <c r="D2193" s="13"/>
    </row>
    <row r="2194" spans="3:4" x14ac:dyDescent="0.2">
      <c r="C2194" s="13"/>
      <c r="D2194" s="13"/>
    </row>
    <row r="2195" spans="3:4" x14ac:dyDescent="0.2">
      <c r="C2195" s="13"/>
      <c r="D2195" s="13"/>
    </row>
    <row r="2196" spans="3:4" x14ac:dyDescent="0.2">
      <c r="C2196" s="13"/>
      <c r="D2196" s="13"/>
    </row>
    <row r="2197" spans="3:4" x14ac:dyDescent="0.2">
      <c r="C2197" s="13"/>
      <c r="D2197" s="13"/>
    </row>
    <row r="2198" spans="3:4" x14ac:dyDescent="0.2">
      <c r="C2198" s="13"/>
      <c r="D2198" s="13"/>
    </row>
    <row r="2199" spans="3:4" x14ac:dyDescent="0.2">
      <c r="C2199" s="13"/>
      <c r="D2199" s="13"/>
    </row>
    <row r="2200" spans="3:4" x14ac:dyDescent="0.2">
      <c r="C2200" s="13"/>
      <c r="D2200" s="13"/>
    </row>
    <row r="2201" spans="3:4" x14ac:dyDescent="0.2">
      <c r="C2201" s="13"/>
      <c r="D2201" s="13"/>
    </row>
    <row r="2202" spans="3:4" x14ac:dyDescent="0.2">
      <c r="C2202" s="13"/>
      <c r="D2202" s="13"/>
    </row>
    <row r="2203" spans="3:4" x14ac:dyDescent="0.2">
      <c r="C2203" s="13"/>
      <c r="D2203" s="13"/>
    </row>
    <row r="2204" spans="3:4" x14ac:dyDescent="0.2">
      <c r="C2204" s="13"/>
      <c r="D2204" s="13"/>
    </row>
    <row r="2205" spans="3:4" x14ac:dyDescent="0.2">
      <c r="C2205" s="13"/>
      <c r="D2205" s="13"/>
    </row>
    <row r="2206" spans="3:4" x14ac:dyDescent="0.2">
      <c r="C2206" s="13"/>
      <c r="D2206" s="13"/>
    </row>
    <row r="2207" spans="3:4" x14ac:dyDescent="0.2">
      <c r="C2207" s="13"/>
      <c r="D2207" s="13"/>
    </row>
    <row r="2208" spans="3:4" x14ac:dyDescent="0.2">
      <c r="C2208" s="13"/>
      <c r="D2208" s="13"/>
    </row>
    <row r="2209" spans="3:4" x14ac:dyDescent="0.2">
      <c r="C2209" s="13"/>
      <c r="D2209" s="13"/>
    </row>
    <row r="2210" spans="3:4" x14ac:dyDescent="0.2">
      <c r="C2210" s="13"/>
      <c r="D2210" s="13"/>
    </row>
    <row r="2211" spans="3:4" x14ac:dyDescent="0.2">
      <c r="C2211" s="13"/>
      <c r="D2211" s="13"/>
    </row>
    <row r="2212" spans="3:4" x14ac:dyDescent="0.2">
      <c r="C2212" s="13"/>
      <c r="D2212" s="13"/>
    </row>
    <row r="2213" spans="3:4" x14ac:dyDescent="0.2">
      <c r="C2213" s="13"/>
      <c r="D2213" s="13"/>
    </row>
    <row r="2214" spans="3:4" x14ac:dyDescent="0.2">
      <c r="C2214" s="13"/>
      <c r="D2214" s="13"/>
    </row>
    <row r="2215" spans="3:4" x14ac:dyDescent="0.2">
      <c r="C2215" s="13"/>
      <c r="D2215" s="13"/>
    </row>
    <row r="2216" spans="3:4" x14ac:dyDescent="0.2">
      <c r="C2216" s="13"/>
      <c r="D2216" s="13"/>
    </row>
    <row r="2217" spans="3:4" x14ac:dyDescent="0.2">
      <c r="C2217" s="13"/>
      <c r="D2217" s="13"/>
    </row>
    <row r="2218" spans="3:4" x14ac:dyDescent="0.2">
      <c r="C2218" s="13"/>
      <c r="D2218" s="13"/>
    </row>
    <row r="2219" spans="3:4" x14ac:dyDescent="0.2">
      <c r="C2219" s="13"/>
      <c r="D2219" s="13"/>
    </row>
    <row r="2220" spans="3:4" x14ac:dyDescent="0.2">
      <c r="C2220" s="13"/>
      <c r="D2220" s="13"/>
    </row>
    <row r="2221" spans="3:4" x14ac:dyDescent="0.2">
      <c r="C2221" s="13"/>
      <c r="D2221" s="13"/>
    </row>
    <row r="2222" spans="3:4" x14ac:dyDescent="0.2">
      <c r="C2222" s="13"/>
      <c r="D2222" s="13"/>
    </row>
    <row r="2223" spans="3:4" x14ac:dyDescent="0.2">
      <c r="C2223" s="13"/>
      <c r="D2223" s="13"/>
    </row>
    <row r="2224" spans="3:4" x14ac:dyDescent="0.2">
      <c r="C2224" s="13"/>
      <c r="D2224" s="13"/>
    </row>
    <row r="2225" spans="3:4" x14ac:dyDescent="0.2">
      <c r="C2225" s="13"/>
      <c r="D2225" s="13"/>
    </row>
    <row r="2226" spans="3:4" x14ac:dyDescent="0.2">
      <c r="C2226" s="13"/>
      <c r="D2226" s="13"/>
    </row>
    <row r="2227" spans="3:4" x14ac:dyDescent="0.2">
      <c r="C2227" s="13"/>
      <c r="D2227" s="13"/>
    </row>
    <row r="2228" spans="3:4" x14ac:dyDescent="0.2">
      <c r="C2228" s="13"/>
      <c r="D2228" s="13"/>
    </row>
    <row r="2229" spans="3:4" x14ac:dyDescent="0.2">
      <c r="C2229" s="13"/>
      <c r="D2229" s="13"/>
    </row>
    <row r="2230" spans="3:4" x14ac:dyDescent="0.2">
      <c r="C2230" s="13"/>
      <c r="D2230" s="13"/>
    </row>
    <row r="2231" spans="3:4" x14ac:dyDescent="0.2">
      <c r="C2231" s="13"/>
      <c r="D2231" s="13"/>
    </row>
    <row r="2232" spans="3:4" x14ac:dyDescent="0.2">
      <c r="C2232" s="13"/>
      <c r="D2232" s="13"/>
    </row>
    <row r="2233" spans="3:4" x14ac:dyDescent="0.2">
      <c r="C2233" s="13"/>
      <c r="D2233" s="13"/>
    </row>
    <row r="2234" spans="3:4" x14ac:dyDescent="0.2">
      <c r="C2234" s="13"/>
      <c r="D2234" s="13"/>
    </row>
    <row r="2235" spans="3:4" x14ac:dyDescent="0.2">
      <c r="C2235" s="13"/>
      <c r="D2235" s="13"/>
    </row>
    <row r="2236" spans="3:4" x14ac:dyDescent="0.2">
      <c r="C2236" s="13"/>
      <c r="D2236" s="13"/>
    </row>
    <row r="2237" spans="3:4" x14ac:dyDescent="0.2">
      <c r="C2237" s="13"/>
      <c r="D2237" s="13"/>
    </row>
    <row r="2238" spans="3:4" x14ac:dyDescent="0.2">
      <c r="C2238" s="13"/>
      <c r="D2238" s="13"/>
    </row>
    <row r="2239" spans="3:4" x14ac:dyDescent="0.2">
      <c r="C2239" s="13"/>
      <c r="D2239" s="13"/>
    </row>
    <row r="2240" spans="3:4" x14ac:dyDescent="0.2">
      <c r="C2240" s="13"/>
      <c r="D2240" s="13"/>
    </row>
    <row r="2241" spans="3:4" x14ac:dyDescent="0.2">
      <c r="C2241" s="13"/>
      <c r="D2241" s="13"/>
    </row>
    <row r="2242" spans="3:4" x14ac:dyDescent="0.2">
      <c r="C2242" s="13"/>
      <c r="D2242" s="13"/>
    </row>
    <row r="2243" spans="3:4" x14ac:dyDescent="0.2">
      <c r="C2243" s="13"/>
      <c r="D2243" s="13"/>
    </row>
    <row r="2244" spans="3:4" x14ac:dyDescent="0.2">
      <c r="C2244" s="13"/>
      <c r="D2244" s="13"/>
    </row>
    <row r="2245" spans="3:4" x14ac:dyDescent="0.2">
      <c r="C2245" s="13"/>
      <c r="D2245" s="13"/>
    </row>
    <row r="2246" spans="3:4" x14ac:dyDescent="0.2">
      <c r="C2246" s="13"/>
      <c r="D2246" s="13"/>
    </row>
    <row r="2247" spans="3:4" x14ac:dyDescent="0.2">
      <c r="C2247" s="13"/>
      <c r="D2247" s="13"/>
    </row>
    <row r="2248" spans="3:4" x14ac:dyDescent="0.2">
      <c r="C2248" s="13"/>
      <c r="D2248" s="13"/>
    </row>
    <row r="2249" spans="3:4" x14ac:dyDescent="0.2">
      <c r="C2249" s="13"/>
      <c r="D2249" s="13"/>
    </row>
    <row r="2250" spans="3:4" x14ac:dyDescent="0.2">
      <c r="C2250" s="13"/>
      <c r="D2250" s="13"/>
    </row>
    <row r="2251" spans="3:4" x14ac:dyDescent="0.2">
      <c r="C2251" s="13"/>
      <c r="D2251" s="13"/>
    </row>
    <row r="2252" spans="3:4" x14ac:dyDescent="0.2">
      <c r="C2252" s="13"/>
      <c r="D2252" s="13"/>
    </row>
    <row r="2253" spans="3:4" x14ac:dyDescent="0.2">
      <c r="C2253" s="13"/>
      <c r="D2253" s="13"/>
    </row>
    <row r="2254" spans="3:4" x14ac:dyDescent="0.2">
      <c r="C2254" s="13"/>
      <c r="D2254" s="13"/>
    </row>
    <row r="2255" spans="3:4" x14ac:dyDescent="0.2">
      <c r="C2255" s="13"/>
      <c r="D2255" s="13"/>
    </row>
    <row r="2256" spans="3:4" x14ac:dyDescent="0.2">
      <c r="C2256" s="13"/>
      <c r="D2256" s="13"/>
    </row>
    <row r="2257" spans="3:4" x14ac:dyDescent="0.2">
      <c r="C2257" s="13"/>
      <c r="D2257" s="13"/>
    </row>
    <row r="2258" spans="3:4" x14ac:dyDescent="0.2">
      <c r="C2258" s="13"/>
      <c r="D2258" s="13"/>
    </row>
    <row r="2259" spans="3:4" x14ac:dyDescent="0.2">
      <c r="C2259" s="13"/>
      <c r="D2259" s="13"/>
    </row>
    <row r="2260" spans="3:4" x14ac:dyDescent="0.2">
      <c r="C2260" s="13"/>
      <c r="D2260" s="13"/>
    </row>
    <row r="2261" spans="3:4" x14ac:dyDescent="0.2">
      <c r="C2261" s="13"/>
      <c r="D2261" s="13"/>
    </row>
    <row r="2262" spans="3:4" x14ac:dyDescent="0.2">
      <c r="C2262" s="13"/>
      <c r="D2262" s="13"/>
    </row>
    <row r="2263" spans="3:4" x14ac:dyDescent="0.2">
      <c r="C2263" s="13"/>
      <c r="D2263" s="13"/>
    </row>
    <row r="2264" spans="3:4" x14ac:dyDescent="0.2">
      <c r="C2264" s="13"/>
      <c r="D2264" s="13"/>
    </row>
    <row r="2265" spans="3:4" x14ac:dyDescent="0.2">
      <c r="C2265" s="13"/>
      <c r="D2265" s="13"/>
    </row>
    <row r="2266" spans="3:4" x14ac:dyDescent="0.2">
      <c r="C2266" s="13"/>
      <c r="D2266" s="13"/>
    </row>
    <row r="2267" spans="3:4" x14ac:dyDescent="0.2">
      <c r="C2267" s="13"/>
      <c r="D2267" s="13"/>
    </row>
    <row r="2268" spans="3:4" x14ac:dyDescent="0.2">
      <c r="C2268" s="13"/>
      <c r="D2268" s="13"/>
    </row>
    <row r="2269" spans="3:4" x14ac:dyDescent="0.2">
      <c r="C2269" s="13"/>
      <c r="D2269" s="13"/>
    </row>
    <row r="2270" spans="3:4" x14ac:dyDescent="0.2">
      <c r="C2270" s="13"/>
      <c r="D2270" s="13"/>
    </row>
    <row r="2271" spans="3:4" x14ac:dyDescent="0.2">
      <c r="C2271" s="13"/>
      <c r="D2271" s="13"/>
    </row>
    <row r="2272" spans="3:4" x14ac:dyDescent="0.2">
      <c r="C2272" s="13"/>
      <c r="D2272" s="13"/>
    </row>
    <row r="2273" spans="3:4" x14ac:dyDescent="0.2">
      <c r="C2273" s="13"/>
      <c r="D2273" s="13"/>
    </row>
    <row r="2274" spans="3:4" x14ac:dyDescent="0.2">
      <c r="C2274" s="13"/>
      <c r="D2274" s="13"/>
    </row>
    <row r="2275" spans="3:4" x14ac:dyDescent="0.2">
      <c r="C2275" s="13"/>
      <c r="D2275" s="13"/>
    </row>
    <row r="2276" spans="3:4" x14ac:dyDescent="0.2">
      <c r="C2276" s="13"/>
      <c r="D2276" s="13"/>
    </row>
    <row r="2277" spans="3:4" x14ac:dyDescent="0.2">
      <c r="C2277" s="13"/>
      <c r="D2277" s="13"/>
    </row>
    <row r="2278" spans="3:4" x14ac:dyDescent="0.2">
      <c r="C2278" s="13"/>
      <c r="D2278" s="13"/>
    </row>
    <row r="2279" spans="3:4" x14ac:dyDescent="0.2">
      <c r="C2279" s="13"/>
      <c r="D2279" s="13"/>
    </row>
    <row r="2280" spans="3:4" x14ac:dyDescent="0.2">
      <c r="C2280" s="13"/>
      <c r="D2280" s="13"/>
    </row>
    <row r="2281" spans="3:4" x14ac:dyDescent="0.2">
      <c r="C2281" s="13"/>
      <c r="D2281" s="13"/>
    </row>
    <row r="2282" spans="3:4" x14ac:dyDescent="0.2">
      <c r="C2282" s="13"/>
      <c r="D2282" s="13"/>
    </row>
    <row r="2283" spans="3:4" x14ac:dyDescent="0.2">
      <c r="C2283" s="13"/>
      <c r="D2283" s="13"/>
    </row>
    <row r="2284" spans="3:4" x14ac:dyDescent="0.2">
      <c r="C2284" s="13"/>
      <c r="D2284" s="13"/>
    </row>
    <row r="2285" spans="3:4" x14ac:dyDescent="0.2">
      <c r="C2285" s="13"/>
      <c r="D2285" s="13"/>
    </row>
    <row r="2286" spans="3:4" x14ac:dyDescent="0.2">
      <c r="C2286" s="13"/>
      <c r="D2286" s="13"/>
    </row>
    <row r="2287" spans="3:4" x14ac:dyDescent="0.2">
      <c r="C2287" s="13"/>
      <c r="D2287" s="13"/>
    </row>
    <row r="2288" spans="3:4" x14ac:dyDescent="0.2">
      <c r="C2288" s="13"/>
      <c r="D2288" s="13"/>
    </row>
    <row r="2289" spans="3:4" x14ac:dyDescent="0.2">
      <c r="C2289" s="13"/>
      <c r="D2289" s="13"/>
    </row>
    <row r="2290" spans="3:4" x14ac:dyDescent="0.2">
      <c r="C2290" s="13"/>
      <c r="D2290" s="13"/>
    </row>
    <row r="2291" spans="3:4" x14ac:dyDescent="0.2">
      <c r="C2291" s="13"/>
      <c r="D2291" s="13"/>
    </row>
    <row r="2292" spans="3:4" x14ac:dyDescent="0.2">
      <c r="C2292" s="13"/>
      <c r="D2292" s="13"/>
    </row>
    <row r="2293" spans="3:4" x14ac:dyDescent="0.2">
      <c r="C2293" s="13"/>
      <c r="D2293" s="13"/>
    </row>
    <row r="2294" spans="3:4" x14ac:dyDescent="0.2">
      <c r="C2294" s="13"/>
      <c r="D2294" s="13"/>
    </row>
    <row r="2295" spans="3:4" x14ac:dyDescent="0.2">
      <c r="C2295" s="13"/>
      <c r="D2295" s="13"/>
    </row>
    <row r="2296" spans="3:4" x14ac:dyDescent="0.2">
      <c r="C2296" s="13"/>
      <c r="D2296" s="13"/>
    </row>
    <row r="2297" spans="3:4" x14ac:dyDescent="0.2">
      <c r="C2297" s="13"/>
      <c r="D2297" s="13"/>
    </row>
    <row r="2298" spans="3:4" x14ac:dyDescent="0.2">
      <c r="C2298" s="13"/>
      <c r="D2298" s="13"/>
    </row>
    <row r="2299" spans="3:4" x14ac:dyDescent="0.2">
      <c r="C2299" s="13"/>
      <c r="D2299" s="13"/>
    </row>
    <row r="2300" spans="3:4" x14ac:dyDescent="0.2">
      <c r="C2300" s="13"/>
      <c r="D2300" s="13"/>
    </row>
    <row r="2301" spans="3:4" x14ac:dyDescent="0.2">
      <c r="C2301" s="13"/>
      <c r="D2301" s="13"/>
    </row>
    <row r="2302" spans="3:4" x14ac:dyDescent="0.2">
      <c r="C2302" s="13"/>
      <c r="D2302" s="13"/>
    </row>
    <row r="2303" spans="3:4" x14ac:dyDescent="0.2">
      <c r="C2303" s="13"/>
      <c r="D2303" s="13"/>
    </row>
    <row r="2304" spans="3:4" x14ac:dyDescent="0.2">
      <c r="C2304" s="13"/>
      <c r="D2304" s="13"/>
    </row>
    <row r="2305" spans="3:4" x14ac:dyDescent="0.2">
      <c r="C2305" s="13"/>
      <c r="D2305" s="13"/>
    </row>
    <row r="2306" spans="3:4" x14ac:dyDescent="0.2">
      <c r="C2306" s="13"/>
      <c r="D2306" s="13"/>
    </row>
    <row r="2307" spans="3:4" x14ac:dyDescent="0.2">
      <c r="C2307" s="13"/>
      <c r="D2307" s="13"/>
    </row>
    <row r="2308" spans="3:4" x14ac:dyDescent="0.2">
      <c r="C2308" s="13"/>
      <c r="D2308" s="13"/>
    </row>
    <row r="2309" spans="3:4" x14ac:dyDescent="0.2">
      <c r="C2309" s="13"/>
      <c r="D2309" s="13"/>
    </row>
    <row r="2310" spans="3:4" x14ac:dyDescent="0.2">
      <c r="C2310" s="13"/>
      <c r="D2310" s="13"/>
    </row>
    <row r="2311" spans="3:4" x14ac:dyDescent="0.2">
      <c r="C2311" s="13"/>
      <c r="D2311" s="13"/>
    </row>
    <row r="2312" spans="3:4" x14ac:dyDescent="0.2">
      <c r="C2312" s="13"/>
      <c r="D2312" s="13"/>
    </row>
    <row r="2313" spans="3:4" x14ac:dyDescent="0.2">
      <c r="C2313" s="13"/>
      <c r="D2313" s="13"/>
    </row>
    <row r="2314" spans="3:4" x14ac:dyDescent="0.2">
      <c r="C2314" s="13"/>
      <c r="D2314" s="13"/>
    </row>
    <row r="2315" spans="3:4" x14ac:dyDescent="0.2">
      <c r="C2315" s="13"/>
      <c r="D2315" s="13"/>
    </row>
    <row r="2316" spans="3:4" x14ac:dyDescent="0.2">
      <c r="C2316" s="13"/>
      <c r="D2316" s="13"/>
    </row>
    <row r="2317" spans="3:4" x14ac:dyDescent="0.2">
      <c r="C2317" s="13"/>
      <c r="D2317" s="13"/>
    </row>
    <row r="2318" spans="3:4" x14ac:dyDescent="0.2">
      <c r="C2318" s="13"/>
      <c r="D2318" s="13"/>
    </row>
    <row r="2319" spans="3:4" x14ac:dyDescent="0.2">
      <c r="C2319" s="13"/>
      <c r="D2319" s="13"/>
    </row>
    <row r="2320" spans="3:4" x14ac:dyDescent="0.2">
      <c r="C2320" s="13"/>
      <c r="D2320" s="13"/>
    </row>
    <row r="2321" spans="3:4" x14ac:dyDescent="0.2">
      <c r="C2321" s="13"/>
      <c r="D2321" s="13"/>
    </row>
    <row r="2322" spans="3:4" x14ac:dyDescent="0.2">
      <c r="C2322" s="13"/>
      <c r="D2322" s="13"/>
    </row>
    <row r="2323" spans="3:4" x14ac:dyDescent="0.2">
      <c r="C2323" s="13"/>
      <c r="D2323" s="13"/>
    </row>
    <row r="2324" spans="3:4" x14ac:dyDescent="0.2">
      <c r="C2324" s="13"/>
      <c r="D2324" s="13"/>
    </row>
    <row r="2325" spans="3:4" x14ac:dyDescent="0.2">
      <c r="C2325" s="13"/>
      <c r="D2325" s="13"/>
    </row>
    <row r="2326" spans="3:4" x14ac:dyDescent="0.2">
      <c r="C2326" s="13"/>
      <c r="D2326" s="13"/>
    </row>
    <row r="2327" spans="3:4" x14ac:dyDescent="0.2">
      <c r="C2327" s="13"/>
      <c r="D2327" s="13"/>
    </row>
    <row r="2328" spans="3:4" x14ac:dyDescent="0.2">
      <c r="C2328" s="13"/>
      <c r="D2328" s="13"/>
    </row>
    <row r="2329" spans="3:4" x14ac:dyDescent="0.2">
      <c r="C2329" s="13"/>
      <c r="D2329" s="13"/>
    </row>
    <row r="2330" spans="3:4" x14ac:dyDescent="0.2">
      <c r="C2330" s="13"/>
      <c r="D2330" s="13"/>
    </row>
    <row r="2331" spans="3:4" x14ac:dyDescent="0.2">
      <c r="C2331" s="13"/>
      <c r="D2331" s="13"/>
    </row>
    <row r="2332" spans="3:4" x14ac:dyDescent="0.2">
      <c r="C2332" s="13"/>
      <c r="D2332" s="13"/>
    </row>
    <row r="2333" spans="3:4" x14ac:dyDescent="0.2">
      <c r="C2333" s="13"/>
      <c r="D2333" s="13"/>
    </row>
    <row r="2334" spans="3:4" x14ac:dyDescent="0.2">
      <c r="C2334" s="13"/>
      <c r="D2334" s="13"/>
    </row>
    <row r="2335" spans="3:4" x14ac:dyDescent="0.2">
      <c r="C2335" s="13"/>
      <c r="D2335" s="13"/>
    </row>
    <row r="2336" spans="3:4" x14ac:dyDescent="0.2">
      <c r="C2336" s="13"/>
      <c r="D2336" s="13"/>
    </row>
    <row r="2337" spans="3:4" x14ac:dyDescent="0.2">
      <c r="C2337" s="13"/>
      <c r="D2337" s="13"/>
    </row>
    <row r="2338" spans="3:4" x14ac:dyDescent="0.2">
      <c r="C2338" s="13"/>
      <c r="D2338" s="13"/>
    </row>
    <row r="2339" spans="3:4" x14ac:dyDescent="0.2">
      <c r="C2339" s="13"/>
      <c r="D2339" s="13"/>
    </row>
    <row r="2340" spans="3:4" x14ac:dyDescent="0.2">
      <c r="C2340" s="13"/>
      <c r="D2340" s="13"/>
    </row>
    <row r="2341" spans="3:4" x14ac:dyDescent="0.2">
      <c r="C2341" s="13"/>
      <c r="D2341" s="13"/>
    </row>
    <row r="2342" spans="3:4" x14ac:dyDescent="0.2">
      <c r="C2342" s="13"/>
      <c r="D2342" s="13"/>
    </row>
    <row r="2343" spans="3:4" x14ac:dyDescent="0.2">
      <c r="C2343" s="13"/>
      <c r="D2343" s="13"/>
    </row>
    <row r="2344" spans="3:4" x14ac:dyDescent="0.2">
      <c r="C2344" s="13"/>
      <c r="D2344" s="13"/>
    </row>
    <row r="2345" spans="3:4" x14ac:dyDescent="0.2">
      <c r="C2345" s="13"/>
      <c r="D2345" s="13"/>
    </row>
    <row r="2346" spans="3:4" x14ac:dyDescent="0.2">
      <c r="C2346" s="13"/>
      <c r="D2346" s="13"/>
    </row>
    <row r="2347" spans="3:4" x14ac:dyDescent="0.2">
      <c r="C2347" s="13"/>
      <c r="D2347" s="13"/>
    </row>
    <row r="2348" spans="3:4" x14ac:dyDescent="0.2">
      <c r="C2348" s="13"/>
      <c r="D2348" s="13"/>
    </row>
    <row r="2349" spans="3:4" x14ac:dyDescent="0.2">
      <c r="C2349" s="13"/>
      <c r="D2349" s="13"/>
    </row>
    <row r="2350" spans="3:4" x14ac:dyDescent="0.2">
      <c r="C2350" s="13"/>
      <c r="D2350" s="13"/>
    </row>
    <row r="2351" spans="3:4" x14ac:dyDescent="0.2">
      <c r="C2351" s="13"/>
      <c r="D2351" s="13"/>
    </row>
    <row r="2352" spans="3:4" x14ac:dyDescent="0.2">
      <c r="C2352" s="13"/>
      <c r="D2352" s="13"/>
    </row>
    <row r="2353" spans="3:4" x14ac:dyDescent="0.2">
      <c r="C2353" s="13"/>
      <c r="D2353" s="13"/>
    </row>
    <row r="2354" spans="3:4" x14ac:dyDescent="0.2">
      <c r="C2354" s="13"/>
      <c r="D2354" s="13"/>
    </row>
    <row r="2355" spans="3:4" x14ac:dyDescent="0.2">
      <c r="C2355" s="13"/>
      <c r="D2355" s="13"/>
    </row>
    <row r="2356" spans="3:4" x14ac:dyDescent="0.2">
      <c r="C2356" s="13"/>
      <c r="D2356" s="13"/>
    </row>
    <row r="2357" spans="3:4" x14ac:dyDescent="0.2">
      <c r="C2357" s="13"/>
      <c r="D2357" s="13"/>
    </row>
    <row r="2358" spans="3:4" x14ac:dyDescent="0.2">
      <c r="C2358" s="13"/>
      <c r="D2358" s="13"/>
    </row>
    <row r="2359" spans="3:4" x14ac:dyDescent="0.2">
      <c r="C2359" s="13"/>
      <c r="D2359" s="13"/>
    </row>
    <row r="2360" spans="3:4" x14ac:dyDescent="0.2">
      <c r="C2360" s="13"/>
      <c r="D2360" s="13"/>
    </row>
    <row r="2361" spans="3:4" x14ac:dyDescent="0.2">
      <c r="C2361" s="13"/>
      <c r="D2361" s="13"/>
    </row>
    <row r="2362" spans="3:4" x14ac:dyDescent="0.2">
      <c r="C2362" s="13"/>
      <c r="D2362" s="13"/>
    </row>
    <row r="2363" spans="3:4" x14ac:dyDescent="0.2">
      <c r="C2363" s="13"/>
      <c r="D2363" s="13"/>
    </row>
    <row r="2364" spans="3:4" x14ac:dyDescent="0.2">
      <c r="C2364" s="13"/>
      <c r="D2364" s="13"/>
    </row>
    <row r="2365" spans="3:4" x14ac:dyDescent="0.2">
      <c r="C2365" s="13"/>
      <c r="D2365" s="13"/>
    </row>
    <row r="2366" spans="3:4" x14ac:dyDescent="0.2">
      <c r="C2366" s="13"/>
      <c r="D2366" s="13"/>
    </row>
    <row r="2367" spans="3:4" x14ac:dyDescent="0.2">
      <c r="C2367" s="13"/>
      <c r="D2367" s="13"/>
    </row>
    <row r="2368" spans="3:4" x14ac:dyDescent="0.2">
      <c r="C2368" s="13"/>
      <c r="D2368" s="13"/>
    </row>
    <row r="2369" spans="3:4" x14ac:dyDescent="0.2">
      <c r="C2369" s="13"/>
      <c r="D2369" s="13"/>
    </row>
    <row r="2370" spans="3:4" x14ac:dyDescent="0.2">
      <c r="C2370" s="13"/>
      <c r="D2370" s="13"/>
    </row>
    <row r="2371" spans="3:4" x14ac:dyDescent="0.2">
      <c r="C2371" s="13"/>
      <c r="D2371" s="13"/>
    </row>
    <row r="2372" spans="3:4" x14ac:dyDescent="0.2">
      <c r="C2372" s="13"/>
      <c r="D2372" s="13"/>
    </row>
    <row r="2373" spans="3:4" x14ac:dyDescent="0.2">
      <c r="C2373" s="13"/>
      <c r="D2373" s="13"/>
    </row>
    <row r="2374" spans="3:4" x14ac:dyDescent="0.2">
      <c r="C2374" s="13"/>
      <c r="D2374" s="13"/>
    </row>
    <row r="2375" spans="3:4" x14ac:dyDescent="0.2">
      <c r="C2375" s="13"/>
      <c r="D2375" s="13"/>
    </row>
    <row r="2376" spans="3:4" x14ac:dyDescent="0.2">
      <c r="C2376" s="13"/>
      <c r="D2376" s="13"/>
    </row>
    <row r="2377" spans="3:4" x14ac:dyDescent="0.2">
      <c r="C2377" s="13"/>
      <c r="D2377" s="13"/>
    </row>
    <row r="2378" spans="3:4" x14ac:dyDescent="0.2">
      <c r="C2378" s="13"/>
      <c r="D2378" s="13"/>
    </row>
    <row r="2379" spans="3:4" x14ac:dyDescent="0.2">
      <c r="C2379" s="13"/>
      <c r="D2379" s="13"/>
    </row>
    <row r="2380" spans="3:4" x14ac:dyDescent="0.2">
      <c r="C2380" s="13"/>
      <c r="D2380" s="13"/>
    </row>
    <row r="2381" spans="3:4" x14ac:dyDescent="0.2">
      <c r="C2381" s="13"/>
      <c r="D2381" s="13"/>
    </row>
    <row r="2382" spans="3:4" x14ac:dyDescent="0.2">
      <c r="C2382" s="13"/>
      <c r="D2382" s="13"/>
    </row>
    <row r="2383" spans="3:4" x14ac:dyDescent="0.2">
      <c r="C2383" s="13"/>
      <c r="D2383" s="13"/>
    </row>
    <row r="2384" spans="3:4" x14ac:dyDescent="0.2">
      <c r="C2384" s="13"/>
      <c r="D2384" s="13"/>
    </row>
    <row r="2385" spans="3:4" x14ac:dyDescent="0.2">
      <c r="C2385" s="13"/>
      <c r="D2385" s="13"/>
    </row>
    <row r="2386" spans="3:4" x14ac:dyDescent="0.2">
      <c r="C2386" s="13"/>
      <c r="D2386" s="13"/>
    </row>
    <row r="2387" spans="3:4" x14ac:dyDescent="0.2">
      <c r="C2387" s="13"/>
      <c r="D2387" s="13"/>
    </row>
    <row r="2388" spans="3:4" x14ac:dyDescent="0.2">
      <c r="C2388" s="13"/>
      <c r="D2388" s="13"/>
    </row>
    <row r="2389" spans="3:4" x14ac:dyDescent="0.2">
      <c r="C2389" s="13"/>
      <c r="D2389" s="13"/>
    </row>
    <row r="2390" spans="3:4" x14ac:dyDescent="0.2">
      <c r="C2390" s="13"/>
      <c r="D2390" s="13"/>
    </row>
    <row r="2391" spans="3:4" x14ac:dyDescent="0.2">
      <c r="C2391" s="13"/>
      <c r="D2391" s="13"/>
    </row>
    <row r="2392" spans="3:4" x14ac:dyDescent="0.2">
      <c r="C2392" s="13"/>
      <c r="D2392" s="13"/>
    </row>
    <row r="2393" spans="3:4" x14ac:dyDescent="0.2">
      <c r="C2393" s="13"/>
      <c r="D2393" s="13"/>
    </row>
    <row r="2394" spans="3:4" x14ac:dyDescent="0.2">
      <c r="C2394" s="13"/>
      <c r="D2394" s="13"/>
    </row>
    <row r="2395" spans="3:4" x14ac:dyDescent="0.2">
      <c r="C2395" s="13"/>
      <c r="D2395" s="13"/>
    </row>
    <row r="2396" spans="3:4" x14ac:dyDescent="0.2">
      <c r="C2396" s="13"/>
      <c r="D2396" s="13"/>
    </row>
    <row r="2397" spans="3:4" x14ac:dyDescent="0.2">
      <c r="C2397" s="13"/>
      <c r="D2397" s="13"/>
    </row>
    <row r="2398" spans="3:4" x14ac:dyDescent="0.2">
      <c r="C2398" s="13"/>
      <c r="D2398" s="13"/>
    </row>
    <row r="2399" spans="3:4" x14ac:dyDescent="0.2">
      <c r="C2399" s="13"/>
      <c r="D2399" s="13"/>
    </row>
    <row r="2400" spans="3:4" x14ac:dyDescent="0.2">
      <c r="C2400" s="13"/>
      <c r="D2400" s="13"/>
    </row>
    <row r="2401" spans="3:4" x14ac:dyDescent="0.2">
      <c r="C2401" s="13"/>
      <c r="D2401" s="13"/>
    </row>
    <row r="2402" spans="3:4" x14ac:dyDescent="0.2">
      <c r="C2402" s="13"/>
      <c r="D2402" s="13"/>
    </row>
    <row r="2403" spans="3:4" x14ac:dyDescent="0.2">
      <c r="C2403" s="13"/>
      <c r="D2403" s="13"/>
    </row>
    <row r="2404" spans="3:4" x14ac:dyDescent="0.2">
      <c r="C2404" s="13"/>
      <c r="D2404" s="13"/>
    </row>
    <row r="2405" spans="3:4" x14ac:dyDescent="0.2">
      <c r="C2405" s="13"/>
      <c r="D2405" s="13"/>
    </row>
    <row r="2406" spans="3:4" x14ac:dyDescent="0.2">
      <c r="C2406" s="13"/>
      <c r="D2406" s="13"/>
    </row>
    <row r="2407" spans="3:4" x14ac:dyDescent="0.2">
      <c r="C2407" s="13"/>
      <c r="D2407" s="13"/>
    </row>
    <row r="2408" spans="3:4" x14ac:dyDescent="0.2">
      <c r="C2408" s="13"/>
      <c r="D2408" s="13"/>
    </row>
    <row r="2409" spans="3:4" x14ac:dyDescent="0.2">
      <c r="C2409" s="13"/>
      <c r="D2409" s="13"/>
    </row>
    <row r="2410" spans="3:4" x14ac:dyDescent="0.2">
      <c r="C2410" s="13"/>
      <c r="D2410" s="13"/>
    </row>
    <row r="2411" spans="3:4" x14ac:dyDescent="0.2">
      <c r="C2411" s="13"/>
      <c r="D2411" s="13"/>
    </row>
    <row r="2412" spans="3:4" x14ac:dyDescent="0.2">
      <c r="C2412" s="13"/>
      <c r="D2412" s="13"/>
    </row>
    <row r="2413" spans="3:4" x14ac:dyDescent="0.2">
      <c r="C2413" s="13"/>
      <c r="D2413" s="13"/>
    </row>
    <row r="2414" spans="3:4" x14ac:dyDescent="0.2">
      <c r="C2414" s="13"/>
      <c r="D2414" s="13"/>
    </row>
    <row r="2415" spans="3:4" x14ac:dyDescent="0.2">
      <c r="C2415" s="13"/>
      <c r="D2415" s="13"/>
    </row>
    <row r="2416" spans="3:4" x14ac:dyDescent="0.2">
      <c r="C2416" s="13"/>
      <c r="D2416" s="13"/>
    </row>
    <row r="2417" spans="3:4" x14ac:dyDescent="0.2">
      <c r="C2417" s="13"/>
      <c r="D2417" s="13"/>
    </row>
    <row r="2418" spans="3:4" x14ac:dyDescent="0.2">
      <c r="C2418" s="13"/>
      <c r="D2418" s="13"/>
    </row>
    <row r="2419" spans="3:4" x14ac:dyDescent="0.2">
      <c r="C2419" s="13"/>
      <c r="D2419" s="13"/>
    </row>
    <row r="2420" spans="3:4" x14ac:dyDescent="0.2">
      <c r="C2420" s="13"/>
      <c r="D2420" s="13"/>
    </row>
    <row r="2421" spans="3:4" x14ac:dyDescent="0.2">
      <c r="C2421" s="13"/>
      <c r="D2421" s="13"/>
    </row>
    <row r="2422" spans="3:4" x14ac:dyDescent="0.2">
      <c r="C2422" s="13"/>
      <c r="D2422" s="13"/>
    </row>
    <row r="2423" spans="3:4" x14ac:dyDescent="0.2">
      <c r="C2423" s="13"/>
      <c r="D2423" s="13"/>
    </row>
    <row r="2424" spans="3:4" x14ac:dyDescent="0.2">
      <c r="C2424" s="13"/>
      <c r="D2424" s="13"/>
    </row>
    <row r="2425" spans="3:4" x14ac:dyDescent="0.2">
      <c r="C2425" s="13"/>
      <c r="D2425" s="13"/>
    </row>
    <row r="2426" spans="3:4" x14ac:dyDescent="0.2">
      <c r="C2426" s="13"/>
      <c r="D2426" s="13"/>
    </row>
    <row r="2427" spans="3:4" x14ac:dyDescent="0.2">
      <c r="C2427" s="13"/>
      <c r="D2427" s="13"/>
    </row>
    <row r="2428" spans="3:4" x14ac:dyDescent="0.2">
      <c r="C2428" s="13"/>
      <c r="D2428" s="13"/>
    </row>
    <row r="2429" spans="3:4" x14ac:dyDescent="0.2">
      <c r="C2429" s="13"/>
      <c r="D2429" s="13"/>
    </row>
    <row r="2430" spans="3:4" x14ac:dyDescent="0.2">
      <c r="C2430" s="13"/>
      <c r="D2430" s="13"/>
    </row>
    <row r="2431" spans="3:4" x14ac:dyDescent="0.2">
      <c r="C2431" s="13"/>
      <c r="D2431" s="13"/>
    </row>
    <row r="2432" spans="3:4" x14ac:dyDescent="0.2">
      <c r="C2432" s="13"/>
      <c r="D2432" s="13"/>
    </row>
    <row r="2433" spans="3:4" x14ac:dyDescent="0.2">
      <c r="C2433" s="13"/>
      <c r="D2433" s="13"/>
    </row>
    <row r="2434" spans="3:4" x14ac:dyDescent="0.2">
      <c r="C2434" s="13"/>
      <c r="D2434" s="13"/>
    </row>
    <row r="2435" spans="3:4" x14ac:dyDescent="0.2">
      <c r="C2435" s="13"/>
      <c r="D2435" s="13"/>
    </row>
    <row r="2436" spans="3:4" x14ac:dyDescent="0.2">
      <c r="C2436" s="13"/>
      <c r="D2436" s="13"/>
    </row>
    <row r="2437" spans="3:4" x14ac:dyDescent="0.2">
      <c r="C2437" s="13"/>
      <c r="D2437" s="13"/>
    </row>
    <row r="2438" spans="3:4" x14ac:dyDescent="0.2">
      <c r="C2438" s="13"/>
      <c r="D2438" s="13"/>
    </row>
    <row r="2439" spans="3:4" x14ac:dyDescent="0.2">
      <c r="C2439" s="13"/>
      <c r="D2439" s="13"/>
    </row>
    <row r="2440" spans="3:4" x14ac:dyDescent="0.2">
      <c r="C2440" s="13"/>
      <c r="D2440" s="13"/>
    </row>
    <row r="2441" spans="3:4" x14ac:dyDescent="0.2">
      <c r="C2441" s="13"/>
      <c r="D2441" s="13"/>
    </row>
    <row r="2442" spans="3:4" x14ac:dyDescent="0.2">
      <c r="C2442" s="13"/>
      <c r="D2442" s="13"/>
    </row>
    <row r="2443" spans="3:4" x14ac:dyDescent="0.2">
      <c r="C2443" s="13"/>
      <c r="D2443" s="13"/>
    </row>
    <row r="2444" spans="3:4" x14ac:dyDescent="0.2">
      <c r="C2444" s="13"/>
      <c r="D2444" s="13"/>
    </row>
    <row r="2445" spans="3:4" x14ac:dyDescent="0.2">
      <c r="C2445" s="13"/>
      <c r="D2445" s="13"/>
    </row>
    <row r="2446" spans="3:4" x14ac:dyDescent="0.2">
      <c r="C2446" s="13"/>
      <c r="D2446" s="13"/>
    </row>
    <row r="2447" spans="3:4" x14ac:dyDescent="0.2">
      <c r="C2447" s="13"/>
      <c r="D2447" s="13"/>
    </row>
    <row r="2448" spans="3:4" x14ac:dyDescent="0.2">
      <c r="C2448" s="13"/>
      <c r="D2448" s="13"/>
    </row>
    <row r="2449" spans="3:4" x14ac:dyDescent="0.2">
      <c r="C2449" s="13"/>
      <c r="D2449" s="13"/>
    </row>
    <row r="2450" spans="3:4" x14ac:dyDescent="0.2">
      <c r="C2450" s="13"/>
      <c r="D2450" s="13"/>
    </row>
    <row r="2451" spans="3:4" x14ac:dyDescent="0.2">
      <c r="C2451" s="13"/>
      <c r="D2451" s="13"/>
    </row>
    <row r="2452" spans="3:4" x14ac:dyDescent="0.2">
      <c r="C2452" s="13"/>
      <c r="D2452" s="13"/>
    </row>
    <row r="2453" spans="3:4" x14ac:dyDescent="0.2">
      <c r="C2453" s="13"/>
      <c r="D2453" s="13"/>
    </row>
    <row r="2454" spans="3:4" x14ac:dyDescent="0.2">
      <c r="C2454" s="13"/>
      <c r="D2454" s="13"/>
    </row>
    <row r="2455" spans="3:4" x14ac:dyDescent="0.2">
      <c r="C2455" s="13"/>
      <c r="D2455" s="13"/>
    </row>
    <row r="2456" spans="3:4" x14ac:dyDescent="0.2">
      <c r="C2456" s="13"/>
      <c r="D2456" s="13"/>
    </row>
    <row r="2457" spans="3:4" x14ac:dyDescent="0.2">
      <c r="C2457" s="13"/>
      <c r="D2457" s="13"/>
    </row>
    <row r="2458" spans="3:4" x14ac:dyDescent="0.2">
      <c r="C2458" s="13"/>
      <c r="D2458" s="13"/>
    </row>
    <row r="2459" spans="3:4" x14ac:dyDescent="0.2">
      <c r="C2459" s="13"/>
      <c r="D2459" s="13"/>
    </row>
    <row r="2460" spans="3:4" x14ac:dyDescent="0.2">
      <c r="C2460" s="13"/>
      <c r="D2460" s="13"/>
    </row>
    <row r="2461" spans="3:4" x14ac:dyDescent="0.2">
      <c r="C2461" s="13"/>
      <c r="D2461" s="13"/>
    </row>
    <row r="2462" spans="3:4" x14ac:dyDescent="0.2">
      <c r="C2462" s="13"/>
      <c r="D2462" s="13"/>
    </row>
    <row r="2463" spans="3:4" x14ac:dyDescent="0.2">
      <c r="C2463" s="13"/>
      <c r="D2463" s="13"/>
    </row>
    <row r="2464" spans="3:4" x14ac:dyDescent="0.2">
      <c r="C2464" s="13"/>
      <c r="D2464" s="13"/>
    </row>
    <row r="2465" spans="3:4" x14ac:dyDescent="0.2">
      <c r="C2465" s="13"/>
      <c r="D2465" s="13"/>
    </row>
    <row r="2466" spans="3:4" x14ac:dyDescent="0.2">
      <c r="C2466" s="13"/>
      <c r="D2466" s="13"/>
    </row>
    <row r="2467" spans="3:4" x14ac:dyDescent="0.2">
      <c r="C2467" s="13"/>
      <c r="D2467" s="13"/>
    </row>
    <row r="2468" spans="3:4" x14ac:dyDescent="0.2">
      <c r="C2468" s="13"/>
      <c r="D2468" s="13"/>
    </row>
    <row r="2469" spans="3:4" x14ac:dyDescent="0.2">
      <c r="C2469" s="13"/>
      <c r="D2469" s="13"/>
    </row>
    <row r="2470" spans="3:4" x14ac:dyDescent="0.2">
      <c r="C2470" s="13"/>
      <c r="D2470" s="13"/>
    </row>
    <row r="2471" spans="3:4" x14ac:dyDescent="0.2">
      <c r="C2471" s="13"/>
      <c r="D2471" s="13"/>
    </row>
    <row r="2472" spans="3:4" x14ac:dyDescent="0.2">
      <c r="C2472" s="13"/>
      <c r="D2472" s="13"/>
    </row>
    <row r="2473" spans="3:4" x14ac:dyDescent="0.2">
      <c r="C2473" s="13"/>
      <c r="D2473" s="13"/>
    </row>
    <row r="2474" spans="3:4" x14ac:dyDescent="0.2">
      <c r="C2474" s="13"/>
      <c r="D2474" s="13"/>
    </row>
    <row r="2475" spans="3:4" x14ac:dyDescent="0.2">
      <c r="C2475" s="13"/>
      <c r="D2475" s="13"/>
    </row>
    <row r="2476" spans="3:4" x14ac:dyDescent="0.2">
      <c r="C2476" s="13"/>
      <c r="D2476" s="13"/>
    </row>
    <row r="2477" spans="3:4" x14ac:dyDescent="0.2">
      <c r="C2477" s="13"/>
      <c r="D2477" s="13"/>
    </row>
    <row r="2478" spans="3:4" x14ac:dyDescent="0.2">
      <c r="C2478" s="13"/>
      <c r="D2478" s="13"/>
    </row>
    <row r="2479" spans="3:4" x14ac:dyDescent="0.2">
      <c r="C2479" s="13"/>
      <c r="D2479" s="13"/>
    </row>
    <row r="2480" spans="3:4" x14ac:dyDescent="0.2">
      <c r="C2480" s="13"/>
      <c r="D2480" s="13"/>
    </row>
    <row r="2481" spans="3:4" x14ac:dyDescent="0.2">
      <c r="C2481" s="13"/>
      <c r="D2481" s="13"/>
    </row>
    <row r="2482" spans="3:4" x14ac:dyDescent="0.2">
      <c r="C2482" s="13"/>
      <c r="D2482" s="13"/>
    </row>
    <row r="2483" spans="3:4" x14ac:dyDescent="0.2">
      <c r="C2483" s="13"/>
      <c r="D2483" s="13"/>
    </row>
    <row r="2484" spans="3:4" x14ac:dyDescent="0.2">
      <c r="C2484" s="13"/>
      <c r="D2484" s="13"/>
    </row>
    <row r="2485" spans="3:4" x14ac:dyDescent="0.2">
      <c r="C2485" s="13"/>
      <c r="D2485" s="13"/>
    </row>
    <row r="2486" spans="3:4" x14ac:dyDescent="0.2">
      <c r="C2486" s="13"/>
      <c r="D2486" s="13"/>
    </row>
    <row r="2487" spans="3:4" x14ac:dyDescent="0.2">
      <c r="C2487" s="13"/>
      <c r="D2487" s="13"/>
    </row>
    <row r="2488" spans="3:4" x14ac:dyDescent="0.2">
      <c r="C2488" s="13"/>
      <c r="D2488" s="13"/>
    </row>
    <row r="2489" spans="3:4" x14ac:dyDescent="0.2">
      <c r="C2489" s="13"/>
      <c r="D2489" s="13"/>
    </row>
    <row r="2490" spans="3:4" x14ac:dyDescent="0.2">
      <c r="C2490" s="13"/>
      <c r="D2490" s="13"/>
    </row>
    <row r="2491" spans="3:4" x14ac:dyDescent="0.2">
      <c r="C2491" s="13"/>
      <c r="D2491" s="13"/>
    </row>
    <row r="2492" spans="3:4" x14ac:dyDescent="0.2">
      <c r="C2492" s="13"/>
      <c r="D2492" s="13"/>
    </row>
    <row r="2493" spans="3:4" x14ac:dyDescent="0.2">
      <c r="C2493" s="13"/>
      <c r="D2493" s="13"/>
    </row>
    <row r="2494" spans="3:4" x14ac:dyDescent="0.2">
      <c r="C2494" s="13"/>
      <c r="D2494" s="13"/>
    </row>
    <row r="2495" spans="3:4" x14ac:dyDescent="0.2">
      <c r="C2495" s="13"/>
      <c r="D2495" s="13"/>
    </row>
    <row r="2496" spans="3:4" x14ac:dyDescent="0.2">
      <c r="C2496" s="13"/>
      <c r="D2496" s="13"/>
    </row>
    <row r="2497" spans="3:4" x14ac:dyDescent="0.2">
      <c r="C2497" s="13"/>
      <c r="D2497" s="13"/>
    </row>
    <row r="2498" spans="3:4" x14ac:dyDescent="0.2">
      <c r="C2498" s="13"/>
      <c r="D2498" s="13"/>
    </row>
    <row r="2499" spans="3:4" x14ac:dyDescent="0.2">
      <c r="C2499" s="13"/>
      <c r="D2499" s="13"/>
    </row>
    <row r="2500" spans="3:4" x14ac:dyDescent="0.2">
      <c r="C2500" s="13"/>
      <c r="D2500" s="13"/>
    </row>
    <row r="2501" spans="3:4" x14ac:dyDescent="0.2">
      <c r="C2501" s="13"/>
      <c r="D2501" s="13"/>
    </row>
    <row r="2502" spans="3:4" x14ac:dyDescent="0.2">
      <c r="C2502" s="13"/>
      <c r="D2502" s="13"/>
    </row>
    <row r="2503" spans="3:4" x14ac:dyDescent="0.2">
      <c r="C2503" s="13"/>
      <c r="D2503" s="13"/>
    </row>
    <row r="2504" spans="3:4" x14ac:dyDescent="0.2">
      <c r="C2504" s="13"/>
      <c r="D2504" s="13"/>
    </row>
    <row r="2505" spans="3:4" x14ac:dyDescent="0.2">
      <c r="C2505" s="13"/>
      <c r="D2505" s="13"/>
    </row>
    <row r="2506" spans="3:4" x14ac:dyDescent="0.2">
      <c r="C2506" s="13"/>
      <c r="D2506" s="13"/>
    </row>
    <row r="2507" spans="3:4" x14ac:dyDescent="0.2">
      <c r="C2507" s="13"/>
      <c r="D2507" s="13"/>
    </row>
    <row r="2508" spans="3:4" x14ac:dyDescent="0.2">
      <c r="C2508" s="13"/>
      <c r="D2508" s="13"/>
    </row>
    <row r="2509" spans="3:4" x14ac:dyDescent="0.2">
      <c r="C2509" s="13"/>
      <c r="D2509" s="13"/>
    </row>
    <row r="2510" spans="3:4" x14ac:dyDescent="0.2">
      <c r="C2510" s="13"/>
      <c r="D2510" s="13"/>
    </row>
    <row r="2511" spans="3:4" x14ac:dyDescent="0.2">
      <c r="C2511" s="13"/>
      <c r="D2511" s="13"/>
    </row>
    <row r="2512" spans="3:4" x14ac:dyDescent="0.2">
      <c r="C2512" s="13"/>
      <c r="D2512" s="13"/>
    </row>
    <row r="2513" spans="3:4" x14ac:dyDescent="0.2">
      <c r="C2513" s="13"/>
      <c r="D2513" s="13"/>
    </row>
    <row r="2514" spans="3:4" x14ac:dyDescent="0.2">
      <c r="C2514" s="13"/>
      <c r="D2514" s="13"/>
    </row>
    <row r="2515" spans="3:4" x14ac:dyDescent="0.2">
      <c r="C2515" s="13"/>
      <c r="D2515" s="13"/>
    </row>
    <row r="2516" spans="3:4" x14ac:dyDescent="0.2">
      <c r="C2516" s="13"/>
      <c r="D2516" s="13"/>
    </row>
    <row r="2517" spans="3:4" x14ac:dyDescent="0.2">
      <c r="C2517" s="13"/>
      <c r="D2517" s="13"/>
    </row>
    <row r="2518" spans="3:4" x14ac:dyDescent="0.2">
      <c r="C2518" s="13"/>
      <c r="D2518" s="13"/>
    </row>
    <row r="2519" spans="3:4" x14ac:dyDescent="0.2">
      <c r="C2519" s="13"/>
      <c r="D2519" s="13"/>
    </row>
    <row r="2520" spans="3:4" x14ac:dyDescent="0.2">
      <c r="C2520" s="13"/>
      <c r="D2520" s="13"/>
    </row>
    <row r="2521" spans="3:4" x14ac:dyDescent="0.2">
      <c r="C2521" s="13"/>
      <c r="D2521" s="13"/>
    </row>
    <row r="2522" spans="3:4" x14ac:dyDescent="0.2">
      <c r="C2522" s="13"/>
      <c r="D2522" s="13"/>
    </row>
    <row r="2523" spans="3:4" x14ac:dyDescent="0.2">
      <c r="C2523" s="13"/>
      <c r="D2523" s="13"/>
    </row>
    <row r="2524" spans="3:4" x14ac:dyDescent="0.2">
      <c r="C2524" s="13"/>
      <c r="D2524" s="13"/>
    </row>
    <row r="2525" spans="3:4" x14ac:dyDescent="0.2">
      <c r="C2525" s="13"/>
      <c r="D2525" s="13"/>
    </row>
    <row r="2526" spans="3:4" x14ac:dyDescent="0.2">
      <c r="C2526" s="13"/>
      <c r="D2526" s="13"/>
    </row>
    <row r="2527" spans="3:4" x14ac:dyDescent="0.2">
      <c r="C2527" s="13"/>
      <c r="D2527" s="13"/>
    </row>
    <row r="2528" spans="3:4" x14ac:dyDescent="0.2">
      <c r="C2528" s="13"/>
      <c r="D2528" s="13"/>
    </row>
    <row r="2529" spans="3:4" x14ac:dyDescent="0.2">
      <c r="C2529" s="13"/>
      <c r="D2529" s="13"/>
    </row>
    <row r="2530" spans="3:4" x14ac:dyDescent="0.2">
      <c r="C2530" s="13"/>
      <c r="D2530" s="13"/>
    </row>
    <row r="2531" spans="3:4" x14ac:dyDescent="0.2">
      <c r="C2531" s="13"/>
      <c r="D2531" s="13"/>
    </row>
    <row r="2532" spans="3:4" x14ac:dyDescent="0.2">
      <c r="C2532" s="13"/>
      <c r="D2532" s="13"/>
    </row>
    <row r="2533" spans="3:4" x14ac:dyDescent="0.2">
      <c r="C2533" s="13"/>
      <c r="D2533" s="13"/>
    </row>
    <row r="2534" spans="3:4" x14ac:dyDescent="0.2">
      <c r="C2534" s="13"/>
      <c r="D2534" s="13"/>
    </row>
    <row r="2535" spans="3:4" x14ac:dyDescent="0.2">
      <c r="C2535" s="13"/>
      <c r="D2535" s="13"/>
    </row>
    <row r="2536" spans="3:4" x14ac:dyDescent="0.2">
      <c r="C2536" s="13"/>
      <c r="D2536" s="13"/>
    </row>
    <row r="2537" spans="3:4" x14ac:dyDescent="0.2">
      <c r="C2537" s="13"/>
      <c r="D2537" s="13"/>
    </row>
    <row r="2538" spans="3:4" x14ac:dyDescent="0.2">
      <c r="C2538" s="13"/>
      <c r="D2538" s="13"/>
    </row>
    <row r="2539" spans="3:4" x14ac:dyDescent="0.2">
      <c r="C2539" s="13"/>
      <c r="D2539" s="13"/>
    </row>
    <row r="2540" spans="3:4" x14ac:dyDescent="0.2">
      <c r="C2540" s="13"/>
      <c r="D2540" s="13"/>
    </row>
    <row r="2541" spans="3:4" x14ac:dyDescent="0.2">
      <c r="C2541" s="13"/>
      <c r="D2541" s="13"/>
    </row>
    <row r="2542" spans="3:4" x14ac:dyDescent="0.2">
      <c r="C2542" s="13"/>
      <c r="D2542" s="13"/>
    </row>
    <row r="2543" spans="3:4" x14ac:dyDescent="0.2">
      <c r="C2543" s="13"/>
      <c r="D2543" s="13"/>
    </row>
    <row r="2544" spans="3:4" x14ac:dyDescent="0.2">
      <c r="C2544" s="13"/>
      <c r="D2544" s="13"/>
    </row>
    <row r="2545" spans="3:4" x14ac:dyDescent="0.2">
      <c r="C2545" s="13"/>
      <c r="D2545" s="13"/>
    </row>
    <row r="2546" spans="3:4" x14ac:dyDescent="0.2">
      <c r="C2546" s="13"/>
      <c r="D2546" s="13"/>
    </row>
    <row r="2547" spans="3:4" x14ac:dyDescent="0.2">
      <c r="C2547" s="13"/>
      <c r="D2547" s="13"/>
    </row>
    <row r="2548" spans="3:4" x14ac:dyDescent="0.2">
      <c r="C2548" s="13"/>
      <c r="D2548" s="13"/>
    </row>
    <row r="2549" spans="3:4" x14ac:dyDescent="0.2">
      <c r="C2549" s="13"/>
      <c r="D2549" s="13"/>
    </row>
    <row r="2550" spans="3:4" x14ac:dyDescent="0.2">
      <c r="C2550" s="13"/>
      <c r="D2550" s="13"/>
    </row>
    <row r="2551" spans="3:4" x14ac:dyDescent="0.2">
      <c r="C2551" s="13"/>
      <c r="D2551" s="13"/>
    </row>
    <row r="2552" spans="3:4" x14ac:dyDescent="0.2">
      <c r="C2552" s="13"/>
      <c r="D2552" s="13"/>
    </row>
    <row r="2553" spans="3:4" x14ac:dyDescent="0.2">
      <c r="C2553" s="13"/>
      <c r="D2553" s="13"/>
    </row>
    <row r="2554" spans="3:4" x14ac:dyDescent="0.2">
      <c r="C2554" s="13"/>
      <c r="D2554" s="13"/>
    </row>
    <row r="2555" spans="3:4" x14ac:dyDescent="0.2">
      <c r="C2555" s="13"/>
      <c r="D2555" s="13"/>
    </row>
    <row r="2556" spans="3:4" x14ac:dyDescent="0.2">
      <c r="C2556" s="13"/>
      <c r="D2556" s="13"/>
    </row>
    <row r="2557" spans="3:4" x14ac:dyDescent="0.2">
      <c r="C2557" s="13"/>
      <c r="D2557" s="13"/>
    </row>
    <row r="2558" spans="3:4" x14ac:dyDescent="0.2">
      <c r="C2558" s="13"/>
      <c r="D2558" s="13"/>
    </row>
    <row r="2559" spans="3:4" x14ac:dyDescent="0.2">
      <c r="C2559" s="13"/>
      <c r="D2559" s="13"/>
    </row>
    <row r="2560" spans="3:4" x14ac:dyDescent="0.2">
      <c r="C2560" s="13"/>
      <c r="D2560" s="13"/>
    </row>
    <row r="2561" spans="3:4" x14ac:dyDescent="0.2">
      <c r="C2561" s="13"/>
      <c r="D2561" s="13"/>
    </row>
    <row r="2562" spans="3:4" x14ac:dyDescent="0.2">
      <c r="C2562" s="13"/>
      <c r="D2562" s="13"/>
    </row>
    <row r="2563" spans="3:4" x14ac:dyDescent="0.2">
      <c r="C2563" s="13"/>
      <c r="D2563" s="13"/>
    </row>
    <row r="2564" spans="3:4" x14ac:dyDescent="0.2">
      <c r="C2564" s="13"/>
      <c r="D2564" s="13"/>
    </row>
    <row r="2565" spans="3:4" x14ac:dyDescent="0.2">
      <c r="C2565" s="13"/>
      <c r="D2565" s="13"/>
    </row>
    <row r="2566" spans="3:4" x14ac:dyDescent="0.2">
      <c r="C2566" s="13"/>
      <c r="D2566" s="13"/>
    </row>
    <row r="2567" spans="3:4" x14ac:dyDescent="0.2">
      <c r="C2567" s="13"/>
      <c r="D2567" s="13"/>
    </row>
    <row r="2568" spans="3:4" x14ac:dyDescent="0.2">
      <c r="C2568" s="13"/>
      <c r="D2568" s="13"/>
    </row>
    <row r="2569" spans="3:4" x14ac:dyDescent="0.2">
      <c r="C2569" s="13"/>
      <c r="D2569" s="13"/>
    </row>
    <row r="2570" spans="3:4" x14ac:dyDescent="0.2">
      <c r="C2570" s="13"/>
      <c r="D2570" s="13"/>
    </row>
    <row r="2571" spans="3:4" x14ac:dyDescent="0.2">
      <c r="C2571" s="13"/>
      <c r="D2571" s="13"/>
    </row>
    <row r="2572" spans="3:4" x14ac:dyDescent="0.2">
      <c r="C2572" s="13"/>
      <c r="D2572" s="13"/>
    </row>
    <row r="2573" spans="3:4" x14ac:dyDescent="0.2">
      <c r="C2573" s="13"/>
      <c r="D2573" s="13"/>
    </row>
    <row r="2574" spans="3:4" x14ac:dyDescent="0.2">
      <c r="C2574" s="13"/>
      <c r="D2574" s="13"/>
    </row>
    <row r="2575" spans="3:4" x14ac:dyDescent="0.2">
      <c r="C2575" s="13"/>
      <c r="D2575" s="13"/>
    </row>
    <row r="2576" spans="3:4" x14ac:dyDescent="0.2">
      <c r="C2576" s="13"/>
      <c r="D2576" s="13"/>
    </row>
    <row r="2577" spans="3:4" x14ac:dyDescent="0.2">
      <c r="C2577" s="13"/>
      <c r="D2577" s="13"/>
    </row>
    <row r="2578" spans="3:4" x14ac:dyDescent="0.2">
      <c r="C2578" s="13"/>
      <c r="D2578" s="13"/>
    </row>
    <row r="2579" spans="3:4" x14ac:dyDescent="0.2">
      <c r="C2579" s="13"/>
      <c r="D2579" s="13"/>
    </row>
    <row r="2580" spans="3:4" x14ac:dyDescent="0.2">
      <c r="C2580" s="13"/>
      <c r="D2580" s="13"/>
    </row>
    <row r="2581" spans="3:4" x14ac:dyDescent="0.2">
      <c r="C2581" s="13"/>
      <c r="D2581" s="13"/>
    </row>
    <row r="2582" spans="3:4" x14ac:dyDescent="0.2">
      <c r="C2582" s="13"/>
      <c r="D2582" s="13"/>
    </row>
    <row r="2583" spans="3:4" x14ac:dyDescent="0.2">
      <c r="C2583" s="13"/>
      <c r="D2583" s="13"/>
    </row>
    <row r="2584" spans="3:4" x14ac:dyDescent="0.2">
      <c r="C2584" s="13"/>
      <c r="D2584" s="13"/>
    </row>
    <row r="2585" spans="3:4" x14ac:dyDescent="0.2">
      <c r="C2585" s="13"/>
      <c r="D2585" s="13"/>
    </row>
    <row r="2586" spans="3:4" x14ac:dyDescent="0.2">
      <c r="C2586" s="13"/>
      <c r="D2586" s="13"/>
    </row>
    <row r="2587" spans="3:4" x14ac:dyDescent="0.2">
      <c r="C2587" s="13"/>
      <c r="D2587" s="13"/>
    </row>
    <row r="2588" spans="3:4" x14ac:dyDescent="0.2">
      <c r="C2588" s="13"/>
      <c r="D2588" s="13"/>
    </row>
    <row r="2589" spans="3:4" x14ac:dyDescent="0.2">
      <c r="C2589" s="13"/>
      <c r="D2589" s="13"/>
    </row>
    <row r="2590" spans="3:4" x14ac:dyDescent="0.2">
      <c r="C2590" s="13"/>
      <c r="D2590" s="13"/>
    </row>
    <row r="2591" spans="3:4" x14ac:dyDescent="0.2">
      <c r="C2591" s="13"/>
      <c r="D2591" s="13"/>
    </row>
    <row r="2592" spans="3:4" x14ac:dyDescent="0.2">
      <c r="C2592" s="13"/>
      <c r="D2592" s="13"/>
    </row>
    <row r="2593" spans="3:4" x14ac:dyDescent="0.2">
      <c r="C2593" s="13"/>
      <c r="D2593" s="13"/>
    </row>
    <row r="2594" spans="3:4" x14ac:dyDescent="0.2">
      <c r="C2594" s="13"/>
      <c r="D2594" s="13"/>
    </row>
    <row r="2595" spans="3:4" x14ac:dyDescent="0.2">
      <c r="C2595" s="13"/>
      <c r="D2595" s="13"/>
    </row>
    <row r="2596" spans="3:4" x14ac:dyDescent="0.2">
      <c r="C2596" s="13"/>
      <c r="D2596" s="13"/>
    </row>
    <row r="2597" spans="3:4" x14ac:dyDescent="0.2">
      <c r="C2597" s="13"/>
      <c r="D2597" s="13"/>
    </row>
    <row r="2598" spans="3:4" x14ac:dyDescent="0.2">
      <c r="C2598" s="13"/>
      <c r="D2598" s="13"/>
    </row>
    <row r="2599" spans="3:4" x14ac:dyDescent="0.2">
      <c r="C2599" s="13"/>
      <c r="D2599" s="13"/>
    </row>
    <row r="2600" spans="3:4" x14ac:dyDescent="0.2">
      <c r="C2600" s="13"/>
      <c r="D2600" s="13"/>
    </row>
    <row r="2601" spans="3:4" x14ac:dyDescent="0.2">
      <c r="C2601" s="13"/>
      <c r="D2601" s="13"/>
    </row>
    <row r="2602" spans="3:4" x14ac:dyDescent="0.2">
      <c r="C2602" s="13"/>
      <c r="D2602" s="13"/>
    </row>
    <row r="2603" spans="3:4" x14ac:dyDescent="0.2">
      <c r="C2603" s="13"/>
      <c r="D2603" s="13"/>
    </row>
    <row r="2604" spans="3:4" x14ac:dyDescent="0.2">
      <c r="C2604" s="13"/>
      <c r="D2604" s="13"/>
    </row>
    <row r="2605" spans="3:4" x14ac:dyDescent="0.2">
      <c r="C2605" s="13"/>
      <c r="D2605" s="13"/>
    </row>
    <row r="2606" spans="3:4" x14ac:dyDescent="0.2">
      <c r="C2606" s="13"/>
      <c r="D2606" s="13"/>
    </row>
    <row r="2607" spans="3:4" x14ac:dyDescent="0.2">
      <c r="C2607" s="13"/>
      <c r="D2607" s="13"/>
    </row>
    <row r="2608" spans="3:4" x14ac:dyDescent="0.2">
      <c r="C2608" s="13"/>
      <c r="D2608" s="13"/>
    </row>
    <row r="2609" spans="3:4" x14ac:dyDescent="0.2">
      <c r="C2609" s="13"/>
      <c r="D2609" s="13"/>
    </row>
    <row r="2610" spans="3:4" x14ac:dyDescent="0.2">
      <c r="C2610" s="13"/>
      <c r="D2610" s="13"/>
    </row>
    <row r="2611" spans="3:4" x14ac:dyDescent="0.2">
      <c r="C2611" s="13"/>
      <c r="D2611" s="13"/>
    </row>
    <row r="2612" spans="3:4" x14ac:dyDescent="0.2">
      <c r="C2612" s="13"/>
      <c r="D2612" s="13"/>
    </row>
    <row r="2613" spans="3:4" x14ac:dyDescent="0.2">
      <c r="C2613" s="13"/>
      <c r="D2613" s="13"/>
    </row>
    <row r="2614" spans="3:4" x14ac:dyDescent="0.2">
      <c r="C2614" s="13"/>
      <c r="D2614" s="13"/>
    </row>
    <row r="2615" spans="3:4" x14ac:dyDescent="0.2">
      <c r="C2615" s="13"/>
      <c r="D2615" s="13"/>
    </row>
    <row r="2616" spans="3:4" x14ac:dyDescent="0.2">
      <c r="C2616" s="13"/>
      <c r="D2616" s="13"/>
    </row>
    <row r="2617" spans="3:4" x14ac:dyDescent="0.2">
      <c r="C2617" s="13"/>
      <c r="D2617" s="13"/>
    </row>
    <row r="2618" spans="3:4" x14ac:dyDescent="0.2">
      <c r="C2618" s="13"/>
      <c r="D2618" s="13"/>
    </row>
    <row r="2619" spans="3:4" x14ac:dyDescent="0.2">
      <c r="C2619" s="13"/>
      <c r="D2619" s="13"/>
    </row>
    <row r="2620" spans="3:4" x14ac:dyDescent="0.2">
      <c r="C2620" s="13"/>
      <c r="D2620" s="13"/>
    </row>
    <row r="2621" spans="3:4" x14ac:dyDescent="0.2">
      <c r="C2621" s="13"/>
      <c r="D2621" s="13"/>
    </row>
    <row r="2622" spans="3:4" x14ac:dyDescent="0.2">
      <c r="C2622" s="13"/>
      <c r="D2622" s="13"/>
    </row>
    <row r="2623" spans="3:4" x14ac:dyDescent="0.2">
      <c r="C2623" s="13"/>
      <c r="D2623" s="13"/>
    </row>
    <row r="2624" spans="3:4" x14ac:dyDescent="0.2">
      <c r="C2624" s="13"/>
      <c r="D2624" s="13"/>
    </row>
    <row r="2625" spans="3:4" x14ac:dyDescent="0.2">
      <c r="C2625" s="13"/>
      <c r="D2625" s="13"/>
    </row>
    <row r="2626" spans="3:4" x14ac:dyDescent="0.2">
      <c r="C2626" s="13"/>
      <c r="D2626" s="13"/>
    </row>
    <row r="2627" spans="3:4" x14ac:dyDescent="0.2">
      <c r="C2627" s="13"/>
      <c r="D2627" s="13"/>
    </row>
    <row r="2628" spans="3:4" x14ac:dyDescent="0.2">
      <c r="C2628" s="13"/>
      <c r="D2628" s="13"/>
    </row>
    <row r="2629" spans="3:4" x14ac:dyDescent="0.2">
      <c r="C2629" s="13"/>
      <c r="D2629" s="13"/>
    </row>
    <row r="2630" spans="3:4" x14ac:dyDescent="0.2">
      <c r="C2630" s="13"/>
      <c r="D2630" s="13"/>
    </row>
    <row r="2631" spans="3:4" x14ac:dyDescent="0.2">
      <c r="C2631" s="13"/>
      <c r="D2631" s="13"/>
    </row>
    <row r="2632" spans="3:4" x14ac:dyDescent="0.2">
      <c r="C2632" s="13"/>
      <c r="D2632" s="13"/>
    </row>
    <row r="2633" spans="3:4" x14ac:dyDescent="0.2">
      <c r="C2633" s="13"/>
      <c r="D2633" s="13"/>
    </row>
    <row r="2634" spans="3:4" x14ac:dyDescent="0.2">
      <c r="C2634" s="13"/>
      <c r="D2634" s="13"/>
    </row>
    <row r="2635" spans="3:4" x14ac:dyDescent="0.2">
      <c r="C2635" s="13"/>
      <c r="D2635" s="13"/>
    </row>
    <row r="2636" spans="3:4" x14ac:dyDescent="0.2">
      <c r="C2636" s="13"/>
      <c r="D2636" s="13"/>
    </row>
    <row r="2637" spans="3:4" x14ac:dyDescent="0.2">
      <c r="C2637" s="13"/>
      <c r="D2637" s="13"/>
    </row>
    <row r="2638" spans="3:4" x14ac:dyDescent="0.2">
      <c r="C2638" s="13"/>
      <c r="D2638" s="13"/>
    </row>
    <row r="2639" spans="3:4" x14ac:dyDescent="0.2">
      <c r="C2639" s="13"/>
      <c r="D2639" s="13"/>
    </row>
    <row r="2640" spans="3:4" x14ac:dyDescent="0.2">
      <c r="C2640" s="13"/>
      <c r="D2640" s="13"/>
    </row>
    <row r="2641" spans="3:4" x14ac:dyDescent="0.2">
      <c r="C2641" s="13"/>
      <c r="D2641" s="13"/>
    </row>
    <row r="2642" spans="3:4" x14ac:dyDescent="0.2">
      <c r="C2642" s="13"/>
      <c r="D2642" s="13"/>
    </row>
    <row r="2643" spans="3:4" x14ac:dyDescent="0.2">
      <c r="C2643" s="13"/>
      <c r="D2643" s="13"/>
    </row>
    <row r="2644" spans="3:4" x14ac:dyDescent="0.2">
      <c r="C2644" s="13"/>
      <c r="D2644" s="13"/>
    </row>
    <row r="2645" spans="3:4" x14ac:dyDescent="0.2">
      <c r="C2645" s="13"/>
      <c r="D2645" s="13"/>
    </row>
    <row r="2646" spans="3:4" x14ac:dyDescent="0.2">
      <c r="C2646" s="13"/>
      <c r="D2646" s="13"/>
    </row>
    <row r="2647" spans="3:4" x14ac:dyDescent="0.2">
      <c r="C2647" s="13"/>
      <c r="D2647" s="13"/>
    </row>
    <row r="2648" spans="3:4" x14ac:dyDescent="0.2">
      <c r="C2648" s="13"/>
      <c r="D2648" s="13"/>
    </row>
    <row r="2649" spans="3:4" x14ac:dyDescent="0.2">
      <c r="C2649" s="13"/>
      <c r="D2649" s="13"/>
    </row>
    <row r="2650" spans="3:4" x14ac:dyDescent="0.2">
      <c r="C2650" s="13"/>
      <c r="D2650" s="13"/>
    </row>
    <row r="2651" spans="3:4" x14ac:dyDescent="0.2">
      <c r="C2651" s="13"/>
      <c r="D2651" s="13"/>
    </row>
    <row r="2652" spans="3:4" x14ac:dyDescent="0.2">
      <c r="C2652" s="13"/>
      <c r="D2652" s="13"/>
    </row>
    <row r="2653" spans="3:4" x14ac:dyDescent="0.2">
      <c r="C2653" s="13"/>
      <c r="D2653" s="13"/>
    </row>
    <row r="2654" spans="3:4" x14ac:dyDescent="0.2">
      <c r="C2654" s="13"/>
      <c r="D2654" s="13"/>
    </row>
    <row r="2655" spans="3:4" x14ac:dyDescent="0.2">
      <c r="C2655" s="13"/>
      <c r="D2655" s="13"/>
    </row>
    <row r="2656" spans="3:4" x14ac:dyDescent="0.2">
      <c r="C2656" s="13"/>
      <c r="D2656" s="13"/>
    </row>
    <row r="2657" spans="3:4" x14ac:dyDescent="0.2">
      <c r="C2657" s="13"/>
      <c r="D2657" s="13"/>
    </row>
    <row r="2658" spans="3:4" x14ac:dyDescent="0.2">
      <c r="C2658" s="13"/>
      <c r="D2658" s="13"/>
    </row>
    <row r="2659" spans="3:4" x14ac:dyDescent="0.2">
      <c r="C2659" s="13"/>
      <c r="D2659" s="13"/>
    </row>
    <row r="2660" spans="3:4" x14ac:dyDescent="0.2">
      <c r="C2660" s="13"/>
      <c r="D2660" s="13"/>
    </row>
    <row r="2661" spans="3:4" x14ac:dyDescent="0.2">
      <c r="C2661" s="13"/>
      <c r="D2661" s="13"/>
    </row>
    <row r="2662" spans="3:4" x14ac:dyDescent="0.2">
      <c r="C2662" s="13"/>
      <c r="D2662" s="13"/>
    </row>
    <row r="2663" spans="3:4" x14ac:dyDescent="0.2">
      <c r="C2663" s="13"/>
      <c r="D2663" s="13"/>
    </row>
    <row r="2664" spans="3:4" x14ac:dyDescent="0.2">
      <c r="C2664" s="13"/>
      <c r="D2664" s="13"/>
    </row>
    <row r="2665" spans="3:4" x14ac:dyDescent="0.2">
      <c r="C2665" s="13"/>
      <c r="D2665" s="13"/>
    </row>
    <row r="2666" spans="3:4" x14ac:dyDescent="0.2">
      <c r="C2666" s="13"/>
      <c r="D2666" s="13"/>
    </row>
    <row r="2667" spans="3:4" x14ac:dyDescent="0.2">
      <c r="C2667" s="13"/>
      <c r="D2667" s="13"/>
    </row>
    <row r="2668" spans="3:4" x14ac:dyDescent="0.2">
      <c r="C2668" s="13"/>
      <c r="D2668" s="13"/>
    </row>
    <row r="2669" spans="3:4" x14ac:dyDescent="0.2">
      <c r="C2669" s="13"/>
      <c r="D2669" s="13"/>
    </row>
    <row r="2670" spans="3:4" x14ac:dyDescent="0.2">
      <c r="C2670" s="13"/>
      <c r="D2670" s="13"/>
    </row>
    <row r="2671" spans="3:4" x14ac:dyDescent="0.2">
      <c r="C2671" s="13"/>
      <c r="D2671" s="13"/>
    </row>
    <row r="2672" spans="3:4" x14ac:dyDescent="0.2">
      <c r="C2672" s="13"/>
      <c r="D2672" s="13"/>
    </row>
    <row r="2673" spans="3:4" x14ac:dyDescent="0.2">
      <c r="C2673" s="13"/>
      <c r="D2673" s="13"/>
    </row>
    <row r="2674" spans="3:4" x14ac:dyDescent="0.2">
      <c r="C2674" s="13"/>
      <c r="D2674" s="13"/>
    </row>
    <row r="2675" spans="3:4" x14ac:dyDescent="0.2">
      <c r="C2675" s="13"/>
      <c r="D2675" s="13"/>
    </row>
    <row r="2676" spans="3:4" x14ac:dyDescent="0.2">
      <c r="C2676" s="13"/>
      <c r="D2676" s="13"/>
    </row>
    <row r="2677" spans="3:4" x14ac:dyDescent="0.2">
      <c r="C2677" s="13"/>
      <c r="D2677" s="13"/>
    </row>
    <row r="2678" spans="3:4" x14ac:dyDescent="0.2">
      <c r="C2678" s="13"/>
      <c r="D2678" s="13"/>
    </row>
    <row r="2679" spans="3:4" x14ac:dyDescent="0.2">
      <c r="C2679" s="13"/>
      <c r="D2679" s="13"/>
    </row>
    <row r="2680" spans="3:4" x14ac:dyDescent="0.2">
      <c r="C2680" s="13"/>
      <c r="D2680" s="13"/>
    </row>
    <row r="2681" spans="3:4" x14ac:dyDescent="0.2">
      <c r="C2681" s="13"/>
      <c r="D2681" s="13"/>
    </row>
    <row r="2682" spans="3:4" x14ac:dyDescent="0.2">
      <c r="C2682" s="13"/>
      <c r="D2682" s="13"/>
    </row>
    <row r="2683" spans="3:4" x14ac:dyDescent="0.2">
      <c r="C2683" s="13"/>
      <c r="D2683" s="13"/>
    </row>
    <row r="2684" spans="3:4" x14ac:dyDescent="0.2">
      <c r="C2684" s="13"/>
      <c r="D2684" s="13"/>
    </row>
    <row r="2685" spans="3:4" x14ac:dyDescent="0.2">
      <c r="C2685" s="13"/>
      <c r="D2685" s="13"/>
    </row>
    <row r="2686" spans="3:4" x14ac:dyDescent="0.2">
      <c r="C2686" s="13"/>
      <c r="D2686" s="13"/>
    </row>
    <row r="2687" spans="3:4" x14ac:dyDescent="0.2">
      <c r="C2687" s="13"/>
      <c r="D2687" s="13"/>
    </row>
    <row r="2688" spans="3:4" x14ac:dyDescent="0.2">
      <c r="C2688" s="13"/>
      <c r="D2688" s="13"/>
    </row>
    <row r="2689" spans="3:4" x14ac:dyDescent="0.2">
      <c r="C2689" s="13"/>
      <c r="D2689" s="13"/>
    </row>
    <row r="2690" spans="3:4" x14ac:dyDescent="0.2">
      <c r="C2690" s="13"/>
      <c r="D2690" s="13"/>
    </row>
    <row r="2691" spans="3:4" x14ac:dyDescent="0.2">
      <c r="C2691" s="13"/>
      <c r="D2691" s="13"/>
    </row>
    <row r="2692" spans="3:4" x14ac:dyDescent="0.2">
      <c r="C2692" s="13"/>
      <c r="D2692" s="13"/>
    </row>
    <row r="2693" spans="3:4" x14ac:dyDescent="0.2">
      <c r="C2693" s="13"/>
      <c r="D2693" s="13"/>
    </row>
    <row r="2694" spans="3:4" x14ac:dyDescent="0.2">
      <c r="C2694" s="13"/>
      <c r="D2694" s="13"/>
    </row>
    <row r="2695" spans="3:4" x14ac:dyDescent="0.2">
      <c r="C2695" s="13"/>
      <c r="D2695" s="13"/>
    </row>
    <row r="2696" spans="3:4" x14ac:dyDescent="0.2">
      <c r="C2696" s="13"/>
      <c r="D2696" s="13"/>
    </row>
    <row r="2697" spans="3:4" x14ac:dyDescent="0.2">
      <c r="C2697" s="13"/>
      <c r="D2697" s="13"/>
    </row>
    <row r="2698" spans="3:4" x14ac:dyDescent="0.2">
      <c r="C2698" s="13"/>
      <c r="D2698" s="13"/>
    </row>
    <row r="2699" spans="3:4" x14ac:dyDescent="0.2">
      <c r="C2699" s="13"/>
      <c r="D2699" s="13"/>
    </row>
    <row r="2700" spans="3:4" x14ac:dyDescent="0.2">
      <c r="C2700" s="13"/>
      <c r="D2700" s="13"/>
    </row>
    <row r="2701" spans="3:4" x14ac:dyDescent="0.2">
      <c r="C2701" s="13"/>
      <c r="D2701" s="13"/>
    </row>
    <row r="2702" spans="3:4" x14ac:dyDescent="0.2">
      <c r="C2702" s="13"/>
      <c r="D2702" s="13"/>
    </row>
    <row r="2703" spans="3:4" x14ac:dyDescent="0.2">
      <c r="C2703" s="13"/>
      <c r="D2703" s="13"/>
    </row>
    <row r="2704" spans="3:4" x14ac:dyDescent="0.2">
      <c r="C2704" s="13"/>
      <c r="D2704" s="13"/>
    </row>
    <row r="2705" spans="3:4" x14ac:dyDescent="0.2">
      <c r="C2705" s="13"/>
      <c r="D2705" s="13"/>
    </row>
    <row r="2706" spans="3:4" x14ac:dyDescent="0.2">
      <c r="C2706" s="13"/>
      <c r="D2706" s="13"/>
    </row>
    <row r="2707" spans="3:4" x14ac:dyDescent="0.2">
      <c r="C2707" s="13"/>
      <c r="D2707" s="13"/>
    </row>
    <row r="2708" spans="3:4" x14ac:dyDescent="0.2">
      <c r="C2708" s="13"/>
      <c r="D2708" s="13"/>
    </row>
    <row r="2709" spans="3:4" x14ac:dyDescent="0.2">
      <c r="C2709" s="13"/>
      <c r="D2709" s="13"/>
    </row>
    <row r="2710" spans="3:4" x14ac:dyDescent="0.2">
      <c r="C2710" s="13"/>
      <c r="D2710" s="13"/>
    </row>
    <row r="2711" spans="3:4" x14ac:dyDescent="0.2">
      <c r="C2711" s="13"/>
      <c r="D2711" s="13"/>
    </row>
    <row r="2712" spans="3:4" x14ac:dyDescent="0.2">
      <c r="C2712" s="13"/>
      <c r="D2712" s="13"/>
    </row>
    <row r="2713" spans="3:4" x14ac:dyDescent="0.2">
      <c r="C2713" s="13"/>
      <c r="D2713" s="13"/>
    </row>
    <row r="2714" spans="3:4" x14ac:dyDescent="0.2">
      <c r="C2714" s="13"/>
      <c r="D2714" s="13"/>
    </row>
    <row r="2715" spans="3:4" x14ac:dyDescent="0.2">
      <c r="C2715" s="13"/>
      <c r="D2715" s="13"/>
    </row>
    <row r="2716" spans="3:4" x14ac:dyDescent="0.2">
      <c r="C2716" s="13"/>
      <c r="D2716" s="13"/>
    </row>
    <row r="2717" spans="3:4" x14ac:dyDescent="0.2">
      <c r="C2717" s="13"/>
      <c r="D2717" s="13"/>
    </row>
    <row r="2718" spans="3:4" x14ac:dyDescent="0.2">
      <c r="C2718" s="13"/>
      <c r="D2718" s="13"/>
    </row>
    <row r="2719" spans="3:4" x14ac:dyDescent="0.2">
      <c r="C2719" s="13"/>
      <c r="D2719" s="13"/>
    </row>
    <row r="2720" spans="3:4" x14ac:dyDescent="0.2">
      <c r="C2720" s="13"/>
      <c r="D2720" s="13"/>
    </row>
    <row r="2721" spans="3:4" x14ac:dyDescent="0.2">
      <c r="C2721" s="13"/>
      <c r="D2721" s="13"/>
    </row>
    <row r="2722" spans="3:4" x14ac:dyDescent="0.2">
      <c r="C2722" s="13"/>
      <c r="D2722" s="13"/>
    </row>
    <row r="2723" spans="3:4" x14ac:dyDescent="0.2">
      <c r="C2723" s="13"/>
      <c r="D2723" s="13"/>
    </row>
    <row r="2724" spans="3:4" x14ac:dyDescent="0.2">
      <c r="C2724" s="13"/>
      <c r="D2724" s="13"/>
    </row>
    <row r="2725" spans="3:4" x14ac:dyDescent="0.2">
      <c r="C2725" s="13"/>
      <c r="D2725" s="13"/>
    </row>
    <row r="2726" spans="3:4" x14ac:dyDescent="0.2">
      <c r="C2726" s="13"/>
      <c r="D2726" s="13"/>
    </row>
    <row r="2727" spans="3:4" x14ac:dyDescent="0.2">
      <c r="C2727" s="13"/>
      <c r="D2727" s="13"/>
    </row>
    <row r="2728" spans="3:4" x14ac:dyDescent="0.2">
      <c r="C2728" s="13"/>
      <c r="D2728" s="13"/>
    </row>
    <row r="2729" spans="3:4" x14ac:dyDescent="0.2">
      <c r="C2729" s="13"/>
      <c r="D2729" s="13"/>
    </row>
    <row r="2730" spans="3:4" x14ac:dyDescent="0.2">
      <c r="C2730" s="13"/>
      <c r="D2730" s="13"/>
    </row>
    <row r="2731" spans="3:4" x14ac:dyDescent="0.2">
      <c r="C2731" s="13"/>
      <c r="D2731" s="13"/>
    </row>
    <row r="2732" spans="3:4" x14ac:dyDescent="0.2">
      <c r="C2732" s="13"/>
      <c r="D2732" s="13"/>
    </row>
    <row r="2733" spans="3:4" x14ac:dyDescent="0.2">
      <c r="C2733" s="13"/>
      <c r="D2733" s="13"/>
    </row>
    <row r="2734" spans="3:4" x14ac:dyDescent="0.2">
      <c r="C2734" s="13"/>
      <c r="D2734" s="13"/>
    </row>
    <row r="2735" spans="3:4" x14ac:dyDescent="0.2">
      <c r="C2735" s="13"/>
      <c r="D2735" s="13"/>
    </row>
    <row r="2736" spans="3:4" x14ac:dyDescent="0.2">
      <c r="C2736" s="13"/>
      <c r="D2736" s="13"/>
    </row>
    <row r="2737" spans="3:4" x14ac:dyDescent="0.2">
      <c r="C2737" s="13"/>
      <c r="D2737" s="13"/>
    </row>
    <row r="2738" spans="3:4" x14ac:dyDescent="0.2">
      <c r="C2738" s="13"/>
      <c r="D2738" s="13"/>
    </row>
    <row r="2739" spans="3:4" x14ac:dyDescent="0.2">
      <c r="C2739" s="13"/>
      <c r="D2739" s="13"/>
    </row>
    <row r="2740" spans="3:4" x14ac:dyDescent="0.2">
      <c r="C2740" s="13"/>
      <c r="D2740" s="13"/>
    </row>
    <row r="2741" spans="3:4" x14ac:dyDescent="0.2">
      <c r="C2741" s="13"/>
      <c r="D2741" s="13"/>
    </row>
    <row r="2742" spans="3:4" x14ac:dyDescent="0.2">
      <c r="C2742" s="13"/>
      <c r="D2742" s="13"/>
    </row>
    <row r="2743" spans="3:4" x14ac:dyDescent="0.2">
      <c r="C2743" s="13"/>
      <c r="D2743" s="13"/>
    </row>
    <row r="2744" spans="3:4" x14ac:dyDescent="0.2">
      <c r="C2744" s="13"/>
      <c r="D2744" s="13"/>
    </row>
    <row r="2745" spans="3:4" x14ac:dyDescent="0.2">
      <c r="C2745" s="13"/>
      <c r="D2745" s="13"/>
    </row>
    <row r="2746" spans="3:4" x14ac:dyDescent="0.2">
      <c r="C2746" s="13"/>
      <c r="D2746" s="13"/>
    </row>
    <row r="2747" spans="3:4" x14ac:dyDescent="0.2">
      <c r="C2747" s="13"/>
      <c r="D2747" s="13"/>
    </row>
    <row r="2748" spans="3:4" x14ac:dyDescent="0.2">
      <c r="C2748" s="13"/>
      <c r="D2748" s="13"/>
    </row>
    <row r="2749" spans="3:4" x14ac:dyDescent="0.2">
      <c r="C2749" s="13"/>
      <c r="D2749" s="13"/>
    </row>
    <row r="2750" spans="3:4" x14ac:dyDescent="0.2">
      <c r="C2750" s="13"/>
      <c r="D2750" s="13"/>
    </row>
    <row r="2751" spans="3:4" x14ac:dyDescent="0.2">
      <c r="C2751" s="13"/>
      <c r="D2751" s="13"/>
    </row>
    <row r="2752" spans="3:4" x14ac:dyDescent="0.2">
      <c r="C2752" s="13"/>
      <c r="D2752" s="13"/>
    </row>
    <row r="2753" spans="3:4" x14ac:dyDescent="0.2">
      <c r="C2753" s="13"/>
      <c r="D2753" s="13"/>
    </row>
    <row r="2754" spans="3:4" x14ac:dyDescent="0.2">
      <c r="C2754" s="13"/>
      <c r="D2754" s="13"/>
    </row>
    <row r="2755" spans="3:4" x14ac:dyDescent="0.2">
      <c r="C2755" s="13"/>
      <c r="D2755" s="13"/>
    </row>
    <row r="2756" spans="3:4" x14ac:dyDescent="0.2">
      <c r="C2756" s="13"/>
      <c r="D2756" s="13"/>
    </row>
    <row r="2757" spans="3:4" x14ac:dyDescent="0.2">
      <c r="C2757" s="13"/>
      <c r="D2757" s="13"/>
    </row>
    <row r="2758" spans="3:4" x14ac:dyDescent="0.2">
      <c r="C2758" s="13"/>
      <c r="D2758" s="13"/>
    </row>
    <row r="2759" spans="3:4" x14ac:dyDescent="0.2">
      <c r="C2759" s="13"/>
      <c r="D2759" s="13"/>
    </row>
    <row r="2760" spans="3:4" x14ac:dyDescent="0.2">
      <c r="C2760" s="13"/>
      <c r="D2760" s="13"/>
    </row>
    <row r="2761" spans="3:4" x14ac:dyDescent="0.2">
      <c r="C2761" s="13"/>
      <c r="D2761" s="13"/>
    </row>
    <row r="2762" spans="3:4" x14ac:dyDescent="0.2">
      <c r="C2762" s="13"/>
      <c r="D2762" s="13"/>
    </row>
    <row r="2763" spans="3:4" x14ac:dyDescent="0.2">
      <c r="C2763" s="13"/>
      <c r="D2763" s="13"/>
    </row>
    <row r="2764" spans="3:4" x14ac:dyDescent="0.2">
      <c r="C2764" s="13"/>
      <c r="D2764" s="13"/>
    </row>
    <row r="2765" spans="3:4" x14ac:dyDescent="0.2">
      <c r="C2765" s="13"/>
      <c r="D2765" s="13"/>
    </row>
    <row r="2766" spans="3:4" x14ac:dyDescent="0.2">
      <c r="C2766" s="13"/>
      <c r="D2766" s="13"/>
    </row>
    <row r="2767" spans="3:4" x14ac:dyDescent="0.2">
      <c r="C2767" s="13"/>
      <c r="D2767" s="13"/>
    </row>
    <row r="2768" spans="3:4" x14ac:dyDescent="0.2">
      <c r="C2768" s="13"/>
      <c r="D2768" s="13"/>
    </row>
    <row r="2769" spans="3:4" x14ac:dyDescent="0.2">
      <c r="C2769" s="13"/>
      <c r="D2769" s="13"/>
    </row>
    <row r="2770" spans="3:4" x14ac:dyDescent="0.2">
      <c r="C2770" s="13"/>
      <c r="D2770" s="13"/>
    </row>
    <row r="2771" spans="3:4" x14ac:dyDescent="0.2">
      <c r="C2771" s="13"/>
      <c r="D2771" s="13"/>
    </row>
    <row r="2772" spans="3:4" x14ac:dyDescent="0.2">
      <c r="C2772" s="13"/>
      <c r="D2772" s="13"/>
    </row>
    <row r="2773" spans="3:4" x14ac:dyDescent="0.2">
      <c r="C2773" s="13"/>
      <c r="D2773" s="13"/>
    </row>
    <row r="2774" spans="3:4" x14ac:dyDescent="0.2">
      <c r="C2774" s="13"/>
      <c r="D2774" s="13"/>
    </row>
    <row r="2775" spans="3:4" x14ac:dyDescent="0.2">
      <c r="C2775" s="13"/>
      <c r="D2775" s="13"/>
    </row>
    <row r="2776" spans="3:4" x14ac:dyDescent="0.2">
      <c r="C2776" s="13"/>
      <c r="D2776" s="13"/>
    </row>
    <row r="2777" spans="3:4" x14ac:dyDescent="0.2">
      <c r="C2777" s="13"/>
      <c r="D2777" s="13"/>
    </row>
    <row r="2778" spans="3:4" x14ac:dyDescent="0.2">
      <c r="C2778" s="13"/>
      <c r="D2778" s="13"/>
    </row>
    <row r="2779" spans="3:4" x14ac:dyDescent="0.2">
      <c r="C2779" s="13"/>
      <c r="D2779" s="13"/>
    </row>
    <row r="2780" spans="3:4" x14ac:dyDescent="0.2">
      <c r="C2780" s="13"/>
      <c r="D2780" s="13"/>
    </row>
    <row r="2781" spans="3:4" x14ac:dyDescent="0.2">
      <c r="C2781" s="13"/>
      <c r="D2781" s="13"/>
    </row>
    <row r="2782" spans="3:4" x14ac:dyDescent="0.2">
      <c r="C2782" s="13"/>
      <c r="D2782" s="13"/>
    </row>
    <row r="2783" spans="3:4" x14ac:dyDescent="0.2">
      <c r="C2783" s="13"/>
      <c r="D2783" s="13"/>
    </row>
    <row r="2784" spans="3:4" x14ac:dyDescent="0.2">
      <c r="C2784" s="13"/>
      <c r="D2784" s="13"/>
    </row>
    <row r="2785" spans="3:4" x14ac:dyDescent="0.2">
      <c r="C2785" s="13"/>
      <c r="D2785" s="13"/>
    </row>
    <row r="2786" spans="3:4" x14ac:dyDescent="0.2">
      <c r="C2786" s="13"/>
      <c r="D2786" s="13"/>
    </row>
    <row r="2787" spans="3:4" x14ac:dyDescent="0.2">
      <c r="C2787" s="13"/>
      <c r="D2787" s="13"/>
    </row>
    <row r="2788" spans="3:4" x14ac:dyDescent="0.2">
      <c r="C2788" s="13"/>
      <c r="D2788" s="13"/>
    </row>
    <row r="2789" spans="3:4" x14ac:dyDescent="0.2">
      <c r="C2789" s="13"/>
      <c r="D2789" s="13"/>
    </row>
    <row r="2790" spans="3:4" x14ac:dyDescent="0.2">
      <c r="C2790" s="13"/>
      <c r="D2790" s="13"/>
    </row>
    <row r="2791" spans="3:4" x14ac:dyDescent="0.2">
      <c r="C2791" s="13"/>
      <c r="D2791" s="13"/>
    </row>
    <row r="2792" spans="3:4" x14ac:dyDescent="0.2">
      <c r="C2792" s="13"/>
      <c r="D2792" s="13"/>
    </row>
    <row r="2793" spans="3:4" x14ac:dyDescent="0.2">
      <c r="C2793" s="13"/>
      <c r="D2793" s="13"/>
    </row>
    <row r="2794" spans="3:4" x14ac:dyDescent="0.2">
      <c r="C2794" s="13"/>
      <c r="D2794" s="13"/>
    </row>
    <row r="2795" spans="3:4" x14ac:dyDescent="0.2">
      <c r="C2795" s="13"/>
      <c r="D2795" s="13"/>
    </row>
    <row r="2796" spans="3:4" x14ac:dyDescent="0.2">
      <c r="C2796" s="13"/>
      <c r="D2796" s="13"/>
    </row>
    <row r="2797" spans="3:4" x14ac:dyDescent="0.2">
      <c r="C2797" s="13"/>
      <c r="D2797" s="13"/>
    </row>
    <row r="2798" spans="3:4" x14ac:dyDescent="0.2">
      <c r="C2798" s="13"/>
      <c r="D2798" s="13"/>
    </row>
    <row r="2799" spans="3:4" x14ac:dyDescent="0.2">
      <c r="C2799" s="13"/>
      <c r="D2799" s="13"/>
    </row>
    <row r="2800" spans="3:4" x14ac:dyDescent="0.2">
      <c r="C2800" s="13"/>
      <c r="D2800" s="13"/>
    </row>
    <row r="2801" spans="3:4" x14ac:dyDescent="0.2">
      <c r="C2801" s="13"/>
      <c r="D2801" s="13"/>
    </row>
    <row r="2802" spans="3:4" x14ac:dyDescent="0.2">
      <c r="C2802" s="13"/>
      <c r="D2802" s="13"/>
    </row>
    <row r="2803" spans="3:4" x14ac:dyDescent="0.2">
      <c r="C2803" s="13"/>
      <c r="D2803" s="13"/>
    </row>
    <row r="2804" spans="3:4" x14ac:dyDescent="0.2">
      <c r="C2804" s="13"/>
      <c r="D2804" s="13"/>
    </row>
    <row r="2805" spans="3:4" x14ac:dyDescent="0.2">
      <c r="C2805" s="13"/>
      <c r="D2805" s="13"/>
    </row>
    <row r="2806" spans="3:4" x14ac:dyDescent="0.2">
      <c r="C2806" s="13"/>
      <c r="D2806" s="13"/>
    </row>
    <row r="2807" spans="3:4" x14ac:dyDescent="0.2">
      <c r="C2807" s="13"/>
      <c r="D2807" s="13"/>
    </row>
    <row r="2808" spans="3:4" x14ac:dyDescent="0.2">
      <c r="C2808" s="13"/>
      <c r="D2808" s="13"/>
    </row>
    <row r="2809" spans="3:4" x14ac:dyDescent="0.2">
      <c r="C2809" s="13"/>
      <c r="D2809" s="13"/>
    </row>
    <row r="2810" spans="3:4" x14ac:dyDescent="0.2">
      <c r="C2810" s="13"/>
      <c r="D2810" s="13"/>
    </row>
    <row r="2811" spans="3:4" x14ac:dyDescent="0.2">
      <c r="C2811" s="13"/>
      <c r="D2811" s="13"/>
    </row>
    <row r="2812" spans="3:4" x14ac:dyDescent="0.2">
      <c r="C2812" s="13"/>
      <c r="D2812" s="13"/>
    </row>
    <row r="2813" spans="3:4" x14ac:dyDescent="0.2">
      <c r="C2813" s="13"/>
      <c r="D2813" s="13"/>
    </row>
    <row r="2814" spans="3:4" x14ac:dyDescent="0.2">
      <c r="C2814" s="13"/>
      <c r="D2814" s="13"/>
    </row>
    <row r="2815" spans="3:4" x14ac:dyDescent="0.2">
      <c r="C2815" s="13"/>
      <c r="D2815" s="13"/>
    </row>
    <row r="2816" spans="3:4" x14ac:dyDescent="0.2">
      <c r="C2816" s="13"/>
      <c r="D2816" s="13"/>
    </row>
    <row r="2817" spans="3:4" x14ac:dyDescent="0.2">
      <c r="C2817" s="13"/>
      <c r="D2817" s="13"/>
    </row>
    <row r="2818" spans="3:4" x14ac:dyDescent="0.2">
      <c r="C2818" s="13"/>
      <c r="D2818" s="13"/>
    </row>
    <row r="2819" spans="3:4" x14ac:dyDescent="0.2">
      <c r="C2819" s="13"/>
      <c r="D2819" s="13"/>
    </row>
    <row r="2820" spans="3:4" x14ac:dyDescent="0.2">
      <c r="C2820" s="13"/>
      <c r="D2820" s="13"/>
    </row>
    <row r="2821" spans="3:4" x14ac:dyDescent="0.2">
      <c r="C2821" s="13"/>
      <c r="D2821" s="13"/>
    </row>
    <row r="2822" spans="3:4" x14ac:dyDescent="0.2">
      <c r="C2822" s="13"/>
      <c r="D2822" s="13"/>
    </row>
    <row r="2823" spans="3:4" x14ac:dyDescent="0.2">
      <c r="C2823" s="13"/>
      <c r="D2823" s="13"/>
    </row>
    <row r="2824" spans="3:4" x14ac:dyDescent="0.2">
      <c r="C2824" s="13"/>
      <c r="D2824" s="13"/>
    </row>
    <row r="2825" spans="3:4" x14ac:dyDescent="0.2">
      <c r="C2825" s="13"/>
      <c r="D2825" s="13"/>
    </row>
    <row r="2826" spans="3:4" x14ac:dyDescent="0.2">
      <c r="C2826" s="13"/>
      <c r="D2826" s="13"/>
    </row>
    <row r="2827" spans="3:4" x14ac:dyDescent="0.2">
      <c r="C2827" s="13"/>
      <c r="D2827" s="13"/>
    </row>
    <row r="2828" spans="3:4" x14ac:dyDescent="0.2">
      <c r="C2828" s="13"/>
      <c r="D2828" s="13"/>
    </row>
    <row r="2829" spans="3:4" x14ac:dyDescent="0.2">
      <c r="C2829" s="13"/>
      <c r="D2829" s="13"/>
    </row>
    <row r="2830" spans="3:4" x14ac:dyDescent="0.2">
      <c r="C2830" s="13"/>
      <c r="D2830" s="13"/>
    </row>
    <row r="2831" spans="3:4" x14ac:dyDescent="0.2">
      <c r="C2831" s="13"/>
      <c r="D2831" s="13"/>
    </row>
    <row r="2832" spans="3:4" x14ac:dyDescent="0.2">
      <c r="C2832" s="13"/>
      <c r="D2832" s="13"/>
    </row>
    <row r="2833" spans="3:4" x14ac:dyDescent="0.2">
      <c r="C2833" s="13"/>
      <c r="D2833" s="13"/>
    </row>
    <row r="2834" spans="3:4" x14ac:dyDescent="0.2">
      <c r="C2834" s="13"/>
      <c r="D2834" s="13"/>
    </row>
    <row r="2835" spans="3:4" x14ac:dyDescent="0.2">
      <c r="C2835" s="13"/>
      <c r="D2835" s="13"/>
    </row>
    <row r="2836" spans="3:4" x14ac:dyDescent="0.2">
      <c r="C2836" s="13"/>
      <c r="D2836" s="13"/>
    </row>
    <row r="2837" spans="3:4" x14ac:dyDescent="0.2">
      <c r="C2837" s="13"/>
      <c r="D2837" s="13"/>
    </row>
    <row r="2838" spans="3:4" x14ac:dyDescent="0.2">
      <c r="C2838" s="13"/>
      <c r="D2838" s="13"/>
    </row>
    <row r="2839" spans="3:4" x14ac:dyDescent="0.2">
      <c r="C2839" s="13"/>
      <c r="D2839" s="13"/>
    </row>
    <row r="2840" spans="3:4" x14ac:dyDescent="0.2">
      <c r="C2840" s="13"/>
      <c r="D2840" s="13"/>
    </row>
    <row r="2841" spans="3:4" x14ac:dyDescent="0.2">
      <c r="C2841" s="13"/>
      <c r="D2841" s="13"/>
    </row>
    <row r="2842" spans="3:4" x14ac:dyDescent="0.2">
      <c r="C2842" s="13"/>
      <c r="D2842" s="13"/>
    </row>
    <row r="2843" spans="3:4" x14ac:dyDescent="0.2">
      <c r="C2843" s="13"/>
      <c r="D2843" s="13"/>
    </row>
    <row r="2844" spans="3:4" x14ac:dyDescent="0.2">
      <c r="C2844" s="13"/>
      <c r="D2844" s="13"/>
    </row>
    <row r="2845" spans="3:4" x14ac:dyDescent="0.2">
      <c r="C2845" s="13"/>
      <c r="D2845" s="13"/>
    </row>
    <row r="2846" spans="3:4" x14ac:dyDescent="0.2">
      <c r="C2846" s="13"/>
      <c r="D2846" s="13"/>
    </row>
    <row r="2847" spans="3:4" x14ac:dyDescent="0.2">
      <c r="C2847" s="13"/>
      <c r="D2847" s="13"/>
    </row>
    <row r="2848" spans="3:4" x14ac:dyDescent="0.2">
      <c r="C2848" s="13"/>
      <c r="D2848" s="13"/>
    </row>
    <row r="2849" spans="3:4" x14ac:dyDescent="0.2">
      <c r="C2849" s="13"/>
      <c r="D2849" s="13"/>
    </row>
    <row r="2850" spans="3:4" x14ac:dyDescent="0.2">
      <c r="C2850" s="13"/>
      <c r="D2850" s="13"/>
    </row>
    <row r="2851" spans="3:4" x14ac:dyDescent="0.2">
      <c r="C2851" s="13"/>
      <c r="D2851" s="13"/>
    </row>
    <row r="2852" spans="3:4" x14ac:dyDescent="0.2">
      <c r="C2852" s="13"/>
      <c r="D2852" s="13"/>
    </row>
    <row r="2853" spans="3:4" x14ac:dyDescent="0.2">
      <c r="C2853" s="13"/>
      <c r="D2853" s="13"/>
    </row>
    <row r="2854" spans="3:4" x14ac:dyDescent="0.2">
      <c r="C2854" s="13"/>
      <c r="D2854" s="13"/>
    </row>
    <row r="2855" spans="3:4" x14ac:dyDescent="0.2">
      <c r="C2855" s="13"/>
      <c r="D2855" s="13"/>
    </row>
    <row r="2856" spans="3:4" x14ac:dyDescent="0.2">
      <c r="C2856" s="13"/>
      <c r="D2856" s="13"/>
    </row>
    <row r="2857" spans="3:4" x14ac:dyDescent="0.2">
      <c r="C2857" s="13"/>
      <c r="D2857" s="13"/>
    </row>
    <row r="2858" spans="3:4" x14ac:dyDescent="0.2">
      <c r="C2858" s="13"/>
      <c r="D2858" s="13"/>
    </row>
    <row r="2859" spans="3:4" x14ac:dyDescent="0.2">
      <c r="C2859" s="13"/>
      <c r="D2859" s="13"/>
    </row>
    <row r="2860" spans="3:4" x14ac:dyDescent="0.2">
      <c r="C2860" s="13"/>
      <c r="D2860" s="13"/>
    </row>
    <row r="2861" spans="3:4" x14ac:dyDescent="0.2">
      <c r="C2861" s="13"/>
      <c r="D2861" s="13"/>
    </row>
    <row r="2862" spans="3:4" x14ac:dyDescent="0.2">
      <c r="C2862" s="13"/>
      <c r="D2862" s="13"/>
    </row>
    <row r="2863" spans="3:4" x14ac:dyDescent="0.2">
      <c r="C2863" s="13"/>
      <c r="D2863" s="13"/>
    </row>
    <row r="2864" spans="3:4" x14ac:dyDescent="0.2">
      <c r="C2864" s="13"/>
      <c r="D2864" s="13"/>
    </row>
    <row r="2865" spans="3:4" x14ac:dyDescent="0.2">
      <c r="C2865" s="13"/>
      <c r="D2865" s="13"/>
    </row>
    <row r="2866" spans="3:4" x14ac:dyDescent="0.2">
      <c r="C2866" s="13"/>
      <c r="D2866" s="13"/>
    </row>
    <row r="2867" spans="3:4" x14ac:dyDescent="0.2">
      <c r="C2867" s="13"/>
      <c r="D2867" s="13"/>
    </row>
    <row r="2868" spans="3:4" x14ac:dyDescent="0.2">
      <c r="C2868" s="13"/>
      <c r="D2868" s="13"/>
    </row>
    <row r="2869" spans="3:4" x14ac:dyDescent="0.2">
      <c r="C2869" s="13"/>
      <c r="D2869" s="13"/>
    </row>
    <row r="2870" spans="3:4" x14ac:dyDescent="0.2">
      <c r="C2870" s="13"/>
      <c r="D2870" s="13"/>
    </row>
    <row r="2871" spans="3:4" x14ac:dyDescent="0.2">
      <c r="C2871" s="13"/>
      <c r="D2871" s="13"/>
    </row>
    <row r="2872" spans="3:4" x14ac:dyDescent="0.2">
      <c r="C2872" s="13"/>
      <c r="D2872" s="13"/>
    </row>
    <row r="2873" spans="3:4" x14ac:dyDescent="0.2">
      <c r="C2873" s="13"/>
      <c r="D2873" s="13"/>
    </row>
    <row r="2874" spans="3:4" x14ac:dyDescent="0.2">
      <c r="C2874" s="13"/>
      <c r="D2874" s="13"/>
    </row>
    <row r="2875" spans="3:4" x14ac:dyDescent="0.2">
      <c r="C2875" s="13"/>
      <c r="D2875" s="13"/>
    </row>
    <row r="2876" spans="3:4" x14ac:dyDescent="0.2">
      <c r="C2876" s="13"/>
      <c r="D2876" s="13"/>
    </row>
    <row r="2877" spans="3:4" x14ac:dyDescent="0.2">
      <c r="C2877" s="13"/>
      <c r="D2877" s="13"/>
    </row>
    <row r="2878" spans="3:4" x14ac:dyDescent="0.2">
      <c r="C2878" s="13"/>
      <c r="D2878" s="13"/>
    </row>
    <row r="2879" spans="3:4" x14ac:dyDescent="0.2">
      <c r="C2879" s="13"/>
      <c r="D2879" s="13"/>
    </row>
    <row r="2880" spans="3:4" x14ac:dyDescent="0.2">
      <c r="C2880" s="13"/>
      <c r="D2880" s="13"/>
    </row>
    <row r="2881" spans="3:4" x14ac:dyDescent="0.2">
      <c r="C2881" s="13"/>
      <c r="D2881" s="13"/>
    </row>
    <row r="2882" spans="3:4" x14ac:dyDescent="0.2">
      <c r="C2882" s="13"/>
      <c r="D2882" s="13"/>
    </row>
    <row r="2883" spans="3:4" x14ac:dyDescent="0.2">
      <c r="C2883" s="13"/>
      <c r="D2883" s="13"/>
    </row>
    <row r="2884" spans="3:4" x14ac:dyDescent="0.2">
      <c r="C2884" s="13"/>
      <c r="D2884" s="13"/>
    </row>
    <row r="2885" spans="3:4" x14ac:dyDescent="0.2">
      <c r="C2885" s="13"/>
      <c r="D2885" s="13"/>
    </row>
    <row r="2886" spans="3:4" x14ac:dyDescent="0.2">
      <c r="C2886" s="13"/>
      <c r="D2886" s="13"/>
    </row>
    <row r="2887" spans="3:4" x14ac:dyDescent="0.2">
      <c r="C2887" s="13"/>
      <c r="D2887" s="13"/>
    </row>
    <row r="2888" spans="3:4" x14ac:dyDescent="0.2">
      <c r="C2888" s="13"/>
      <c r="D2888" s="13"/>
    </row>
    <row r="2889" spans="3:4" x14ac:dyDescent="0.2">
      <c r="C2889" s="13"/>
      <c r="D2889" s="13"/>
    </row>
    <row r="2890" spans="3:4" x14ac:dyDescent="0.2">
      <c r="C2890" s="13"/>
      <c r="D2890" s="13"/>
    </row>
    <row r="2891" spans="3:4" x14ac:dyDescent="0.2">
      <c r="C2891" s="13"/>
      <c r="D2891" s="13"/>
    </row>
    <row r="2892" spans="3:4" x14ac:dyDescent="0.2">
      <c r="C2892" s="13"/>
      <c r="D2892" s="13"/>
    </row>
    <row r="2893" spans="3:4" x14ac:dyDescent="0.2">
      <c r="C2893" s="13"/>
      <c r="D2893" s="13"/>
    </row>
    <row r="2894" spans="3:4" x14ac:dyDescent="0.2">
      <c r="C2894" s="13"/>
      <c r="D2894" s="13"/>
    </row>
    <row r="2895" spans="3:4" x14ac:dyDescent="0.2">
      <c r="C2895" s="13"/>
      <c r="D2895" s="13"/>
    </row>
    <row r="2896" spans="3:4" x14ac:dyDescent="0.2">
      <c r="C2896" s="13"/>
      <c r="D2896" s="13"/>
    </row>
    <row r="2897" spans="3:4" x14ac:dyDescent="0.2">
      <c r="C2897" s="13"/>
      <c r="D2897" s="13"/>
    </row>
    <row r="2898" spans="3:4" x14ac:dyDescent="0.2">
      <c r="C2898" s="13"/>
      <c r="D2898" s="13"/>
    </row>
    <row r="2899" spans="3:4" x14ac:dyDescent="0.2">
      <c r="C2899" s="13"/>
      <c r="D2899" s="13"/>
    </row>
    <row r="2900" spans="3:4" x14ac:dyDescent="0.2">
      <c r="C2900" s="13"/>
      <c r="D2900" s="13"/>
    </row>
    <row r="2901" spans="3:4" x14ac:dyDescent="0.2">
      <c r="C2901" s="13"/>
      <c r="D2901" s="13"/>
    </row>
    <row r="2902" spans="3:4" x14ac:dyDescent="0.2">
      <c r="C2902" s="13"/>
      <c r="D2902" s="13"/>
    </row>
    <row r="2903" spans="3:4" x14ac:dyDescent="0.2">
      <c r="C2903" s="13"/>
      <c r="D2903" s="13"/>
    </row>
    <row r="2904" spans="3:4" x14ac:dyDescent="0.2">
      <c r="C2904" s="13"/>
      <c r="D2904" s="13"/>
    </row>
    <row r="2905" spans="3:4" x14ac:dyDescent="0.2">
      <c r="C2905" s="13"/>
      <c r="D2905" s="13"/>
    </row>
    <row r="2906" spans="3:4" x14ac:dyDescent="0.2">
      <c r="C2906" s="13"/>
      <c r="D2906" s="13"/>
    </row>
    <row r="2907" spans="3:4" x14ac:dyDescent="0.2">
      <c r="C2907" s="13"/>
      <c r="D2907" s="13"/>
    </row>
    <row r="2908" spans="3:4" x14ac:dyDescent="0.2">
      <c r="C2908" s="13"/>
      <c r="D2908" s="13"/>
    </row>
    <row r="2909" spans="3:4" x14ac:dyDescent="0.2">
      <c r="C2909" s="13"/>
      <c r="D2909" s="13"/>
    </row>
    <row r="2910" spans="3:4" x14ac:dyDescent="0.2">
      <c r="C2910" s="13"/>
      <c r="D2910" s="13"/>
    </row>
    <row r="2911" spans="3:4" x14ac:dyDescent="0.2">
      <c r="C2911" s="13"/>
      <c r="D2911" s="13"/>
    </row>
    <row r="2912" spans="3:4" x14ac:dyDescent="0.2">
      <c r="C2912" s="13"/>
      <c r="D2912" s="13"/>
    </row>
    <row r="2913" spans="3:4" x14ac:dyDescent="0.2">
      <c r="C2913" s="13"/>
      <c r="D2913" s="13"/>
    </row>
    <row r="2914" spans="3:4" x14ac:dyDescent="0.2">
      <c r="C2914" s="13"/>
      <c r="D2914" s="13"/>
    </row>
    <row r="2915" spans="3:4" x14ac:dyDescent="0.2">
      <c r="C2915" s="13"/>
      <c r="D2915" s="13"/>
    </row>
    <row r="2916" spans="3:4" x14ac:dyDescent="0.2">
      <c r="C2916" s="13"/>
      <c r="D2916" s="13"/>
    </row>
    <row r="2917" spans="3:4" x14ac:dyDescent="0.2">
      <c r="C2917" s="13"/>
      <c r="D2917" s="13"/>
    </row>
    <row r="2918" spans="3:4" x14ac:dyDescent="0.2">
      <c r="C2918" s="13"/>
      <c r="D2918" s="13"/>
    </row>
    <row r="2919" spans="3:4" x14ac:dyDescent="0.2">
      <c r="C2919" s="13"/>
      <c r="D2919" s="13"/>
    </row>
    <row r="2920" spans="3:4" x14ac:dyDescent="0.2">
      <c r="C2920" s="13"/>
      <c r="D2920" s="13"/>
    </row>
    <row r="2921" spans="3:4" x14ac:dyDescent="0.2">
      <c r="C2921" s="13"/>
      <c r="D2921" s="13"/>
    </row>
    <row r="2922" spans="3:4" x14ac:dyDescent="0.2">
      <c r="C2922" s="13"/>
      <c r="D2922" s="13"/>
    </row>
    <row r="2923" spans="3:4" x14ac:dyDescent="0.2">
      <c r="C2923" s="13"/>
      <c r="D2923" s="13"/>
    </row>
    <row r="2924" spans="3:4" x14ac:dyDescent="0.2">
      <c r="C2924" s="13"/>
      <c r="D2924" s="13"/>
    </row>
    <row r="2925" spans="3:4" x14ac:dyDescent="0.2">
      <c r="C2925" s="13"/>
      <c r="D2925" s="13"/>
    </row>
    <row r="2926" spans="3:4" x14ac:dyDescent="0.2">
      <c r="C2926" s="13"/>
      <c r="D2926" s="13"/>
    </row>
    <row r="2927" spans="3:4" x14ac:dyDescent="0.2">
      <c r="C2927" s="13"/>
      <c r="D2927" s="13"/>
    </row>
    <row r="2928" spans="3:4" x14ac:dyDescent="0.2">
      <c r="C2928" s="13"/>
      <c r="D2928" s="13"/>
    </row>
    <row r="2929" spans="3:4" x14ac:dyDescent="0.2">
      <c r="C2929" s="13"/>
      <c r="D2929" s="13"/>
    </row>
    <row r="2930" spans="3:4" x14ac:dyDescent="0.2">
      <c r="C2930" s="13"/>
      <c r="D2930" s="13"/>
    </row>
    <row r="2931" spans="3:4" x14ac:dyDescent="0.2">
      <c r="C2931" s="13"/>
      <c r="D2931" s="13"/>
    </row>
    <row r="2932" spans="3:4" x14ac:dyDescent="0.2">
      <c r="C2932" s="13"/>
      <c r="D2932" s="13"/>
    </row>
    <row r="2933" spans="3:4" x14ac:dyDescent="0.2">
      <c r="C2933" s="13"/>
      <c r="D2933" s="13"/>
    </row>
    <row r="2934" spans="3:4" x14ac:dyDescent="0.2">
      <c r="C2934" s="13"/>
      <c r="D2934" s="13"/>
    </row>
    <row r="2935" spans="3:4" x14ac:dyDescent="0.2">
      <c r="C2935" s="13"/>
      <c r="D2935" s="13"/>
    </row>
    <row r="2936" spans="3:4" x14ac:dyDescent="0.2">
      <c r="C2936" s="13"/>
      <c r="D2936" s="13"/>
    </row>
    <row r="2937" spans="3:4" x14ac:dyDescent="0.2">
      <c r="C2937" s="13"/>
      <c r="D2937" s="13"/>
    </row>
    <row r="2938" spans="3:4" x14ac:dyDescent="0.2">
      <c r="C2938" s="13"/>
      <c r="D2938" s="13"/>
    </row>
    <row r="2939" spans="3:4" x14ac:dyDescent="0.2">
      <c r="C2939" s="13"/>
      <c r="D2939" s="13"/>
    </row>
    <row r="2940" spans="3:4" x14ac:dyDescent="0.2">
      <c r="C2940" s="13"/>
      <c r="D2940" s="13"/>
    </row>
    <row r="2941" spans="3:4" x14ac:dyDescent="0.2">
      <c r="C2941" s="13"/>
      <c r="D2941" s="13"/>
    </row>
    <row r="2942" spans="3:4" x14ac:dyDescent="0.2">
      <c r="C2942" s="13"/>
      <c r="D2942" s="13"/>
    </row>
    <row r="2943" spans="3:4" x14ac:dyDescent="0.2">
      <c r="C2943" s="13"/>
      <c r="D2943" s="13"/>
    </row>
    <row r="2944" spans="3:4" x14ac:dyDescent="0.2">
      <c r="C2944" s="13"/>
      <c r="D2944" s="13"/>
    </row>
    <row r="2945" spans="3:4" x14ac:dyDescent="0.2">
      <c r="C2945" s="13"/>
      <c r="D2945" s="13"/>
    </row>
    <row r="2946" spans="3:4" x14ac:dyDescent="0.2">
      <c r="C2946" s="13"/>
      <c r="D2946" s="13"/>
    </row>
    <row r="2947" spans="3:4" x14ac:dyDescent="0.2">
      <c r="C2947" s="13"/>
      <c r="D2947" s="13"/>
    </row>
    <row r="2948" spans="3:4" x14ac:dyDescent="0.2">
      <c r="C2948" s="13"/>
      <c r="D2948" s="13"/>
    </row>
    <row r="2949" spans="3:4" x14ac:dyDescent="0.2">
      <c r="C2949" s="13"/>
      <c r="D2949" s="13"/>
    </row>
    <row r="2950" spans="3:4" x14ac:dyDescent="0.2">
      <c r="C2950" s="13"/>
      <c r="D2950" s="13"/>
    </row>
    <row r="2951" spans="3:4" x14ac:dyDescent="0.2">
      <c r="C2951" s="13"/>
      <c r="D2951" s="13"/>
    </row>
    <row r="2952" spans="3:4" x14ac:dyDescent="0.2">
      <c r="C2952" s="13"/>
      <c r="D2952" s="13"/>
    </row>
    <row r="2953" spans="3:4" x14ac:dyDescent="0.2">
      <c r="C2953" s="13"/>
      <c r="D2953" s="13"/>
    </row>
    <row r="2954" spans="3:4" x14ac:dyDescent="0.2">
      <c r="C2954" s="13"/>
      <c r="D2954" s="13"/>
    </row>
    <row r="2955" spans="3:4" x14ac:dyDescent="0.2">
      <c r="C2955" s="13"/>
      <c r="D2955" s="13"/>
    </row>
    <row r="2956" spans="3:4" x14ac:dyDescent="0.2">
      <c r="C2956" s="13"/>
      <c r="D2956" s="13"/>
    </row>
    <row r="2957" spans="3:4" x14ac:dyDescent="0.2">
      <c r="C2957" s="13"/>
      <c r="D2957" s="13"/>
    </row>
    <row r="2958" spans="3:4" x14ac:dyDescent="0.2">
      <c r="C2958" s="13"/>
      <c r="D2958" s="13"/>
    </row>
    <row r="2959" spans="3:4" x14ac:dyDescent="0.2">
      <c r="C2959" s="13"/>
      <c r="D2959" s="13"/>
    </row>
    <row r="2960" spans="3:4" x14ac:dyDescent="0.2">
      <c r="C2960" s="13"/>
      <c r="D2960" s="13"/>
    </row>
    <row r="2961" spans="3:4" x14ac:dyDescent="0.2">
      <c r="C2961" s="13"/>
      <c r="D2961" s="13"/>
    </row>
    <row r="2962" spans="3:4" x14ac:dyDescent="0.2">
      <c r="C2962" s="13"/>
      <c r="D2962" s="13"/>
    </row>
    <row r="2963" spans="3:4" x14ac:dyDescent="0.2">
      <c r="C2963" s="13"/>
      <c r="D2963" s="13"/>
    </row>
    <row r="2964" spans="3:4" x14ac:dyDescent="0.2">
      <c r="C2964" s="13"/>
      <c r="D2964" s="13"/>
    </row>
    <row r="2965" spans="3:4" x14ac:dyDescent="0.2">
      <c r="C2965" s="13"/>
      <c r="D2965" s="13"/>
    </row>
    <row r="2966" spans="3:4" x14ac:dyDescent="0.2">
      <c r="C2966" s="13"/>
      <c r="D2966" s="13"/>
    </row>
    <row r="2967" spans="3:4" x14ac:dyDescent="0.2">
      <c r="C2967" s="13"/>
      <c r="D2967" s="13"/>
    </row>
    <row r="2968" spans="3:4" x14ac:dyDescent="0.2">
      <c r="C2968" s="13"/>
      <c r="D2968" s="13"/>
    </row>
    <row r="2969" spans="3:4" x14ac:dyDescent="0.2">
      <c r="C2969" s="13"/>
      <c r="D2969" s="13"/>
    </row>
    <row r="2970" spans="3:4" x14ac:dyDescent="0.2">
      <c r="C2970" s="13"/>
      <c r="D2970" s="13"/>
    </row>
    <row r="2971" spans="3:4" x14ac:dyDescent="0.2">
      <c r="C2971" s="13"/>
      <c r="D2971" s="13"/>
    </row>
    <row r="2972" spans="3:4" x14ac:dyDescent="0.2">
      <c r="C2972" s="13"/>
      <c r="D2972" s="13"/>
    </row>
    <row r="2973" spans="3:4" x14ac:dyDescent="0.2">
      <c r="C2973" s="13"/>
      <c r="D2973" s="13"/>
    </row>
    <row r="2974" spans="3:4" x14ac:dyDescent="0.2">
      <c r="C2974" s="13"/>
      <c r="D2974" s="13"/>
    </row>
    <row r="2975" spans="3:4" x14ac:dyDescent="0.2">
      <c r="C2975" s="13"/>
      <c r="D2975" s="13"/>
    </row>
    <row r="2976" spans="3:4" x14ac:dyDescent="0.2">
      <c r="C2976" s="13"/>
      <c r="D2976" s="13"/>
    </row>
    <row r="2977" spans="3:4" x14ac:dyDescent="0.2">
      <c r="C2977" s="13"/>
      <c r="D2977" s="13"/>
    </row>
    <row r="2978" spans="3:4" x14ac:dyDescent="0.2">
      <c r="C2978" s="13"/>
      <c r="D2978" s="13"/>
    </row>
    <row r="2979" spans="3:4" x14ac:dyDescent="0.2">
      <c r="C2979" s="13"/>
      <c r="D2979" s="13"/>
    </row>
    <row r="2980" spans="3:4" x14ac:dyDescent="0.2">
      <c r="C2980" s="13"/>
      <c r="D2980" s="13"/>
    </row>
    <row r="2981" spans="3:4" x14ac:dyDescent="0.2">
      <c r="C2981" s="13"/>
      <c r="D2981" s="13"/>
    </row>
    <row r="2982" spans="3:4" x14ac:dyDescent="0.2">
      <c r="C2982" s="13"/>
      <c r="D2982" s="13"/>
    </row>
    <row r="2983" spans="3:4" x14ac:dyDescent="0.2">
      <c r="C2983" s="13"/>
      <c r="D2983" s="13"/>
    </row>
    <row r="2984" spans="3:4" x14ac:dyDescent="0.2">
      <c r="C2984" s="13"/>
      <c r="D2984" s="13"/>
    </row>
    <row r="2985" spans="3:4" x14ac:dyDescent="0.2">
      <c r="C2985" s="13"/>
      <c r="D2985" s="13"/>
    </row>
    <row r="2986" spans="3:4" x14ac:dyDescent="0.2">
      <c r="C2986" s="13"/>
      <c r="D2986" s="13"/>
    </row>
    <row r="2987" spans="3:4" x14ac:dyDescent="0.2">
      <c r="C2987" s="13"/>
      <c r="D2987" s="13"/>
    </row>
    <row r="2988" spans="3:4" x14ac:dyDescent="0.2">
      <c r="C2988" s="13"/>
      <c r="D2988" s="13"/>
    </row>
    <row r="2989" spans="3:4" x14ac:dyDescent="0.2">
      <c r="C2989" s="13"/>
      <c r="D2989" s="13"/>
    </row>
    <row r="2990" spans="3:4" x14ac:dyDescent="0.2">
      <c r="C2990" s="13"/>
      <c r="D2990" s="13"/>
    </row>
    <row r="2991" spans="3:4" x14ac:dyDescent="0.2">
      <c r="C2991" s="13"/>
      <c r="D2991" s="13"/>
    </row>
    <row r="2992" spans="3:4" x14ac:dyDescent="0.2">
      <c r="C2992" s="13"/>
      <c r="D2992" s="13"/>
    </row>
    <row r="2993" spans="3:4" x14ac:dyDescent="0.2">
      <c r="C2993" s="13"/>
      <c r="D2993" s="13"/>
    </row>
    <row r="2994" spans="3:4" x14ac:dyDescent="0.2">
      <c r="C2994" s="13"/>
      <c r="D2994" s="13"/>
    </row>
    <row r="2995" spans="3:4" x14ac:dyDescent="0.2">
      <c r="C2995" s="13"/>
      <c r="D2995" s="13"/>
    </row>
    <row r="2996" spans="3:4" x14ac:dyDescent="0.2">
      <c r="C2996" s="13"/>
      <c r="D2996" s="13"/>
    </row>
    <row r="2997" spans="3:4" x14ac:dyDescent="0.2">
      <c r="C2997" s="13"/>
      <c r="D2997" s="13"/>
    </row>
    <row r="2998" spans="3:4" x14ac:dyDescent="0.2">
      <c r="C2998" s="13"/>
      <c r="D2998" s="13"/>
    </row>
    <row r="2999" spans="3:4" x14ac:dyDescent="0.2">
      <c r="C2999" s="13"/>
      <c r="D2999" s="13"/>
    </row>
    <row r="3000" spans="3:4" x14ac:dyDescent="0.2">
      <c r="C3000" s="13"/>
      <c r="D3000" s="13"/>
    </row>
    <row r="3001" spans="3:4" x14ac:dyDescent="0.2">
      <c r="C3001" s="13"/>
      <c r="D3001" s="13"/>
    </row>
    <row r="3002" spans="3:4" x14ac:dyDescent="0.2">
      <c r="C3002" s="13"/>
      <c r="D3002" s="13"/>
    </row>
    <row r="3003" spans="3:4" x14ac:dyDescent="0.2">
      <c r="C3003" s="13"/>
      <c r="D3003" s="13"/>
    </row>
    <row r="3004" spans="3:4" x14ac:dyDescent="0.2">
      <c r="C3004" s="13"/>
      <c r="D3004" s="13"/>
    </row>
    <row r="3005" spans="3:4" x14ac:dyDescent="0.2">
      <c r="C3005" s="13"/>
      <c r="D3005" s="13"/>
    </row>
    <row r="3006" spans="3:4" x14ac:dyDescent="0.2">
      <c r="C3006" s="13"/>
      <c r="D3006" s="13"/>
    </row>
    <row r="3007" spans="3:4" x14ac:dyDescent="0.2">
      <c r="C3007" s="13"/>
      <c r="D3007" s="13"/>
    </row>
    <row r="3008" spans="3:4" x14ac:dyDescent="0.2">
      <c r="C3008" s="13"/>
      <c r="D3008" s="13"/>
    </row>
    <row r="3009" spans="3:4" x14ac:dyDescent="0.2">
      <c r="C3009" s="13"/>
      <c r="D3009" s="13"/>
    </row>
    <row r="3010" spans="3:4" x14ac:dyDescent="0.2">
      <c r="C3010" s="13"/>
      <c r="D3010" s="13"/>
    </row>
    <row r="3011" spans="3:4" x14ac:dyDescent="0.2">
      <c r="C3011" s="13"/>
      <c r="D3011" s="13"/>
    </row>
    <row r="3012" spans="3:4" x14ac:dyDescent="0.2">
      <c r="C3012" s="13"/>
      <c r="D3012" s="13"/>
    </row>
    <row r="3013" spans="3:4" x14ac:dyDescent="0.2">
      <c r="C3013" s="13"/>
      <c r="D3013" s="13"/>
    </row>
    <row r="3014" spans="3:4" x14ac:dyDescent="0.2">
      <c r="C3014" s="13"/>
      <c r="D3014" s="13"/>
    </row>
    <row r="3015" spans="3:4" x14ac:dyDescent="0.2">
      <c r="C3015" s="13"/>
      <c r="D3015" s="13"/>
    </row>
    <row r="3016" spans="3:4" x14ac:dyDescent="0.2">
      <c r="C3016" s="13"/>
      <c r="D3016" s="13"/>
    </row>
    <row r="3017" spans="3:4" x14ac:dyDescent="0.2">
      <c r="C3017" s="13"/>
      <c r="D3017" s="13"/>
    </row>
    <row r="3018" spans="3:4" x14ac:dyDescent="0.2">
      <c r="C3018" s="13"/>
      <c r="D3018" s="13"/>
    </row>
    <row r="3019" spans="3:4" x14ac:dyDescent="0.2">
      <c r="C3019" s="13"/>
      <c r="D3019" s="13"/>
    </row>
    <row r="3020" spans="3:4" x14ac:dyDescent="0.2">
      <c r="C3020" s="13"/>
      <c r="D3020" s="13"/>
    </row>
    <row r="3021" spans="3:4" x14ac:dyDescent="0.2">
      <c r="C3021" s="13"/>
      <c r="D3021" s="13"/>
    </row>
    <row r="3022" spans="3:4" x14ac:dyDescent="0.2">
      <c r="C3022" s="13"/>
      <c r="D3022" s="13"/>
    </row>
    <row r="3023" spans="3:4" x14ac:dyDescent="0.2">
      <c r="C3023" s="13"/>
      <c r="D3023" s="13"/>
    </row>
    <row r="3024" spans="3:4" x14ac:dyDescent="0.2">
      <c r="C3024" s="13"/>
      <c r="D3024" s="13"/>
    </row>
    <row r="3025" spans="3:4" x14ac:dyDescent="0.2">
      <c r="C3025" s="13"/>
      <c r="D3025" s="13"/>
    </row>
    <row r="3026" spans="3:4" x14ac:dyDescent="0.2">
      <c r="C3026" s="13"/>
      <c r="D3026" s="13"/>
    </row>
    <row r="3027" spans="3:4" x14ac:dyDescent="0.2">
      <c r="C3027" s="13"/>
      <c r="D3027" s="13"/>
    </row>
    <row r="3028" spans="3:4" x14ac:dyDescent="0.2">
      <c r="C3028" s="13"/>
      <c r="D3028" s="13"/>
    </row>
    <row r="3029" spans="3:4" x14ac:dyDescent="0.2">
      <c r="C3029" s="13"/>
      <c r="D3029" s="13"/>
    </row>
    <row r="3030" spans="3:4" x14ac:dyDescent="0.2">
      <c r="C3030" s="13"/>
      <c r="D3030" s="13"/>
    </row>
    <row r="3031" spans="3:4" x14ac:dyDescent="0.2">
      <c r="C3031" s="13"/>
      <c r="D3031" s="13"/>
    </row>
    <row r="3032" spans="3:4" x14ac:dyDescent="0.2">
      <c r="C3032" s="13"/>
      <c r="D3032" s="13"/>
    </row>
    <row r="3033" spans="3:4" x14ac:dyDescent="0.2">
      <c r="C3033" s="13"/>
      <c r="D3033" s="13"/>
    </row>
    <row r="3034" spans="3:4" x14ac:dyDescent="0.2">
      <c r="C3034" s="13"/>
      <c r="D3034" s="13"/>
    </row>
    <row r="3035" spans="3:4" x14ac:dyDescent="0.2">
      <c r="C3035" s="13"/>
      <c r="D3035" s="13"/>
    </row>
    <row r="3036" spans="3:4" x14ac:dyDescent="0.2">
      <c r="C3036" s="13"/>
      <c r="D3036" s="13"/>
    </row>
    <row r="3037" spans="3:4" x14ac:dyDescent="0.2">
      <c r="C3037" s="13"/>
      <c r="D3037" s="13"/>
    </row>
    <row r="3038" spans="3:4" x14ac:dyDescent="0.2">
      <c r="C3038" s="13"/>
      <c r="D3038" s="13"/>
    </row>
    <row r="3039" spans="3:4" x14ac:dyDescent="0.2">
      <c r="C3039" s="13"/>
      <c r="D3039" s="13"/>
    </row>
    <row r="3040" spans="3:4" x14ac:dyDescent="0.2">
      <c r="C3040" s="13"/>
      <c r="D3040" s="13"/>
    </row>
    <row r="3041" spans="3:4" x14ac:dyDescent="0.2">
      <c r="C3041" s="13"/>
      <c r="D3041" s="13"/>
    </row>
    <row r="3042" spans="3:4" x14ac:dyDescent="0.2">
      <c r="C3042" s="13"/>
      <c r="D3042" s="13"/>
    </row>
    <row r="3043" spans="3:4" x14ac:dyDescent="0.2">
      <c r="C3043" s="13"/>
      <c r="D3043" s="13"/>
    </row>
    <row r="3044" spans="3:4" x14ac:dyDescent="0.2">
      <c r="C3044" s="13"/>
      <c r="D3044" s="13"/>
    </row>
    <row r="3045" spans="3:4" x14ac:dyDescent="0.2">
      <c r="C3045" s="13"/>
      <c r="D3045" s="13"/>
    </row>
    <row r="3046" spans="3:4" x14ac:dyDescent="0.2">
      <c r="C3046" s="13"/>
      <c r="D3046" s="13"/>
    </row>
    <row r="3047" spans="3:4" x14ac:dyDescent="0.2">
      <c r="C3047" s="13"/>
      <c r="D3047" s="13"/>
    </row>
    <row r="3048" spans="3:4" x14ac:dyDescent="0.2">
      <c r="C3048" s="13"/>
      <c r="D3048" s="13"/>
    </row>
    <row r="3049" spans="3:4" x14ac:dyDescent="0.2">
      <c r="C3049" s="13"/>
      <c r="D3049" s="13"/>
    </row>
    <row r="3050" spans="3:4" x14ac:dyDescent="0.2">
      <c r="C3050" s="13"/>
      <c r="D3050" s="13"/>
    </row>
    <row r="3051" spans="3:4" x14ac:dyDescent="0.2">
      <c r="C3051" s="13"/>
      <c r="D3051" s="13"/>
    </row>
    <row r="3052" spans="3:4" x14ac:dyDescent="0.2">
      <c r="C3052" s="13"/>
      <c r="D3052" s="13"/>
    </row>
    <row r="3053" spans="3:4" x14ac:dyDescent="0.2">
      <c r="C3053" s="13"/>
      <c r="D3053" s="13"/>
    </row>
    <row r="3054" spans="3:4" x14ac:dyDescent="0.2">
      <c r="C3054" s="13"/>
      <c r="D3054" s="13"/>
    </row>
    <row r="3055" spans="3:4" x14ac:dyDescent="0.2">
      <c r="C3055" s="13"/>
      <c r="D3055" s="13"/>
    </row>
    <row r="3056" spans="3:4" x14ac:dyDescent="0.2">
      <c r="C3056" s="13"/>
      <c r="D3056" s="13"/>
    </row>
    <row r="3057" spans="3:4" x14ac:dyDescent="0.2">
      <c r="C3057" s="13"/>
      <c r="D3057" s="13"/>
    </row>
    <row r="3058" spans="3:4" x14ac:dyDescent="0.2">
      <c r="C3058" s="13"/>
      <c r="D3058" s="13"/>
    </row>
    <row r="3059" spans="3:4" x14ac:dyDescent="0.2">
      <c r="C3059" s="13"/>
      <c r="D3059" s="13"/>
    </row>
    <row r="3060" spans="3:4" x14ac:dyDescent="0.2">
      <c r="C3060" s="13"/>
      <c r="D3060" s="13"/>
    </row>
    <row r="3061" spans="3:4" x14ac:dyDescent="0.2">
      <c r="C3061" s="13"/>
      <c r="D3061" s="13"/>
    </row>
    <row r="3062" spans="3:4" x14ac:dyDescent="0.2">
      <c r="C3062" s="13"/>
      <c r="D3062" s="13"/>
    </row>
    <row r="3063" spans="3:4" x14ac:dyDescent="0.2">
      <c r="C3063" s="13"/>
      <c r="D3063" s="13"/>
    </row>
    <row r="3064" spans="3:4" x14ac:dyDescent="0.2">
      <c r="C3064" s="13"/>
      <c r="D3064" s="13"/>
    </row>
    <row r="3065" spans="3:4" x14ac:dyDescent="0.2">
      <c r="C3065" s="13"/>
      <c r="D3065" s="13"/>
    </row>
    <row r="3066" spans="3:4" x14ac:dyDescent="0.2">
      <c r="C3066" s="13"/>
      <c r="D3066" s="13"/>
    </row>
    <row r="3067" spans="3:4" x14ac:dyDescent="0.2">
      <c r="C3067" s="13"/>
      <c r="D3067" s="13"/>
    </row>
    <row r="3068" spans="3:4" x14ac:dyDescent="0.2">
      <c r="C3068" s="13"/>
      <c r="D3068" s="13"/>
    </row>
    <row r="3069" spans="3:4" x14ac:dyDescent="0.2">
      <c r="C3069" s="13"/>
      <c r="D3069" s="13"/>
    </row>
    <row r="3070" spans="3:4" x14ac:dyDescent="0.2">
      <c r="C3070" s="13"/>
      <c r="D3070" s="13"/>
    </row>
    <row r="3071" spans="3:4" x14ac:dyDescent="0.2">
      <c r="C3071" s="13"/>
      <c r="D3071" s="13"/>
    </row>
    <row r="3072" spans="3:4" x14ac:dyDescent="0.2">
      <c r="C3072" s="13"/>
      <c r="D3072" s="13"/>
    </row>
    <row r="3073" spans="3:4" x14ac:dyDescent="0.2">
      <c r="C3073" s="13"/>
      <c r="D3073" s="13"/>
    </row>
    <row r="3074" spans="3:4" x14ac:dyDescent="0.2">
      <c r="C3074" s="13"/>
      <c r="D3074" s="13"/>
    </row>
    <row r="3075" spans="3:4" x14ac:dyDescent="0.2">
      <c r="C3075" s="13"/>
      <c r="D3075" s="13"/>
    </row>
    <row r="3076" spans="3:4" x14ac:dyDescent="0.2">
      <c r="C3076" s="13"/>
      <c r="D3076" s="13"/>
    </row>
    <row r="3077" spans="3:4" x14ac:dyDescent="0.2">
      <c r="C3077" s="13"/>
      <c r="D3077" s="13"/>
    </row>
    <row r="3078" spans="3:4" x14ac:dyDescent="0.2">
      <c r="C3078" s="13"/>
      <c r="D3078" s="13"/>
    </row>
    <row r="3079" spans="3:4" x14ac:dyDescent="0.2">
      <c r="C3079" s="13"/>
      <c r="D3079" s="13"/>
    </row>
    <row r="3080" spans="3:4" x14ac:dyDescent="0.2">
      <c r="C3080" s="13"/>
      <c r="D3080" s="13"/>
    </row>
    <row r="3081" spans="3:4" x14ac:dyDescent="0.2">
      <c r="C3081" s="13"/>
      <c r="D3081" s="13"/>
    </row>
    <row r="3082" spans="3:4" x14ac:dyDescent="0.2">
      <c r="C3082" s="13"/>
      <c r="D3082" s="13"/>
    </row>
    <row r="3083" spans="3:4" x14ac:dyDescent="0.2">
      <c r="C3083" s="13"/>
      <c r="D3083" s="13"/>
    </row>
    <row r="3084" spans="3:4" x14ac:dyDescent="0.2">
      <c r="C3084" s="13"/>
      <c r="D3084" s="13"/>
    </row>
    <row r="3085" spans="3:4" x14ac:dyDescent="0.2">
      <c r="C3085" s="13"/>
      <c r="D3085" s="13"/>
    </row>
    <row r="3086" spans="3:4" x14ac:dyDescent="0.2">
      <c r="C3086" s="13"/>
      <c r="D3086" s="13"/>
    </row>
    <row r="3087" spans="3:4" x14ac:dyDescent="0.2">
      <c r="C3087" s="13"/>
      <c r="D3087" s="13"/>
    </row>
    <row r="3088" spans="3:4" x14ac:dyDescent="0.2">
      <c r="C3088" s="13"/>
      <c r="D3088" s="13"/>
    </row>
    <row r="3089" spans="3:4" x14ac:dyDescent="0.2">
      <c r="C3089" s="13"/>
      <c r="D3089" s="13"/>
    </row>
    <row r="3090" spans="3:4" x14ac:dyDescent="0.2">
      <c r="C3090" s="13"/>
      <c r="D3090" s="13"/>
    </row>
    <row r="3091" spans="3:4" x14ac:dyDescent="0.2">
      <c r="C3091" s="13"/>
      <c r="D3091" s="13"/>
    </row>
    <row r="3092" spans="3:4" x14ac:dyDescent="0.2">
      <c r="C3092" s="13"/>
      <c r="D3092" s="13"/>
    </row>
    <row r="3093" spans="3:4" x14ac:dyDescent="0.2">
      <c r="C3093" s="13"/>
      <c r="D3093" s="13"/>
    </row>
    <row r="3094" spans="3:4" x14ac:dyDescent="0.2">
      <c r="C3094" s="13"/>
      <c r="D3094" s="13"/>
    </row>
    <row r="3095" spans="3:4" x14ac:dyDescent="0.2">
      <c r="C3095" s="13"/>
      <c r="D3095" s="13"/>
    </row>
    <row r="3096" spans="3:4" x14ac:dyDescent="0.2">
      <c r="C3096" s="13"/>
      <c r="D3096" s="13"/>
    </row>
    <row r="3097" spans="3:4" x14ac:dyDescent="0.2">
      <c r="C3097" s="13"/>
      <c r="D3097" s="13"/>
    </row>
    <row r="3098" spans="3:4" x14ac:dyDescent="0.2">
      <c r="C3098" s="13"/>
      <c r="D3098" s="13"/>
    </row>
    <row r="3099" spans="3:4" x14ac:dyDescent="0.2">
      <c r="C3099" s="13"/>
      <c r="D3099" s="13"/>
    </row>
    <row r="3100" spans="3:4" x14ac:dyDescent="0.2">
      <c r="C3100" s="13"/>
      <c r="D3100" s="13"/>
    </row>
    <row r="3101" spans="3:4" x14ac:dyDescent="0.2">
      <c r="C3101" s="13"/>
      <c r="D3101" s="13"/>
    </row>
    <row r="3102" spans="3:4" x14ac:dyDescent="0.2">
      <c r="C3102" s="13"/>
      <c r="D3102" s="13"/>
    </row>
    <row r="3103" spans="3:4" x14ac:dyDescent="0.2">
      <c r="C3103" s="13"/>
      <c r="D3103" s="13"/>
    </row>
    <row r="3104" spans="3:4" x14ac:dyDescent="0.2">
      <c r="C3104" s="13"/>
      <c r="D3104" s="13"/>
    </row>
    <row r="3105" spans="3:4" x14ac:dyDescent="0.2">
      <c r="C3105" s="13"/>
      <c r="D3105" s="13"/>
    </row>
    <row r="3106" spans="3:4" x14ac:dyDescent="0.2">
      <c r="C3106" s="13"/>
      <c r="D3106" s="13"/>
    </row>
    <row r="3107" spans="3:4" x14ac:dyDescent="0.2">
      <c r="C3107" s="13"/>
      <c r="D3107" s="13"/>
    </row>
    <row r="3108" spans="3:4" x14ac:dyDescent="0.2">
      <c r="C3108" s="13"/>
      <c r="D3108" s="13"/>
    </row>
    <row r="3109" spans="3:4" x14ac:dyDescent="0.2">
      <c r="C3109" s="13"/>
      <c r="D3109" s="13"/>
    </row>
    <row r="3110" spans="3:4" x14ac:dyDescent="0.2">
      <c r="C3110" s="13"/>
      <c r="D3110" s="13"/>
    </row>
    <row r="3111" spans="3:4" x14ac:dyDescent="0.2">
      <c r="C3111" s="13"/>
      <c r="D3111" s="13"/>
    </row>
    <row r="3112" spans="3:4" x14ac:dyDescent="0.2">
      <c r="C3112" s="13"/>
      <c r="D3112" s="13"/>
    </row>
    <row r="3113" spans="3:4" x14ac:dyDescent="0.2">
      <c r="C3113" s="13"/>
      <c r="D3113" s="13"/>
    </row>
    <row r="3114" spans="3:4" x14ac:dyDescent="0.2">
      <c r="C3114" s="13"/>
      <c r="D3114" s="13"/>
    </row>
    <row r="3115" spans="3:4" x14ac:dyDescent="0.2">
      <c r="C3115" s="13"/>
      <c r="D3115" s="13"/>
    </row>
    <row r="3116" spans="3:4" x14ac:dyDescent="0.2">
      <c r="C3116" s="13"/>
      <c r="D3116" s="13"/>
    </row>
    <row r="3117" spans="3:4" x14ac:dyDescent="0.2">
      <c r="C3117" s="13"/>
      <c r="D3117" s="13"/>
    </row>
    <row r="3118" spans="3:4" x14ac:dyDescent="0.2">
      <c r="C3118" s="13"/>
      <c r="D3118" s="13"/>
    </row>
    <row r="3119" spans="3:4" x14ac:dyDescent="0.2">
      <c r="C3119" s="13"/>
      <c r="D3119" s="13"/>
    </row>
    <row r="3120" spans="3:4" x14ac:dyDescent="0.2">
      <c r="C3120" s="13"/>
      <c r="D3120" s="13"/>
    </row>
    <row r="3121" spans="3:4" x14ac:dyDescent="0.2">
      <c r="C3121" s="13"/>
      <c r="D3121" s="13"/>
    </row>
    <row r="3122" spans="3:4" x14ac:dyDescent="0.2">
      <c r="C3122" s="13"/>
      <c r="D3122" s="13"/>
    </row>
    <row r="3123" spans="3:4" x14ac:dyDescent="0.2">
      <c r="C3123" s="13"/>
      <c r="D3123" s="13"/>
    </row>
    <row r="3124" spans="3:4" x14ac:dyDescent="0.2">
      <c r="C3124" s="13"/>
      <c r="D3124" s="13"/>
    </row>
    <row r="3125" spans="3:4" x14ac:dyDescent="0.2">
      <c r="C3125" s="13"/>
      <c r="D3125" s="13"/>
    </row>
    <row r="3126" spans="3:4" x14ac:dyDescent="0.2">
      <c r="C3126" s="13"/>
      <c r="D3126" s="13"/>
    </row>
    <row r="3127" spans="3:4" x14ac:dyDescent="0.2">
      <c r="C3127" s="13"/>
      <c r="D3127" s="13"/>
    </row>
    <row r="3128" spans="3:4" x14ac:dyDescent="0.2">
      <c r="C3128" s="13"/>
      <c r="D3128" s="13"/>
    </row>
    <row r="3129" spans="3:4" x14ac:dyDescent="0.2">
      <c r="C3129" s="13"/>
      <c r="D3129" s="13"/>
    </row>
    <row r="3130" spans="3:4" x14ac:dyDescent="0.2">
      <c r="C3130" s="13"/>
      <c r="D3130" s="13"/>
    </row>
    <row r="3131" spans="3:4" x14ac:dyDescent="0.2">
      <c r="C3131" s="13"/>
      <c r="D3131" s="13"/>
    </row>
    <row r="3132" spans="3:4" x14ac:dyDescent="0.2">
      <c r="C3132" s="13"/>
      <c r="D3132" s="13"/>
    </row>
    <row r="3133" spans="3:4" x14ac:dyDescent="0.2">
      <c r="C3133" s="13"/>
      <c r="D3133" s="13"/>
    </row>
    <row r="3134" spans="3:4" x14ac:dyDescent="0.2">
      <c r="C3134" s="13"/>
      <c r="D3134" s="13"/>
    </row>
    <row r="3135" spans="3:4" x14ac:dyDescent="0.2">
      <c r="C3135" s="13"/>
      <c r="D3135" s="13"/>
    </row>
    <row r="3136" spans="3:4" x14ac:dyDescent="0.2">
      <c r="C3136" s="13"/>
      <c r="D3136" s="13"/>
    </row>
    <row r="3137" spans="3:4" x14ac:dyDescent="0.2">
      <c r="C3137" s="13"/>
      <c r="D3137" s="13"/>
    </row>
    <row r="3138" spans="3:4" x14ac:dyDescent="0.2">
      <c r="C3138" s="13"/>
      <c r="D3138" s="13"/>
    </row>
    <row r="3139" spans="3:4" x14ac:dyDescent="0.2">
      <c r="C3139" s="13"/>
      <c r="D3139" s="13"/>
    </row>
    <row r="3140" spans="3:4" x14ac:dyDescent="0.2">
      <c r="C3140" s="13"/>
      <c r="D3140" s="13"/>
    </row>
    <row r="3141" spans="3:4" x14ac:dyDescent="0.2">
      <c r="C3141" s="13"/>
      <c r="D3141" s="13"/>
    </row>
    <row r="3142" spans="3:4" x14ac:dyDescent="0.2">
      <c r="C3142" s="13"/>
      <c r="D3142" s="13"/>
    </row>
    <row r="3143" spans="3:4" x14ac:dyDescent="0.2">
      <c r="C3143" s="13"/>
      <c r="D3143" s="13"/>
    </row>
    <row r="3144" spans="3:4" x14ac:dyDescent="0.2">
      <c r="C3144" s="13"/>
      <c r="D3144" s="13"/>
    </row>
    <row r="3145" spans="3:4" x14ac:dyDescent="0.2">
      <c r="C3145" s="13"/>
      <c r="D3145" s="13"/>
    </row>
    <row r="3146" spans="3:4" x14ac:dyDescent="0.2">
      <c r="C3146" s="13"/>
      <c r="D3146" s="13"/>
    </row>
    <row r="3147" spans="3:4" x14ac:dyDescent="0.2">
      <c r="C3147" s="13"/>
      <c r="D3147" s="13"/>
    </row>
    <row r="3148" spans="3:4" x14ac:dyDescent="0.2">
      <c r="C3148" s="13"/>
      <c r="D3148" s="13"/>
    </row>
    <row r="3149" spans="3:4" x14ac:dyDescent="0.2">
      <c r="C3149" s="13"/>
      <c r="D3149" s="13"/>
    </row>
    <row r="3150" spans="3:4" x14ac:dyDescent="0.2">
      <c r="C3150" s="13"/>
      <c r="D3150" s="13"/>
    </row>
    <row r="3151" spans="3:4" x14ac:dyDescent="0.2">
      <c r="C3151" s="13"/>
      <c r="D3151" s="13"/>
    </row>
    <row r="3152" spans="3:4" x14ac:dyDescent="0.2">
      <c r="C3152" s="13"/>
      <c r="D3152" s="13"/>
    </row>
    <row r="3153" spans="3:4" x14ac:dyDescent="0.2">
      <c r="C3153" s="13"/>
      <c r="D3153" s="13"/>
    </row>
    <row r="3154" spans="3:4" x14ac:dyDescent="0.2">
      <c r="C3154" s="13"/>
      <c r="D3154" s="13"/>
    </row>
    <row r="3155" spans="3:4" x14ac:dyDescent="0.2">
      <c r="C3155" s="13"/>
      <c r="D3155" s="13"/>
    </row>
    <row r="3156" spans="3:4" x14ac:dyDescent="0.2">
      <c r="C3156" s="13"/>
      <c r="D3156" s="13"/>
    </row>
    <row r="3157" spans="3:4" x14ac:dyDescent="0.2">
      <c r="C3157" s="13"/>
      <c r="D3157" s="13"/>
    </row>
    <row r="3158" spans="3:4" x14ac:dyDescent="0.2">
      <c r="C3158" s="13"/>
      <c r="D3158" s="13"/>
    </row>
    <row r="3159" spans="3:4" x14ac:dyDescent="0.2">
      <c r="C3159" s="13"/>
      <c r="D3159" s="13"/>
    </row>
    <row r="3160" spans="3:4" x14ac:dyDescent="0.2">
      <c r="C3160" s="13"/>
      <c r="D3160" s="13"/>
    </row>
    <row r="3161" spans="3:4" x14ac:dyDescent="0.2">
      <c r="C3161" s="13"/>
      <c r="D3161" s="13"/>
    </row>
    <row r="3162" spans="3:4" x14ac:dyDescent="0.2">
      <c r="C3162" s="13"/>
      <c r="D3162" s="13"/>
    </row>
    <row r="3163" spans="3:4" x14ac:dyDescent="0.2">
      <c r="C3163" s="13"/>
      <c r="D3163" s="13"/>
    </row>
    <row r="3164" spans="3:4" x14ac:dyDescent="0.2">
      <c r="C3164" s="13"/>
      <c r="D3164" s="13"/>
    </row>
    <row r="3165" spans="3:4" x14ac:dyDescent="0.2">
      <c r="C3165" s="13"/>
      <c r="D3165" s="13"/>
    </row>
    <row r="3166" spans="3:4" x14ac:dyDescent="0.2">
      <c r="C3166" s="13"/>
      <c r="D3166" s="13"/>
    </row>
    <row r="3167" spans="3:4" x14ac:dyDescent="0.2">
      <c r="C3167" s="13"/>
      <c r="D3167" s="13"/>
    </row>
    <row r="3168" spans="3:4" x14ac:dyDescent="0.2">
      <c r="C3168" s="13"/>
      <c r="D3168" s="13"/>
    </row>
    <row r="3169" spans="3:4" x14ac:dyDescent="0.2">
      <c r="C3169" s="13"/>
      <c r="D3169" s="13"/>
    </row>
    <row r="3170" spans="3:4" x14ac:dyDescent="0.2">
      <c r="C3170" s="13"/>
      <c r="D3170" s="13"/>
    </row>
    <row r="3171" spans="3:4" x14ac:dyDescent="0.2">
      <c r="C3171" s="13"/>
      <c r="D3171" s="13"/>
    </row>
    <row r="3172" spans="3:4" x14ac:dyDescent="0.2">
      <c r="C3172" s="13"/>
      <c r="D3172" s="13"/>
    </row>
    <row r="3173" spans="3:4" x14ac:dyDescent="0.2">
      <c r="C3173" s="13"/>
      <c r="D3173" s="13"/>
    </row>
    <row r="3174" spans="3:4" x14ac:dyDescent="0.2">
      <c r="C3174" s="13"/>
      <c r="D3174" s="13"/>
    </row>
    <row r="3175" spans="3:4" x14ac:dyDescent="0.2">
      <c r="C3175" s="13"/>
      <c r="D3175" s="13"/>
    </row>
    <row r="3176" spans="3:4" x14ac:dyDescent="0.2">
      <c r="C3176" s="13"/>
      <c r="D3176" s="13"/>
    </row>
    <row r="3177" spans="3:4" x14ac:dyDescent="0.2">
      <c r="C3177" s="13"/>
      <c r="D3177" s="13"/>
    </row>
    <row r="3178" spans="3:4" x14ac:dyDescent="0.2">
      <c r="C3178" s="13"/>
      <c r="D3178" s="13"/>
    </row>
    <row r="3179" spans="3:4" x14ac:dyDescent="0.2">
      <c r="C3179" s="13"/>
      <c r="D3179" s="13"/>
    </row>
    <row r="3180" spans="3:4" x14ac:dyDescent="0.2">
      <c r="C3180" s="13"/>
      <c r="D3180" s="13"/>
    </row>
    <row r="3181" spans="3:4" x14ac:dyDescent="0.2">
      <c r="C3181" s="13"/>
      <c r="D3181" s="13"/>
    </row>
    <row r="3182" spans="3:4" x14ac:dyDescent="0.2">
      <c r="C3182" s="13"/>
      <c r="D3182" s="13"/>
    </row>
    <row r="3183" spans="3:4" x14ac:dyDescent="0.2">
      <c r="C3183" s="13"/>
      <c r="D3183" s="13"/>
    </row>
    <row r="3184" spans="3:4" x14ac:dyDescent="0.2">
      <c r="C3184" s="13"/>
      <c r="D3184" s="13"/>
    </row>
    <row r="3185" spans="3:4" x14ac:dyDescent="0.2">
      <c r="C3185" s="13"/>
      <c r="D3185" s="13"/>
    </row>
    <row r="3186" spans="3:4" x14ac:dyDescent="0.2">
      <c r="C3186" s="13"/>
      <c r="D3186" s="13"/>
    </row>
    <row r="3187" spans="3:4" x14ac:dyDescent="0.2">
      <c r="C3187" s="13"/>
      <c r="D3187" s="13"/>
    </row>
    <row r="3188" spans="3:4" x14ac:dyDescent="0.2">
      <c r="C3188" s="13"/>
      <c r="D3188" s="13"/>
    </row>
    <row r="3189" spans="3:4" x14ac:dyDescent="0.2">
      <c r="C3189" s="13"/>
      <c r="D3189" s="13"/>
    </row>
    <row r="3190" spans="3:4" x14ac:dyDescent="0.2">
      <c r="C3190" s="13"/>
      <c r="D3190" s="13"/>
    </row>
    <row r="3191" spans="3:4" x14ac:dyDescent="0.2">
      <c r="C3191" s="13"/>
      <c r="D3191" s="13"/>
    </row>
    <row r="3192" spans="3:4" x14ac:dyDescent="0.2">
      <c r="C3192" s="13"/>
      <c r="D3192" s="13"/>
    </row>
    <row r="3193" spans="3:4" x14ac:dyDescent="0.2">
      <c r="C3193" s="13"/>
      <c r="D3193" s="13"/>
    </row>
    <row r="3194" spans="3:4" x14ac:dyDescent="0.2">
      <c r="C3194" s="13"/>
      <c r="D3194" s="13"/>
    </row>
    <row r="3195" spans="3:4" x14ac:dyDescent="0.2">
      <c r="C3195" s="13"/>
      <c r="D3195" s="13"/>
    </row>
    <row r="3196" spans="3:4" x14ac:dyDescent="0.2">
      <c r="C3196" s="13"/>
      <c r="D3196" s="13"/>
    </row>
    <row r="3197" spans="3:4" x14ac:dyDescent="0.2">
      <c r="C3197" s="13"/>
      <c r="D3197" s="13"/>
    </row>
    <row r="3198" spans="3:4" x14ac:dyDescent="0.2">
      <c r="C3198" s="13"/>
      <c r="D3198" s="13"/>
    </row>
    <row r="3199" spans="3:4" x14ac:dyDescent="0.2">
      <c r="C3199" s="13"/>
      <c r="D3199" s="13"/>
    </row>
    <row r="3200" spans="3:4" x14ac:dyDescent="0.2">
      <c r="C3200" s="13"/>
      <c r="D3200" s="13"/>
    </row>
    <row r="3201" spans="3:4" x14ac:dyDescent="0.2">
      <c r="C3201" s="13"/>
      <c r="D3201" s="13"/>
    </row>
    <row r="3202" spans="3:4" x14ac:dyDescent="0.2">
      <c r="C3202" s="13"/>
      <c r="D3202" s="13"/>
    </row>
    <row r="3203" spans="3:4" x14ac:dyDescent="0.2">
      <c r="C3203" s="13"/>
      <c r="D3203" s="13"/>
    </row>
    <row r="3204" spans="3:4" x14ac:dyDescent="0.2">
      <c r="C3204" s="13"/>
      <c r="D3204" s="13"/>
    </row>
    <row r="3205" spans="3:4" x14ac:dyDescent="0.2">
      <c r="C3205" s="13"/>
      <c r="D3205" s="13"/>
    </row>
    <row r="3206" spans="3:4" x14ac:dyDescent="0.2">
      <c r="C3206" s="13"/>
      <c r="D3206" s="13"/>
    </row>
    <row r="3207" spans="3:4" x14ac:dyDescent="0.2">
      <c r="C3207" s="13"/>
      <c r="D3207" s="13"/>
    </row>
    <row r="3208" spans="3:4" x14ac:dyDescent="0.2">
      <c r="C3208" s="13"/>
      <c r="D3208" s="13"/>
    </row>
    <row r="3209" spans="3:4" x14ac:dyDescent="0.2">
      <c r="C3209" s="13"/>
      <c r="D3209" s="13"/>
    </row>
    <row r="3210" spans="3:4" x14ac:dyDescent="0.2">
      <c r="C3210" s="13"/>
      <c r="D3210" s="13"/>
    </row>
    <row r="3211" spans="3:4" x14ac:dyDescent="0.2">
      <c r="C3211" s="13"/>
      <c r="D3211" s="13"/>
    </row>
    <row r="3212" spans="3:4" x14ac:dyDescent="0.2">
      <c r="C3212" s="13"/>
      <c r="D3212" s="13"/>
    </row>
    <row r="3213" spans="3:4" x14ac:dyDescent="0.2">
      <c r="C3213" s="13"/>
      <c r="D3213" s="13"/>
    </row>
    <row r="3214" spans="3:4" x14ac:dyDescent="0.2">
      <c r="C3214" s="13"/>
      <c r="D3214" s="13"/>
    </row>
    <row r="3215" spans="3:4" x14ac:dyDescent="0.2">
      <c r="C3215" s="13"/>
      <c r="D3215" s="13"/>
    </row>
    <row r="3216" spans="3:4" x14ac:dyDescent="0.2">
      <c r="C3216" s="13"/>
      <c r="D3216" s="13"/>
    </row>
    <row r="3217" spans="3:4" x14ac:dyDescent="0.2">
      <c r="C3217" s="13"/>
      <c r="D3217" s="13"/>
    </row>
    <row r="3218" spans="3:4" x14ac:dyDescent="0.2">
      <c r="C3218" s="13"/>
      <c r="D3218" s="13"/>
    </row>
    <row r="3219" spans="3:4" x14ac:dyDescent="0.2">
      <c r="C3219" s="13"/>
      <c r="D3219" s="13"/>
    </row>
    <row r="3220" spans="3:4" x14ac:dyDescent="0.2">
      <c r="C3220" s="13"/>
      <c r="D3220" s="13"/>
    </row>
    <row r="3221" spans="3:4" x14ac:dyDescent="0.2">
      <c r="C3221" s="13"/>
      <c r="D3221" s="13"/>
    </row>
    <row r="3222" spans="3:4" x14ac:dyDescent="0.2">
      <c r="C3222" s="13"/>
      <c r="D3222" s="13"/>
    </row>
    <row r="3223" spans="3:4" x14ac:dyDescent="0.2">
      <c r="C3223" s="13"/>
      <c r="D3223" s="13"/>
    </row>
    <row r="3224" spans="3:4" x14ac:dyDescent="0.2">
      <c r="C3224" s="13"/>
      <c r="D3224" s="13"/>
    </row>
    <row r="3225" spans="3:4" x14ac:dyDescent="0.2">
      <c r="C3225" s="13"/>
      <c r="D3225" s="13"/>
    </row>
    <row r="3226" spans="3:4" x14ac:dyDescent="0.2">
      <c r="C3226" s="13"/>
      <c r="D3226" s="13"/>
    </row>
    <row r="3227" spans="3:4" x14ac:dyDescent="0.2">
      <c r="C3227" s="13"/>
      <c r="D3227" s="13"/>
    </row>
    <row r="3228" spans="3:4" x14ac:dyDescent="0.2">
      <c r="C3228" s="13"/>
      <c r="D3228" s="13"/>
    </row>
    <row r="3229" spans="3:4" x14ac:dyDescent="0.2">
      <c r="C3229" s="13"/>
      <c r="D3229" s="13"/>
    </row>
    <row r="3230" spans="3:4" x14ac:dyDescent="0.2">
      <c r="C3230" s="13"/>
      <c r="D3230" s="13"/>
    </row>
    <row r="3231" spans="3:4" x14ac:dyDescent="0.2">
      <c r="C3231" s="13"/>
      <c r="D3231" s="13"/>
    </row>
    <row r="3232" spans="3:4" x14ac:dyDescent="0.2">
      <c r="C3232" s="13"/>
      <c r="D3232" s="13"/>
    </row>
    <row r="3233" spans="3:4" x14ac:dyDescent="0.2">
      <c r="C3233" s="13"/>
      <c r="D3233" s="13"/>
    </row>
    <row r="3234" spans="3:4" x14ac:dyDescent="0.2">
      <c r="C3234" s="13"/>
      <c r="D3234" s="13"/>
    </row>
    <row r="3235" spans="3:4" x14ac:dyDescent="0.2">
      <c r="C3235" s="13"/>
      <c r="D3235" s="13"/>
    </row>
    <row r="3236" spans="3:4" x14ac:dyDescent="0.2">
      <c r="C3236" s="13"/>
      <c r="D3236" s="13"/>
    </row>
    <row r="3237" spans="3:4" x14ac:dyDescent="0.2">
      <c r="C3237" s="13"/>
      <c r="D3237" s="13"/>
    </row>
    <row r="3238" spans="3:4" x14ac:dyDescent="0.2">
      <c r="C3238" s="13"/>
      <c r="D3238" s="13"/>
    </row>
    <row r="3239" spans="3:4" x14ac:dyDescent="0.2">
      <c r="C3239" s="13"/>
      <c r="D3239" s="13"/>
    </row>
    <row r="3240" spans="3:4" x14ac:dyDescent="0.2">
      <c r="C3240" s="13"/>
      <c r="D3240" s="13"/>
    </row>
    <row r="3241" spans="3:4" x14ac:dyDescent="0.2">
      <c r="C3241" s="13"/>
      <c r="D3241" s="13"/>
    </row>
    <row r="3242" spans="3:4" x14ac:dyDescent="0.2">
      <c r="C3242" s="13"/>
      <c r="D3242" s="13"/>
    </row>
    <row r="3243" spans="3:4" x14ac:dyDescent="0.2">
      <c r="C3243" s="13"/>
      <c r="D3243" s="13"/>
    </row>
    <row r="3244" spans="3:4" x14ac:dyDescent="0.2">
      <c r="C3244" s="13"/>
      <c r="D3244" s="13"/>
    </row>
    <row r="3245" spans="3:4" x14ac:dyDescent="0.2">
      <c r="C3245" s="13"/>
      <c r="D3245" s="13"/>
    </row>
    <row r="3246" spans="3:4" x14ac:dyDescent="0.2">
      <c r="C3246" s="13"/>
      <c r="D3246" s="13"/>
    </row>
    <row r="3247" spans="3:4" x14ac:dyDescent="0.2">
      <c r="C3247" s="13"/>
      <c r="D3247" s="13"/>
    </row>
    <row r="3248" spans="3:4" x14ac:dyDescent="0.2">
      <c r="C3248" s="13"/>
      <c r="D3248" s="13"/>
    </row>
    <row r="3249" spans="3:4" x14ac:dyDescent="0.2">
      <c r="C3249" s="13"/>
      <c r="D3249" s="13"/>
    </row>
    <row r="3250" spans="3:4" x14ac:dyDescent="0.2">
      <c r="C3250" s="13"/>
      <c r="D3250" s="13"/>
    </row>
    <row r="3251" spans="3:4" x14ac:dyDescent="0.2">
      <c r="C3251" s="13"/>
      <c r="D3251" s="13"/>
    </row>
    <row r="3252" spans="3:4" x14ac:dyDescent="0.2">
      <c r="C3252" s="13"/>
      <c r="D3252" s="13"/>
    </row>
    <row r="3253" spans="3:4" x14ac:dyDescent="0.2">
      <c r="C3253" s="13"/>
      <c r="D3253" s="13"/>
    </row>
    <row r="3254" spans="3:4" x14ac:dyDescent="0.2">
      <c r="C3254" s="13"/>
      <c r="D3254" s="13"/>
    </row>
    <row r="3255" spans="3:4" x14ac:dyDescent="0.2">
      <c r="C3255" s="13"/>
      <c r="D3255" s="13"/>
    </row>
    <row r="3256" spans="3:4" x14ac:dyDescent="0.2">
      <c r="C3256" s="13"/>
      <c r="D3256" s="13"/>
    </row>
    <row r="3257" spans="3:4" x14ac:dyDescent="0.2">
      <c r="C3257" s="13"/>
      <c r="D3257" s="13"/>
    </row>
    <row r="3258" spans="3:4" x14ac:dyDescent="0.2">
      <c r="C3258" s="13"/>
      <c r="D3258" s="13"/>
    </row>
    <row r="3259" spans="3:4" x14ac:dyDescent="0.2">
      <c r="C3259" s="13"/>
      <c r="D3259" s="13"/>
    </row>
    <row r="3260" spans="3:4" x14ac:dyDescent="0.2">
      <c r="C3260" s="13"/>
      <c r="D3260" s="13"/>
    </row>
    <row r="3261" spans="3:4" x14ac:dyDescent="0.2">
      <c r="C3261" s="13"/>
      <c r="D3261" s="13"/>
    </row>
    <row r="3262" spans="3:4" x14ac:dyDescent="0.2">
      <c r="C3262" s="13"/>
      <c r="D3262" s="13"/>
    </row>
    <row r="3263" spans="3:4" x14ac:dyDescent="0.2">
      <c r="C3263" s="13"/>
      <c r="D3263" s="13"/>
    </row>
    <row r="3264" spans="3:4" x14ac:dyDescent="0.2">
      <c r="C3264" s="13"/>
      <c r="D3264" s="13"/>
    </row>
    <row r="3265" spans="3:4" x14ac:dyDescent="0.2">
      <c r="C3265" s="13"/>
      <c r="D3265" s="13"/>
    </row>
    <row r="3266" spans="3:4" x14ac:dyDescent="0.2">
      <c r="C3266" s="13"/>
      <c r="D3266" s="13"/>
    </row>
    <row r="3267" spans="3:4" x14ac:dyDescent="0.2">
      <c r="C3267" s="13"/>
      <c r="D3267" s="13"/>
    </row>
    <row r="3268" spans="3:4" x14ac:dyDescent="0.2">
      <c r="C3268" s="13"/>
      <c r="D3268" s="13"/>
    </row>
    <row r="3269" spans="3:4" x14ac:dyDescent="0.2">
      <c r="C3269" s="13"/>
      <c r="D3269" s="13"/>
    </row>
    <row r="3270" spans="3:4" x14ac:dyDescent="0.2">
      <c r="C3270" s="13"/>
      <c r="D3270" s="13"/>
    </row>
    <row r="3271" spans="3:4" x14ac:dyDescent="0.2">
      <c r="C3271" s="13"/>
      <c r="D3271" s="13"/>
    </row>
    <row r="3272" spans="3:4" x14ac:dyDescent="0.2">
      <c r="C3272" s="13"/>
      <c r="D3272" s="13"/>
    </row>
    <row r="3273" spans="3:4" x14ac:dyDescent="0.2">
      <c r="C3273" s="13"/>
      <c r="D3273" s="13"/>
    </row>
    <row r="3274" spans="3:4" x14ac:dyDescent="0.2">
      <c r="C3274" s="13"/>
      <c r="D3274" s="13"/>
    </row>
    <row r="3275" spans="3:4" x14ac:dyDescent="0.2">
      <c r="C3275" s="13"/>
      <c r="D3275" s="13"/>
    </row>
    <row r="3276" spans="3:4" x14ac:dyDescent="0.2">
      <c r="C3276" s="13"/>
      <c r="D3276" s="13"/>
    </row>
    <row r="3277" spans="3:4" x14ac:dyDescent="0.2">
      <c r="C3277" s="13"/>
      <c r="D3277" s="13"/>
    </row>
    <row r="3278" spans="3:4" x14ac:dyDescent="0.2">
      <c r="C3278" s="13"/>
      <c r="D3278" s="13"/>
    </row>
    <row r="3279" spans="3:4" x14ac:dyDescent="0.2">
      <c r="C3279" s="13"/>
      <c r="D3279" s="13"/>
    </row>
    <row r="3280" spans="3:4" x14ac:dyDescent="0.2">
      <c r="C3280" s="13"/>
      <c r="D3280" s="13"/>
    </row>
    <row r="3281" spans="3:4" x14ac:dyDescent="0.2">
      <c r="C3281" s="13"/>
      <c r="D3281" s="13"/>
    </row>
    <row r="3282" spans="3:4" x14ac:dyDescent="0.2">
      <c r="C3282" s="13"/>
      <c r="D3282" s="13"/>
    </row>
    <row r="3283" spans="3:4" x14ac:dyDescent="0.2">
      <c r="C3283" s="13"/>
      <c r="D3283" s="13"/>
    </row>
    <row r="3284" spans="3:4" x14ac:dyDescent="0.2">
      <c r="C3284" s="13"/>
      <c r="D3284" s="13"/>
    </row>
    <row r="3285" spans="3:4" x14ac:dyDescent="0.2">
      <c r="C3285" s="13"/>
      <c r="D3285" s="13"/>
    </row>
    <row r="3286" spans="3:4" x14ac:dyDescent="0.2">
      <c r="C3286" s="13"/>
      <c r="D3286" s="13"/>
    </row>
    <row r="3287" spans="3:4" x14ac:dyDescent="0.2">
      <c r="C3287" s="13"/>
      <c r="D3287" s="13"/>
    </row>
    <row r="3288" spans="3:4" x14ac:dyDescent="0.2">
      <c r="C3288" s="13"/>
      <c r="D3288" s="13"/>
    </row>
    <row r="3289" spans="3:4" x14ac:dyDescent="0.2">
      <c r="C3289" s="13"/>
      <c r="D3289" s="13"/>
    </row>
    <row r="3290" spans="3:4" x14ac:dyDescent="0.2">
      <c r="C3290" s="13"/>
      <c r="D3290" s="13"/>
    </row>
    <row r="3291" spans="3:4" x14ac:dyDescent="0.2">
      <c r="C3291" s="13"/>
      <c r="D3291" s="13"/>
    </row>
    <row r="3292" spans="3:4" x14ac:dyDescent="0.2">
      <c r="C3292" s="13"/>
      <c r="D3292" s="13"/>
    </row>
    <row r="3293" spans="3:4" x14ac:dyDescent="0.2">
      <c r="C3293" s="13"/>
      <c r="D3293" s="13"/>
    </row>
    <row r="3294" spans="3:4" x14ac:dyDescent="0.2">
      <c r="C3294" s="13"/>
      <c r="D3294" s="13"/>
    </row>
    <row r="3295" spans="3:4" x14ac:dyDescent="0.2">
      <c r="C3295" s="13"/>
      <c r="D3295" s="13"/>
    </row>
    <row r="3296" spans="3:4" x14ac:dyDescent="0.2">
      <c r="C3296" s="13"/>
      <c r="D3296" s="13"/>
    </row>
    <row r="3297" spans="3:4" x14ac:dyDescent="0.2">
      <c r="C3297" s="13"/>
      <c r="D3297" s="13"/>
    </row>
    <row r="3298" spans="3:4" x14ac:dyDescent="0.2">
      <c r="C3298" s="13"/>
      <c r="D3298" s="13"/>
    </row>
    <row r="3299" spans="3:4" x14ac:dyDescent="0.2">
      <c r="C3299" s="13"/>
      <c r="D3299" s="13"/>
    </row>
    <row r="3300" spans="3:4" x14ac:dyDescent="0.2">
      <c r="C3300" s="13"/>
      <c r="D3300" s="13"/>
    </row>
    <row r="3301" spans="3:4" x14ac:dyDescent="0.2">
      <c r="C3301" s="13"/>
      <c r="D3301" s="13"/>
    </row>
    <row r="3302" spans="3:4" x14ac:dyDescent="0.2">
      <c r="C3302" s="13"/>
      <c r="D3302" s="13"/>
    </row>
    <row r="3303" spans="3:4" x14ac:dyDescent="0.2">
      <c r="C3303" s="13"/>
      <c r="D3303" s="13"/>
    </row>
    <row r="3304" spans="3:4" x14ac:dyDescent="0.2">
      <c r="C3304" s="13"/>
      <c r="D3304" s="13"/>
    </row>
    <row r="3305" spans="3:4" x14ac:dyDescent="0.2">
      <c r="C3305" s="13"/>
      <c r="D3305" s="13"/>
    </row>
    <row r="3306" spans="3:4" x14ac:dyDescent="0.2">
      <c r="C3306" s="13"/>
      <c r="D3306" s="13"/>
    </row>
    <row r="3307" spans="3:4" x14ac:dyDescent="0.2">
      <c r="C3307" s="13"/>
      <c r="D3307" s="13"/>
    </row>
    <row r="3308" spans="3:4" x14ac:dyDescent="0.2">
      <c r="C3308" s="13"/>
      <c r="D3308" s="13"/>
    </row>
    <row r="3309" spans="3:4" x14ac:dyDescent="0.2">
      <c r="C3309" s="13"/>
      <c r="D3309" s="13"/>
    </row>
    <row r="3310" spans="3:4" x14ac:dyDescent="0.2">
      <c r="C3310" s="13"/>
      <c r="D3310" s="13"/>
    </row>
    <row r="3311" spans="3:4" x14ac:dyDescent="0.2">
      <c r="C3311" s="13"/>
      <c r="D3311" s="13"/>
    </row>
    <row r="3312" spans="3:4" x14ac:dyDescent="0.2">
      <c r="C3312" s="13"/>
      <c r="D3312" s="13"/>
    </row>
    <row r="3313" spans="3:4" x14ac:dyDescent="0.2">
      <c r="C3313" s="13"/>
      <c r="D3313" s="13"/>
    </row>
    <row r="3314" spans="3:4" x14ac:dyDescent="0.2">
      <c r="C3314" s="13"/>
      <c r="D3314" s="13"/>
    </row>
    <row r="3315" spans="3:4" x14ac:dyDescent="0.2">
      <c r="C3315" s="13"/>
      <c r="D3315" s="13"/>
    </row>
    <row r="3316" spans="3:4" x14ac:dyDescent="0.2">
      <c r="C3316" s="13"/>
      <c r="D3316" s="13"/>
    </row>
    <row r="3317" spans="3:4" x14ac:dyDescent="0.2">
      <c r="C3317" s="13"/>
      <c r="D3317" s="13"/>
    </row>
    <row r="3318" spans="3:4" x14ac:dyDescent="0.2">
      <c r="C3318" s="13"/>
      <c r="D3318" s="13"/>
    </row>
    <row r="3319" spans="3:4" x14ac:dyDescent="0.2">
      <c r="C3319" s="13"/>
      <c r="D3319" s="13"/>
    </row>
    <row r="3320" spans="3:4" x14ac:dyDescent="0.2">
      <c r="C3320" s="13"/>
      <c r="D3320" s="13"/>
    </row>
    <row r="3321" spans="3:4" x14ac:dyDescent="0.2">
      <c r="C3321" s="13"/>
      <c r="D3321" s="13"/>
    </row>
    <row r="3322" spans="3:4" x14ac:dyDescent="0.2">
      <c r="C3322" s="13"/>
      <c r="D3322" s="13"/>
    </row>
    <row r="3323" spans="3:4" x14ac:dyDescent="0.2">
      <c r="C3323" s="13"/>
      <c r="D3323" s="13"/>
    </row>
    <row r="3324" spans="3:4" x14ac:dyDescent="0.2">
      <c r="C3324" s="13"/>
      <c r="D3324" s="13"/>
    </row>
    <row r="3325" spans="3:4" x14ac:dyDescent="0.2">
      <c r="C3325" s="13"/>
      <c r="D3325" s="13"/>
    </row>
    <row r="3326" spans="3:4" x14ac:dyDescent="0.2">
      <c r="C3326" s="13"/>
      <c r="D3326" s="13"/>
    </row>
    <row r="3327" spans="3:4" x14ac:dyDescent="0.2">
      <c r="C3327" s="13"/>
      <c r="D3327" s="13"/>
    </row>
    <row r="3328" spans="3:4" x14ac:dyDescent="0.2">
      <c r="C3328" s="13"/>
      <c r="D3328" s="13"/>
    </row>
    <row r="3329" spans="3:4" x14ac:dyDescent="0.2">
      <c r="C3329" s="13"/>
      <c r="D3329" s="13"/>
    </row>
    <row r="3330" spans="3:4" x14ac:dyDescent="0.2">
      <c r="C3330" s="13"/>
      <c r="D3330" s="13"/>
    </row>
    <row r="3331" spans="3:4" x14ac:dyDescent="0.2">
      <c r="C3331" s="13"/>
      <c r="D3331" s="13"/>
    </row>
    <row r="3332" spans="3:4" x14ac:dyDescent="0.2">
      <c r="C3332" s="13"/>
      <c r="D3332" s="13"/>
    </row>
    <row r="3333" spans="3:4" x14ac:dyDescent="0.2">
      <c r="C3333" s="13"/>
      <c r="D3333" s="13"/>
    </row>
    <row r="3334" spans="3:4" x14ac:dyDescent="0.2">
      <c r="C3334" s="13"/>
      <c r="D3334" s="13"/>
    </row>
    <row r="3335" spans="3:4" x14ac:dyDescent="0.2">
      <c r="C3335" s="13"/>
      <c r="D3335" s="13"/>
    </row>
    <row r="3336" spans="3:4" x14ac:dyDescent="0.2">
      <c r="C3336" s="13"/>
      <c r="D3336" s="13"/>
    </row>
    <row r="3337" spans="3:4" x14ac:dyDescent="0.2">
      <c r="C3337" s="13"/>
      <c r="D3337" s="13"/>
    </row>
    <row r="3338" spans="3:4" x14ac:dyDescent="0.2">
      <c r="C3338" s="13"/>
      <c r="D3338" s="13"/>
    </row>
    <row r="3339" spans="3:4" x14ac:dyDescent="0.2">
      <c r="C3339" s="13"/>
      <c r="D3339" s="13"/>
    </row>
    <row r="3340" spans="3:4" x14ac:dyDescent="0.2">
      <c r="C3340" s="13"/>
      <c r="D3340" s="13"/>
    </row>
    <row r="3341" spans="3:4" x14ac:dyDescent="0.2">
      <c r="C3341" s="13"/>
      <c r="D3341" s="13"/>
    </row>
    <row r="3342" spans="3:4" x14ac:dyDescent="0.2">
      <c r="C3342" s="13"/>
      <c r="D3342" s="13"/>
    </row>
    <row r="3343" spans="3:4" x14ac:dyDescent="0.2">
      <c r="C3343" s="13"/>
      <c r="D3343" s="13"/>
    </row>
    <row r="3344" spans="3:4" x14ac:dyDescent="0.2">
      <c r="C3344" s="13"/>
      <c r="D3344" s="13"/>
    </row>
    <row r="3345" spans="3:4" x14ac:dyDescent="0.2">
      <c r="C3345" s="13"/>
      <c r="D3345" s="13"/>
    </row>
    <row r="3346" spans="3:4" x14ac:dyDescent="0.2">
      <c r="C3346" s="13"/>
      <c r="D3346" s="13"/>
    </row>
    <row r="3347" spans="3:4" x14ac:dyDescent="0.2">
      <c r="C3347" s="13"/>
      <c r="D3347" s="13"/>
    </row>
    <row r="3348" spans="3:4" x14ac:dyDescent="0.2">
      <c r="C3348" s="13"/>
      <c r="D3348" s="13"/>
    </row>
    <row r="3349" spans="3:4" x14ac:dyDescent="0.2">
      <c r="C3349" s="13"/>
      <c r="D3349" s="13"/>
    </row>
    <row r="3350" spans="3:4" x14ac:dyDescent="0.2">
      <c r="C3350" s="13"/>
      <c r="D3350" s="13"/>
    </row>
    <row r="3351" spans="3:4" x14ac:dyDescent="0.2">
      <c r="C3351" s="13"/>
      <c r="D3351" s="13"/>
    </row>
    <row r="3352" spans="3:4" x14ac:dyDescent="0.2">
      <c r="C3352" s="13"/>
      <c r="D3352" s="13"/>
    </row>
    <row r="3353" spans="3:4" x14ac:dyDescent="0.2">
      <c r="C3353" s="13"/>
      <c r="D3353" s="13"/>
    </row>
    <row r="3354" spans="3:4" x14ac:dyDescent="0.2">
      <c r="C3354" s="13"/>
      <c r="D3354" s="13"/>
    </row>
    <row r="3355" spans="3:4" x14ac:dyDescent="0.2">
      <c r="C3355" s="13"/>
      <c r="D3355" s="13"/>
    </row>
    <row r="3356" spans="3:4" x14ac:dyDescent="0.2">
      <c r="C3356" s="13"/>
      <c r="D3356" s="13"/>
    </row>
    <row r="3357" spans="3:4" x14ac:dyDescent="0.2">
      <c r="C3357" s="13"/>
      <c r="D3357" s="13"/>
    </row>
    <row r="3358" spans="3:4" x14ac:dyDescent="0.2">
      <c r="C3358" s="13"/>
      <c r="D3358" s="13"/>
    </row>
    <row r="3359" spans="3:4" x14ac:dyDescent="0.2">
      <c r="C3359" s="13"/>
      <c r="D3359" s="13"/>
    </row>
    <row r="3360" spans="3:4" x14ac:dyDescent="0.2">
      <c r="C3360" s="13"/>
      <c r="D3360" s="13"/>
    </row>
    <row r="3361" spans="3:4" x14ac:dyDescent="0.2">
      <c r="C3361" s="13"/>
      <c r="D3361" s="13"/>
    </row>
    <row r="3362" spans="3:4" x14ac:dyDescent="0.2">
      <c r="C3362" s="13"/>
      <c r="D3362" s="13"/>
    </row>
    <row r="3363" spans="3:4" x14ac:dyDescent="0.2">
      <c r="C3363" s="13"/>
      <c r="D3363" s="13"/>
    </row>
    <row r="3364" spans="3:4" x14ac:dyDescent="0.2">
      <c r="C3364" s="13"/>
      <c r="D3364" s="13"/>
    </row>
    <row r="3365" spans="3:4" x14ac:dyDescent="0.2">
      <c r="C3365" s="13"/>
      <c r="D3365" s="13"/>
    </row>
    <row r="3366" spans="3:4" x14ac:dyDescent="0.2">
      <c r="C3366" s="13"/>
      <c r="D3366" s="13"/>
    </row>
    <row r="3367" spans="3:4" x14ac:dyDescent="0.2">
      <c r="C3367" s="13"/>
      <c r="D3367" s="13"/>
    </row>
    <row r="3368" spans="3:4" x14ac:dyDescent="0.2">
      <c r="C3368" s="13"/>
      <c r="D3368" s="13"/>
    </row>
    <row r="3369" spans="3:4" x14ac:dyDescent="0.2">
      <c r="C3369" s="13"/>
      <c r="D3369" s="13"/>
    </row>
    <row r="3370" spans="3:4" x14ac:dyDescent="0.2">
      <c r="C3370" s="13"/>
      <c r="D3370" s="13"/>
    </row>
    <row r="3371" spans="3:4" x14ac:dyDescent="0.2">
      <c r="C3371" s="13"/>
      <c r="D3371" s="13"/>
    </row>
    <row r="3372" spans="3:4" x14ac:dyDescent="0.2">
      <c r="C3372" s="13"/>
      <c r="D3372" s="13"/>
    </row>
    <row r="3373" spans="3:4" x14ac:dyDescent="0.2">
      <c r="C3373" s="13"/>
      <c r="D3373" s="13"/>
    </row>
    <row r="3374" spans="3:4" x14ac:dyDescent="0.2">
      <c r="C3374" s="13"/>
      <c r="D3374" s="13"/>
    </row>
    <row r="3375" spans="3:4" x14ac:dyDescent="0.2">
      <c r="C3375" s="13"/>
      <c r="D3375" s="13"/>
    </row>
    <row r="3376" spans="3:4" x14ac:dyDescent="0.2">
      <c r="C3376" s="13"/>
      <c r="D3376" s="13"/>
    </row>
    <row r="3377" spans="3:4" x14ac:dyDescent="0.2">
      <c r="C3377" s="13"/>
      <c r="D3377" s="13"/>
    </row>
    <row r="3378" spans="3:4" x14ac:dyDescent="0.2">
      <c r="C3378" s="13"/>
      <c r="D3378" s="13"/>
    </row>
    <row r="3379" spans="3:4" x14ac:dyDescent="0.2">
      <c r="C3379" s="13"/>
      <c r="D3379" s="13"/>
    </row>
    <row r="3380" spans="3:4" x14ac:dyDescent="0.2">
      <c r="C3380" s="13"/>
      <c r="D3380" s="13"/>
    </row>
    <row r="3381" spans="3:4" x14ac:dyDescent="0.2">
      <c r="C3381" s="13"/>
      <c r="D3381" s="13"/>
    </row>
    <row r="3382" spans="3:4" x14ac:dyDescent="0.2">
      <c r="C3382" s="13"/>
      <c r="D3382" s="13"/>
    </row>
    <row r="3383" spans="3:4" x14ac:dyDescent="0.2">
      <c r="C3383" s="13"/>
      <c r="D3383" s="13"/>
    </row>
    <row r="3384" spans="3:4" x14ac:dyDescent="0.2">
      <c r="C3384" s="13"/>
      <c r="D3384" s="13"/>
    </row>
    <row r="3385" spans="3:4" x14ac:dyDescent="0.2">
      <c r="C3385" s="13"/>
      <c r="D3385" s="13"/>
    </row>
    <row r="3386" spans="3:4" x14ac:dyDescent="0.2">
      <c r="C3386" s="13"/>
      <c r="D3386" s="13"/>
    </row>
    <row r="3387" spans="3:4" x14ac:dyDescent="0.2">
      <c r="C3387" s="13"/>
      <c r="D3387" s="13"/>
    </row>
    <row r="3388" spans="3:4" x14ac:dyDescent="0.2">
      <c r="C3388" s="13"/>
      <c r="D3388" s="13"/>
    </row>
    <row r="3389" spans="3:4" x14ac:dyDescent="0.2">
      <c r="C3389" s="13"/>
      <c r="D3389" s="13"/>
    </row>
    <row r="3390" spans="3:4" x14ac:dyDescent="0.2">
      <c r="C3390" s="13"/>
      <c r="D3390" s="13"/>
    </row>
    <row r="3391" spans="3:4" x14ac:dyDescent="0.2">
      <c r="C3391" s="13"/>
      <c r="D3391" s="13"/>
    </row>
    <row r="3392" spans="3:4" x14ac:dyDescent="0.2">
      <c r="C3392" s="13"/>
      <c r="D3392" s="13"/>
    </row>
    <row r="3393" spans="3:4" x14ac:dyDescent="0.2">
      <c r="C3393" s="13"/>
      <c r="D3393" s="13"/>
    </row>
    <row r="3394" spans="3:4" x14ac:dyDescent="0.2">
      <c r="C3394" s="13"/>
      <c r="D3394" s="13"/>
    </row>
    <row r="3395" spans="3:4" x14ac:dyDescent="0.2">
      <c r="C3395" s="13"/>
      <c r="D3395" s="13"/>
    </row>
    <row r="3396" spans="3:4" x14ac:dyDescent="0.2">
      <c r="C3396" s="13"/>
      <c r="D3396" s="13"/>
    </row>
    <row r="3397" spans="3:4" x14ac:dyDescent="0.2">
      <c r="C3397" s="13"/>
      <c r="D3397" s="13"/>
    </row>
    <row r="3398" spans="3:4" x14ac:dyDescent="0.2">
      <c r="C3398" s="13"/>
      <c r="D3398" s="13"/>
    </row>
    <row r="3399" spans="3:4" x14ac:dyDescent="0.2">
      <c r="C3399" s="13"/>
      <c r="D3399" s="13"/>
    </row>
    <row r="3400" spans="3:4" x14ac:dyDescent="0.2">
      <c r="C3400" s="13"/>
      <c r="D3400" s="13"/>
    </row>
    <row r="3401" spans="3:4" x14ac:dyDescent="0.2">
      <c r="C3401" s="13"/>
      <c r="D3401" s="13"/>
    </row>
    <row r="3402" spans="3:4" x14ac:dyDescent="0.2">
      <c r="C3402" s="13"/>
      <c r="D3402" s="13"/>
    </row>
    <row r="3403" spans="3:4" x14ac:dyDescent="0.2">
      <c r="C3403" s="13"/>
      <c r="D3403" s="13"/>
    </row>
    <row r="3404" spans="3:4" x14ac:dyDescent="0.2">
      <c r="C3404" s="13"/>
      <c r="D3404" s="13"/>
    </row>
    <row r="3405" spans="3:4" x14ac:dyDescent="0.2">
      <c r="C3405" s="13"/>
      <c r="D3405" s="13"/>
    </row>
    <row r="3406" spans="3:4" x14ac:dyDescent="0.2">
      <c r="C3406" s="13"/>
      <c r="D3406" s="13"/>
    </row>
    <row r="3407" spans="3:4" x14ac:dyDescent="0.2">
      <c r="C3407" s="13"/>
      <c r="D3407" s="13"/>
    </row>
    <row r="3408" spans="3:4" x14ac:dyDescent="0.2">
      <c r="C3408" s="13"/>
      <c r="D3408" s="13"/>
    </row>
    <row r="3409" spans="3:4" x14ac:dyDescent="0.2">
      <c r="C3409" s="13"/>
      <c r="D3409" s="13"/>
    </row>
    <row r="3410" spans="3:4" x14ac:dyDescent="0.2">
      <c r="C3410" s="13"/>
      <c r="D3410" s="13"/>
    </row>
    <row r="3411" spans="3:4" x14ac:dyDescent="0.2">
      <c r="C3411" s="13"/>
      <c r="D3411" s="13"/>
    </row>
    <row r="3412" spans="3:4" x14ac:dyDescent="0.2">
      <c r="C3412" s="13"/>
      <c r="D3412" s="13"/>
    </row>
    <row r="3413" spans="3:4" x14ac:dyDescent="0.2">
      <c r="C3413" s="13"/>
      <c r="D3413" s="13"/>
    </row>
    <row r="3414" spans="3:4" x14ac:dyDescent="0.2">
      <c r="C3414" s="13"/>
      <c r="D3414" s="13"/>
    </row>
    <row r="3415" spans="3:4" x14ac:dyDescent="0.2">
      <c r="C3415" s="13"/>
      <c r="D3415" s="13"/>
    </row>
    <row r="3416" spans="3:4" x14ac:dyDescent="0.2">
      <c r="C3416" s="13"/>
      <c r="D3416" s="13"/>
    </row>
    <row r="3417" spans="3:4" x14ac:dyDescent="0.2">
      <c r="C3417" s="13"/>
      <c r="D3417" s="13"/>
    </row>
    <row r="3418" spans="3:4" x14ac:dyDescent="0.2">
      <c r="C3418" s="13"/>
      <c r="D3418" s="13"/>
    </row>
    <row r="3419" spans="3:4" x14ac:dyDescent="0.2">
      <c r="C3419" s="13"/>
      <c r="D3419" s="13"/>
    </row>
    <row r="3420" spans="3:4" x14ac:dyDescent="0.2">
      <c r="C3420" s="13"/>
      <c r="D3420" s="13"/>
    </row>
    <row r="3421" spans="3:4" x14ac:dyDescent="0.2">
      <c r="C3421" s="13"/>
      <c r="D3421" s="13"/>
    </row>
    <row r="3422" spans="3:4" x14ac:dyDescent="0.2">
      <c r="C3422" s="13"/>
      <c r="D3422" s="13"/>
    </row>
    <row r="3423" spans="3:4" x14ac:dyDescent="0.2">
      <c r="C3423" s="13"/>
      <c r="D3423" s="13"/>
    </row>
    <row r="3424" spans="3:4" x14ac:dyDescent="0.2">
      <c r="C3424" s="13"/>
      <c r="D3424" s="13"/>
    </row>
    <row r="3425" spans="3:4" x14ac:dyDescent="0.2">
      <c r="C3425" s="13"/>
      <c r="D3425" s="13"/>
    </row>
    <row r="3426" spans="3:4" x14ac:dyDescent="0.2">
      <c r="C3426" s="13"/>
      <c r="D3426" s="13"/>
    </row>
    <row r="3427" spans="3:4" x14ac:dyDescent="0.2">
      <c r="C3427" s="13"/>
      <c r="D3427" s="13"/>
    </row>
    <row r="3428" spans="3:4" x14ac:dyDescent="0.2">
      <c r="C3428" s="13"/>
      <c r="D3428" s="13"/>
    </row>
    <row r="3429" spans="3:4" x14ac:dyDescent="0.2">
      <c r="C3429" s="13"/>
      <c r="D3429" s="13"/>
    </row>
    <row r="3430" spans="3:4" x14ac:dyDescent="0.2">
      <c r="C3430" s="13"/>
      <c r="D3430" s="13"/>
    </row>
    <row r="3431" spans="3:4" x14ac:dyDescent="0.2">
      <c r="C3431" s="13"/>
      <c r="D3431" s="13"/>
    </row>
    <row r="3432" spans="3:4" x14ac:dyDescent="0.2">
      <c r="C3432" s="13"/>
      <c r="D3432" s="13"/>
    </row>
    <row r="3433" spans="3:4" x14ac:dyDescent="0.2">
      <c r="C3433" s="13"/>
      <c r="D3433" s="13"/>
    </row>
    <row r="3434" spans="3:4" x14ac:dyDescent="0.2">
      <c r="C3434" s="13"/>
      <c r="D3434" s="13"/>
    </row>
    <row r="3435" spans="3:4" x14ac:dyDescent="0.2">
      <c r="C3435" s="13"/>
      <c r="D3435" s="13"/>
    </row>
    <row r="3436" spans="3:4" x14ac:dyDescent="0.2">
      <c r="C3436" s="13"/>
      <c r="D3436" s="13"/>
    </row>
    <row r="3437" spans="3:4" x14ac:dyDescent="0.2">
      <c r="C3437" s="13"/>
      <c r="D3437" s="13"/>
    </row>
    <row r="3438" spans="3:4" x14ac:dyDescent="0.2">
      <c r="C3438" s="13"/>
      <c r="D3438" s="13"/>
    </row>
    <row r="3439" spans="3:4" x14ac:dyDescent="0.2">
      <c r="C3439" s="13"/>
      <c r="D3439" s="13"/>
    </row>
    <row r="3440" spans="3:4" x14ac:dyDescent="0.2">
      <c r="C3440" s="13"/>
      <c r="D3440" s="13"/>
    </row>
    <row r="3441" spans="3:4" x14ac:dyDescent="0.2">
      <c r="C3441" s="13"/>
      <c r="D3441" s="13"/>
    </row>
    <row r="3442" spans="3:4" x14ac:dyDescent="0.2">
      <c r="C3442" s="13"/>
      <c r="D3442" s="13"/>
    </row>
    <row r="3443" spans="3:4" x14ac:dyDescent="0.2">
      <c r="C3443" s="13"/>
      <c r="D3443" s="13"/>
    </row>
    <row r="3444" spans="3:4" x14ac:dyDescent="0.2">
      <c r="C3444" s="13"/>
      <c r="D3444" s="13"/>
    </row>
    <row r="3445" spans="3:4" x14ac:dyDescent="0.2">
      <c r="C3445" s="13"/>
      <c r="D3445" s="13"/>
    </row>
    <row r="3446" spans="3:4" x14ac:dyDescent="0.2">
      <c r="C3446" s="13"/>
      <c r="D3446" s="13"/>
    </row>
    <row r="3447" spans="3:4" x14ac:dyDescent="0.2">
      <c r="C3447" s="13"/>
      <c r="D3447" s="13"/>
    </row>
    <row r="3448" spans="3:4" x14ac:dyDescent="0.2">
      <c r="C3448" s="13"/>
      <c r="D3448" s="13"/>
    </row>
    <row r="3449" spans="3:4" x14ac:dyDescent="0.2">
      <c r="C3449" s="13"/>
      <c r="D3449" s="13"/>
    </row>
    <row r="3450" spans="3:4" x14ac:dyDescent="0.2">
      <c r="C3450" s="13"/>
      <c r="D3450" s="13"/>
    </row>
    <row r="3451" spans="3:4" x14ac:dyDescent="0.2">
      <c r="C3451" s="13"/>
      <c r="D3451" s="13"/>
    </row>
    <row r="3452" spans="3:4" x14ac:dyDescent="0.2">
      <c r="C3452" s="13"/>
      <c r="D3452" s="13"/>
    </row>
    <row r="3453" spans="3:4" x14ac:dyDescent="0.2">
      <c r="C3453" s="13"/>
      <c r="D3453" s="13"/>
    </row>
    <row r="3454" spans="3:4" x14ac:dyDescent="0.2">
      <c r="C3454" s="13"/>
      <c r="D3454" s="13"/>
    </row>
    <row r="3455" spans="3:4" x14ac:dyDescent="0.2">
      <c r="C3455" s="13"/>
      <c r="D3455" s="13"/>
    </row>
    <row r="3456" spans="3:4" x14ac:dyDescent="0.2">
      <c r="C3456" s="13"/>
      <c r="D3456" s="13"/>
    </row>
    <row r="3457" spans="3:4" x14ac:dyDescent="0.2">
      <c r="C3457" s="13"/>
      <c r="D3457" s="13"/>
    </row>
    <row r="3458" spans="3:4" x14ac:dyDescent="0.2">
      <c r="C3458" s="13"/>
      <c r="D3458" s="13"/>
    </row>
    <row r="3459" spans="3:4" x14ac:dyDescent="0.2">
      <c r="C3459" s="13"/>
      <c r="D3459" s="13"/>
    </row>
    <row r="3460" spans="3:4" x14ac:dyDescent="0.2">
      <c r="C3460" s="13"/>
      <c r="D3460" s="13"/>
    </row>
    <row r="3461" spans="3:4" x14ac:dyDescent="0.2">
      <c r="C3461" s="13"/>
      <c r="D3461" s="13"/>
    </row>
    <row r="3462" spans="3:4" x14ac:dyDescent="0.2">
      <c r="C3462" s="13"/>
      <c r="D3462" s="13"/>
    </row>
    <row r="3463" spans="3:4" x14ac:dyDescent="0.2">
      <c r="C3463" s="13"/>
      <c r="D3463" s="13"/>
    </row>
    <row r="3464" spans="3:4" x14ac:dyDescent="0.2">
      <c r="C3464" s="13"/>
      <c r="D3464" s="13"/>
    </row>
    <row r="3465" spans="3:4" x14ac:dyDescent="0.2">
      <c r="C3465" s="13"/>
      <c r="D3465" s="13"/>
    </row>
    <row r="3466" spans="3:4" x14ac:dyDescent="0.2">
      <c r="C3466" s="13"/>
      <c r="D3466" s="13"/>
    </row>
    <row r="3467" spans="3:4" x14ac:dyDescent="0.2">
      <c r="C3467" s="13"/>
      <c r="D3467" s="13"/>
    </row>
    <row r="3468" spans="3:4" x14ac:dyDescent="0.2">
      <c r="C3468" s="13"/>
      <c r="D3468" s="13"/>
    </row>
    <row r="3469" spans="3:4" x14ac:dyDescent="0.2">
      <c r="C3469" s="13"/>
      <c r="D3469" s="13"/>
    </row>
    <row r="3470" spans="3:4" x14ac:dyDescent="0.2">
      <c r="C3470" s="13"/>
      <c r="D3470" s="13"/>
    </row>
    <row r="3471" spans="3:4" x14ac:dyDescent="0.2">
      <c r="C3471" s="13"/>
      <c r="D3471" s="13"/>
    </row>
    <row r="3472" spans="3:4" x14ac:dyDescent="0.2">
      <c r="C3472" s="13"/>
      <c r="D3472" s="13"/>
    </row>
    <row r="3473" spans="3:4" x14ac:dyDescent="0.2">
      <c r="C3473" s="13"/>
      <c r="D3473" s="13"/>
    </row>
    <row r="3474" spans="3:4" x14ac:dyDescent="0.2">
      <c r="C3474" s="13"/>
      <c r="D3474" s="13"/>
    </row>
    <row r="3475" spans="3:4" x14ac:dyDescent="0.2">
      <c r="C3475" s="13"/>
      <c r="D3475" s="13"/>
    </row>
    <row r="3476" spans="3:4" x14ac:dyDescent="0.2">
      <c r="C3476" s="13"/>
      <c r="D3476" s="13"/>
    </row>
    <row r="3477" spans="3:4" x14ac:dyDescent="0.2">
      <c r="C3477" s="13"/>
      <c r="D3477" s="13"/>
    </row>
    <row r="3478" spans="3:4" x14ac:dyDescent="0.2">
      <c r="C3478" s="13"/>
      <c r="D3478" s="13"/>
    </row>
    <row r="3479" spans="3:4" x14ac:dyDescent="0.2">
      <c r="C3479" s="13"/>
      <c r="D3479" s="13"/>
    </row>
    <row r="3480" spans="3:4" x14ac:dyDescent="0.2">
      <c r="C3480" s="13"/>
      <c r="D3480" s="13"/>
    </row>
    <row r="3481" spans="3:4" x14ac:dyDescent="0.2">
      <c r="C3481" s="13"/>
      <c r="D3481" s="13"/>
    </row>
    <row r="3482" spans="3:4" x14ac:dyDescent="0.2">
      <c r="C3482" s="13"/>
      <c r="D3482" s="13"/>
    </row>
    <row r="3483" spans="3:4" x14ac:dyDescent="0.2">
      <c r="C3483" s="13"/>
      <c r="D3483" s="13"/>
    </row>
    <row r="3484" spans="3:4" x14ac:dyDescent="0.2">
      <c r="C3484" s="13"/>
      <c r="D3484" s="13"/>
    </row>
    <row r="3485" spans="3:4" x14ac:dyDescent="0.2">
      <c r="C3485" s="13"/>
      <c r="D3485" s="13"/>
    </row>
    <row r="3486" spans="3:4" x14ac:dyDescent="0.2">
      <c r="C3486" s="13"/>
      <c r="D3486" s="13"/>
    </row>
    <row r="3487" spans="3:4" x14ac:dyDescent="0.2">
      <c r="C3487" s="13"/>
      <c r="D3487" s="13"/>
    </row>
    <row r="3488" spans="3:4" x14ac:dyDescent="0.2">
      <c r="C3488" s="13"/>
      <c r="D3488" s="13"/>
    </row>
    <row r="3489" spans="3:4" x14ac:dyDescent="0.2">
      <c r="C3489" s="13"/>
      <c r="D3489" s="13"/>
    </row>
    <row r="3490" spans="3:4" x14ac:dyDescent="0.2">
      <c r="C3490" s="13"/>
      <c r="D3490" s="13"/>
    </row>
    <row r="3491" spans="3:4" x14ac:dyDescent="0.2">
      <c r="C3491" s="13"/>
      <c r="D3491" s="13"/>
    </row>
    <row r="3492" spans="3:4" x14ac:dyDescent="0.2">
      <c r="C3492" s="13"/>
      <c r="D3492" s="13"/>
    </row>
    <row r="3493" spans="3:4" x14ac:dyDescent="0.2">
      <c r="C3493" s="13"/>
      <c r="D3493" s="13"/>
    </row>
    <row r="3494" spans="3:4" x14ac:dyDescent="0.2">
      <c r="C3494" s="13"/>
      <c r="D3494" s="13"/>
    </row>
    <row r="3495" spans="3:4" x14ac:dyDescent="0.2">
      <c r="C3495" s="13"/>
      <c r="D3495" s="13"/>
    </row>
    <row r="3496" spans="3:4" x14ac:dyDescent="0.2">
      <c r="C3496" s="13"/>
      <c r="D3496" s="13"/>
    </row>
    <row r="3497" spans="3:4" x14ac:dyDescent="0.2">
      <c r="C3497" s="13"/>
      <c r="D3497" s="13"/>
    </row>
    <row r="3498" spans="3:4" x14ac:dyDescent="0.2">
      <c r="C3498" s="13"/>
      <c r="D3498" s="13"/>
    </row>
    <row r="3499" spans="3:4" x14ac:dyDescent="0.2">
      <c r="C3499" s="13"/>
      <c r="D3499" s="13"/>
    </row>
    <row r="3500" spans="3:4" x14ac:dyDescent="0.2">
      <c r="C3500" s="13"/>
      <c r="D3500" s="13"/>
    </row>
    <row r="3501" spans="3:4" x14ac:dyDescent="0.2">
      <c r="C3501" s="13"/>
      <c r="D3501" s="13"/>
    </row>
    <row r="3502" spans="3:4" x14ac:dyDescent="0.2">
      <c r="C3502" s="13"/>
      <c r="D3502" s="13"/>
    </row>
    <row r="3503" spans="3:4" x14ac:dyDescent="0.2">
      <c r="C3503" s="13"/>
      <c r="D3503" s="13"/>
    </row>
    <row r="3504" spans="3:4" x14ac:dyDescent="0.2">
      <c r="C3504" s="13"/>
      <c r="D3504" s="13"/>
    </row>
    <row r="3505" spans="3:4" x14ac:dyDescent="0.2">
      <c r="C3505" s="13"/>
      <c r="D3505" s="13"/>
    </row>
    <row r="3506" spans="3:4" x14ac:dyDescent="0.2">
      <c r="C3506" s="13"/>
      <c r="D3506" s="13"/>
    </row>
    <row r="3507" spans="3:4" x14ac:dyDescent="0.2">
      <c r="C3507" s="13"/>
      <c r="D3507" s="13"/>
    </row>
    <row r="3508" spans="3:4" x14ac:dyDescent="0.2">
      <c r="C3508" s="13"/>
      <c r="D3508" s="13"/>
    </row>
    <row r="3509" spans="3:4" x14ac:dyDescent="0.2">
      <c r="C3509" s="13"/>
      <c r="D3509" s="13"/>
    </row>
    <row r="3510" spans="3:4" x14ac:dyDescent="0.2">
      <c r="C3510" s="13"/>
      <c r="D3510" s="13"/>
    </row>
    <row r="3511" spans="3:4" x14ac:dyDescent="0.2">
      <c r="C3511" s="13"/>
      <c r="D3511" s="13"/>
    </row>
    <row r="3512" spans="3:4" x14ac:dyDescent="0.2">
      <c r="C3512" s="13"/>
      <c r="D3512" s="13"/>
    </row>
    <row r="3513" spans="3:4" x14ac:dyDescent="0.2">
      <c r="C3513" s="13"/>
      <c r="D3513" s="13"/>
    </row>
    <row r="3514" spans="3:4" x14ac:dyDescent="0.2">
      <c r="C3514" s="13"/>
      <c r="D3514" s="13"/>
    </row>
    <row r="3515" spans="3:4" x14ac:dyDescent="0.2">
      <c r="C3515" s="13"/>
      <c r="D3515" s="13"/>
    </row>
    <row r="3516" spans="3:4" x14ac:dyDescent="0.2">
      <c r="C3516" s="13"/>
      <c r="D3516" s="13"/>
    </row>
    <row r="3517" spans="3:4" x14ac:dyDescent="0.2">
      <c r="C3517" s="13"/>
      <c r="D3517" s="13"/>
    </row>
    <row r="3518" spans="3:4" x14ac:dyDescent="0.2">
      <c r="C3518" s="13"/>
      <c r="D3518" s="13"/>
    </row>
    <row r="3519" spans="3:4" x14ac:dyDescent="0.2">
      <c r="C3519" s="13"/>
      <c r="D3519" s="13"/>
    </row>
    <row r="3520" spans="3:4" x14ac:dyDescent="0.2">
      <c r="C3520" s="13"/>
      <c r="D3520" s="13"/>
    </row>
    <row r="3521" spans="3:4" x14ac:dyDescent="0.2">
      <c r="C3521" s="13"/>
      <c r="D3521" s="13"/>
    </row>
    <row r="3522" spans="3:4" x14ac:dyDescent="0.2">
      <c r="C3522" s="13"/>
      <c r="D3522" s="13"/>
    </row>
    <row r="3523" spans="3:4" x14ac:dyDescent="0.2">
      <c r="C3523" s="13"/>
      <c r="D3523" s="13"/>
    </row>
    <row r="3524" spans="3:4" x14ac:dyDescent="0.2">
      <c r="C3524" s="13"/>
      <c r="D3524" s="13"/>
    </row>
    <row r="3525" spans="3:4" x14ac:dyDescent="0.2">
      <c r="C3525" s="13"/>
      <c r="D3525" s="13"/>
    </row>
    <row r="3526" spans="3:4" x14ac:dyDescent="0.2">
      <c r="C3526" s="13"/>
      <c r="D3526" s="13"/>
    </row>
    <row r="3527" spans="3:4" x14ac:dyDescent="0.2">
      <c r="C3527" s="13"/>
      <c r="D3527" s="13"/>
    </row>
    <row r="3528" spans="3:4" x14ac:dyDescent="0.2">
      <c r="C3528" s="13"/>
      <c r="D3528" s="13"/>
    </row>
    <row r="3529" spans="3:4" x14ac:dyDescent="0.2">
      <c r="C3529" s="13"/>
      <c r="D3529" s="13"/>
    </row>
    <row r="3530" spans="3:4" x14ac:dyDescent="0.2">
      <c r="C3530" s="13"/>
      <c r="D3530" s="13"/>
    </row>
    <row r="3531" spans="3:4" x14ac:dyDescent="0.2">
      <c r="C3531" s="13"/>
      <c r="D3531" s="13"/>
    </row>
    <row r="3532" spans="3:4" x14ac:dyDescent="0.2">
      <c r="C3532" s="13"/>
      <c r="D3532" s="13"/>
    </row>
    <row r="3533" spans="3:4" x14ac:dyDescent="0.2">
      <c r="C3533" s="13"/>
      <c r="D3533" s="13"/>
    </row>
    <row r="3534" spans="3:4" x14ac:dyDescent="0.2">
      <c r="C3534" s="13"/>
      <c r="D3534" s="13"/>
    </row>
    <row r="3535" spans="3:4" x14ac:dyDescent="0.2">
      <c r="C3535" s="13"/>
      <c r="D3535" s="13"/>
    </row>
    <row r="3536" spans="3:4" x14ac:dyDescent="0.2">
      <c r="C3536" s="13"/>
      <c r="D3536" s="13"/>
    </row>
    <row r="3537" spans="3:4" x14ac:dyDescent="0.2">
      <c r="C3537" s="13"/>
      <c r="D3537" s="13"/>
    </row>
    <row r="3538" spans="3:4" x14ac:dyDescent="0.2">
      <c r="C3538" s="13"/>
      <c r="D3538" s="13"/>
    </row>
    <row r="3539" spans="3:4" x14ac:dyDescent="0.2">
      <c r="C3539" s="13"/>
      <c r="D3539" s="13"/>
    </row>
    <row r="3540" spans="3:4" x14ac:dyDescent="0.2">
      <c r="C3540" s="13"/>
      <c r="D3540" s="13"/>
    </row>
    <row r="3541" spans="3:4" x14ac:dyDescent="0.2">
      <c r="C3541" s="13"/>
      <c r="D3541" s="13"/>
    </row>
    <row r="3542" spans="3:4" x14ac:dyDescent="0.2">
      <c r="C3542" s="13"/>
      <c r="D3542" s="13"/>
    </row>
    <row r="3543" spans="3:4" x14ac:dyDescent="0.2">
      <c r="C3543" s="13"/>
      <c r="D3543" s="13"/>
    </row>
    <row r="3544" spans="3:4" x14ac:dyDescent="0.2">
      <c r="C3544" s="13"/>
      <c r="D3544" s="13"/>
    </row>
    <row r="3545" spans="3:4" x14ac:dyDescent="0.2">
      <c r="C3545" s="13"/>
      <c r="D3545" s="13"/>
    </row>
    <row r="3546" spans="3:4" x14ac:dyDescent="0.2">
      <c r="C3546" s="13"/>
      <c r="D3546" s="13"/>
    </row>
    <row r="3547" spans="3:4" x14ac:dyDescent="0.2">
      <c r="C3547" s="13"/>
      <c r="D3547" s="13"/>
    </row>
    <row r="3548" spans="3:4" x14ac:dyDescent="0.2">
      <c r="C3548" s="13"/>
      <c r="D3548" s="13"/>
    </row>
    <row r="3549" spans="3:4" x14ac:dyDescent="0.2">
      <c r="C3549" s="13"/>
      <c r="D3549" s="13"/>
    </row>
    <row r="3550" spans="3:4" x14ac:dyDescent="0.2">
      <c r="C3550" s="13"/>
      <c r="D3550" s="13"/>
    </row>
    <row r="3551" spans="3:4" x14ac:dyDescent="0.2">
      <c r="C3551" s="13"/>
      <c r="D3551" s="13"/>
    </row>
    <row r="3552" spans="3:4" x14ac:dyDescent="0.2">
      <c r="C3552" s="13"/>
      <c r="D3552" s="13"/>
    </row>
    <row r="3553" spans="3:4" x14ac:dyDescent="0.2">
      <c r="C3553" s="13"/>
      <c r="D3553" s="13"/>
    </row>
    <row r="3554" spans="3:4" x14ac:dyDescent="0.2">
      <c r="C3554" s="13"/>
      <c r="D3554" s="13"/>
    </row>
    <row r="3555" spans="3:4" x14ac:dyDescent="0.2">
      <c r="C3555" s="13"/>
      <c r="D3555" s="13"/>
    </row>
    <row r="3556" spans="3:4" x14ac:dyDescent="0.2">
      <c r="C3556" s="13"/>
      <c r="D3556" s="13"/>
    </row>
    <row r="3557" spans="3:4" x14ac:dyDescent="0.2">
      <c r="C3557" s="13"/>
      <c r="D3557" s="13"/>
    </row>
    <row r="3558" spans="3:4" x14ac:dyDescent="0.2">
      <c r="C3558" s="13"/>
      <c r="D3558" s="13"/>
    </row>
    <row r="3559" spans="3:4" x14ac:dyDescent="0.2">
      <c r="C3559" s="13"/>
      <c r="D3559" s="13"/>
    </row>
    <row r="3560" spans="3:4" x14ac:dyDescent="0.2">
      <c r="C3560" s="13"/>
      <c r="D3560" s="13"/>
    </row>
    <row r="3561" spans="3:4" x14ac:dyDescent="0.2">
      <c r="C3561" s="13"/>
      <c r="D3561" s="13"/>
    </row>
    <row r="3562" spans="3:4" x14ac:dyDescent="0.2">
      <c r="C3562" s="13"/>
      <c r="D3562" s="13"/>
    </row>
    <row r="3563" spans="3:4" x14ac:dyDescent="0.2">
      <c r="C3563" s="13"/>
      <c r="D3563" s="13"/>
    </row>
    <row r="3564" spans="3:4" x14ac:dyDescent="0.2">
      <c r="C3564" s="13"/>
      <c r="D3564" s="13"/>
    </row>
    <row r="3565" spans="3:4" x14ac:dyDescent="0.2">
      <c r="C3565" s="13"/>
      <c r="D3565" s="13"/>
    </row>
    <row r="3566" spans="3:4" x14ac:dyDescent="0.2">
      <c r="C3566" s="13"/>
      <c r="D3566" s="13"/>
    </row>
    <row r="3567" spans="3:4" x14ac:dyDescent="0.2">
      <c r="C3567" s="13"/>
      <c r="D3567" s="13"/>
    </row>
    <row r="3568" spans="3:4" x14ac:dyDescent="0.2">
      <c r="C3568" s="13"/>
      <c r="D3568" s="13"/>
    </row>
    <row r="3569" spans="3:4" x14ac:dyDescent="0.2">
      <c r="C3569" s="13"/>
      <c r="D3569" s="13"/>
    </row>
    <row r="3570" spans="3:4" x14ac:dyDescent="0.2">
      <c r="C3570" s="13"/>
      <c r="D3570" s="13"/>
    </row>
    <row r="3571" spans="3:4" x14ac:dyDescent="0.2">
      <c r="C3571" s="13"/>
      <c r="D3571" s="13"/>
    </row>
    <row r="3572" spans="3:4" x14ac:dyDescent="0.2">
      <c r="C3572" s="13"/>
      <c r="D3572" s="13"/>
    </row>
    <row r="3573" spans="3:4" x14ac:dyDescent="0.2">
      <c r="C3573" s="13"/>
      <c r="D3573" s="13"/>
    </row>
    <row r="3574" spans="3:4" x14ac:dyDescent="0.2">
      <c r="C3574" s="13"/>
      <c r="D3574" s="13"/>
    </row>
    <row r="3575" spans="3:4" x14ac:dyDescent="0.2">
      <c r="C3575" s="13"/>
      <c r="D3575" s="13"/>
    </row>
    <row r="3576" spans="3:4" x14ac:dyDescent="0.2">
      <c r="C3576" s="13"/>
      <c r="D3576" s="13"/>
    </row>
    <row r="3577" spans="3:4" x14ac:dyDescent="0.2">
      <c r="C3577" s="13"/>
      <c r="D3577" s="13"/>
    </row>
    <row r="3578" spans="3:4" x14ac:dyDescent="0.2">
      <c r="C3578" s="13"/>
      <c r="D3578" s="13"/>
    </row>
    <row r="3579" spans="3:4" x14ac:dyDescent="0.2">
      <c r="C3579" s="13"/>
      <c r="D3579" s="13"/>
    </row>
    <row r="3580" spans="3:4" x14ac:dyDescent="0.2">
      <c r="C3580" s="13"/>
      <c r="D3580" s="13"/>
    </row>
    <row r="3581" spans="3:4" x14ac:dyDescent="0.2">
      <c r="C3581" s="13"/>
      <c r="D3581" s="13"/>
    </row>
    <row r="3582" spans="3:4" x14ac:dyDescent="0.2">
      <c r="C3582" s="13"/>
      <c r="D3582" s="13"/>
    </row>
    <row r="3583" spans="3:4" x14ac:dyDescent="0.2">
      <c r="C3583" s="13"/>
      <c r="D3583" s="13"/>
    </row>
    <row r="3584" spans="3:4" x14ac:dyDescent="0.2">
      <c r="C3584" s="13"/>
      <c r="D3584" s="13"/>
    </row>
    <row r="3585" spans="3:4" x14ac:dyDescent="0.2">
      <c r="C3585" s="13"/>
      <c r="D3585" s="13"/>
    </row>
    <row r="3586" spans="3:4" x14ac:dyDescent="0.2">
      <c r="C3586" s="13"/>
      <c r="D3586" s="13"/>
    </row>
    <row r="3587" spans="3:4" x14ac:dyDescent="0.2">
      <c r="C3587" s="13"/>
      <c r="D3587" s="13"/>
    </row>
    <row r="3588" spans="3:4" x14ac:dyDescent="0.2">
      <c r="C3588" s="13"/>
      <c r="D3588" s="13"/>
    </row>
    <row r="3589" spans="3:4" x14ac:dyDescent="0.2">
      <c r="C3589" s="13"/>
      <c r="D3589" s="13"/>
    </row>
    <row r="3590" spans="3:4" x14ac:dyDescent="0.2">
      <c r="C3590" s="13"/>
      <c r="D3590" s="13"/>
    </row>
    <row r="3591" spans="3:4" x14ac:dyDescent="0.2">
      <c r="C3591" s="13"/>
      <c r="D3591" s="13"/>
    </row>
    <row r="3592" spans="3:4" x14ac:dyDescent="0.2">
      <c r="C3592" s="13"/>
      <c r="D3592" s="13"/>
    </row>
    <row r="3593" spans="3:4" x14ac:dyDescent="0.2">
      <c r="C3593" s="13"/>
      <c r="D3593" s="13"/>
    </row>
    <row r="3594" spans="3:4" x14ac:dyDescent="0.2">
      <c r="C3594" s="13"/>
      <c r="D3594" s="13"/>
    </row>
    <row r="3595" spans="3:4" x14ac:dyDescent="0.2">
      <c r="C3595" s="13"/>
      <c r="D3595" s="13"/>
    </row>
    <row r="3596" spans="3:4" x14ac:dyDescent="0.2">
      <c r="C3596" s="13"/>
      <c r="D3596" s="13"/>
    </row>
    <row r="3597" spans="3:4" x14ac:dyDescent="0.2">
      <c r="C3597" s="13"/>
      <c r="D3597" s="13"/>
    </row>
    <row r="3598" spans="3:4" x14ac:dyDescent="0.2">
      <c r="C3598" s="13"/>
      <c r="D3598" s="13"/>
    </row>
    <row r="3599" spans="3:4" x14ac:dyDescent="0.2">
      <c r="C3599" s="13"/>
      <c r="D3599" s="13"/>
    </row>
    <row r="3600" spans="3:4" x14ac:dyDescent="0.2">
      <c r="C3600" s="13"/>
      <c r="D3600" s="13"/>
    </row>
    <row r="3601" spans="3:4" x14ac:dyDescent="0.2">
      <c r="C3601" s="13"/>
      <c r="D3601" s="13"/>
    </row>
    <row r="3602" spans="3:4" x14ac:dyDescent="0.2">
      <c r="C3602" s="13"/>
      <c r="D3602" s="13"/>
    </row>
    <row r="3603" spans="3:4" x14ac:dyDescent="0.2">
      <c r="C3603" s="13"/>
      <c r="D3603" s="13"/>
    </row>
    <row r="3604" spans="3:4" x14ac:dyDescent="0.2">
      <c r="C3604" s="13"/>
      <c r="D3604" s="13"/>
    </row>
    <row r="3605" spans="3:4" x14ac:dyDescent="0.2">
      <c r="C3605" s="13"/>
      <c r="D3605" s="13"/>
    </row>
    <row r="3606" spans="3:4" x14ac:dyDescent="0.2">
      <c r="C3606" s="13"/>
      <c r="D3606" s="13"/>
    </row>
    <row r="3607" spans="3:4" x14ac:dyDescent="0.2">
      <c r="C3607" s="13"/>
      <c r="D3607" s="13"/>
    </row>
    <row r="3608" spans="3:4" x14ac:dyDescent="0.2">
      <c r="C3608" s="13"/>
      <c r="D3608" s="13"/>
    </row>
    <row r="3609" spans="3:4" x14ac:dyDescent="0.2">
      <c r="C3609" s="13"/>
      <c r="D3609" s="13"/>
    </row>
    <row r="3610" spans="3:4" x14ac:dyDescent="0.2">
      <c r="C3610" s="13"/>
      <c r="D3610" s="13"/>
    </row>
    <row r="3611" spans="3:4" x14ac:dyDescent="0.2">
      <c r="C3611" s="13"/>
      <c r="D3611" s="13"/>
    </row>
    <row r="3612" spans="3:4" x14ac:dyDescent="0.2">
      <c r="C3612" s="13"/>
      <c r="D3612" s="13"/>
    </row>
    <row r="3613" spans="3:4" x14ac:dyDescent="0.2">
      <c r="C3613" s="13"/>
      <c r="D3613" s="13"/>
    </row>
    <row r="3614" spans="3:4" x14ac:dyDescent="0.2">
      <c r="C3614" s="13"/>
      <c r="D3614" s="13"/>
    </row>
    <row r="3615" spans="3:4" x14ac:dyDescent="0.2">
      <c r="C3615" s="13"/>
      <c r="D3615" s="13"/>
    </row>
    <row r="3616" spans="3:4" x14ac:dyDescent="0.2">
      <c r="C3616" s="13"/>
      <c r="D3616" s="13"/>
    </row>
    <row r="3617" spans="3:4" x14ac:dyDescent="0.2">
      <c r="C3617" s="13"/>
      <c r="D3617" s="13"/>
    </row>
    <row r="3618" spans="3:4" x14ac:dyDescent="0.2">
      <c r="C3618" s="13"/>
      <c r="D3618" s="13"/>
    </row>
    <row r="3619" spans="3:4" x14ac:dyDescent="0.2">
      <c r="C3619" s="13"/>
      <c r="D3619" s="13"/>
    </row>
    <row r="3620" spans="3:4" x14ac:dyDescent="0.2">
      <c r="C3620" s="13"/>
      <c r="D3620" s="13"/>
    </row>
    <row r="3621" spans="3:4" x14ac:dyDescent="0.2">
      <c r="C3621" s="13"/>
      <c r="D3621" s="13"/>
    </row>
    <row r="3622" spans="3:4" x14ac:dyDescent="0.2">
      <c r="C3622" s="13"/>
      <c r="D3622" s="13"/>
    </row>
    <row r="3623" spans="3:4" x14ac:dyDescent="0.2">
      <c r="C3623" s="13"/>
      <c r="D3623" s="13"/>
    </row>
    <row r="3624" spans="3:4" x14ac:dyDescent="0.2">
      <c r="C3624" s="13"/>
      <c r="D3624" s="13"/>
    </row>
    <row r="3625" spans="3:4" x14ac:dyDescent="0.2">
      <c r="C3625" s="13"/>
      <c r="D3625" s="13"/>
    </row>
    <row r="3626" spans="3:4" x14ac:dyDescent="0.2">
      <c r="C3626" s="13"/>
      <c r="D3626" s="13"/>
    </row>
    <row r="3627" spans="3:4" x14ac:dyDescent="0.2">
      <c r="C3627" s="13"/>
      <c r="D3627" s="13"/>
    </row>
    <row r="3628" spans="3:4" x14ac:dyDescent="0.2">
      <c r="C3628" s="13"/>
      <c r="D3628" s="13"/>
    </row>
    <row r="3629" spans="3:4" x14ac:dyDescent="0.2">
      <c r="C3629" s="13"/>
      <c r="D3629" s="13"/>
    </row>
    <row r="3630" spans="3:4" x14ac:dyDescent="0.2">
      <c r="C3630" s="13"/>
      <c r="D3630" s="13"/>
    </row>
    <row r="3631" spans="3:4" x14ac:dyDescent="0.2">
      <c r="C3631" s="13"/>
      <c r="D3631" s="13"/>
    </row>
    <row r="3632" spans="3:4" x14ac:dyDescent="0.2">
      <c r="C3632" s="13"/>
      <c r="D3632" s="13"/>
    </row>
    <row r="3633" spans="3:4" x14ac:dyDescent="0.2">
      <c r="C3633" s="13"/>
      <c r="D3633" s="13"/>
    </row>
    <row r="3634" spans="3:4" x14ac:dyDescent="0.2">
      <c r="C3634" s="13"/>
      <c r="D3634" s="13"/>
    </row>
    <row r="3635" spans="3:4" x14ac:dyDescent="0.2">
      <c r="C3635" s="13"/>
      <c r="D3635" s="13"/>
    </row>
    <row r="3636" spans="3:4" x14ac:dyDescent="0.2">
      <c r="C3636" s="13"/>
      <c r="D3636" s="13"/>
    </row>
    <row r="3637" spans="3:4" x14ac:dyDescent="0.2">
      <c r="C3637" s="13"/>
      <c r="D3637" s="13"/>
    </row>
    <row r="3638" spans="3:4" x14ac:dyDescent="0.2">
      <c r="C3638" s="13"/>
      <c r="D3638" s="13"/>
    </row>
    <row r="3639" spans="3:4" x14ac:dyDescent="0.2">
      <c r="C3639" s="13"/>
      <c r="D3639" s="13"/>
    </row>
    <row r="3640" spans="3:4" x14ac:dyDescent="0.2">
      <c r="C3640" s="13"/>
      <c r="D3640" s="13"/>
    </row>
    <row r="3641" spans="3:4" x14ac:dyDescent="0.2">
      <c r="C3641" s="13"/>
      <c r="D3641" s="13"/>
    </row>
    <row r="3642" spans="3:4" x14ac:dyDescent="0.2">
      <c r="C3642" s="13"/>
      <c r="D3642" s="13"/>
    </row>
    <row r="3643" spans="3:4" x14ac:dyDescent="0.2">
      <c r="C3643" s="13"/>
      <c r="D3643" s="13"/>
    </row>
    <row r="3644" spans="3:4" x14ac:dyDescent="0.2">
      <c r="C3644" s="13"/>
      <c r="D3644" s="13"/>
    </row>
    <row r="3645" spans="3:4" x14ac:dyDescent="0.2">
      <c r="C3645" s="13"/>
      <c r="D3645" s="13"/>
    </row>
    <row r="3646" spans="3:4" x14ac:dyDescent="0.2">
      <c r="C3646" s="13"/>
      <c r="D3646" s="13"/>
    </row>
    <row r="3647" spans="3:4" x14ac:dyDescent="0.2">
      <c r="C3647" s="13"/>
      <c r="D3647" s="13"/>
    </row>
    <row r="3648" spans="3:4" x14ac:dyDescent="0.2">
      <c r="C3648" s="13"/>
      <c r="D3648" s="13"/>
    </row>
    <row r="3649" spans="3:4" x14ac:dyDescent="0.2">
      <c r="C3649" s="13"/>
      <c r="D3649" s="13"/>
    </row>
    <row r="3650" spans="3:4" x14ac:dyDescent="0.2">
      <c r="C3650" s="13"/>
      <c r="D3650" s="13"/>
    </row>
    <row r="3651" spans="3:4" x14ac:dyDescent="0.2">
      <c r="C3651" s="13"/>
      <c r="D3651" s="13"/>
    </row>
    <row r="3652" spans="3:4" x14ac:dyDescent="0.2">
      <c r="C3652" s="13"/>
      <c r="D3652" s="13"/>
    </row>
    <row r="3653" spans="3:4" x14ac:dyDescent="0.2">
      <c r="C3653" s="13"/>
      <c r="D3653" s="13"/>
    </row>
    <row r="3654" spans="3:4" x14ac:dyDescent="0.2">
      <c r="C3654" s="13"/>
      <c r="D3654" s="13"/>
    </row>
    <row r="3655" spans="3:4" x14ac:dyDescent="0.2">
      <c r="C3655" s="13"/>
      <c r="D3655" s="13"/>
    </row>
    <row r="3656" spans="3:4" x14ac:dyDescent="0.2">
      <c r="C3656" s="13"/>
      <c r="D3656" s="13"/>
    </row>
    <row r="3657" spans="3:4" x14ac:dyDescent="0.2">
      <c r="C3657" s="13"/>
      <c r="D3657" s="13"/>
    </row>
    <row r="3658" spans="3:4" x14ac:dyDescent="0.2">
      <c r="C3658" s="13"/>
      <c r="D3658" s="13"/>
    </row>
    <row r="3659" spans="3:4" x14ac:dyDescent="0.2">
      <c r="C3659" s="13"/>
      <c r="D3659" s="13"/>
    </row>
    <row r="3660" spans="3:4" x14ac:dyDescent="0.2">
      <c r="C3660" s="13"/>
      <c r="D3660" s="13"/>
    </row>
    <row r="3661" spans="3:4" x14ac:dyDescent="0.2">
      <c r="C3661" s="13"/>
      <c r="D3661" s="13"/>
    </row>
    <row r="3662" spans="3:4" x14ac:dyDescent="0.2">
      <c r="C3662" s="13"/>
      <c r="D3662" s="13"/>
    </row>
    <row r="3663" spans="3:4" x14ac:dyDescent="0.2">
      <c r="C3663" s="13"/>
      <c r="D3663" s="13"/>
    </row>
    <row r="3664" spans="3:4" x14ac:dyDescent="0.2">
      <c r="C3664" s="13"/>
      <c r="D3664" s="13"/>
    </row>
    <row r="3665" spans="3:4" x14ac:dyDescent="0.2">
      <c r="C3665" s="13"/>
      <c r="D3665" s="13"/>
    </row>
    <row r="3666" spans="3:4" x14ac:dyDescent="0.2">
      <c r="C3666" s="13"/>
      <c r="D3666" s="13"/>
    </row>
    <row r="3667" spans="3:4" x14ac:dyDescent="0.2">
      <c r="C3667" s="13"/>
      <c r="D3667" s="13"/>
    </row>
    <row r="3668" spans="3:4" x14ac:dyDescent="0.2">
      <c r="C3668" s="13"/>
      <c r="D3668" s="13"/>
    </row>
    <row r="3669" spans="3:4" x14ac:dyDescent="0.2">
      <c r="C3669" s="13"/>
      <c r="D3669" s="13"/>
    </row>
    <row r="3670" spans="3:4" x14ac:dyDescent="0.2">
      <c r="C3670" s="13"/>
      <c r="D3670" s="13"/>
    </row>
    <row r="3671" spans="3:4" x14ac:dyDescent="0.2">
      <c r="C3671" s="13"/>
      <c r="D3671" s="13"/>
    </row>
    <row r="3672" spans="3:4" x14ac:dyDescent="0.2">
      <c r="C3672" s="13"/>
      <c r="D3672" s="13"/>
    </row>
    <row r="3673" spans="3:4" x14ac:dyDescent="0.2">
      <c r="C3673" s="13"/>
      <c r="D3673" s="13"/>
    </row>
    <row r="3674" spans="3:4" x14ac:dyDescent="0.2">
      <c r="C3674" s="13"/>
      <c r="D3674" s="13"/>
    </row>
    <row r="3675" spans="3:4" x14ac:dyDescent="0.2">
      <c r="C3675" s="13"/>
      <c r="D3675" s="13"/>
    </row>
    <row r="3676" spans="3:4" x14ac:dyDescent="0.2">
      <c r="C3676" s="13"/>
      <c r="D3676" s="13"/>
    </row>
    <row r="3677" spans="3:4" x14ac:dyDescent="0.2">
      <c r="C3677" s="13"/>
      <c r="D3677" s="13"/>
    </row>
    <row r="3678" spans="3:4" x14ac:dyDescent="0.2">
      <c r="C3678" s="13"/>
      <c r="D3678" s="13"/>
    </row>
    <row r="3679" spans="3:4" x14ac:dyDescent="0.2">
      <c r="C3679" s="13"/>
      <c r="D3679" s="13"/>
    </row>
    <row r="3680" spans="3:4" x14ac:dyDescent="0.2">
      <c r="C3680" s="13"/>
      <c r="D3680" s="13"/>
    </row>
    <row r="3681" spans="3:4" x14ac:dyDescent="0.2">
      <c r="C3681" s="13"/>
      <c r="D3681" s="13"/>
    </row>
    <row r="3682" spans="3:4" x14ac:dyDescent="0.2">
      <c r="C3682" s="13"/>
      <c r="D3682" s="13"/>
    </row>
    <row r="3683" spans="3:4" x14ac:dyDescent="0.2">
      <c r="C3683" s="13"/>
      <c r="D3683" s="13"/>
    </row>
    <row r="3684" spans="3:4" x14ac:dyDescent="0.2">
      <c r="C3684" s="13"/>
      <c r="D3684" s="13"/>
    </row>
    <row r="3685" spans="3:4" x14ac:dyDescent="0.2">
      <c r="C3685" s="13"/>
      <c r="D3685" s="13"/>
    </row>
    <row r="3686" spans="3:4" x14ac:dyDescent="0.2">
      <c r="C3686" s="13"/>
      <c r="D3686" s="13"/>
    </row>
    <row r="3687" spans="3:4" x14ac:dyDescent="0.2">
      <c r="C3687" s="13"/>
      <c r="D3687" s="13"/>
    </row>
    <row r="3688" spans="3:4" x14ac:dyDescent="0.2">
      <c r="C3688" s="13"/>
      <c r="D3688" s="13"/>
    </row>
    <row r="3689" spans="3:4" x14ac:dyDescent="0.2">
      <c r="C3689" s="13"/>
      <c r="D3689" s="13"/>
    </row>
    <row r="3690" spans="3:4" x14ac:dyDescent="0.2">
      <c r="C3690" s="13"/>
      <c r="D3690" s="13"/>
    </row>
    <row r="3691" spans="3:4" x14ac:dyDescent="0.2">
      <c r="C3691" s="13"/>
      <c r="D3691" s="13"/>
    </row>
    <row r="3692" spans="3:4" x14ac:dyDescent="0.2">
      <c r="C3692" s="13"/>
      <c r="D3692" s="13"/>
    </row>
    <row r="3693" spans="3:4" x14ac:dyDescent="0.2">
      <c r="C3693" s="13"/>
      <c r="D3693" s="13"/>
    </row>
    <row r="3694" spans="3:4" x14ac:dyDescent="0.2">
      <c r="C3694" s="13"/>
      <c r="D3694" s="13"/>
    </row>
    <row r="3695" spans="3:4" x14ac:dyDescent="0.2">
      <c r="C3695" s="13"/>
      <c r="D3695" s="13"/>
    </row>
    <row r="3696" spans="3:4" x14ac:dyDescent="0.2">
      <c r="C3696" s="13"/>
      <c r="D3696" s="13"/>
    </row>
    <row r="3697" spans="3:4" x14ac:dyDescent="0.2">
      <c r="C3697" s="13"/>
      <c r="D3697" s="13"/>
    </row>
    <row r="3698" spans="3:4" x14ac:dyDescent="0.2">
      <c r="C3698" s="13"/>
      <c r="D3698" s="13"/>
    </row>
    <row r="3699" spans="3:4" x14ac:dyDescent="0.2">
      <c r="C3699" s="13"/>
      <c r="D3699" s="13"/>
    </row>
    <row r="3700" spans="3:4" x14ac:dyDescent="0.2">
      <c r="C3700" s="13"/>
      <c r="D3700" s="13"/>
    </row>
    <row r="3701" spans="3:4" x14ac:dyDescent="0.2">
      <c r="C3701" s="13"/>
      <c r="D3701" s="13"/>
    </row>
    <row r="3702" spans="3:4" x14ac:dyDescent="0.2">
      <c r="C3702" s="13"/>
      <c r="D3702" s="13"/>
    </row>
    <row r="3703" spans="3:4" x14ac:dyDescent="0.2">
      <c r="C3703" s="13"/>
      <c r="D3703" s="13"/>
    </row>
    <row r="3704" spans="3:4" x14ac:dyDescent="0.2">
      <c r="C3704" s="13"/>
      <c r="D3704" s="13"/>
    </row>
    <row r="3705" spans="3:4" x14ac:dyDescent="0.2">
      <c r="C3705" s="13"/>
      <c r="D3705" s="13"/>
    </row>
    <row r="3706" spans="3:4" x14ac:dyDescent="0.2">
      <c r="C3706" s="13"/>
      <c r="D3706" s="13"/>
    </row>
    <row r="3707" spans="3:4" x14ac:dyDescent="0.2">
      <c r="C3707" s="13"/>
      <c r="D3707" s="13"/>
    </row>
    <row r="3708" spans="3:4" x14ac:dyDescent="0.2">
      <c r="C3708" s="13"/>
      <c r="D3708" s="13"/>
    </row>
    <row r="3709" spans="3:4" x14ac:dyDescent="0.2">
      <c r="C3709" s="13"/>
      <c r="D3709" s="13"/>
    </row>
    <row r="3710" spans="3:4" x14ac:dyDescent="0.2">
      <c r="C3710" s="13"/>
      <c r="D3710" s="13"/>
    </row>
    <row r="3711" spans="3:4" x14ac:dyDescent="0.2">
      <c r="C3711" s="13"/>
      <c r="D3711" s="13"/>
    </row>
    <row r="3712" spans="3:4" x14ac:dyDescent="0.2">
      <c r="C3712" s="13"/>
      <c r="D3712" s="13"/>
    </row>
    <row r="3713" spans="3:4" x14ac:dyDescent="0.2">
      <c r="C3713" s="13"/>
      <c r="D3713" s="13"/>
    </row>
    <row r="3714" spans="3:4" x14ac:dyDescent="0.2">
      <c r="C3714" s="13"/>
      <c r="D3714" s="13"/>
    </row>
    <row r="3715" spans="3:4" x14ac:dyDescent="0.2">
      <c r="C3715" s="13"/>
      <c r="D3715" s="13"/>
    </row>
    <row r="3716" spans="3:4" x14ac:dyDescent="0.2">
      <c r="C3716" s="13"/>
      <c r="D3716" s="13"/>
    </row>
    <row r="3717" spans="3:4" x14ac:dyDescent="0.2">
      <c r="C3717" s="13"/>
      <c r="D3717" s="13"/>
    </row>
    <row r="3718" spans="3:4" x14ac:dyDescent="0.2">
      <c r="C3718" s="13"/>
      <c r="D3718" s="13"/>
    </row>
    <row r="3719" spans="3:4" x14ac:dyDescent="0.2">
      <c r="C3719" s="13"/>
      <c r="D3719" s="13"/>
    </row>
    <row r="3720" spans="3:4" x14ac:dyDescent="0.2">
      <c r="C3720" s="13"/>
      <c r="D3720" s="13"/>
    </row>
    <row r="3721" spans="3:4" x14ac:dyDescent="0.2">
      <c r="C3721" s="13"/>
      <c r="D3721" s="13"/>
    </row>
    <row r="3722" spans="3:4" x14ac:dyDescent="0.2">
      <c r="C3722" s="13"/>
      <c r="D3722" s="13"/>
    </row>
    <row r="3723" spans="3:4" x14ac:dyDescent="0.2">
      <c r="C3723" s="13"/>
      <c r="D3723" s="13"/>
    </row>
    <row r="3724" spans="3:4" x14ac:dyDescent="0.2">
      <c r="C3724" s="13"/>
      <c r="D3724" s="13"/>
    </row>
    <row r="3725" spans="3:4" x14ac:dyDescent="0.2">
      <c r="C3725" s="13"/>
      <c r="D3725" s="13"/>
    </row>
    <row r="3726" spans="3:4" x14ac:dyDescent="0.2">
      <c r="C3726" s="13"/>
      <c r="D3726" s="13"/>
    </row>
    <row r="3727" spans="3:4" x14ac:dyDescent="0.2">
      <c r="C3727" s="13"/>
      <c r="D3727" s="13"/>
    </row>
    <row r="3728" spans="3:4" x14ac:dyDescent="0.2">
      <c r="C3728" s="13"/>
      <c r="D3728" s="13"/>
    </row>
    <row r="3729" spans="3:4" x14ac:dyDescent="0.2">
      <c r="C3729" s="13"/>
      <c r="D3729" s="13"/>
    </row>
    <row r="3730" spans="3:4" x14ac:dyDescent="0.2">
      <c r="C3730" s="13"/>
      <c r="D3730" s="13"/>
    </row>
    <row r="3731" spans="3:4" x14ac:dyDescent="0.2">
      <c r="C3731" s="13"/>
      <c r="D3731" s="13"/>
    </row>
    <row r="3732" spans="3:4" x14ac:dyDescent="0.2">
      <c r="C3732" s="13"/>
      <c r="D3732" s="13"/>
    </row>
    <row r="3733" spans="3:4" x14ac:dyDescent="0.2">
      <c r="C3733" s="13"/>
      <c r="D3733" s="13"/>
    </row>
    <row r="3734" spans="3:4" x14ac:dyDescent="0.2">
      <c r="C3734" s="13"/>
      <c r="D3734" s="13"/>
    </row>
    <row r="3735" spans="3:4" x14ac:dyDescent="0.2">
      <c r="C3735" s="13"/>
      <c r="D3735" s="13"/>
    </row>
    <row r="3736" spans="3:4" x14ac:dyDescent="0.2">
      <c r="C3736" s="13"/>
      <c r="D3736" s="13"/>
    </row>
    <row r="3737" spans="3:4" x14ac:dyDescent="0.2">
      <c r="C3737" s="13"/>
      <c r="D3737" s="13"/>
    </row>
    <row r="3738" spans="3:4" x14ac:dyDescent="0.2">
      <c r="C3738" s="13"/>
      <c r="D3738" s="13"/>
    </row>
    <row r="3739" spans="3:4" x14ac:dyDescent="0.2">
      <c r="C3739" s="13"/>
      <c r="D3739" s="13"/>
    </row>
    <row r="3740" spans="3:4" x14ac:dyDescent="0.2">
      <c r="C3740" s="13"/>
      <c r="D3740" s="13"/>
    </row>
    <row r="3741" spans="3:4" x14ac:dyDescent="0.2">
      <c r="C3741" s="13"/>
      <c r="D3741" s="13"/>
    </row>
    <row r="3742" spans="3:4" x14ac:dyDescent="0.2">
      <c r="C3742" s="13"/>
      <c r="D3742" s="13"/>
    </row>
    <row r="3743" spans="3:4" x14ac:dyDescent="0.2">
      <c r="C3743" s="13"/>
      <c r="D3743" s="13"/>
    </row>
    <row r="3744" spans="3:4" x14ac:dyDescent="0.2">
      <c r="C3744" s="13"/>
      <c r="D3744" s="13"/>
    </row>
    <row r="3745" spans="3:4" x14ac:dyDescent="0.2">
      <c r="C3745" s="13"/>
      <c r="D3745" s="13"/>
    </row>
    <row r="3746" spans="3:4" x14ac:dyDescent="0.2">
      <c r="C3746" s="13"/>
      <c r="D3746" s="13"/>
    </row>
    <row r="3747" spans="3:4" x14ac:dyDescent="0.2">
      <c r="C3747" s="13"/>
      <c r="D3747" s="13"/>
    </row>
    <row r="3748" spans="3:4" x14ac:dyDescent="0.2">
      <c r="C3748" s="13"/>
      <c r="D3748" s="13"/>
    </row>
    <row r="3749" spans="3:4" x14ac:dyDescent="0.2">
      <c r="C3749" s="13"/>
      <c r="D3749" s="13"/>
    </row>
    <row r="3750" spans="3:4" x14ac:dyDescent="0.2">
      <c r="C3750" s="13"/>
      <c r="D3750" s="13"/>
    </row>
    <row r="3751" spans="3:4" x14ac:dyDescent="0.2">
      <c r="C3751" s="13"/>
      <c r="D3751" s="13"/>
    </row>
    <row r="3752" spans="3:4" x14ac:dyDescent="0.2">
      <c r="C3752" s="13"/>
      <c r="D3752" s="13"/>
    </row>
    <row r="3753" spans="3:4" x14ac:dyDescent="0.2">
      <c r="C3753" s="13"/>
      <c r="D3753" s="13"/>
    </row>
    <row r="3754" spans="3:4" x14ac:dyDescent="0.2">
      <c r="C3754" s="13"/>
      <c r="D3754" s="13"/>
    </row>
    <row r="3755" spans="3:4" x14ac:dyDescent="0.2">
      <c r="C3755" s="13"/>
      <c r="D3755" s="13"/>
    </row>
    <row r="3756" spans="3:4" x14ac:dyDescent="0.2">
      <c r="C3756" s="13"/>
      <c r="D3756" s="13"/>
    </row>
    <row r="3757" spans="3:4" x14ac:dyDescent="0.2">
      <c r="C3757" s="13"/>
      <c r="D3757" s="13"/>
    </row>
    <row r="3758" spans="3:4" x14ac:dyDescent="0.2">
      <c r="C3758" s="13"/>
      <c r="D3758" s="13"/>
    </row>
    <row r="3759" spans="3:4" x14ac:dyDescent="0.2">
      <c r="C3759" s="13"/>
      <c r="D3759" s="13"/>
    </row>
    <row r="3760" spans="3:4" x14ac:dyDescent="0.2">
      <c r="C3760" s="13"/>
      <c r="D3760" s="13"/>
    </row>
    <row r="3761" spans="3:4" x14ac:dyDescent="0.2">
      <c r="C3761" s="13"/>
      <c r="D3761" s="13"/>
    </row>
    <row r="3762" spans="3:4" x14ac:dyDescent="0.2">
      <c r="C3762" s="13"/>
      <c r="D3762" s="13"/>
    </row>
    <row r="3763" spans="3:4" x14ac:dyDescent="0.2">
      <c r="C3763" s="13"/>
      <c r="D3763" s="13"/>
    </row>
    <row r="3764" spans="3:4" x14ac:dyDescent="0.2">
      <c r="C3764" s="13"/>
      <c r="D3764" s="13"/>
    </row>
    <row r="3765" spans="3:4" x14ac:dyDescent="0.2">
      <c r="C3765" s="13"/>
      <c r="D3765" s="13"/>
    </row>
    <row r="3766" spans="3:4" x14ac:dyDescent="0.2">
      <c r="C3766" s="13"/>
      <c r="D3766" s="13"/>
    </row>
    <row r="3767" spans="3:4" x14ac:dyDescent="0.2">
      <c r="C3767" s="13"/>
      <c r="D3767" s="13"/>
    </row>
    <row r="3768" spans="3:4" x14ac:dyDescent="0.2">
      <c r="C3768" s="13"/>
      <c r="D3768" s="13"/>
    </row>
    <row r="3769" spans="3:4" x14ac:dyDescent="0.2">
      <c r="C3769" s="13"/>
      <c r="D3769" s="13"/>
    </row>
    <row r="3770" spans="3:4" x14ac:dyDescent="0.2">
      <c r="C3770" s="13"/>
      <c r="D3770" s="13"/>
    </row>
    <row r="3771" spans="3:4" x14ac:dyDescent="0.2">
      <c r="C3771" s="13"/>
      <c r="D3771" s="13"/>
    </row>
    <row r="3772" spans="3:4" x14ac:dyDescent="0.2">
      <c r="C3772" s="13"/>
      <c r="D3772" s="13"/>
    </row>
    <row r="3773" spans="3:4" x14ac:dyDescent="0.2">
      <c r="C3773" s="13"/>
      <c r="D3773" s="13"/>
    </row>
    <row r="3774" spans="3:4" x14ac:dyDescent="0.2">
      <c r="C3774" s="13"/>
      <c r="D3774" s="13"/>
    </row>
    <row r="3775" spans="3:4" x14ac:dyDescent="0.2">
      <c r="C3775" s="13"/>
      <c r="D3775" s="13"/>
    </row>
    <row r="3776" spans="3:4" x14ac:dyDescent="0.2">
      <c r="C3776" s="13"/>
      <c r="D3776" s="13"/>
    </row>
    <row r="3777" spans="3:4" x14ac:dyDescent="0.2">
      <c r="C3777" s="13"/>
      <c r="D3777" s="13"/>
    </row>
    <row r="3778" spans="3:4" x14ac:dyDescent="0.2">
      <c r="C3778" s="13"/>
      <c r="D3778" s="13"/>
    </row>
    <row r="3779" spans="3:4" x14ac:dyDescent="0.2">
      <c r="C3779" s="13"/>
      <c r="D3779" s="13"/>
    </row>
    <row r="3780" spans="3:4" x14ac:dyDescent="0.2">
      <c r="C3780" s="13"/>
      <c r="D3780" s="13"/>
    </row>
    <row r="3781" spans="3:4" x14ac:dyDescent="0.2">
      <c r="C3781" s="13"/>
      <c r="D3781" s="13"/>
    </row>
    <row r="3782" spans="3:4" x14ac:dyDescent="0.2">
      <c r="C3782" s="13"/>
      <c r="D3782" s="13"/>
    </row>
    <row r="3783" spans="3:4" x14ac:dyDescent="0.2">
      <c r="C3783" s="13"/>
      <c r="D3783" s="13"/>
    </row>
    <row r="3784" spans="3:4" x14ac:dyDescent="0.2">
      <c r="C3784" s="13"/>
      <c r="D3784" s="13"/>
    </row>
    <row r="3785" spans="3:4" x14ac:dyDescent="0.2">
      <c r="C3785" s="13"/>
      <c r="D3785" s="13"/>
    </row>
    <row r="3786" spans="3:4" x14ac:dyDescent="0.2">
      <c r="C3786" s="13"/>
      <c r="D3786" s="13"/>
    </row>
    <row r="3787" spans="3:4" x14ac:dyDescent="0.2">
      <c r="C3787" s="13"/>
      <c r="D3787" s="13"/>
    </row>
    <row r="3788" spans="3:4" x14ac:dyDescent="0.2">
      <c r="C3788" s="13"/>
      <c r="D3788" s="13"/>
    </row>
    <row r="3789" spans="3:4" x14ac:dyDescent="0.2">
      <c r="C3789" s="13"/>
      <c r="D3789" s="13"/>
    </row>
    <row r="3790" spans="3:4" x14ac:dyDescent="0.2">
      <c r="C3790" s="13"/>
      <c r="D3790" s="13"/>
    </row>
    <row r="3791" spans="3:4" x14ac:dyDescent="0.2">
      <c r="C3791" s="13"/>
      <c r="D3791" s="13"/>
    </row>
    <row r="3792" spans="3:4" x14ac:dyDescent="0.2">
      <c r="C3792" s="13"/>
      <c r="D3792" s="13"/>
    </row>
    <row r="3793" spans="3:4" x14ac:dyDescent="0.2">
      <c r="C3793" s="13"/>
      <c r="D3793" s="13"/>
    </row>
    <row r="3794" spans="3:4" x14ac:dyDescent="0.2">
      <c r="C3794" s="13"/>
      <c r="D3794" s="13"/>
    </row>
    <row r="3795" spans="3:4" x14ac:dyDescent="0.2">
      <c r="C3795" s="13"/>
      <c r="D3795" s="13"/>
    </row>
    <row r="3796" spans="3:4" x14ac:dyDescent="0.2">
      <c r="C3796" s="13"/>
      <c r="D3796" s="13"/>
    </row>
    <row r="3797" spans="3:4" x14ac:dyDescent="0.2">
      <c r="C3797" s="13"/>
      <c r="D3797" s="13"/>
    </row>
    <row r="3798" spans="3:4" x14ac:dyDescent="0.2">
      <c r="C3798" s="13"/>
      <c r="D3798" s="13"/>
    </row>
    <row r="3799" spans="3:4" x14ac:dyDescent="0.2">
      <c r="C3799" s="13"/>
      <c r="D3799" s="13"/>
    </row>
    <row r="3800" spans="3:4" x14ac:dyDescent="0.2">
      <c r="C3800" s="13"/>
      <c r="D3800" s="13"/>
    </row>
    <row r="3801" spans="3:4" x14ac:dyDescent="0.2">
      <c r="C3801" s="13"/>
      <c r="D3801" s="13"/>
    </row>
    <row r="3802" spans="3:4" x14ac:dyDescent="0.2">
      <c r="C3802" s="13"/>
      <c r="D3802" s="13"/>
    </row>
    <row r="3803" spans="3:4" x14ac:dyDescent="0.2">
      <c r="C3803" s="13"/>
      <c r="D3803" s="13"/>
    </row>
    <row r="3804" spans="3:4" x14ac:dyDescent="0.2">
      <c r="C3804" s="13"/>
      <c r="D3804" s="13"/>
    </row>
    <row r="3805" spans="3:4" x14ac:dyDescent="0.2">
      <c r="C3805" s="13"/>
      <c r="D3805" s="13"/>
    </row>
    <row r="3806" spans="3:4" x14ac:dyDescent="0.2">
      <c r="C3806" s="13"/>
      <c r="D3806" s="13"/>
    </row>
    <row r="3807" spans="3:4" x14ac:dyDescent="0.2">
      <c r="C3807" s="13"/>
      <c r="D3807" s="13"/>
    </row>
    <row r="3808" spans="3:4" x14ac:dyDescent="0.2">
      <c r="C3808" s="13"/>
      <c r="D3808" s="13"/>
    </row>
    <row r="3809" spans="3:4" x14ac:dyDescent="0.2">
      <c r="C3809" s="13"/>
      <c r="D3809" s="13"/>
    </row>
    <row r="3810" spans="3:4" x14ac:dyDescent="0.2">
      <c r="C3810" s="13"/>
      <c r="D3810" s="13"/>
    </row>
    <row r="3811" spans="3:4" x14ac:dyDescent="0.2">
      <c r="C3811" s="13"/>
      <c r="D3811" s="13"/>
    </row>
    <row r="3812" spans="3:4" x14ac:dyDescent="0.2">
      <c r="C3812" s="13"/>
      <c r="D3812" s="13"/>
    </row>
    <row r="3813" spans="3:4" x14ac:dyDescent="0.2">
      <c r="C3813" s="13"/>
      <c r="D3813" s="13"/>
    </row>
    <row r="3814" spans="3:4" x14ac:dyDescent="0.2">
      <c r="C3814" s="13"/>
      <c r="D3814" s="13"/>
    </row>
    <row r="3815" spans="3:4" x14ac:dyDescent="0.2">
      <c r="C3815" s="13"/>
      <c r="D3815" s="13"/>
    </row>
    <row r="3816" spans="3:4" x14ac:dyDescent="0.2">
      <c r="C3816" s="13"/>
      <c r="D3816" s="13"/>
    </row>
    <row r="3817" spans="3:4" x14ac:dyDescent="0.2">
      <c r="C3817" s="13"/>
      <c r="D3817" s="13"/>
    </row>
    <row r="3818" spans="3:4" x14ac:dyDescent="0.2">
      <c r="C3818" s="13"/>
      <c r="D3818" s="13"/>
    </row>
    <row r="3819" spans="3:4" x14ac:dyDescent="0.2">
      <c r="C3819" s="13"/>
      <c r="D3819" s="13"/>
    </row>
    <row r="3820" spans="3:4" x14ac:dyDescent="0.2">
      <c r="C3820" s="13"/>
      <c r="D3820" s="13"/>
    </row>
    <row r="3821" spans="3:4" x14ac:dyDescent="0.2">
      <c r="C3821" s="13"/>
      <c r="D3821" s="13"/>
    </row>
    <row r="3822" spans="3:4" x14ac:dyDescent="0.2">
      <c r="C3822" s="13"/>
      <c r="D3822" s="13"/>
    </row>
    <row r="3823" spans="3:4" x14ac:dyDescent="0.2">
      <c r="C3823" s="13"/>
      <c r="D3823" s="13"/>
    </row>
    <row r="3824" spans="3:4" x14ac:dyDescent="0.2">
      <c r="C3824" s="13"/>
      <c r="D3824" s="13"/>
    </row>
    <row r="3825" spans="3:4" x14ac:dyDescent="0.2">
      <c r="C3825" s="13"/>
      <c r="D3825" s="13"/>
    </row>
    <row r="3826" spans="3:4" x14ac:dyDescent="0.2">
      <c r="C3826" s="13"/>
      <c r="D3826" s="13"/>
    </row>
    <row r="3827" spans="3:4" x14ac:dyDescent="0.2">
      <c r="C3827" s="13"/>
      <c r="D3827" s="13"/>
    </row>
    <row r="3828" spans="3:4" x14ac:dyDescent="0.2">
      <c r="C3828" s="13"/>
      <c r="D3828" s="13"/>
    </row>
    <row r="3829" spans="3:4" x14ac:dyDescent="0.2">
      <c r="C3829" s="13"/>
      <c r="D3829" s="13"/>
    </row>
    <row r="3830" spans="3:4" x14ac:dyDescent="0.2">
      <c r="C3830" s="13"/>
      <c r="D3830" s="13"/>
    </row>
    <row r="3831" spans="3:4" x14ac:dyDescent="0.2">
      <c r="C3831" s="13"/>
      <c r="D3831" s="13"/>
    </row>
    <row r="3832" spans="3:4" x14ac:dyDescent="0.2">
      <c r="C3832" s="13"/>
      <c r="D3832" s="13"/>
    </row>
    <row r="3833" spans="3:4" x14ac:dyDescent="0.2">
      <c r="C3833" s="13"/>
      <c r="D3833" s="13"/>
    </row>
    <row r="3834" spans="3:4" x14ac:dyDescent="0.2">
      <c r="C3834" s="13"/>
      <c r="D3834" s="13"/>
    </row>
    <row r="3835" spans="3:4" x14ac:dyDescent="0.2">
      <c r="C3835" s="13"/>
      <c r="D3835" s="13"/>
    </row>
    <row r="3836" spans="3:4" x14ac:dyDescent="0.2">
      <c r="C3836" s="13"/>
      <c r="D3836" s="13"/>
    </row>
    <row r="3837" spans="3:4" x14ac:dyDescent="0.2">
      <c r="C3837" s="13"/>
      <c r="D3837" s="13"/>
    </row>
    <row r="3838" spans="3:4" x14ac:dyDescent="0.2">
      <c r="C3838" s="13"/>
      <c r="D3838" s="13"/>
    </row>
    <row r="3839" spans="3:4" x14ac:dyDescent="0.2">
      <c r="C3839" s="13"/>
      <c r="D3839" s="13"/>
    </row>
    <row r="3840" spans="3:4" x14ac:dyDescent="0.2">
      <c r="C3840" s="13"/>
      <c r="D3840" s="13"/>
    </row>
  </sheetData>
  <protectedRanges>
    <protectedRange sqref="A117:D126" name="Range1"/>
  </protectedRanges>
  <sortState xmlns:xlrd2="http://schemas.microsoft.com/office/spreadsheetml/2017/richdata2" ref="A21:Z136">
    <sortCondition ref="C21:C136"/>
  </sortState>
  <phoneticPr fontId="8" type="noConversion"/>
  <hyperlinks>
    <hyperlink ref="H836" r:id="rId1" display="http://vsolj.cetus-net.org/bulletin.html" xr:uid="{00000000-0004-0000-0000-000000000000}"/>
    <hyperlink ref="H64605" r:id="rId2" display="http://vsolj.cetus-net.org/bulletin.html" xr:uid="{00000000-0004-0000-0000-000001000000}"/>
    <hyperlink ref="H64598" r:id="rId3" display="https://www.aavso.org/ejaavso" xr:uid="{00000000-0004-0000-0000-000002000000}"/>
    <hyperlink ref="AP749" r:id="rId4" display="http://cdsbib.u-strasbg.fr/cgi-bin/cdsbib?1990RMxAA..21..381G" xr:uid="{00000000-0004-0000-0000-000003000000}"/>
    <hyperlink ref="AP753" r:id="rId5" display="http://cdsbib.u-strasbg.fr/cgi-bin/cdsbib?1990RMxAA..21..381G" xr:uid="{00000000-0004-0000-0000-000004000000}"/>
    <hyperlink ref="AP752" r:id="rId6" display="http://cdsbib.u-strasbg.fr/cgi-bin/cdsbib?1990RMxAA..21..381G" xr:uid="{00000000-0004-0000-0000-000005000000}"/>
    <hyperlink ref="AP733" r:id="rId7" display="http://cdsbib.u-strasbg.fr/cgi-bin/cdsbib?1990RMxAA..21..381G" xr:uid="{00000000-0004-0000-0000-000006000000}"/>
    <hyperlink ref="I64605" r:id="rId8" display="http://vsolj.cetus-net.org/bulletin.html" xr:uid="{00000000-0004-0000-0000-000007000000}"/>
    <hyperlink ref="AQ889" r:id="rId9" display="http://cdsbib.u-strasbg.fr/cgi-bin/cdsbib?1990RMxAA..21..381G" xr:uid="{00000000-0004-0000-0000-000008000000}"/>
    <hyperlink ref="AQ55655" r:id="rId10" display="http://cdsbib.u-strasbg.fr/cgi-bin/cdsbib?1990RMxAA..21..381G" xr:uid="{00000000-0004-0000-0000-000009000000}"/>
    <hyperlink ref="AQ890" r:id="rId11" display="http://cdsbib.u-strasbg.fr/cgi-bin/cdsbib?1990RMxAA..21..381G" xr:uid="{00000000-0004-0000-0000-00000A000000}"/>
    <hyperlink ref="H64602" r:id="rId12" display="https://www.aavso.org/ejaavso" xr:uid="{00000000-0004-0000-0000-00000B000000}"/>
    <hyperlink ref="H1775" r:id="rId13" display="http://vsolj.cetus-net.org/bulletin.html" xr:uid="{00000000-0004-0000-0000-00000C000000}"/>
    <hyperlink ref="AP3019" r:id="rId14" display="http://cdsbib.u-strasbg.fr/cgi-bin/cdsbib?1990RMxAA..21..381G" xr:uid="{00000000-0004-0000-0000-00000D000000}"/>
    <hyperlink ref="AP3022" r:id="rId15" display="http://cdsbib.u-strasbg.fr/cgi-bin/cdsbib?1990RMxAA..21..381G" xr:uid="{00000000-0004-0000-0000-00000E000000}"/>
    <hyperlink ref="AP3020" r:id="rId16" display="http://cdsbib.u-strasbg.fr/cgi-bin/cdsbib?1990RMxAA..21..381G" xr:uid="{00000000-0004-0000-0000-00000F000000}"/>
    <hyperlink ref="AP3004" r:id="rId17" display="http://cdsbib.u-strasbg.fr/cgi-bin/cdsbib?1990RMxAA..21..381G" xr:uid="{00000000-0004-0000-0000-000010000000}"/>
    <hyperlink ref="I1775" r:id="rId18" display="http://vsolj.cetus-net.org/bulletin.html" xr:uid="{00000000-0004-0000-0000-000011000000}"/>
    <hyperlink ref="AQ3233" r:id="rId19" display="http://cdsbib.u-strasbg.fr/cgi-bin/cdsbib?1990RMxAA..21..381G" xr:uid="{00000000-0004-0000-0000-000012000000}"/>
    <hyperlink ref="AQ65470" r:id="rId20" display="http://cdsbib.u-strasbg.fr/cgi-bin/cdsbib?1990RMxAA..21..381G" xr:uid="{00000000-0004-0000-0000-000013000000}"/>
    <hyperlink ref="AQ3237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1"/>
  <sheetViews>
    <sheetView topLeftCell="A47" workbookViewId="0">
      <selection activeCell="A64" sqref="A64:D97"/>
    </sheetView>
  </sheetViews>
  <sheetFormatPr defaultRowHeight="12.75" x14ac:dyDescent="0.2"/>
  <cols>
    <col min="1" max="1" width="19.7109375" style="13" customWidth="1"/>
    <col min="2" max="2" width="4.42578125" style="17" customWidth="1"/>
    <col min="3" max="3" width="12.7109375" style="13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3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7" t="s">
        <v>53</v>
      </c>
      <c r="I1" s="38" t="s">
        <v>54</v>
      </c>
      <c r="J1" s="39" t="s">
        <v>55</v>
      </c>
    </row>
    <row r="2" spans="1:16" x14ac:dyDescent="0.2">
      <c r="I2" s="40" t="s">
        <v>56</v>
      </c>
      <c r="J2" s="41" t="s">
        <v>57</v>
      </c>
    </row>
    <row r="3" spans="1:16" x14ac:dyDescent="0.2">
      <c r="A3" s="42" t="s">
        <v>58</v>
      </c>
      <c r="I3" s="40" t="s">
        <v>59</v>
      </c>
      <c r="J3" s="41" t="s">
        <v>60</v>
      </c>
    </row>
    <row r="4" spans="1:16" x14ac:dyDescent="0.2">
      <c r="I4" s="40" t="s">
        <v>61</v>
      </c>
      <c r="J4" s="41" t="s">
        <v>60</v>
      </c>
    </row>
    <row r="5" spans="1:16" ht="13.5" thickBot="1" x14ac:dyDescent="0.25">
      <c r="I5" s="43" t="s">
        <v>62</v>
      </c>
      <c r="J5" s="44" t="s">
        <v>63</v>
      </c>
    </row>
    <row r="10" spans="1:16" ht="13.5" thickBot="1" x14ac:dyDescent="0.25"/>
    <row r="11" spans="1:16" ht="12.75" customHeight="1" thickBot="1" x14ac:dyDescent="0.25">
      <c r="A11" s="13" t="str">
        <f t="shared" ref="A11:A42" si="0">P11</f>
        <v> AAP 374,980ff </v>
      </c>
      <c r="B11" s="3" t="str">
        <f t="shared" ref="B11:B42" si="1">IF(H11=INT(H11),"I","II")</f>
        <v>II</v>
      </c>
      <c r="C11" s="13">
        <f t="shared" ref="C11:C42" si="2">1*G11</f>
        <v>50920.894200000002</v>
      </c>
      <c r="D11" s="17" t="str">
        <f t="shared" ref="D11:D42" si="3">VLOOKUP(F11,I$1:J$5,2,FALSE)</f>
        <v>vis</v>
      </c>
      <c r="E11" s="45">
        <f>VLOOKUP(C11,Active!C$21:E$948,3,FALSE)</f>
        <v>-7325.4757596436157</v>
      </c>
      <c r="F11" s="3" t="s">
        <v>62</v>
      </c>
      <c r="G11" s="17" t="str">
        <f t="shared" ref="G11:G42" si="4">MID(I11,3,LEN(I11)-3)</f>
        <v>50920.8942</v>
      </c>
      <c r="H11" s="13">
        <f t="shared" ref="H11:H42" si="5">1*K11</f>
        <v>-3027.5</v>
      </c>
      <c r="I11" s="46" t="s">
        <v>64</v>
      </c>
      <c r="J11" s="47" t="s">
        <v>65</v>
      </c>
      <c r="K11" s="46">
        <v>-3027.5</v>
      </c>
      <c r="L11" s="46" t="s">
        <v>66</v>
      </c>
      <c r="M11" s="47" t="s">
        <v>67</v>
      </c>
      <c r="N11" s="47" t="s">
        <v>68</v>
      </c>
      <c r="O11" s="48" t="s">
        <v>69</v>
      </c>
      <c r="P11" s="48" t="s">
        <v>70</v>
      </c>
    </row>
    <row r="12" spans="1:16" ht="12.75" customHeight="1" thickBot="1" x14ac:dyDescent="0.25">
      <c r="A12" s="13" t="str">
        <f t="shared" si="0"/>
        <v> AAP 374,980ff </v>
      </c>
      <c r="B12" s="3" t="str">
        <f t="shared" si="1"/>
        <v>I</v>
      </c>
      <c r="C12" s="13">
        <f t="shared" si="2"/>
        <v>50925.849000000002</v>
      </c>
      <c r="D12" s="17" t="str">
        <f t="shared" si="3"/>
        <v>vis</v>
      </c>
      <c r="E12" s="45">
        <f>VLOOKUP(C12,Active!C$21:E$948,3,FALSE)</f>
        <v>-7315.9782016975487</v>
      </c>
      <c r="F12" s="3" t="s">
        <v>62</v>
      </c>
      <c r="G12" s="17" t="str">
        <f t="shared" si="4"/>
        <v>50925.8490</v>
      </c>
      <c r="H12" s="13">
        <f t="shared" si="5"/>
        <v>-3018</v>
      </c>
      <c r="I12" s="46" t="s">
        <v>71</v>
      </c>
      <c r="J12" s="47" t="s">
        <v>72</v>
      </c>
      <c r="K12" s="46">
        <v>-3018</v>
      </c>
      <c r="L12" s="46" t="s">
        <v>73</v>
      </c>
      <c r="M12" s="47" t="s">
        <v>67</v>
      </c>
      <c r="N12" s="47" t="s">
        <v>68</v>
      </c>
      <c r="O12" s="48" t="s">
        <v>69</v>
      </c>
      <c r="P12" s="48" t="s">
        <v>70</v>
      </c>
    </row>
    <row r="13" spans="1:16" ht="12.75" customHeight="1" thickBot="1" x14ac:dyDescent="0.25">
      <c r="A13" s="13" t="str">
        <f t="shared" si="0"/>
        <v>IBVS 5372 </v>
      </c>
      <c r="B13" s="3" t="str">
        <f t="shared" si="1"/>
        <v>II</v>
      </c>
      <c r="C13" s="13">
        <f t="shared" si="2"/>
        <v>51739.4231</v>
      </c>
      <c r="D13" s="17" t="str">
        <f t="shared" si="3"/>
        <v>vis</v>
      </c>
      <c r="E13" s="45">
        <f>VLOOKUP(C13,Active!C$21:E$948,3,FALSE)</f>
        <v>-5756.4869693228948</v>
      </c>
      <c r="F13" s="3" t="s">
        <v>62</v>
      </c>
      <c r="G13" s="17" t="str">
        <f t="shared" si="4"/>
        <v>51739.4231</v>
      </c>
      <c r="H13" s="13">
        <f t="shared" si="5"/>
        <v>-1458.5</v>
      </c>
      <c r="I13" s="46" t="s">
        <v>98</v>
      </c>
      <c r="J13" s="47" t="s">
        <v>99</v>
      </c>
      <c r="K13" s="46">
        <v>-1458.5</v>
      </c>
      <c r="L13" s="46" t="s">
        <v>100</v>
      </c>
      <c r="M13" s="47" t="s">
        <v>67</v>
      </c>
      <c r="N13" s="47" t="s">
        <v>68</v>
      </c>
      <c r="O13" s="48" t="s">
        <v>101</v>
      </c>
      <c r="P13" s="49" t="s">
        <v>102</v>
      </c>
    </row>
    <row r="14" spans="1:16" ht="12.75" customHeight="1" thickBot="1" x14ac:dyDescent="0.25">
      <c r="A14" s="13" t="str">
        <f t="shared" si="0"/>
        <v>IBVS 5372 </v>
      </c>
      <c r="B14" s="3" t="str">
        <f t="shared" si="1"/>
        <v>I</v>
      </c>
      <c r="C14" s="13">
        <f t="shared" si="2"/>
        <v>51744.380400000002</v>
      </c>
      <c r="D14" s="17" t="str">
        <f t="shared" si="3"/>
        <v>vis</v>
      </c>
      <c r="E14" s="45">
        <f>VLOOKUP(C14,Active!C$21:E$948,3,FALSE)</f>
        <v>-5746.9846192772702</v>
      </c>
      <c r="F14" s="3" t="s">
        <v>62</v>
      </c>
      <c r="G14" s="17" t="str">
        <f t="shared" si="4"/>
        <v>51744.3804</v>
      </c>
      <c r="H14" s="13">
        <f t="shared" si="5"/>
        <v>-1449</v>
      </c>
      <c r="I14" s="46" t="s">
        <v>103</v>
      </c>
      <c r="J14" s="47" t="s">
        <v>104</v>
      </c>
      <c r="K14" s="46">
        <v>-1449</v>
      </c>
      <c r="L14" s="46" t="s">
        <v>105</v>
      </c>
      <c r="M14" s="47" t="s">
        <v>67</v>
      </c>
      <c r="N14" s="47" t="s">
        <v>68</v>
      </c>
      <c r="O14" s="48" t="s">
        <v>101</v>
      </c>
      <c r="P14" s="49" t="s">
        <v>102</v>
      </c>
    </row>
    <row r="15" spans="1:16" ht="12.75" customHeight="1" thickBot="1" x14ac:dyDescent="0.25">
      <c r="A15" s="13" t="str">
        <f t="shared" si="0"/>
        <v>IBVS 5372 </v>
      </c>
      <c r="B15" s="3" t="str">
        <f t="shared" si="1"/>
        <v>I</v>
      </c>
      <c r="C15" s="13">
        <f t="shared" si="2"/>
        <v>51781.419600000001</v>
      </c>
      <c r="D15" s="17" t="str">
        <f t="shared" si="3"/>
        <v>vis</v>
      </c>
      <c r="E15" s="45">
        <f>VLOOKUP(C15,Active!C$21:E$948,3,FALSE)</f>
        <v>-5675.9864057719851</v>
      </c>
      <c r="F15" s="3" t="s">
        <v>62</v>
      </c>
      <c r="G15" s="17" t="str">
        <f t="shared" si="4"/>
        <v>51781.4196</v>
      </c>
      <c r="H15" s="13">
        <f t="shared" si="5"/>
        <v>-1378</v>
      </c>
      <c r="I15" s="46" t="s">
        <v>106</v>
      </c>
      <c r="J15" s="47" t="s">
        <v>107</v>
      </c>
      <c r="K15" s="46">
        <v>-1378</v>
      </c>
      <c r="L15" s="46" t="s">
        <v>108</v>
      </c>
      <c r="M15" s="47" t="s">
        <v>67</v>
      </c>
      <c r="N15" s="47" t="s">
        <v>68</v>
      </c>
      <c r="O15" s="48" t="s">
        <v>101</v>
      </c>
      <c r="P15" s="49" t="s">
        <v>102</v>
      </c>
    </row>
    <row r="16" spans="1:16" ht="12.75" customHeight="1" thickBot="1" x14ac:dyDescent="0.25">
      <c r="A16" s="13" t="str">
        <f t="shared" si="0"/>
        <v>IBVS 5372 </v>
      </c>
      <c r="B16" s="3" t="str">
        <f t="shared" si="1"/>
        <v>II</v>
      </c>
      <c r="C16" s="13">
        <f t="shared" si="2"/>
        <v>51822.371899999998</v>
      </c>
      <c r="D16" s="17" t="str">
        <f t="shared" si="3"/>
        <v>vis</v>
      </c>
      <c r="E16" s="45">
        <f>VLOOKUP(C16,Active!C$21:E$948,3,FALSE)</f>
        <v>-5597.4874063623774</v>
      </c>
      <c r="F16" s="3" t="s">
        <v>62</v>
      </c>
      <c r="G16" s="17" t="str">
        <f t="shared" si="4"/>
        <v>51822.3719</v>
      </c>
      <c r="H16" s="13">
        <f t="shared" si="5"/>
        <v>-1299.5</v>
      </c>
      <c r="I16" s="46" t="s">
        <v>109</v>
      </c>
      <c r="J16" s="47" t="s">
        <v>110</v>
      </c>
      <c r="K16" s="46">
        <v>-1299.5</v>
      </c>
      <c r="L16" s="46" t="s">
        <v>111</v>
      </c>
      <c r="M16" s="47" t="s">
        <v>67</v>
      </c>
      <c r="N16" s="47" t="s">
        <v>68</v>
      </c>
      <c r="O16" s="48" t="s">
        <v>101</v>
      </c>
      <c r="P16" s="49" t="s">
        <v>102</v>
      </c>
    </row>
    <row r="17" spans="1:16" ht="12.75" customHeight="1" thickBot="1" x14ac:dyDescent="0.25">
      <c r="A17" s="13" t="str">
        <f t="shared" si="0"/>
        <v>IBVS 5372 </v>
      </c>
      <c r="B17" s="3" t="str">
        <f t="shared" si="1"/>
        <v>I</v>
      </c>
      <c r="C17" s="13">
        <f t="shared" si="2"/>
        <v>52130.429100000001</v>
      </c>
      <c r="D17" s="17" t="str">
        <f t="shared" si="3"/>
        <v>vis</v>
      </c>
      <c r="E17" s="45">
        <f>VLOOKUP(C17,Active!C$21:E$948,3,FALSE)</f>
        <v>-5006.9910981958674</v>
      </c>
      <c r="F17" s="3" t="s">
        <v>62</v>
      </c>
      <c r="G17" s="17" t="str">
        <f t="shared" si="4"/>
        <v>52130.4291</v>
      </c>
      <c r="H17" s="13">
        <f t="shared" si="5"/>
        <v>-709</v>
      </c>
      <c r="I17" s="46" t="s">
        <v>112</v>
      </c>
      <c r="J17" s="47" t="s">
        <v>113</v>
      </c>
      <c r="K17" s="46">
        <v>-709</v>
      </c>
      <c r="L17" s="46" t="s">
        <v>114</v>
      </c>
      <c r="M17" s="47" t="s">
        <v>67</v>
      </c>
      <c r="N17" s="47" t="s">
        <v>68</v>
      </c>
      <c r="O17" s="48" t="s">
        <v>101</v>
      </c>
      <c r="P17" s="49" t="s">
        <v>102</v>
      </c>
    </row>
    <row r="18" spans="1:16" ht="12.75" customHeight="1" thickBot="1" x14ac:dyDescent="0.25">
      <c r="A18" s="13" t="str">
        <f t="shared" si="0"/>
        <v>IBVS 5372 </v>
      </c>
      <c r="B18" s="3" t="str">
        <f t="shared" si="1"/>
        <v>II</v>
      </c>
      <c r="C18" s="13">
        <f t="shared" si="2"/>
        <v>52135.386299999998</v>
      </c>
      <c r="D18" s="17" t="str">
        <f t="shared" si="3"/>
        <v>vis</v>
      </c>
      <c r="E18" s="45">
        <f>VLOOKUP(C18,Active!C$21:E$948,3,FALSE)</f>
        <v>-4997.4889398342339</v>
      </c>
      <c r="F18" s="3" t="s">
        <v>62</v>
      </c>
      <c r="G18" s="17" t="str">
        <f t="shared" si="4"/>
        <v>52135.3863</v>
      </c>
      <c r="H18" s="13">
        <f t="shared" si="5"/>
        <v>-699.5</v>
      </c>
      <c r="I18" s="46" t="s">
        <v>115</v>
      </c>
      <c r="J18" s="47" t="s">
        <v>116</v>
      </c>
      <c r="K18" s="46">
        <v>-699.5</v>
      </c>
      <c r="L18" s="46" t="s">
        <v>117</v>
      </c>
      <c r="M18" s="47" t="s">
        <v>67</v>
      </c>
      <c r="N18" s="47" t="s">
        <v>68</v>
      </c>
      <c r="O18" s="48" t="s">
        <v>101</v>
      </c>
      <c r="P18" s="49" t="s">
        <v>102</v>
      </c>
    </row>
    <row r="19" spans="1:16" ht="12.75" customHeight="1" thickBot="1" x14ac:dyDescent="0.25">
      <c r="A19" s="13" t="str">
        <f t="shared" si="0"/>
        <v> JAAVSO 39;177 </v>
      </c>
      <c r="B19" s="3" t="str">
        <f t="shared" si="1"/>
        <v>II</v>
      </c>
      <c r="C19" s="13">
        <f t="shared" si="2"/>
        <v>54684.888400000003</v>
      </c>
      <c r="D19" s="17" t="str">
        <f t="shared" si="3"/>
        <v>vis</v>
      </c>
      <c r="E19" s="45">
        <f>VLOOKUP(C19,Active!C$21:E$948,3,FALSE)</f>
        <v>-110.50179032838589</v>
      </c>
      <c r="F19" s="3" t="s">
        <v>62</v>
      </c>
      <c r="G19" s="17" t="str">
        <f t="shared" si="4"/>
        <v>54684.8884</v>
      </c>
      <c r="H19" s="13">
        <f t="shared" si="5"/>
        <v>4187.5</v>
      </c>
      <c r="I19" s="46" t="s">
        <v>130</v>
      </c>
      <c r="J19" s="47" t="s">
        <v>131</v>
      </c>
      <c r="K19" s="46">
        <v>4187.5</v>
      </c>
      <c r="L19" s="46" t="s">
        <v>132</v>
      </c>
      <c r="M19" s="47" t="s">
        <v>126</v>
      </c>
      <c r="N19" s="47" t="s">
        <v>62</v>
      </c>
      <c r="O19" s="48" t="s">
        <v>133</v>
      </c>
      <c r="P19" s="48" t="s">
        <v>134</v>
      </c>
    </row>
    <row r="20" spans="1:16" ht="12.75" customHeight="1" thickBot="1" x14ac:dyDescent="0.25">
      <c r="A20" s="13" t="str">
        <f t="shared" si="0"/>
        <v> JAAVSO 39;177 </v>
      </c>
      <c r="B20" s="3" t="str">
        <f t="shared" si="1"/>
        <v>II</v>
      </c>
      <c r="C20" s="13">
        <f t="shared" si="2"/>
        <v>54684.888599999998</v>
      </c>
      <c r="D20" s="17" t="str">
        <f t="shared" si="3"/>
        <v>vis</v>
      </c>
      <c r="E20" s="45">
        <f>VLOOKUP(C20,Active!C$21:E$948,3,FALSE)</f>
        <v>-110.50140696043134</v>
      </c>
      <c r="F20" s="3" t="s">
        <v>62</v>
      </c>
      <c r="G20" s="17" t="str">
        <f t="shared" si="4"/>
        <v>54684.8886</v>
      </c>
      <c r="H20" s="13">
        <f t="shared" si="5"/>
        <v>4187.5</v>
      </c>
      <c r="I20" s="46" t="s">
        <v>135</v>
      </c>
      <c r="J20" s="47" t="s">
        <v>131</v>
      </c>
      <c r="K20" s="46">
        <v>4187.5</v>
      </c>
      <c r="L20" s="46" t="s">
        <v>136</v>
      </c>
      <c r="M20" s="47" t="s">
        <v>126</v>
      </c>
      <c r="N20" s="47" t="s">
        <v>137</v>
      </c>
      <c r="O20" s="48" t="s">
        <v>133</v>
      </c>
      <c r="P20" s="48" t="s">
        <v>134</v>
      </c>
    </row>
    <row r="21" spans="1:16" ht="12.75" customHeight="1" thickBot="1" x14ac:dyDescent="0.25">
      <c r="A21" s="13" t="str">
        <f t="shared" si="0"/>
        <v> JAAVSO 39;177 </v>
      </c>
      <c r="B21" s="3" t="str">
        <f t="shared" si="1"/>
        <v>I</v>
      </c>
      <c r="C21" s="13">
        <f t="shared" si="2"/>
        <v>54688.800199999998</v>
      </c>
      <c r="D21" s="17" t="str">
        <f t="shared" si="3"/>
        <v>vis</v>
      </c>
      <c r="E21" s="45">
        <f>VLOOKUP(C21,Active!C$21:E$948,3,FALSE)</f>
        <v>-103.00349631583749</v>
      </c>
      <c r="F21" s="3" t="s">
        <v>62</v>
      </c>
      <c r="G21" s="17" t="str">
        <f t="shared" si="4"/>
        <v>54688.8002</v>
      </c>
      <c r="H21" s="13">
        <f t="shared" si="5"/>
        <v>4195</v>
      </c>
      <c r="I21" s="46" t="s">
        <v>138</v>
      </c>
      <c r="J21" s="47" t="s">
        <v>139</v>
      </c>
      <c r="K21" s="46">
        <v>4195</v>
      </c>
      <c r="L21" s="46" t="s">
        <v>140</v>
      </c>
      <c r="M21" s="47" t="s">
        <v>126</v>
      </c>
      <c r="N21" s="47" t="s">
        <v>137</v>
      </c>
      <c r="O21" s="48" t="s">
        <v>133</v>
      </c>
      <c r="P21" s="48" t="s">
        <v>134</v>
      </c>
    </row>
    <row r="22" spans="1:16" ht="12.75" customHeight="1" thickBot="1" x14ac:dyDescent="0.25">
      <c r="A22" s="13" t="str">
        <f t="shared" si="0"/>
        <v> JAAVSO 39;177 </v>
      </c>
      <c r="B22" s="3" t="str">
        <f t="shared" si="1"/>
        <v>I</v>
      </c>
      <c r="C22" s="13">
        <f t="shared" si="2"/>
        <v>54688.800199999998</v>
      </c>
      <c r="D22" s="17" t="str">
        <f t="shared" si="3"/>
        <v>vis</v>
      </c>
      <c r="E22" s="45">
        <f>VLOOKUP(C22,Active!C$21:E$948,3,FALSE)</f>
        <v>-103.00349631583749</v>
      </c>
      <c r="F22" s="3" t="s">
        <v>62</v>
      </c>
      <c r="G22" s="17" t="str">
        <f t="shared" si="4"/>
        <v>54688.8002</v>
      </c>
      <c r="H22" s="13">
        <f t="shared" si="5"/>
        <v>4195</v>
      </c>
      <c r="I22" s="46" t="s">
        <v>138</v>
      </c>
      <c r="J22" s="47" t="s">
        <v>139</v>
      </c>
      <c r="K22" s="46">
        <v>4195</v>
      </c>
      <c r="L22" s="46" t="s">
        <v>140</v>
      </c>
      <c r="M22" s="47" t="s">
        <v>126</v>
      </c>
      <c r="N22" s="47" t="s">
        <v>62</v>
      </c>
      <c r="O22" s="48" t="s">
        <v>133</v>
      </c>
      <c r="P22" s="48" t="s">
        <v>134</v>
      </c>
    </row>
    <row r="23" spans="1:16" ht="12.75" customHeight="1" thickBot="1" x14ac:dyDescent="0.25">
      <c r="A23" s="13" t="str">
        <f t="shared" si="0"/>
        <v>IBVS 6007 </v>
      </c>
      <c r="B23" s="3" t="str">
        <f t="shared" si="1"/>
        <v>I</v>
      </c>
      <c r="C23" s="13">
        <f t="shared" si="2"/>
        <v>55029.46271</v>
      </c>
      <c r="D23" s="17" t="str">
        <f t="shared" si="3"/>
        <v>vis</v>
      </c>
      <c r="E23" s="45">
        <f>VLOOKUP(C23,Active!C$21:E$948,3,FALSE)</f>
        <v>549.9919684411492</v>
      </c>
      <c r="F23" s="3" t="s">
        <v>62</v>
      </c>
      <c r="G23" s="17" t="str">
        <f t="shared" si="4"/>
        <v>55029.46271</v>
      </c>
      <c r="H23" s="13">
        <f t="shared" si="5"/>
        <v>4848</v>
      </c>
      <c r="I23" s="46" t="s">
        <v>164</v>
      </c>
      <c r="J23" s="47" t="s">
        <v>165</v>
      </c>
      <c r="K23" s="46">
        <v>4848</v>
      </c>
      <c r="L23" s="46" t="s">
        <v>166</v>
      </c>
      <c r="M23" s="47" t="s">
        <v>126</v>
      </c>
      <c r="N23" s="47" t="s">
        <v>155</v>
      </c>
      <c r="O23" s="48" t="s">
        <v>167</v>
      </c>
      <c r="P23" s="49" t="s">
        <v>168</v>
      </c>
    </row>
    <row r="24" spans="1:16" ht="12.75" customHeight="1" thickBot="1" x14ac:dyDescent="0.25">
      <c r="A24" s="13" t="str">
        <f t="shared" si="0"/>
        <v>IBVS 6007 </v>
      </c>
      <c r="B24" s="3" t="str">
        <f t="shared" si="1"/>
        <v>II</v>
      </c>
      <c r="C24" s="13">
        <f t="shared" si="2"/>
        <v>55045.376120000001</v>
      </c>
      <c r="D24" s="17" t="str">
        <f t="shared" si="3"/>
        <v>vis</v>
      </c>
      <c r="E24" s="45">
        <f>VLOOKUP(C24,Active!C$21:E$948,3,FALSE)</f>
        <v>580.49542642018855</v>
      </c>
      <c r="F24" s="3" t="s">
        <v>62</v>
      </c>
      <c r="G24" s="17" t="str">
        <f t="shared" si="4"/>
        <v>55045.37612</v>
      </c>
      <c r="H24" s="13">
        <f t="shared" si="5"/>
        <v>4878.5</v>
      </c>
      <c r="I24" s="46" t="s">
        <v>169</v>
      </c>
      <c r="J24" s="47" t="s">
        <v>170</v>
      </c>
      <c r="K24" s="46">
        <v>4878.5</v>
      </c>
      <c r="L24" s="46" t="s">
        <v>171</v>
      </c>
      <c r="M24" s="47" t="s">
        <v>126</v>
      </c>
      <c r="N24" s="47" t="s">
        <v>155</v>
      </c>
      <c r="O24" s="48" t="s">
        <v>167</v>
      </c>
      <c r="P24" s="49" t="s">
        <v>168</v>
      </c>
    </row>
    <row r="25" spans="1:16" ht="12.75" customHeight="1" thickBot="1" x14ac:dyDescent="0.25">
      <c r="A25" s="13" t="str">
        <f t="shared" si="0"/>
        <v>IBVS 6007 </v>
      </c>
      <c r="B25" s="3" t="str">
        <f t="shared" si="1"/>
        <v>I</v>
      </c>
      <c r="C25" s="13">
        <f t="shared" si="2"/>
        <v>55051.895649999999</v>
      </c>
      <c r="D25" s="17" t="str">
        <f t="shared" si="3"/>
        <v>vis</v>
      </c>
      <c r="E25" s="45">
        <f>VLOOKUP(C25,Active!C$21:E$948,3,FALSE)</f>
        <v>592.992321139674</v>
      </c>
      <c r="F25" s="3" t="s">
        <v>62</v>
      </c>
      <c r="G25" s="17" t="str">
        <f t="shared" si="4"/>
        <v>55051.89565</v>
      </c>
      <c r="H25" s="13">
        <f t="shared" si="5"/>
        <v>4891</v>
      </c>
      <c r="I25" s="46" t="s">
        <v>172</v>
      </c>
      <c r="J25" s="47" t="s">
        <v>173</v>
      </c>
      <c r="K25" s="46">
        <v>4891</v>
      </c>
      <c r="L25" s="46" t="s">
        <v>174</v>
      </c>
      <c r="M25" s="47" t="s">
        <v>126</v>
      </c>
      <c r="N25" s="47" t="s">
        <v>137</v>
      </c>
      <c r="O25" s="48" t="s">
        <v>175</v>
      </c>
      <c r="P25" s="49" t="s">
        <v>168</v>
      </c>
    </row>
    <row r="26" spans="1:16" ht="12.75" customHeight="1" thickBot="1" x14ac:dyDescent="0.25">
      <c r="A26" s="13" t="str">
        <f t="shared" si="0"/>
        <v>IBVS 6007 </v>
      </c>
      <c r="B26" s="3" t="str">
        <f t="shared" si="1"/>
        <v>II</v>
      </c>
      <c r="C26" s="13">
        <f t="shared" si="2"/>
        <v>55052.680099999998</v>
      </c>
      <c r="D26" s="17" t="str">
        <f t="shared" si="3"/>
        <v>vis</v>
      </c>
      <c r="E26" s="45">
        <f>VLOOKUP(C26,Active!C$21:E$948,3,FALSE)</f>
        <v>594.49598613741057</v>
      </c>
      <c r="F26" s="3" t="s">
        <v>62</v>
      </c>
      <c r="G26" s="17" t="str">
        <f t="shared" si="4"/>
        <v>55052.68010</v>
      </c>
      <c r="H26" s="13">
        <f t="shared" si="5"/>
        <v>4892.5</v>
      </c>
      <c r="I26" s="46" t="s">
        <v>176</v>
      </c>
      <c r="J26" s="47" t="s">
        <v>177</v>
      </c>
      <c r="K26" s="46">
        <v>4892.5</v>
      </c>
      <c r="L26" s="46" t="s">
        <v>178</v>
      </c>
      <c r="M26" s="47" t="s">
        <v>126</v>
      </c>
      <c r="N26" s="47" t="s">
        <v>137</v>
      </c>
      <c r="O26" s="48" t="s">
        <v>175</v>
      </c>
      <c r="P26" s="49" t="s">
        <v>168</v>
      </c>
    </row>
    <row r="27" spans="1:16" ht="12.75" customHeight="1" thickBot="1" x14ac:dyDescent="0.25">
      <c r="A27" s="13" t="str">
        <f t="shared" si="0"/>
        <v>IBVS 6007 </v>
      </c>
      <c r="B27" s="3" t="str">
        <f t="shared" si="1"/>
        <v>II</v>
      </c>
      <c r="C27" s="13">
        <f t="shared" si="2"/>
        <v>55083.458200000001</v>
      </c>
      <c r="D27" s="17" t="str">
        <f t="shared" si="3"/>
        <v>vis</v>
      </c>
      <c r="E27" s="45">
        <f>VLOOKUP(C27,Active!C$21:E$948,3,FALSE)</f>
        <v>653.49267383820563</v>
      </c>
      <c r="F27" s="3" t="s">
        <v>62</v>
      </c>
      <c r="G27" s="17" t="str">
        <f t="shared" si="4"/>
        <v>55083.45820</v>
      </c>
      <c r="H27" s="13">
        <f t="shared" si="5"/>
        <v>4951.5</v>
      </c>
      <c r="I27" s="46" t="s">
        <v>182</v>
      </c>
      <c r="J27" s="47" t="s">
        <v>183</v>
      </c>
      <c r="K27" s="46">
        <v>4951.5</v>
      </c>
      <c r="L27" s="46" t="s">
        <v>184</v>
      </c>
      <c r="M27" s="47" t="s">
        <v>126</v>
      </c>
      <c r="N27" s="47" t="s">
        <v>155</v>
      </c>
      <c r="O27" s="48" t="s">
        <v>167</v>
      </c>
      <c r="P27" s="49" t="s">
        <v>168</v>
      </c>
    </row>
    <row r="28" spans="1:16" ht="12.75" customHeight="1" thickBot="1" x14ac:dyDescent="0.25">
      <c r="A28" s="13" t="str">
        <f t="shared" si="0"/>
        <v>IBVS 6007 </v>
      </c>
      <c r="B28" s="3" t="str">
        <f t="shared" si="1"/>
        <v>I</v>
      </c>
      <c r="C28" s="13">
        <f t="shared" si="2"/>
        <v>55112.411180000003</v>
      </c>
      <c r="D28" s="17" t="str">
        <f t="shared" si="3"/>
        <v>vis</v>
      </c>
      <c r="E28" s="45">
        <f>VLOOKUP(C28,Active!C$21:E$948,3,FALSE)</f>
        <v>708.99089884453474</v>
      </c>
      <c r="F28" s="3" t="s">
        <v>62</v>
      </c>
      <c r="G28" s="17" t="str">
        <f t="shared" si="4"/>
        <v>55112.41118</v>
      </c>
      <c r="H28" s="13">
        <f t="shared" si="5"/>
        <v>5007</v>
      </c>
      <c r="I28" s="46" t="s">
        <v>185</v>
      </c>
      <c r="J28" s="47" t="s">
        <v>186</v>
      </c>
      <c r="K28" s="46">
        <v>5007</v>
      </c>
      <c r="L28" s="46" t="s">
        <v>187</v>
      </c>
      <c r="M28" s="47" t="s">
        <v>126</v>
      </c>
      <c r="N28" s="47" t="s">
        <v>155</v>
      </c>
      <c r="O28" s="48" t="s">
        <v>167</v>
      </c>
      <c r="P28" s="49" t="s">
        <v>168</v>
      </c>
    </row>
    <row r="29" spans="1:16" ht="12.75" customHeight="1" thickBot="1" x14ac:dyDescent="0.25">
      <c r="A29" s="13" t="str">
        <f t="shared" si="0"/>
        <v>IBVS 6007 </v>
      </c>
      <c r="B29" s="3" t="str">
        <f t="shared" si="1"/>
        <v>II</v>
      </c>
      <c r="C29" s="13">
        <f t="shared" si="2"/>
        <v>55141.365250000003</v>
      </c>
      <c r="D29" s="17" t="str">
        <f t="shared" si="3"/>
        <v>vis</v>
      </c>
      <c r="E29" s="45">
        <f>VLOOKUP(C29,Active!C$21:E$948,3,FALSE)</f>
        <v>764.49121320626489</v>
      </c>
      <c r="F29" s="3" t="s">
        <v>62</v>
      </c>
      <c r="G29" s="17" t="str">
        <f t="shared" si="4"/>
        <v>55141.36525</v>
      </c>
      <c r="H29" s="13">
        <f t="shared" si="5"/>
        <v>5062.5</v>
      </c>
      <c r="I29" s="46" t="s">
        <v>188</v>
      </c>
      <c r="J29" s="47" t="s">
        <v>189</v>
      </c>
      <c r="K29" s="46">
        <v>5062.5</v>
      </c>
      <c r="L29" s="46" t="s">
        <v>190</v>
      </c>
      <c r="M29" s="47" t="s">
        <v>126</v>
      </c>
      <c r="N29" s="47" t="s">
        <v>155</v>
      </c>
      <c r="O29" s="48" t="s">
        <v>167</v>
      </c>
      <c r="P29" s="49" t="s">
        <v>168</v>
      </c>
    </row>
    <row r="30" spans="1:16" ht="12.75" customHeight="1" thickBot="1" x14ac:dyDescent="0.25">
      <c r="A30" s="13" t="str">
        <f t="shared" si="0"/>
        <v>IBVS 6007 </v>
      </c>
      <c r="B30" s="3" t="str">
        <f t="shared" si="1"/>
        <v>I</v>
      </c>
      <c r="C30" s="13">
        <f t="shared" si="2"/>
        <v>55156.233699999997</v>
      </c>
      <c r="D30" s="17" t="str">
        <f t="shared" si="3"/>
        <v>vis</v>
      </c>
      <c r="E30" s="45">
        <f>VLOOKUP(C30,Active!C$21:E$948,3,FALSE)</f>
        <v>792.99165024573358</v>
      </c>
      <c r="F30" s="3" t="s">
        <v>62</v>
      </c>
      <c r="G30" s="17" t="str">
        <f t="shared" si="4"/>
        <v>55156.23370</v>
      </c>
      <c r="H30" s="13">
        <f t="shared" si="5"/>
        <v>5091</v>
      </c>
      <c r="I30" s="46" t="s">
        <v>193</v>
      </c>
      <c r="J30" s="47" t="s">
        <v>194</v>
      </c>
      <c r="K30" s="46">
        <v>5091</v>
      </c>
      <c r="L30" s="46" t="s">
        <v>195</v>
      </c>
      <c r="M30" s="47" t="s">
        <v>126</v>
      </c>
      <c r="N30" s="47" t="s">
        <v>62</v>
      </c>
      <c r="O30" s="48" t="s">
        <v>167</v>
      </c>
      <c r="P30" s="49" t="s">
        <v>168</v>
      </c>
    </row>
    <row r="31" spans="1:16" ht="12.75" customHeight="1" thickBot="1" x14ac:dyDescent="0.25">
      <c r="A31" s="13" t="str">
        <f t="shared" si="0"/>
        <v>IBVS 6007 </v>
      </c>
      <c r="B31" s="3" t="str">
        <f t="shared" si="1"/>
        <v>I</v>
      </c>
      <c r="C31" s="13">
        <f t="shared" si="2"/>
        <v>55355.520250000001</v>
      </c>
      <c r="D31" s="17" t="str">
        <f t="shared" si="3"/>
        <v>vis</v>
      </c>
      <c r="E31" s="45">
        <f>VLOOKUP(C31,Active!C$21:E$948,3,FALSE)</f>
        <v>1174.992045114745</v>
      </c>
      <c r="F31" s="3" t="s">
        <v>62</v>
      </c>
      <c r="G31" s="17" t="str">
        <f t="shared" si="4"/>
        <v>55355.52025</v>
      </c>
      <c r="H31" s="13">
        <f t="shared" si="5"/>
        <v>5473</v>
      </c>
      <c r="I31" s="46" t="s">
        <v>201</v>
      </c>
      <c r="J31" s="47" t="s">
        <v>202</v>
      </c>
      <c r="K31" s="46">
        <v>5473</v>
      </c>
      <c r="L31" s="46" t="s">
        <v>203</v>
      </c>
      <c r="M31" s="47" t="s">
        <v>126</v>
      </c>
      <c r="N31" s="47" t="s">
        <v>155</v>
      </c>
      <c r="O31" s="48" t="s">
        <v>167</v>
      </c>
      <c r="P31" s="49" t="s">
        <v>168</v>
      </c>
    </row>
    <row r="32" spans="1:16" ht="12.75" customHeight="1" thickBot="1" x14ac:dyDescent="0.25">
      <c r="A32" s="13" t="str">
        <f t="shared" si="0"/>
        <v>IBVS 6007 </v>
      </c>
      <c r="B32" s="3" t="str">
        <f t="shared" si="1"/>
        <v>II</v>
      </c>
      <c r="C32" s="13">
        <f t="shared" si="2"/>
        <v>55373.517959999997</v>
      </c>
      <c r="D32" s="17" t="str">
        <f t="shared" si="3"/>
        <v>vis</v>
      </c>
      <c r="E32" s="45">
        <f>VLOOKUP(C32,Active!C$21:E$948,3,FALSE)</f>
        <v>1209.4907723330962</v>
      </c>
      <c r="F32" s="3" t="s">
        <v>62</v>
      </c>
      <c r="G32" s="17" t="str">
        <f t="shared" si="4"/>
        <v>55373.51796</v>
      </c>
      <c r="H32" s="13">
        <f t="shared" si="5"/>
        <v>5507.5</v>
      </c>
      <c r="I32" s="46" t="s">
        <v>204</v>
      </c>
      <c r="J32" s="47" t="s">
        <v>205</v>
      </c>
      <c r="K32" s="46">
        <v>5507.5</v>
      </c>
      <c r="L32" s="46" t="s">
        <v>206</v>
      </c>
      <c r="M32" s="47" t="s">
        <v>126</v>
      </c>
      <c r="N32" s="47" t="s">
        <v>155</v>
      </c>
      <c r="O32" s="48" t="s">
        <v>167</v>
      </c>
      <c r="P32" s="49" t="s">
        <v>168</v>
      </c>
    </row>
    <row r="33" spans="1:16" ht="12.75" customHeight="1" thickBot="1" x14ac:dyDescent="0.25">
      <c r="A33" s="13" t="str">
        <f t="shared" si="0"/>
        <v>IBVS 6007 </v>
      </c>
      <c r="B33" s="3" t="str">
        <f t="shared" si="1"/>
        <v>I</v>
      </c>
      <c r="C33" s="13">
        <f t="shared" si="2"/>
        <v>55378.474190000001</v>
      </c>
      <c r="D33" s="17" t="str">
        <f t="shared" si="3"/>
        <v>vis</v>
      </c>
      <c r="E33" s="45">
        <f>VLOOKUP(C33,Active!C$21:E$948,3,FALSE)</f>
        <v>1218.9910713601148</v>
      </c>
      <c r="F33" s="3" t="s">
        <v>62</v>
      </c>
      <c r="G33" s="17" t="str">
        <f t="shared" si="4"/>
        <v>55378.47419</v>
      </c>
      <c r="H33" s="13">
        <f t="shared" si="5"/>
        <v>5517</v>
      </c>
      <c r="I33" s="46" t="s">
        <v>207</v>
      </c>
      <c r="J33" s="47" t="s">
        <v>208</v>
      </c>
      <c r="K33" s="46">
        <v>5517</v>
      </c>
      <c r="L33" s="46" t="s">
        <v>209</v>
      </c>
      <c r="M33" s="47" t="s">
        <v>126</v>
      </c>
      <c r="N33" s="47" t="s">
        <v>155</v>
      </c>
      <c r="O33" s="48" t="s">
        <v>167</v>
      </c>
      <c r="P33" s="49" t="s">
        <v>168</v>
      </c>
    </row>
    <row r="34" spans="1:16" ht="12.75" customHeight="1" thickBot="1" x14ac:dyDescent="0.25">
      <c r="A34" s="13" t="str">
        <f t="shared" si="0"/>
        <v>OEJV 0137 </v>
      </c>
      <c r="B34" s="3" t="str">
        <f t="shared" si="1"/>
        <v>I</v>
      </c>
      <c r="C34" s="13">
        <f t="shared" si="2"/>
        <v>55389.428999999996</v>
      </c>
      <c r="D34" s="17" t="str">
        <f t="shared" si="3"/>
        <v>vis</v>
      </c>
      <c r="E34" s="45">
        <f>VLOOKUP(C34,Active!C$21:E$948,3,FALSE)</f>
        <v>1239.9896874017554</v>
      </c>
      <c r="F34" s="3" t="s">
        <v>62</v>
      </c>
      <c r="G34" s="17" t="str">
        <f t="shared" si="4"/>
        <v>55389.4290</v>
      </c>
      <c r="H34" s="13">
        <f t="shared" si="5"/>
        <v>5538</v>
      </c>
      <c r="I34" s="46" t="s">
        <v>213</v>
      </c>
      <c r="J34" s="47" t="s">
        <v>211</v>
      </c>
      <c r="K34" s="46">
        <v>5538</v>
      </c>
      <c r="L34" s="46" t="s">
        <v>214</v>
      </c>
      <c r="M34" s="47" t="s">
        <v>126</v>
      </c>
      <c r="N34" s="47" t="s">
        <v>155</v>
      </c>
      <c r="O34" s="48" t="s">
        <v>215</v>
      </c>
      <c r="P34" s="49" t="s">
        <v>149</v>
      </c>
    </row>
    <row r="35" spans="1:16" ht="12.75" customHeight="1" thickBot="1" x14ac:dyDescent="0.25">
      <c r="A35" s="13" t="str">
        <f t="shared" si="0"/>
        <v>OEJV 0137 </v>
      </c>
      <c r="B35" s="3" t="str">
        <f t="shared" si="1"/>
        <v>I</v>
      </c>
      <c r="C35" s="13">
        <f t="shared" si="2"/>
        <v>55389.428999999996</v>
      </c>
      <c r="D35" s="17" t="str">
        <f t="shared" si="3"/>
        <v>vis</v>
      </c>
      <c r="E35" s="45">
        <f>VLOOKUP(C35,Active!C$21:E$948,3,FALSE)</f>
        <v>1239.9896874017554</v>
      </c>
      <c r="F35" s="3" t="s">
        <v>62</v>
      </c>
      <c r="G35" s="17" t="str">
        <f t="shared" si="4"/>
        <v>55389.4290</v>
      </c>
      <c r="H35" s="13">
        <f t="shared" si="5"/>
        <v>5538</v>
      </c>
      <c r="I35" s="46" t="s">
        <v>213</v>
      </c>
      <c r="J35" s="47" t="s">
        <v>211</v>
      </c>
      <c r="K35" s="46">
        <v>5538</v>
      </c>
      <c r="L35" s="46" t="s">
        <v>214</v>
      </c>
      <c r="M35" s="47" t="s">
        <v>126</v>
      </c>
      <c r="N35" s="47" t="s">
        <v>62</v>
      </c>
      <c r="O35" s="48" t="s">
        <v>148</v>
      </c>
      <c r="P35" s="49" t="s">
        <v>149</v>
      </c>
    </row>
    <row r="36" spans="1:16" ht="12.75" customHeight="1" thickBot="1" x14ac:dyDescent="0.25">
      <c r="A36" s="13" t="str">
        <f t="shared" si="0"/>
        <v>IBVS 6007 </v>
      </c>
      <c r="B36" s="3" t="str">
        <f t="shared" si="1"/>
        <v>I</v>
      </c>
      <c r="C36" s="13">
        <f t="shared" si="2"/>
        <v>55390.471089999999</v>
      </c>
      <c r="D36" s="17" t="str">
        <f t="shared" si="3"/>
        <v>vis</v>
      </c>
      <c r="E36" s="45">
        <f>VLOOKUP(C36,Active!C$21:E$948,3,FALSE)</f>
        <v>1241.9872070110321</v>
      </c>
      <c r="F36" s="3" t="s">
        <v>62</v>
      </c>
      <c r="G36" s="17" t="str">
        <f t="shared" si="4"/>
        <v>55390.47109</v>
      </c>
      <c r="H36" s="13">
        <f t="shared" si="5"/>
        <v>5540</v>
      </c>
      <c r="I36" s="46" t="s">
        <v>218</v>
      </c>
      <c r="J36" s="47" t="s">
        <v>219</v>
      </c>
      <c r="K36" s="46">
        <v>5540</v>
      </c>
      <c r="L36" s="46" t="s">
        <v>220</v>
      </c>
      <c r="M36" s="47" t="s">
        <v>126</v>
      </c>
      <c r="N36" s="47" t="s">
        <v>155</v>
      </c>
      <c r="O36" s="48" t="s">
        <v>167</v>
      </c>
      <c r="P36" s="49" t="s">
        <v>168</v>
      </c>
    </row>
    <row r="37" spans="1:16" ht="12.75" customHeight="1" thickBot="1" x14ac:dyDescent="0.25">
      <c r="A37" s="13" t="str">
        <f t="shared" si="0"/>
        <v>IBVS 6007 </v>
      </c>
      <c r="B37" s="3" t="str">
        <f t="shared" si="1"/>
        <v>II</v>
      </c>
      <c r="C37" s="13">
        <f t="shared" si="2"/>
        <v>55455.423450000002</v>
      </c>
      <c r="D37" s="17" t="str">
        <f t="shared" si="3"/>
        <v>vis</v>
      </c>
      <c r="E37" s="45">
        <f>VLOOKUP(C37,Active!C$21:E$948,3,FALSE)</f>
        <v>1366.4904771397726</v>
      </c>
      <c r="F37" s="3" t="s">
        <v>62</v>
      </c>
      <c r="G37" s="17" t="str">
        <f t="shared" si="4"/>
        <v>55455.42345</v>
      </c>
      <c r="H37" s="13">
        <f t="shared" si="5"/>
        <v>5664.5</v>
      </c>
      <c r="I37" s="46" t="s">
        <v>221</v>
      </c>
      <c r="J37" s="47" t="s">
        <v>222</v>
      </c>
      <c r="K37" s="46">
        <v>5664.5</v>
      </c>
      <c r="L37" s="46" t="s">
        <v>223</v>
      </c>
      <c r="M37" s="47" t="s">
        <v>126</v>
      </c>
      <c r="N37" s="47" t="s">
        <v>155</v>
      </c>
      <c r="O37" s="48" t="s">
        <v>167</v>
      </c>
      <c r="P37" s="49" t="s">
        <v>168</v>
      </c>
    </row>
    <row r="38" spans="1:16" ht="12.75" customHeight="1" thickBot="1" x14ac:dyDescent="0.25">
      <c r="A38" s="13" t="str">
        <f t="shared" si="0"/>
        <v>IBVS 6007 </v>
      </c>
      <c r="B38" s="3" t="str">
        <f t="shared" si="1"/>
        <v>I</v>
      </c>
      <c r="C38" s="13">
        <f t="shared" si="2"/>
        <v>55739.48259</v>
      </c>
      <c r="D38" s="17" t="str">
        <f t="shared" si="3"/>
        <v>vis</v>
      </c>
      <c r="E38" s="45">
        <f>VLOOKUP(C38,Active!C$21:E$948,3,FALSE)</f>
        <v>1910.9863482667929</v>
      </c>
      <c r="F38" s="3" t="s">
        <v>62</v>
      </c>
      <c r="G38" s="17" t="str">
        <f t="shared" si="4"/>
        <v>55739.48259</v>
      </c>
      <c r="H38" s="13">
        <f t="shared" si="5"/>
        <v>6209</v>
      </c>
      <c r="I38" s="46" t="s">
        <v>224</v>
      </c>
      <c r="J38" s="47" t="s">
        <v>225</v>
      </c>
      <c r="K38" s="46">
        <v>6209</v>
      </c>
      <c r="L38" s="46" t="s">
        <v>226</v>
      </c>
      <c r="M38" s="47" t="s">
        <v>126</v>
      </c>
      <c r="N38" s="47" t="s">
        <v>155</v>
      </c>
      <c r="O38" s="48" t="s">
        <v>167</v>
      </c>
      <c r="P38" s="49" t="s">
        <v>168</v>
      </c>
    </row>
    <row r="39" spans="1:16" ht="12.75" customHeight="1" thickBot="1" x14ac:dyDescent="0.25">
      <c r="A39" s="13" t="str">
        <f t="shared" si="0"/>
        <v>IBVS 6007 </v>
      </c>
      <c r="B39" s="3" t="str">
        <f t="shared" si="1"/>
        <v>II</v>
      </c>
      <c r="C39" s="13">
        <f t="shared" si="2"/>
        <v>55770.522929999999</v>
      </c>
      <c r="D39" s="17" t="str">
        <f t="shared" si="3"/>
        <v>vis</v>
      </c>
      <c r="E39" s="45">
        <f>VLOOKUP(C39,Active!C$21:E$948,3,FALSE)</f>
        <v>1970.4857080422919</v>
      </c>
      <c r="F39" s="3" t="s">
        <v>62</v>
      </c>
      <c r="G39" s="17" t="str">
        <f t="shared" si="4"/>
        <v>55770.52293</v>
      </c>
      <c r="H39" s="13">
        <f t="shared" si="5"/>
        <v>6268.5</v>
      </c>
      <c r="I39" s="46" t="s">
        <v>227</v>
      </c>
      <c r="J39" s="47" t="s">
        <v>228</v>
      </c>
      <c r="K39" s="46">
        <v>6268.5</v>
      </c>
      <c r="L39" s="46" t="s">
        <v>229</v>
      </c>
      <c r="M39" s="47" t="s">
        <v>126</v>
      </c>
      <c r="N39" s="47" t="s">
        <v>155</v>
      </c>
      <c r="O39" s="48" t="s">
        <v>167</v>
      </c>
      <c r="P39" s="49" t="s">
        <v>168</v>
      </c>
    </row>
    <row r="40" spans="1:16" ht="12.75" customHeight="1" thickBot="1" x14ac:dyDescent="0.25">
      <c r="A40" s="13" t="str">
        <f t="shared" si="0"/>
        <v>IBVS 6007 </v>
      </c>
      <c r="B40" s="3" t="str">
        <f t="shared" si="1"/>
        <v>I</v>
      </c>
      <c r="C40" s="13">
        <f t="shared" si="2"/>
        <v>55776.522230000002</v>
      </c>
      <c r="D40" s="17" t="str">
        <f t="shared" si="3"/>
        <v>vis</v>
      </c>
      <c r="E40" s="45">
        <f>VLOOKUP(C40,Active!C$21:E$948,3,FALSE)</f>
        <v>1981.9854051816062</v>
      </c>
      <c r="F40" s="3" t="s">
        <v>62</v>
      </c>
      <c r="G40" s="17" t="str">
        <f t="shared" si="4"/>
        <v>55776.52223</v>
      </c>
      <c r="H40" s="13">
        <f t="shared" si="5"/>
        <v>6280</v>
      </c>
      <c r="I40" s="46" t="s">
        <v>230</v>
      </c>
      <c r="J40" s="47" t="s">
        <v>231</v>
      </c>
      <c r="K40" s="46">
        <v>6280</v>
      </c>
      <c r="L40" s="46" t="s">
        <v>232</v>
      </c>
      <c r="M40" s="47" t="s">
        <v>126</v>
      </c>
      <c r="N40" s="47" t="s">
        <v>155</v>
      </c>
      <c r="O40" s="48" t="s">
        <v>167</v>
      </c>
      <c r="P40" s="49" t="s">
        <v>168</v>
      </c>
    </row>
    <row r="41" spans="1:16" ht="12.75" customHeight="1" thickBot="1" x14ac:dyDescent="0.25">
      <c r="A41" s="13" t="str">
        <f t="shared" si="0"/>
        <v>IBVS 6007 </v>
      </c>
      <c r="B41" s="3" t="str">
        <f t="shared" si="1"/>
        <v>II</v>
      </c>
      <c r="C41" s="13">
        <f t="shared" si="2"/>
        <v>55791.390290000003</v>
      </c>
      <c r="D41" s="17" t="str">
        <f t="shared" si="3"/>
        <v>vis</v>
      </c>
      <c r="E41" s="45">
        <f>VLOOKUP(C41,Active!C$21:E$948,3,FALSE)</f>
        <v>2010.4850946535564</v>
      </c>
      <c r="F41" s="3" t="s">
        <v>62</v>
      </c>
      <c r="G41" s="17" t="str">
        <f t="shared" si="4"/>
        <v>55791.39029</v>
      </c>
      <c r="H41" s="13">
        <f t="shared" si="5"/>
        <v>6308.5</v>
      </c>
      <c r="I41" s="46" t="s">
        <v>240</v>
      </c>
      <c r="J41" s="47" t="s">
        <v>241</v>
      </c>
      <c r="K41" s="46">
        <v>6308.5</v>
      </c>
      <c r="L41" s="46" t="s">
        <v>242</v>
      </c>
      <c r="M41" s="47" t="s">
        <v>126</v>
      </c>
      <c r="N41" s="47" t="s">
        <v>155</v>
      </c>
      <c r="O41" s="48" t="s">
        <v>167</v>
      </c>
      <c r="P41" s="49" t="s">
        <v>168</v>
      </c>
    </row>
    <row r="42" spans="1:16" ht="12.75" customHeight="1" thickBot="1" x14ac:dyDescent="0.25">
      <c r="A42" s="13" t="str">
        <f t="shared" si="0"/>
        <v>OEJV 0160 </v>
      </c>
      <c r="B42" s="3" t="str">
        <f t="shared" si="1"/>
        <v>I</v>
      </c>
      <c r="C42" s="13">
        <f t="shared" si="2"/>
        <v>55809.387909999998</v>
      </c>
      <c r="D42" s="17" t="str">
        <f t="shared" si="3"/>
        <v>vis</v>
      </c>
      <c r="E42" s="45">
        <f>VLOOKUP(C42,Active!C$21:E$948,3,FALSE)</f>
        <v>2044.9836493563209</v>
      </c>
      <c r="F42" s="3" t="s">
        <v>62</v>
      </c>
      <c r="G42" s="17" t="str">
        <f t="shared" si="4"/>
        <v>55809.38791</v>
      </c>
      <c r="H42" s="13">
        <f t="shared" si="5"/>
        <v>6343</v>
      </c>
      <c r="I42" s="46" t="s">
        <v>243</v>
      </c>
      <c r="J42" s="47" t="s">
        <v>244</v>
      </c>
      <c r="K42" s="46">
        <v>6343</v>
      </c>
      <c r="L42" s="46" t="s">
        <v>245</v>
      </c>
      <c r="M42" s="47" t="s">
        <v>126</v>
      </c>
      <c r="N42" s="47" t="s">
        <v>155</v>
      </c>
      <c r="O42" s="48" t="s">
        <v>148</v>
      </c>
      <c r="P42" s="49" t="s">
        <v>246</v>
      </c>
    </row>
    <row r="43" spans="1:16" ht="12.75" customHeight="1" thickBot="1" x14ac:dyDescent="0.25">
      <c r="A43" s="13" t="str">
        <f t="shared" ref="A43:A74" si="6">P43</f>
        <v>OEJV 0160 </v>
      </c>
      <c r="B43" s="3" t="str">
        <f t="shared" ref="B43:B74" si="7">IF(H43=INT(H43),"I","II")</f>
        <v>I</v>
      </c>
      <c r="C43" s="13">
        <f t="shared" ref="C43:C74" si="8">1*G43</f>
        <v>55809.389109999996</v>
      </c>
      <c r="D43" s="17" t="str">
        <f t="shared" ref="D43:D74" si="9">VLOOKUP(F43,I$1:J$5,2,FALSE)</f>
        <v>vis</v>
      </c>
      <c r="E43" s="45">
        <f>VLOOKUP(C43,Active!C$21:E$948,3,FALSE)</f>
        <v>2044.985949564104</v>
      </c>
      <c r="F43" s="3" t="s">
        <v>62</v>
      </c>
      <c r="G43" s="17" t="str">
        <f t="shared" ref="G43:G74" si="10">MID(I43,3,LEN(I43)-3)</f>
        <v>55809.38911</v>
      </c>
      <c r="H43" s="13">
        <f t="shared" ref="H43:H74" si="11">1*K43</f>
        <v>6343</v>
      </c>
      <c r="I43" s="46" t="s">
        <v>247</v>
      </c>
      <c r="J43" s="47" t="s">
        <v>248</v>
      </c>
      <c r="K43" s="46">
        <v>6343</v>
      </c>
      <c r="L43" s="46" t="s">
        <v>249</v>
      </c>
      <c r="M43" s="47" t="s">
        <v>126</v>
      </c>
      <c r="N43" s="47" t="s">
        <v>62</v>
      </c>
      <c r="O43" s="48" t="s">
        <v>148</v>
      </c>
      <c r="P43" s="49" t="s">
        <v>246</v>
      </c>
    </row>
    <row r="44" spans="1:16" ht="12.75" customHeight="1" thickBot="1" x14ac:dyDescent="0.25">
      <c r="A44" s="13" t="str">
        <f t="shared" si="6"/>
        <v>OEJV 0160 </v>
      </c>
      <c r="B44" s="3" t="str">
        <f t="shared" si="7"/>
        <v>I</v>
      </c>
      <c r="C44" s="13">
        <f t="shared" si="8"/>
        <v>55831.299290000003</v>
      </c>
      <c r="D44" s="17" t="str">
        <f t="shared" si="9"/>
        <v>vis</v>
      </c>
      <c r="E44" s="45">
        <f>VLOOKUP(C44,Active!C$21:E$948,3,FALSE)</f>
        <v>2086.9842550777139</v>
      </c>
      <c r="F44" s="3" t="s">
        <v>62</v>
      </c>
      <c r="G44" s="17" t="str">
        <f t="shared" si="10"/>
        <v>55831.29929</v>
      </c>
      <c r="H44" s="13">
        <f t="shared" si="11"/>
        <v>6385</v>
      </c>
      <c r="I44" s="46" t="s">
        <v>250</v>
      </c>
      <c r="J44" s="47" t="s">
        <v>251</v>
      </c>
      <c r="K44" s="46">
        <v>6385</v>
      </c>
      <c r="L44" s="46" t="s">
        <v>252</v>
      </c>
      <c r="M44" s="47" t="s">
        <v>126</v>
      </c>
      <c r="N44" s="47" t="s">
        <v>62</v>
      </c>
      <c r="O44" s="48" t="s">
        <v>148</v>
      </c>
      <c r="P44" s="49" t="s">
        <v>246</v>
      </c>
    </row>
    <row r="45" spans="1:16" ht="12.75" customHeight="1" thickBot="1" x14ac:dyDescent="0.25">
      <c r="A45" s="13" t="str">
        <f t="shared" si="6"/>
        <v>OEJV 0160 </v>
      </c>
      <c r="B45" s="3" t="str">
        <f t="shared" si="7"/>
        <v>II</v>
      </c>
      <c r="C45" s="13">
        <f t="shared" si="8"/>
        <v>55837.299339999998</v>
      </c>
      <c r="D45" s="17" t="str">
        <f t="shared" si="9"/>
        <v>vis</v>
      </c>
      <c r="E45" s="45">
        <f>VLOOKUP(C45,Active!C$21:E$948,3,FALSE)</f>
        <v>2098.4853898468787</v>
      </c>
      <c r="F45" s="3" t="s">
        <v>62</v>
      </c>
      <c r="G45" s="17" t="str">
        <f t="shared" si="10"/>
        <v>55837.29934</v>
      </c>
      <c r="H45" s="13">
        <f t="shared" si="11"/>
        <v>6396.5</v>
      </c>
      <c r="I45" s="46" t="s">
        <v>253</v>
      </c>
      <c r="J45" s="47" t="s">
        <v>254</v>
      </c>
      <c r="K45" s="46">
        <v>6396.5</v>
      </c>
      <c r="L45" s="46" t="s">
        <v>255</v>
      </c>
      <c r="M45" s="47" t="s">
        <v>126</v>
      </c>
      <c r="N45" s="47" t="s">
        <v>155</v>
      </c>
      <c r="O45" s="48" t="s">
        <v>148</v>
      </c>
      <c r="P45" s="49" t="s">
        <v>246</v>
      </c>
    </row>
    <row r="46" spans="1:16" ht="12.75" customHeight="1" thickBot="1" x14ac:dyDescent="0.25">
      <c r="A46" s="13" t="str">
        <f t="shared" si="6"/>
        <v>OEJV 0160 </v>
      </c>
      <c r="B46" s="3" t="str">
        <f t="shared" si="7"/>
        <v>II</v>
      </c>
      <c r="C46" s="13">
        <f t="shared" si="8"/>
        <v>55837.299939999997</v>
      </c>
      <c r="D46" s="17" t="str">
        <f t="shared" si="9"/>
        <v>vis</v>
      </c>
      <c r="E46" s="45">
        <f>VLOOKUP(C46,Active!C$21:E$948,3,FALSE)</f>
        <v>2098.4865399507703</v>
      </c>
      <c r="F46" s="3" t="s">
        <v>62</v>
      </c>
      <c r="G46" s="17" t="str">
        <f t="shared" si="10"/>
        <v>55837.29994</v>
      </c>
      <c r="H46" s="13">
        <f t="shared" si="11"/>
        <v>6396.5</v>
      </c>
      <c r="I46" s="46" t="s">
        <v>256</v>
      </c>
      <c r="J46" s="47" t="s">
        <v>254</v>
      </c>
      <c r="K46" s="46">
        <v>6396.5</v>
      </c>
      <c r="L46" s="46" t="s">
        <v>257</v>
      </c>
      <c r="M46" s="47" t="s">
        <v>126</v>
      </c>
      <c r="N46" s="47" t="s">
        <v>62</v>
      </c>
      <c r="O46" s="48" t="s">
        <v>148</v>
      </c>
      <c r="P46" s="49" t="s">
        <v>246</v>
      </c>
    </row>
    <row r="47" spans="1:16" ht="12.75" customHeight="1" thickBot="1" x14ac:dyDescent="0.25">
      <c r="A47" s="13" t="str">
        <f t="shared" si="6"/>
        <v>IBVS 6114 </v>
      </c>
      <c r="B47" s="3" t="str">
        <f t="shared" si="7"/>
        <v>II</v>
      </c>
      <c r="C47" s="13">
        <f t="shared" si="8"/>
        <v>56094.492530000003</v>
      </c>
      <c r="D47" s="17" t="str">
        <f t="shared" si="9"/>
        <v>vis</v>
      </c>
      <c r="E47" s="45">
        <f>VLOOKUP(C47,Active!C$21:E$948,3,FALSE)</f>
        <v>2591.483538179622</v>
      </c>
      <c r="F47" s="3" t="s">
        <v>62</v>
      </c>
      <c r="G47" s="17" t="str">
        <f t="shared" si="10"/>
        <v>56094.49253</v>
      </c>
      <c r="H47" s="13">
        <f t="shared" si="11"/>
        <v>6889.5</v>
      </c>
      <c r="I47" s="46" t="s">
        <v>258</v>
      </c>
      <c r="J47" s="47" t="s">
        <v>259</v>
      </c>
      <c r="K47" s="46">
        <v>6889.5</v>
      </c>
      <c r="L47" s="46" t="s">
        <v>260</v>
      </c>
      <c r="M47" s="47" t="s">
        <v>126</v>
      </c>
      <c r="N47" s="47" t="s">
        <v>155</v>
      </c>
      <c r="O47" s="48" t="s">
        <v>167</v>
      </c>
      <c r="P47" s="49" t="s">
        <v>261</v>
      </c>
    </row>
    <row r="48" spans="1:16" ht="12.75" customHeight="1" thickBot="1" x14ac:dyDescent="0.25">
      <c r="A48" s="13" t="str">
        <f t="shared" si="6"/>
        <v>IBVS 6114 </v>
      </c>
      <c r="B48" s="3" t="str">
        <f t="shared" si="7"/>
        <v>I</v>
      </c>
      <c r="C48" s="13">
        <f t="shared" si="8"/>
        <v>56100.491759999997</v>
      </c>
      <c r="D48" s="17" t="str">
        <f t="shared" si="9"/>
        <v>vis</v>
      </c>
      <c r="E48" s="45">
        <f>VLOOKUP(C48,Active!C$21:E$948,3,FALSE)</f>
        <v>2602.9831011401311</v>
      </c>
      <c r="F48" s="3" t="s">
        <v>62</v>
      </c>
      <c r="G48" s="17" t="str">
        <f t="shared" si="10"/>
        <v>56100.49176</v>
      </c>
      <c r="H48" s="13">
        <f t="shared" si="11"/>
        <v>6901</v>
      </c>
      <c r="I48" s="46" t="s">
        <v>262</v>
      </c>
      <c r="J48" s="47" t="s">
        <v>263</v>
      </c>
      <c r="K48" s="46">
        <v>6901</v>
      </c>
      <c r="L48" s="46" t="s">
        <v>264</v>
      </c>
      <c r="M48" s="47" t="s">
        <v>126</v>
      </c>
      <c r="N48" s="47" t="s">
        <v>155</v>
      </c>
      <c r="O48" s="48" t="s">
        <v>167</v>
      </c>
      <c r="P48" s="49" t="s">
        <v>261</v>
      </c>
    </row>
    <row r="49" spans="1:16" ht="12.75" customHeight="1" thickBot="1" x14ac:dyDescent="0.25">
      <c r="A49" s="13" t="str">
        <f t="shared" si="6"/>
        <v>IBVS 6114 </v>
      </c>
      <c r="B49" s="3" t="str">
        <f t="shared" si="7"/>
        <v>I</v>
      </c>
      <c r="C49" s="13">
        <f t="shared" si="8"/>
        <v>56148.48803</v>
      </c>
      <c r="D49" s="17" t="str">
        <f t="shared" si="9"/>
        <v>vis</v>
      </c>
      <c r="E49" s="45">
        <f>VLOOKUP(C49,Active!C$21:E$948,3,FALSE)</f>
        <v>2694.9842627450689</v>
      </c>
      <c r="F49" s="3" t="s">
        <v>62</v>
      </c>
      <c r="G49" s="17" t="str">
        <f t="shared" si="10"/>
        <v>56148.48803</v>
      </c>
      <c r="H49" s="13">
        <f t="shared" si="11"/>
        <v>6993</v>
      </c>
      <c r="I49" s="46" t="s">
        <v>273</v>
      </c>
      <c r="J49" s="47" t="s">
        <v>274</v>
      </c>
      <c r="K49" s="46">
        <v>6993</v>
      </c>
      <c r="L49" s="46" t="s">
        <v>275</v>
      </c>
      <c r="M49" s="47" t="s">
        <v>126</v>
      </c>
      <c r="N49" s="47" t="s">
        <v>155</v>
      </c>
      <c r="O49" s="48" t="s">
        <v>167</v>
      </c>
      <c r="P49" s="49" t="s">
        <v>261</v>
      </c>
    </row>
    <row r="50" spans="1:16" ht="12.75" customHeight="1" thickBot="1" x14ac:dyDescent="0.25">
      <c r="A50" s="13" t="str">
        <f t="shared" si="6"/>
        <v>IBVS 6114 </v>
      </c>
      <c r="B50" s="3" t="str">
        <f t="shared" si="7"/>
        <v>I</v>
      </c>
      <c r="C50" s="13">
        <f t="shared" si="8"/>
        <v>56205.353150000003</v>
      </c>
      <c r="D50" s="17" t="str">
        <f t="shared" si="9"/>
        <v>CCD</v>
      </c>
      <c r="E50" s="45">
        <f>VLOOKUP(C50,Active!C$21:E$948,3,FALSE)</f>
        <v>2803.9855891982297</v>
      </c>
      <c r="F50" s="3" t="str">
        <f>LEFT(M50,1)</f>
        <v>C</v>
      </c>
      <c r="G50" s="17" t="str">
        <f t="shared" si="10"/>
        <v>56205.35315</v>
      </c>
      <c r="H50" s="13">
        <f t="shared" si="11"/>
        <v>7102</v>
      </c>
      <c r="I50" s="46" t="s">
        <v>278</v>
      </c>
      <c r="J50" s="47" t="s">
        <v>279</v>
      </c>
      <c r="K50" s="46">
        <v>7102</v>
      </c>
      <c r="L50" s="46" t="s">
        <v>280</v>
      </c>
      <c r="M50" s="47" t="s">
        <v>126</v>
      </c>
      <c r="N50" s="47" t="s">
        <v>155</v>
      </c>
      <c r="O50" s="48" t="s">
        <v>167</v>
      </c>
      <c r="P50" s="49" t="s">
        <v>261</v>
      </c>
    </row>
    <row r="51" spans="1:16" ht="12.75" customHeight="1" thickBot="1" x14ac:dyDescent="0.25">
      <c r="A51" s="13" t="str">
        <f t="shared" si="6"/>
        <v>IBVS 6114 </v>
      </c>
      <c r="B51" s="3" t="str">
        <f t="shared" si="7"/>
        <v>II</v>
      </c>
      <c r="C51" s="13">
        <f t="shared" si="8"/>
        <v>56210.307999999997</v>
      </c>
      <c r="D51" s="17" t="str">
        <f t="shared" si="9"/>
        <v>CCD</v>
      </c>
      <c r="E51" s="45">
        <f>VLOOKUP(C51,Active!C$21:E$948,3,FALSE)</f>
        <v>2813.4832429862781</v>
      </c>
      <c r="F51" s="3" t="str">
        <f>LEFT(M51,1)</f>
        <v>C</v>
      </c>
      <c r="G51" s="17" t="str">
        <f t="shared" si="10"/>
        <v>56210.308</v>
      </c>
      <c r="H51" s="13">
        <f t="shared" si="11"/>
        <v>7111.5</v>
      </c>
      <c r="I51" s="46" t="s">
        <v>281</v>
      </c>
      <c r="J51" s="47" t="s">
        <v>282</v>
      </c>
      <c r="K51" s="46">
        <v>7111.5</v>
      </c>
      <c r="L51" s="46" t="s">
        <v>283</v>
      </c>
      <c r="M51" s="47" t="s">
        <v>126</v>
      </c>
      <c r="N51" s="47" t="s">
        <v>155</v>
      </c>
      <c r="O51" s="48" t="s">
        <v>167</v>
      </c>
      <c r="P51" s="49" t="s">
        <v>261</v>
      </c>
    </row>
    <row r="52" spans="1:16" ht="12.75" customHeight="1" thickBot="1" x14ac:dyDescent="0.25">
      <c r="A52" s="13" t="str">
        <f t="shared" si="6"/>
        <v>IBVS 6114 </v>
      </c>
      <c r="B52" s="3" t="str">
        <f t="shared" si="7"/>
        <v>II</v>
      </c>
      <c r="C52" s="13">
        <f t="shared" si="8"/>
        <v>56232.21862</v>
      </c>
      <c r="D52" s="17" t="str">
        <f t="shared" si="9"/>
        <v>CCD</v>
      </c>
      <c r="E52" s="45">
        <f>VLOOKUP(C52,Active!C$21:E$948,3,FALSE)</f>
        <v>2855.4823919094019</v>
      </c>
      <c r="F52" s="3" t="str">
        <f>LEFT(M52,1)</f>
        <v>C</v>
      </c>
      <c r="G52" s="17" t="str">
        <f t="shared" si="10"/>
        <v>56232.21862</v>
      </c>
      <c r="H52" s="13">
        <f t="shared" si="11"/>
        <v>7153.5</v>
      </c>
      <c r="I52" s="46" t="s">
        <v>284</v>
      </c>
      <c r="J52" s="47" t="s">
        <v>285</v>
      </c>
      <c r="K52" s="46">
        <v>7153.5</v>
      </c>
      <c r="L52" s="46" t="s">
        <v>286</v>
      </c>
      <c r="M52" s="47" t="s">
        <v>126</v>
      </c>
      <c r="N52" s="47" t="s">
        <v>155</v>
      </c>
      <c r="O52" s="48" t="s">
        <v>167</v>
      </c>
      <c r="P52" s="49" t="s">
        <v>261</v>
      </c>
    </row>
    <row r="53" spans="1:16" ht="12.75" customHeight="1" thickBot="1" x14ac:dyDescent="0.25">
      <c r="A53" s="13" t="str">
        <f t="shared" si="6"/>
        <v>IBVS 6114 </v>
      </c>
      <c r="B53" s="3" t="str">
        <f t="shared" si="7"/>
        <v>I</v>
      </c>
      <c r="C53" s="13">
        <f t="shared" si="8"/>
        <v>56239.261960000003</v>
      </c>
      <c r="D53" s="17" t="str">
        <f t="shared" si="9"/>
        <v>CCD</v>
      </c>
      <c r="E53" s="45">
        <f>VLOOKUP(C53,Active!C$21:E$948,3,FALSE)</f>
        <v>2868.9833464956405</v>
      </c>
      <c r="F53" s="3" t="str">
        <f>LEFT(M53,1)</f>
        <v>C</v>
      </c>
      <c r="G53" s="17" t="str">
        <f t="shared" si="10"/>
        <v>56239.26196</v>
      </c>
      <c r="H53" s="13">
        <f t="shared" si="11"/>
        <v>7167</v>
      </c>
      <c r="I53" s="46" t="s">
        <v>287</v>
      </c>
      <c r="J53" s="47" t="s">
        <v>288</v>
      </c>
      <c r="K53" s="46">
        <v>7167</v>
      </c>
      <c r="L53" s="46" t="s">
        <v>289</v>
      </c>
      <c r="M53" s="47" t="s">
        <v>126</v>
      </c>
      <c r="N53" s="47" t="s">
        <v>54</v>
      </c>
      <c r="O53" s="48" t="s">
        <v>167</v>
      </c>
      <c r="P53" s="49" t="s">
        <v>261</v>
      </c>
    </row>
    <row r="54" spans="1:16" ht="12.75" customHeight="1" thickBot="1" x14ac:dyDescent="0.25">
      <c r="A54" s="13" t="str">
        <f t="shared" si="6"/>
        <v>IBVS 6114 </v>
      </c>
      <c r="B54" s="3" t="str">
        <f t="shared" si="7"/>
        <v>II</v>
      </c>
      <c r="C54" s="13">
        <f t="shared" si="8"/>
        <v>56256.216760000003</v>
      </c>
      <c r="D54" s="17" t="str">
        <f t="shared" si="9"/>
        <v>vis</v>
      </c>
      <c r="E54" s="45">
        <f>VLOOKUP(C54,Active!C$21:E$948,3,FALSE)</f>
        <v>2901.4829822960733</v>
      </c>
      <c r="F54" s="3" t="s">
        <v>62</v>
      </c>
      <c r="G54" s="17" t="str">
        <f t="shared" si="10"/>
        <v>56256.21676</v>
      </c>
      <c r="H54" s="13">
        <f t="shared" si="11"/>
        <v>7199.5</v>
      </c>
      <c r="I54" s="46" t="s">
        <v>290</v>
      </c>
      <c r="J54" s="47" t="s">
        <v>291</v>
      </c>
      <c r="K54" s="46">
        <v>7199.5</v>
      </c>
      <c r="L54" s="46" t="s">
        <v>292</v>
      </c>
      <c r="M54" s="47" t="s">
        <v>126</v>
      </c>
      <c r="N54" s="47" t="s">
        <v>155</v>
      </c>
      <c r="O54" s="48" t="s">
        <v>167</v>
      </c>
      <c r="P54" s="49" t="s">
        <v>261</v>
      </c>
    </row>
    <row r="55" spans="1:16" ht="12.75" customHeight="1" thickBot="1" x14ac:dyDescent="0.25">
      <c r="A55" s="13" t="str">
        <f t="shared" si="6"/>
        <v>IBVS 6114 </v>
      </c>
      <c r="B55" s="3" t="str">
        <f t="shared" si="7"/>
        <v>I</v>
      </c>
      <c r="C55" s="13">
        <f t="shared" si="8"/>
        <v>56449.502229999998</v>
      </c>
      <c r="D55" s="17" t="str">
        <f t="shared" si="9"/>
        <v>vis</v>
      </c>
      <c r="E55" s="45">
        <f>VLOOKUP(C55,Active!C$21:E$948,3,FALSE)</f>
        <v>3271.9802680508774</v>
      </c>
      <c r="F55" s="3" t="s">
        <v>62</v>
      </c>
      <c r="G55" s="17" t="str">
        <f t="shared" si="10"/>
        <v>56449.50223</v>
      </c>
      <c r="H55" s="13">
        <f t="shared" si="11"/>
        <v>7570</v>
      </c>
      <c r="I55" s="46" t="s">
        <v>293</v>
      </c>
      <c r="J55" s="47" t="s">
        <v>294</v>
      </c>
      <c r="K55" s="46">
        <v>7570</v>
      </c>
      <c r="L55" s="46" t="s">
        <v>295</v>
      </c>
      <c r="M55" s="47" t="s">
        <v>126</v>
      </c>
      <c r="N55" s="47" t="s">
        <v>54</v>
      </c>
      <c r="O55" s="48" t="s">
        <v>167</v>
      </c>
      <c r="P55" s="49" t="s">
        <v>261</v>
      </c>
    </row>
    <row r="56" spans="1:16" ht="12.75" customHeight="1" thickBot="1" x14ac:dyDescent="0.25">
      <c r="A56" s="13" t="str">
        <f t="shared" si="6"/>
        <v>IBVS 6114 </v>
      </c>
      <c r="B56" s="3" t="str">
        <f t="shared" si="7"/>
        <v>II</v>
      </c>
      <c r="C56" s="13">
        <f t="shared" si="8"/>
        <v>56454.45779</v>
      </c>
      <c r="D56" s="17" t="str">
        <f t="shared" si="9"/>
        <v>vis</v>
      </c>
      <c r="E56" s="45">
        <f>VLOOKUP(C56,Active!C$21:E$948,3,FALSE)</f>
        <v>3281.4792827952133</v>
      </c>
      <c r="F56" s="3" t="s">
        <v>62</v>
      </c>
      <c r="G56" s="17" t="str">
        <f t="shared" si="10"/>
        <v>56454.45779</v>
      </c>
      <c r="H56" s="13">
        <f t="shared" si="11"/>
        <v>7579.5</v>
      </c>
      <c r="I56" s="46" t="s">
        <v>296</v>
      </c>
      <c r="J56" s="47" t="s">
        <v>297</v>
      </c>
      <c r="K56" s="46">
        <v>7579.5</v>
      </c>
      <c r="L56" s="46" t="s">
        <v>298</v>
      </c>
      <c r="M56" s="47" t="s">
        <v>126</v>
      </c>
      <c r="N56" s="47" t="s">
        <v>54</v>
      </c>
      <c r="O56" s="48" t="s">
        <v>167</v>
      </c>
      <c r="P56" s="49" t="s">
        <v>261</v>
      </c>
    </row>
    <row r="57" spans="1:16" ht="12.75" customHeight="1" thickBot="1" x14ac:dyDescent="0.25">
      <c r="A57" s="13" t="str">
        <f t="shared" si="6"/>
        <v>OEJV 0160 </v>
      </c>
      <c r="B57" s="3" t="str">
        <f t="shared" si="7"/>
        <v>I</v>
      </c>
      <c r="C57" s="13">
        <f t="shared" si="8"/>
        <v>56496.446600000003</v>
      </c>
      <c r="D57" s="17" t="str">
        <f t="shared" si="9"/>
        <v>vis</v>
      </c>
      <c r="E57" s="45" t="e">
        <f>VLOOKUP(C57,Active!C$21:E$948,3,FALSE)</f>
        <v>#N/A</v>
      </c>
      <c r="F57" s="3" t="s">
        <v>62</v>
      </c>
      <c r="G57" s="17" t="str">
        <f t="shared" si="10"/>
        <v>56496.4466</v>
      </c>
      <c r="H57" s="13">
        <f t="shared" si="11"/>
        <v>7660</v>
      </c>
      <c r="I57" s="46" t="s">
        <v>299</v>
      </c>
      <c r="J57" s="47" t="s">
        <v>300</v>
      </c>
      <c r="K57" s="46">
        <v>7660</v>
      </c>
      <c r="L57" s="46" t="s">
        <v>301</v>
      </c>
      <c r="M57" s="47" t="s">
        <v>126</v>
      </c>
      <c r="N57" s="47" t="s">
        <v>54</v>
      </c>
      <c r="O57" s="48" t="s">
        <v>302</v>
      </c>
      <c r="P57" s="49" t="s">
        <v>246</v>
      </c>
    </row>
    <row r="58" spans="1:16" ht="12.75" customHeight="1" thickBot="1" x14ac:dyDescent="0.25">
      <c r="A58" s="13" t="str">
        <f t="shared" si="6"/>
        <v>IBVS 6114 </v>
      </c>
      <c r="B58" s="3" t="str">
        <f t="shared" si="7"/>
        <v>I</v>
      </c>
      <c r="C58" s="13">
        <f t="shared" si="8"/>
        <v>56510.539519999998</v>
      </c>
      <c r="D58" s="17" t="str">
        <f t="shared" si="9"/>
        <v>vis</v>
      </c>
      <c r="E58" s="45">
        <f>VLOOKUP(C58,Active!C$21:E$948,3,FALSE)</f>
        <v>3388.9789761008383</v>
      </c>
      <c r="F58" s="3" t="s">
        <v>62</v>
      </c>
      <c r="G58" s="17" t="str">
        <f t="shared" si="10"/>
        <v>56510.53952</v>
      </c>
      <c r="H58" s="13">
        <f t="shared" si="11"/>
        <v>7687</v>
      </c>
      <c r="I58" s="46" t="s">
        <v>303</v>
      </c>
      <c r="J58" s="47" t="s">
        <v>304</v>
      </c>
      <c r="K58" s="46">
        <v>7687</v>
      </c>
      <c r="L58" s="46" t="s">
        <v>305</v>
      </c>
      <c r="M58" s="47" t="s">
        <v>126</v>
      </c>
      <c r="N58" s="47" t="s">
        <v>155</v>
      </c>
      <c r="O58" s="48" t="s">
        <v>167</v>
      </c>
      <c r="P58" s="49" t="s">
        <v>261</v>
      </c>
    </row>
    <row r="59" spans="1:16" ht="12.75" customHeight="1" thickBot="1" x14ac:dyDescent="0.25">
      <c r="A59" s="13" t="str">
        <f t="shared" si="6"/>
        <v>IBVS 6114 </v>
      </c>
      <c r="B59" s="3" t="str">
        <f t="shared" si="7"/>
        <v>I</v>
      </c>
      <c r="C59" s="13">
        <f t="shared" si="8"/>
        <v>56542.363299999997</v>
      </c>
      <c r="D59" s="17" t="str">
        <f t="shared" si="9"/>
        <v>vis</v>
      </c>
      <c r="E59" s="45">
        <f>VLOOKUP(C59,Active!C$21:E$948,3,FALSE)</f>
        <v>3449.9800648658543</v>
      </c>
      <c r="F59" s="3" t="s">
        <v>62</v>
      </c>
      <c r="G59" s="17" t="str">
        <f t="shared" si="10"/>
        <v>56542.3633</v>
      </c>
      <c r="H59" s="13">
        <f t="shared" si="11"/>
        <v>7748</v>
      </c>
      <c r="I59" s="46" t="s">
        <v>313</v>
      </c>
      <c r="J59" s="47" t="s">
        <v>314</v>
      </c>
      <c r="K59" s="46">
        <v>7748</v>
      </c>
      <c r="L59" s="46" t="s">
        <v>315</v>
      </c>
      <c r="M59" s="47" t="s">
        <v>126</v>
      </c>
      <c r="N59" s="47" t="s">
        <v>54</v>
      </c>
      <c r="O59" s="48" t="s">
        <v>167</v>
      </c>
      <c r="P59" s="49" t="s">
        <v>261</v>
      </c>
    </row>
    <row r="60" spans="1:16" ht="12.75" customHeight="1" thickBot="1" x14ac:dyDescent="0.25">
      <c r="A60" s="13" t="str">
        <f t="shared" si="6"/>
        <v>IBVS 6114 </v>
      </c>
      <c r="B60" s="3" t="str">
        <f t="shared" si="7"/>
        <v>II</v>
      </c>
      <c r="C60" s="13">
        <f t="shared" si="8"/>
        <v>56572.358319999999</v>
      </c>
      <c r="D60" s="17" t="str">
        <f t="shared" si="9"/>
        <v>vis</v>
      </c>
      <c r="E60" s="45">
        <f>VLOOKUP(C60,Active!C$21:E$948,3,FALSE)</f>
        <v>3507.4757136394642</v>
      </c>
      <c r="F60" s="3" t="s">
        <v>62</v>
      </c>
      <c r="G60" s="17" t="str">
        <f t="shared" si="10"/>
        <v>56572.35832</v>
      </c>
      <c r="H60" s="13">
        <f t="shared" si="11"/>
        <v>7805.5</v>
      </c>
      <c r="I60" s="46" t="s">
        <v>316</v>
      </c>
      <c r="J60" s="47" t="s">
        <v>317</v>
      </c>
      <c r="K60" s="46">
        <v>7805.5</v>
      </c>
      <c r="L60" s="46" t="s">
        <v>318</v>
      </c>
      <c r="M60" s="47" t="s">
        <v>126</v>
      </c>
      <c r="N60" s="47" t="s">
        <v>155</v>
      </c>
      <c r="O60" s="48" t="s">
        <v>167</v>
      </c>
      <c r="P60" s="49" t="s">
        <v>261</v>
      </c>
    </row>
    <row r="61" spans="1:16" ht="12.75" customHeight="1" thickBot="1" x14ac:dyDescent="0.25">
      <c r="A61" s="13" t="str">
        <f t="shared" si="6"/>
        <v>IBVS 6114 </v>
      </c>
      <c r="B61" s="3" t="str">
        <f t="shared" si="7"/>
        <v>II</v>
      </c>
      <c r="C61" s="13">
        <f t="shared" si="8"/>
        <v>56827.466910000003</v>
      </c>
      <c r="D61" s="17" t="str">
        <f t="shared" si="9"/>
        <v>vis</v>
      </c>
      <c r="E61" s="45">
        <f>VLOOKUP(C61,Active!C$21:E$948,3,FALSE)</f>
        <v>3996.4780176809359</v>
      </c>
      <c r="F61" s="3" t="s">
        <v>62</v>
      </c>
      <c r="G61" s="17" t="str">
        <f t="shared" si="10"/>
        <v>56827.46691</v>
      </c>
      <c r="H61" s="13">
        <f t="shared" si="11"/>
        <v>8294.5</v>
      </c>
      <c r="I61" s="46" t="s">
        <v>319</v>
      </c>
      <c r="J61" s="47" t="s">
        <v>320</v>
      </c>
      <c r="K61" s="46">
        <v>8294.5</v>
      </c>
      <c r="L61" s="46" t="s">
        <v>321</v>
      </c>
      <c r="M61" s="47" t="s">
        <v>126</v>
      </c>
      <c r="N61" s="47" t="s">
        <v>54</v>
      </c>
      <c r="O61" s="48" t="s">
        <v>167</v>
      </c>
      <c r="P61" s="49" t="s">
        <v>261</v>
      </c>
    </row>
    <row r="62" spans="1:16" ht="12.75" customHeight="1" thickBot="1" x14ac:dyDescent="0.25">
      <c r="A62" s="13" t="str">
        <f t="shared" si="6"/>
        <v>IBVS 6114 </v>
      </c>
      <c r="B62" s="3" t="str">
        <f t="shared" si="7"/>
        <v>II</v>
      </c>
      <c r="C62" s="13">
        <f t="shared" si="8"/>
        <v>56863.460279999999</v>
      </c>
      <c r="D62" s="17" t="str">
        <f t="shared" si="9"/>
        <v>vis</v>
      </c>
      <c r="E62" s="45">
        <f>VLOOKUP(C62,Active!C$21:E$948,3,FALSE)</f>
        <v>4065.4715425960135</v>
      </c>
      <c r="F62" s="3" t="s">
        <v>62</v>
      </c>
      <c r="G62" s="17" t="str">
        <f t="shared" si="10"/>
        <v>56863.46028</v>
      </c>
      <c r="H62" s="13">
        <f t="shared" si="11"/>
        <v>8363.5</v>
      </c>
      <c r="I62" s="46" t="s">
        <v>322</v>
      </c>
      <c r="J62" s="47" t="s">
        <v>323</v>
      </c>
      <c r="K62" s="46">
        <v>8363.5</v>
      </c>
      <c r="L62" s="46" t="s">
        <v>318</v>
      </c>
      <c r="M62" s="47" t="s">
        <v>126</v>
      </c>
      <c r="N62" s="47" t="s">
        <v>54</v>
      </c>
      <c r="O62" s="48" t="s">
        <v>167</v>
      </c>
      <c r="P62" s="49" t="s">
        <v>261</v>
      </c>
    </row>
    <row r="63" spans="1:16" ht="12.75" customHeight="1" thickBot="1" x14ac:dyDescent="0.25">
      <c r="A63" s="13" t="str">
        <f t="shared" si="6"/>
        <v>BAVM 239 </v>
      </c>
      <c r="B63" s="3" t="str">
        <f t="shared" si="7"/>
        <v>II</v>
      </c>
      <c r="C63" s="13">
        <f t="shared" si="8"/>
        <v>56934.411699999997</v>
      </c>
      <c r="D63" s="17" t="str">
        <f t="shared" si="9"/>
        <v>vis</v>
      </c>
      <c r="E63" s="45">
        <f>VLOOKUP(C63,Active!C$21:E$948,3,FALSE)</f>
        <v>4201.4740498224946</v>
      </c>
      <c r="F63" s="3" t="s">
        <v>62</v>
      </c>
      <c r="G63" s="17" t="str">
        <f t="shared" si="10"/>
        <v>56934.4117</v>
      </c>
      <c r="H63" s="13">
        <f t="shared" si="11"/>
        <v>8499.5</v>
      </c>
      <c r="I63" s="46" t="s">
        <v>328</v>
      </c>
      <c r="J63" s="47" t="s">
        <v>329</v>
      </c>
      <c r="K63" s="46">
        <v>8499.5</v>
      </c>
      <c r="L63" s="46" t="s">
        <v>330</v>
      </c>
      <c r="M63" s="47" t="s">
        <v>126</v>
      </c>
      <c r="N63" s="47" t="s">
        <v>331</v>
      </c>
      <c r="O63" s="48" t="s">
        <v>332</v>
      </c>
      <c r="P63" s="49" t="s">
        <v>333</v>
      </c>
    </row>
    <row r="64" spans="1:16" ht="12.75" customHeight="1" thickBot="1" x14ac:dyDescent="0.25">
      <c r="A64" s="13" t="str">
        <f t="shared" si="6"/>
        <v> AAP 374,980ff </v>
      </c>
      <c r="B64" s="3" t="str">
        <f t="shared" si="7"/>
        <v>I</v>
      </c>
      <c r="C64" s="13">
        <f t="shared" si="8"/>
        <v>50926.892599999999</v>
      </c>
      <c r="D64" s="17" t="str">
        <f t="shared" si="9"/>
        <v>vis</v>
      </c>
      <c r="E64" s="45">
        <f>VLOOKUP(C64,Active!C$21:E$948,3,FALSE)</f>
        <v>-7313.977787660152</v>
      </c>
      <c r="F64" s="3" t="s">
        <v>62</v>
      </c>
      <c r="G64" s="17" t="str">
        <f t="shared" si="10"/>
        <v>50926.8926</v>
      </c>
      <c r="H64" s="13">
        <f t="shared" si="11"/>
        <v>-3016</v>
      </c>
      <c r="I64" s="46" t="s">
        <v>74</v>
      </c>
      <c r="J64" s="47" t="s">
        <v>75</v>
      </c>
      <c r="K64" s="46">
        <v>-3016</v>
      </c>
      <c r="L64" s="46" t="s">
        <v>76</v>
      </c>
      <c r="M64" s="47" t="s">
        <v>67</v>
      </c>
      <c r="N64" s="47" t="s">
        <v>68</v>
      </c>
      <c r="O64" s="48" t="s">
        <v>69</v>
      </c>
      <c r="P64" s="48" t="s">
        <v>70</v>
      </c>
    </row>
    <row r="65" spans="1:16" ht="12.75" customHeight="1" thickBot="1" x14ac:dyDescent="0.25">
      <c r="A65" s="13" t="str">
        <f t="shared" si="6"/>
        <v> AAP 374,980ff </v>
      </c>
      <c r="B65" s="3" t="str">
        <f t="shared" si="7"/>
        <v>II</v>
      </c>
      <c r="C65" s="13">
        <f t="shared" si="8"/>
        <v>50931.848700000002</v>
      </c>
      <c r="D65" s="17" t="str">
        <f t="shared" si="9"/>
        <v>vis</v>
      </c>
      <c r="E65" s="45" t="e">
        <f>VLOOKUP(C65,Active!C$21:E$948,3,FALSE)</f>
        <v>#N/A</v>
      </c>
      <c r="F65" s="3" t="s">
        <v>62</v>
      </c>
      <c r="G65" s="17" t="str">
        <f t="shared" si="10"/>
        <v>50931.8487</v>
      </c>
      <c r="H65" s="13">
        <f t="shared" si="11"/>
        <v>-3006.5</v>
      </c>
      <c r="I65" s="46" t="s">
        <v>77</v>
      </c>
      <c r="J65" s="47" t="s">
        <v>78</v>
      </c>
      <c r="K65" s="46">
        <v>-3006.5</v>
      </c>
      <c r="L65" s="46" t="s">
        <v>79</v>
      </c>
      <c r="M65" s="47" t="s">
        <v>67</v>
      </c>
      <c r="N65" s="47" t="s">
        <v>68</v>
      </c>
      <c r="O65" s="48" t="s">
        <v>69</v>
      </c>
      <c r="P65" s="48" t="s">
        <v>70</v>
      </c>
    </row>
    <row r="66" spans="1:16" ht="12.75" customHeight="1" thickBot="1" x14ac:dyDescent="0.25">
      <c r="A66" s="13" t="str">
        <f t="shared" si="6"/>
        <v> AAP 374,980ff </v>
      </c>
      <c r="B66" s="3" t="str">
        <f t="shared" si="7"/>
        <v>II</v>
      </c>
      <c r="C66" s="13">
        <f t="shared" si="8"/>
        <v>51092.528899999998</v>
      </c>
      <c r="D66" s="17" t="str">
        <f t="shared" si="9"/>
        <v>vis</v>
      </c>
      <c r="E66" s="45" t="e">
        <f>VLOOKUP(C66,Active!C$21:E$948,3,FALSE)</f>
        <v>#N/A</v>
      </c>
      <c r="F66" s="3" t="s">
        <v>62</v>
      </c>
      <c r="G66" s="17" t="str">
        <f t="shared" si="10"/>
        <v>51092.5289</v>
      </c>
      <c r="H66" s="13">
        <f t="shared" si="11"/>
        <v>-2698.5</v>
      </c>
      <c r="I66" s="46" t="s">
        <v>80</v>
      </c>
      <c r="J66" s="47" t="s">
        <v>81</v>
      </c>
      <c r="K66" s="46">
        <v>-2698.5</v>
      </c>
      <c r="L66" s="46" t="s">
        <v>82</v>
      </c>
      <c r="M66" s="47" t="s">
        <v>67</v>
      </c>
      <c r="N66" s="47" t="s">
        <v>68</v>
      </c>
      <c r="O66" s="48" t="s">
        <v>69</v>
      </c>
      <c r="P66" s="48" t="s">
        <v>70</v>
      </c>
    </row>
    <row r="67" spans="1:16" ht="12.75" customHeight="1" thickBot="1" x14ac:dyDescent="0.25">
      <c r="A67" s="13" t="str">
        <f t="shared" si="6"/>
        <v> AAP 374,980ff </v>
      </c>
      <c r="B67" s="3" t="str">
        <f t="shared" si="7"/>
        <v>II</v>
      </c>
      <c r="C67" s="13">
        <f t="shared" si="8"/>
        <v>51094.615400000002</v>
      </c>
      <c r="D67" s="17" t="str">
        <f t="shared" si="9"/>
        <v>vis</v>
      </c>
      <c r="E67" s="45" t="e">
        <f>VLOOKUP(C67,Active!C$21:E$948,3,FALSE)</f>
        <v>#N/A</v>
      </c>
      <c r="F67" s="3" t="s">
        <v>62</v>
      </c>
      <c r="G67" s="17" t="str">
        <f t="shared" si="10"/>
        <v>51094.6154</v>
      </c>
      <c r="H67" s="13">
        <f t="shared" si="11"/>
        <v>-2694.5</v>
      </c>
      <c r="I67" s="46" t="s">
        <v>83</v>
      </c>
      <c r="J67" s="47" t="s">
        <v>84</v>
      </c>
      <c r="K67" s="46">
        <v>-2694.5</v>
      </c>
      <c r="L67" s="46" t="s">
        <v>79</v>
      </c>
      <c r="M67" s="47" t="s">
        <v>67</v>
      </c>
      <c r="N67" s="47" t="s">
        <v>68</v>
      </c>
      <c r="O67" s="48" t="s">
        <v>69</v>
      </c>
      <c r="P67" s="48" t="s">
        <v>70</v>
      </c>
    </row>
    <row r="68" spans="1:16" ht="12.75" customHeight="1" thickBot="1" x14ac:dyDescent="0.25">
      <c r="A68" s="13" t="str">
        <f t="shared" si="6"/>
        <v> AAP 374,980ff </v>
      </c>
      <c r="B68" s="3" t="str">
        <f t="shared" si="7"/>
        <v>I</v>
      </c>
      <c r="C68" s="13">
        <f t="shared" si="8"/>
        <v>51098.528200000001</v>
      </c>
      <c r="D68" s="17" t="str">
        <f t="shared" si="9"/>
        <v>vis</v>
      </c>
      <c r="E68" s="45" t="e">
        <f>VLOOKUP(C68,Active!C$21:E$948,3,FALSE)</f>
        <v>#N/A</v>
      </c>
      <c r="F68" s="3" t="s">
        <v>62</v>
      </c>
      <c r="G68" s="17" t="str">
        <f t="shared" si="10"/>
        <v>51098.5282</v>
      </c>
      <c r="H68" s="13">
        <f t="shared" si="11"/>
        <v>-2687</v>
      </c>
      <c r="I68" s="46" t="s">
        <v>85</v>
      </c>
      <c r="J68" s="47" t="s">
        <v>86</v>
      </c>
      <c r="K68" s="46">
        <v>-2687</v>
      </c>
      <c r="L68" s="46" t="s">
        <v>87</v>
      </c>
      <c r="M68" s="47" t="s">
        <v>67</v>
      </c>
      <c r="N68" s="47" t="s">
        <v>68</v>
      </c>
      <c r="O68" s="48" t="s">
        <v>69</v>
      </c>
      <c r="P68" s="48" t="s">
        <v>70</v>
      </c>
    </row>
    <row r="69" spans="1:16" ht="12.75" customHeight="1" thickBot="1" x14ac:dyDescent="0.25">
      <c r="A69" s="13" t="str">
        <f t="shared" si="6"/>
        <v> AAP 374,980ff </v>
      </c>
      <c r="B69" s="3" t="str">
        <f t="shared" si="7"/>
        <v>I</v>
      </c>
      <c r="C69" s="13">
        <f t="shared" si="8"/>
        <v>51100.614800000003</v>
      </c>
      <c r="D69" s="17" t="str">
        <f t="shared" si="9"/>
        <v>vis</v>
      </c>
      <c r="E69" s="45" t="e">
        <f>VLOOKUP(C69,Active!C$21:E$948,3,FALSE)</f>
        <v>#N/A</v>
      </c>
      <c r="F69" s="3" t="s">
        <v>62</v>
      </c>
      <c r="G69" s="17" t="str">
        <f t="shared" si="10"/>
        <v>51100.6148</v>
      </c>
      <c r="H69" s="13">
        <f t="shared" si="11"/>
        <v>-2683</v>
      </c>
      <c r="I69" s="46" t="s">
        <v>88</v>
      </c>
      <c r="J69" s="47" t="s">
        <v>89</v>
      </c>
      <c r="K69" s="46">
        <v>-2683</v>
      </c>
      <c r="L69" s="46" t="s">
        <v>79</v>
      </c>
      <c r="M69" s="47" t="s">
        <v>67</v>
      </c>
      <c r="N69" s="47" t="s">
        <v>68</v>
      </c>
      <c r="O69" s="48" t="s">
        <v>69</v>
      </c>
      <c r="P69" s="48" t="s">
        <v>70</v>
      </c>
    </row>
    <row r="70" spans="1:16" ht="12.75" customHeight="1" thickBot="1" x14ac:dyDescent="0.25">
      <c r="A70" s="13" t="str">
        <f t="shared" si="6"/>
        <v> AAP 374,980ff </v>
      </c>
      <c r="B70" s="3" t="str">
        <f t="shared" si="7"/>
        <v>II</v>
      </c>
      <c r="C70" s="13">
        <f t="shared" si="8"/>
        <v>51104.527300000002</v>
      </c>
      <c r="D70" s="17" t="str">
        <f t="shared" si="9"/>
        <v>vis</v>
      </c>
      <c r="E70" s="45" t="e">
        <f>VLOOKUP(C70,Active!C$21:E$948,3,FALSE)</f>
        <v>#N/A</v>
      </c>
      <c r="F70" s="3" t="s">
        <v>62</v>
      </c>
      <c r="G70" s="17" t="str">
        <f t="shared" si="10"/>
        <v>51104.5273</v>
      </c>
      <c r="H70" s="13">
        <f t="shared" si="11"/>
        <v>-2675.5</v>
      </c>
      <c r="I70" s="46" t="s">
        <v>90</v>
      </c>
      <c r="J70" s="47" t="s">
        <v>91</v>
      </c>
      <c r="K70" s="46">
        <v>-2675.5</v>
      </c>
      <c r="L70" s="46" t="s">
        <v>92</v>
      </c>
      <c r="M70" s="47" t="s">
        <v>67</v>
      </c>
      <c r="N70" s="47" t="s">
        <v>68</v>
      </c>
      <c r="O70" s="48" t="s">
        <v>69</v>
      </c>
      <c r="P70" s="48" t="s">
        <v>70</v>
      </c>
    </row>
    <row r="71" spans="1:16" ht="12.75" customHeight="1" thickBot="1" x14ac:dyDescent="0.25">
      <c r="A71" s="13" t="str">
        <f t="shared" si="6"/>
        <v> AAP 374,980ff </v>
      </c>
      <c r="B71" s="3" t="str">
        <f t="shared" si="7"/>
        <v>I</v>
      </c>
      <c r="C71" s="13">
        <f t="shared" si="8"/>
        <v>51110.527300000002</v>
      </c>
      <c r="D71" s="17" t="str">
        <f t="shared" si="9"/>
        <v>vis</v>
      </c>
      <c r="E71" s="45" t="e">
        <f>VLOOKUP(C71,Active!C$21:E$948,3,FALSE)</f>
        <v>#N/A</v>
      </c>
      <c r="F71" s="3" t="s">
        <v>62</v>
      </c>
      <c r="G71" s="17" t="str">
        <f t="shared" si="10"/>
        <v>51110.5273</v>
      </c>
      <c r="H71" s="13">
        <f t="shared" si="11"/>
        <v>-2664</v>
      </c>
      <c r="I71" s="46" t="s">
        <v>93</v>
      </c>
      <c r="J71" s="47" t="s">
        <v>94</v>
      </c>
      <c r="K71" s="46">
        <v>-2664</v>
      </c>
      <c r="L71" s="46" t="s">
        <v>95</v>
      </c>
      <c r="M71" s="47" t="s">
        <v>67</v>
      </c>
      <c r="N71" s="47" t="s">
        <v>68</v>
      </c>
      <c r="O71" s="48" t="s">
        <v>69</v>
      </c>
      <c r="P71" s="48" t="s">
        <v>70</v>
      </c>
    </row>
    <row r="72" spans="1:16" ht="12.75" customHeight="1" thickBot="1" x14ac:dyDescent="0.25">
      <c r="A72" s="13" t="str">
        <f t="shared" si="6"/>
        <v> AAP 374,980ff </v>
      </c>
      <c r="B72" s="3" t="str">
        <f t="shared" si="7"/>
        <v>I</v>
      </c>
      <c r="C72" s="13">
        <f t="shared" si="8"/>
        <v>51111.57</v>
      </c>
      <c r="D72" s="17" t="str">
        <f t="shared" si="9"/>
        <v>vis</v>
      </c>
      <c r="E72" s="45" t="e">
        <f>VLOOKUP(C72,Active!C$21:E$948,3,FALSE)</f>
        <v>#N/A</v>
      </c>
      <c r="F72" s="3" t="s">
        <v>62</v>
      </c>
      <c r="G72" s="17" t="str">
        <f t="shared" si="10"/>
        <v>51111.5700</v>
      </c>
      <c r="H72" s="13">
        <f t="shared" si="11"/>
        <v>-2662</v>
      </c>
      <c r="I72" s="46" t="s">
        <v>96</v>
      </c>
      <c r="J72" s="47" t="s">
        <v>97</v>
      </c>
      <c r="K72" s="46">
        <v>-2662</v>
      </c>
      <c r="L72" s="46" t="s">
        <v>73</v>
      </c>
      <c r="M72" s="47" t="s">
        <v>67</v>
      </c>
      <c r="N72" s="47" t="s">
        <v>68</v>
      </c>
      <c r="O72" s="48" t="s">
        <v>69</v>
      </c>
      <c r="P72" s="48" t="s">
        <v>70</v>
      </c>
    </row>
    <row r="73" spans="1:16" ht="12.75" customHeight="1" thickBot="1" x14ac:dyDescent="0.25">
      <c r="A73" s="13" t="str">
        <f t="shared" si="6"/>
        <v>VSB 45 </v>
      </c>
      <c r="B73" s="3" t="str">
        <f t="shared" si="7"/>
        <v>I</v>
      </c>
      <c r="C73" s="13">
        <f t="shared" si="8"/>
        <v>53952.173000000003</v>
      </c>
      <c r="D73" s="17" t="str">
        <f t="shared" si="9"/>
        <v>vis</v>
      </c>
      <c r="E73" s="45">
        <f>VLOOKUP(C73,Active!C$21:E$948,3,FALSE)</f>
        <v>-1514.9998466528089</v>
      </c>
      <c r="F73" s="3" t="s">
        <v>62</v>
      </c>
      <c r="G73" s="17" t="str">
        <f t="shared" si="10"/>
        <v>53952.1730</v>
      </c>
      <c r="H73" s="13">
        <f t="shared" si="11"/>
        <v>2783</v>
      </c>
      <c r="I73" s="46" t="s">
        <v>118</v>
      </c>
      <c r="J73" s="47" t="s">
        <v>119</v>
      </c>
      <c r="K73" s="46">
        <v>2783</v>
      </c>
      <c r="L73" s="46" t="s">
        <v>120</v>
      </c>
      <c r="M73" s="47" t="s">
        <v>67</v>
      </c>
      <c r="N73" s="47" t="s">
        <v>68</v>
      </c>
      <c r="O73" s="48" t="s">
        <v>121</v>
      </c>
      <c r="P73" s="49" t="s">
        <v>122</v>
      </c>
    </row>
    <row r="74" spans="1:16" ht="12.75" customHeight="1" thickBot="1" x14ac:dyDescent="0.25">
      <c r="A74" s="13" t="str">
        <f t="shared" si="6"/>
        <v>VSB 46 </v>
      </c>
      <c r="B74" s="3" t="str">
        <f t="shared" si="7"/>
        <v>I</v>
      </c>
      <c r="C74" s="13">
        <f t="shared" si="8"/>
        <v>54322.051800000001</v>
      </c>
      <c r="D74" s="17" t="str">
        <f t="shared" si="9"/>
        <v>vis</v>
      </c>
      <c r="E74" s="45">
        <f>VLOOKUP(C74,Active!C$21:E$948,3,FALSE)</f>
        <v>-806.00143379618362</v>
      </c>
      <c r="F74" s="3" t="s">
        <v>62</v>
      </c>
      <c r="G74" s="17" t="str">
        <f t="shared" si="10"/>
        <v>54322.0518</v>
      </c>
      <c r="H74" s="13">
        <f t="shared" si="11"/>
        <v>3492</v>
      </c>
      <c r="I74" s="46" t="s">
        <v>123</v>
      </c>
      <c r="J74" s="47" t="s">
        <v>124</v>
      </c>
      <c r="K74" s="46">
        <v>3492</v>
      </c>
      <c r="L74" s="46" t="s">
        <v>125</v>
      </c>
      <c r="M74" s="47" t="s">
        <v>126</v>
      </c>
      <c r="N74" s="47" t="s">
        <v>127</v>
      </c>
      <c r="O74" s="48" t="s">
        <v>128</v>
      </c>
      <c r="P74" s="49" t="s">
        <v>129</v>
      </c>
    </row>
    <row r="75" spans="1:16" ht="12.75" customHeight="1" thickBot="1" x14ac:dyDescent="0.25">
      <c r="A75" s="13" t="str">
        <f t="shared" ref="A75:A97" si="12">P75</f>
        <v>VSB 48 </v>
      </c>
      <c r="B75" s="3" t="str">
        <f t="shared" ref="B75:B97" si="13">IF(H75=INT(H75),"I","II")</f>
        <v>I</v>
      </c>
      <c r="C75" s="13">
        <f t="shared" ref="C75:C97" si="14">1*G75</f>
        <v>54694.016799999998</v>
      </c>
      <c r="D75" s="17" t="str">
        <f t="shared" ref="D75:D97" si="15">VLOOKUP(F75,I$1:J$5,2,FALSE)</f>
        <v>vis</v>
      </c>
      <c r="E75" s="45">
        <f>VLOOKUP(C75,Active!C$21:E$948,3,FALSE)</f>
        <v>-93.00410970458077</v>
      </c>
      <c r="F75" s="3" t="s">
        <v>62</v>
      </c>
      <c r="G75" s="17" t="str">
        <f t="shared" ref="G75:G97" si="16">MID(I75,3,LEN(I75)-3)</f>
        <v>54694.0168</v>
      </c>
      <c r="H75" s="13">
        <f t="shared" ref="H75:H97" si="17">1*K75</f>
        <v>4205</v>
      </c>
      <c r="I75" s="46" t="s">
        <v>141</v>
      </c>
      <c r="J75" s="47" t="s">
        <v>142</v>
      </c>
      <c r="K75" s="46">
        <v>4205</v>
      </c>
      <c r="L75" s="46" t="s">
        <v>143</v>
      </c>
      <c r="M75" s="47" t="s">
        <v>126</v>
      </c>
      <c r="N75" s="47" t="s">
        <v>127</v>
      </c>
      <c r="O75" s="48" t="s">
        <v>128</v>
      </c>
      <c r="P75" s="49" t="s">
        <v>144</v>
      </c>
    </row>
    <row r="76" spans="1:16" ht="12.75" customHeight="1" thickBot="1" x14ac:dyDescent="0.25">
      <c r="A76" s="13" t="str">
        <f t="shared" si="12"/>
        <v>OEJV 0137 </v>
      </c>
      <c r="B76" s="3" t="str">
        <f t="shared" si="13"/>
        <v>II</v>
      </c>
      <c r="C76" s="13">
        <f t="shared" si="14"/>
        <v>55022.420100000003</v>
      </c>
      <c r="D76" s="17" t="str">
        <f t="shared" si="15"/>
        <v>vis</v>
      </c>
      <c r="E76" s="45" t="e">
        <f>VLOOKUP(C76,Active!C$21:E$948,3,FALSE)</f>
        <v>#N/A</v>
      </c>
      <c r="F76" s="3" t="s">
        <v>62</v>
      </c>
      <c r="G76" s="17" t="str">
        <f t="shared" si="16"/>
        <v>55022.4201</v>
      </c>
      <c r="H76" s="13">
        <f t="shared" si="17"/>
        <v>4834.5</v>
      </c>
      <c r="I76" s="46" t="s">
        <v>145</v>
      </c>
      <c r="J76" s="47" t="s">
        <v>146</v>
      </c>
      <c r="K76" s="46">
        <v>4834.5</v>
      </c>
      <c r="L76" s="46" t="s">
        <v>147</v>
      </c>
      <c r="M76" s="47" t="s">
        <v>126</v>
      </c>
      <c r="N76" s="47" t="s">
        <v>62</v>
      </c>
      <c r="O76" s="48" t="s">
        <v>148</v>
      </c>
      <c r="P76" s="49" t="s">
        <v>149</v>
      </c>
    </row>
    <row r="77" spans="1:16" ht="12.75" customHeight="1" thickBot="1" x14ac:dyDescent="0.25">
      <c r="A77" s="13" t="str">
        <f t="shared" si="12"/>
        <v>OEJV 0137 </v>
      </c>
      <c r="B77" s="3" t="str">
        <f t="shared" si="13"/>
        <v>II</v>
      </c>
      <c r="C77" s="13">
        <f t="shared" si="14"/>
        <v>55022.422299999998</v>
      </c>
      <c r="D77" s="17" t="str">
        <f t="shared" si="15"/>
        <v>vis</v>
      </c>
      <c r="E77" s="45" t="e">
        <f>VLOOKUP(C77,Active!C$21:E$948,3,FALSE)</f>
        <v>#N/A</v>
      </c>
      <c r="F77" s="3" t="s">
        <v>62</v>
      </c>
      <c r="G77" s="17" t="str">
        <f t="shared" si="16"/>
        <v>55022.4223</v>
      </c>
      <c r="H77" s="13">
        <f t="shared" si="17"/>
        <v>4834.5</v>
      </c>
      <c r="I77" s="46" t="s">
        <v>150</v>
      </c>
      <c r="J77" s="47" t="s">
        <v>151</v>
      </c>
      <c r="K77" s="46">
        <v>4834.5</v>
      </c>
      <c r="L77" s="46" t="s">
        <v>152</v>
      </c>
      <c r="M77" s="47" t="s">
        <v>126</v>
      </c>
      <c r="N77" s="47" t="s">
        <v>30</v>
      </c>
      <c r="O77" s="48" t="s">
        <v>148</v>
      </c>
      <c r="P77" s="49" t="s">
        <v>149</v>
      </c>
    </row>
    <row r="78" spans="1:16" ht="12.75" customHeight="1" thickBot="1" x14ac:dyDescent="0.25">
      <c r="A78" s="13" t="str">
        <f t="shared" si="12"/>
        <v>OEJV 0137 </v>
      </c>
      <c r="B78" s="3" t="str">
        <f t="shared" si="13"/>
        <v>II</v>
      </c>
      <c r="C78" s="13">
        <f t="shared" si="14"/>
        <v>55022.422400000003</v>
      </c>
      <c r="D78" s="17" t="str">
        <f t="shared" si="15"/>
        <v>vis</v>
      </c>
      <c r="E78" s="45" t="e">
        <f>VLOOKUP(C78,Active!C$21:E$948,3,FALSE)</f>
        <v>#N/A</v>
      </c>
      <c r="F78" s="3" t="s">
        <v>62</v>
      </c>
      <c r="G78" s="17" t="str">
        <f t="shared" si="16"/>
        <v>55022.4224</v>
      </c>
      <c r="H78" s="13">
        <f t="shared" si="17"/>
        <v>4834.5</v>
      </c>
      <c r="I78" s="46" t="s">
        <v>153</v>
      </c>
      <c r="J78" s="47" t="s">
        <v>151</v>
      </c>
      <c r="K78" s="46">
        <v>4834.5</v>
      </c>
      <c r="L78" s="46" t="s">
        <v>154</v>
      </c>
      <c r="M78" s="47" t="s">
        <v>126</v>
      </c>
      <c r="N78" s="47" t="s">
        <v>155</v>
      </c>
      <c r="O78" s="48" t="s">
        <v>148</v>
      </c>
      <c r="P78" s="49" t="s">
        <v>149</v>
      </c>
    </row>
    <row r="79" spans="1:16" ht="12.75" customHeight="1" thickBot="1" x14ac:dyDescent="0.25">
      <c r="A79" s="13" t="str">
        <f t="shared" si="12"/>
        <v>OEJV 0137 </v>
      </c>
      <c r="B79" s="3" t="str">
        <f t="shared" si="13"/>
        <v>II</v>
      </c>
      <c r="C79" s="13">
        <f t="shared" si="14"/>
        <v>55023.463400000001</v>
      </c>
      <c r="D79" s="17" t="str">
        <f t="shared" si="15"/>
        <v>vis</v>
      </c>
      <c r="E79" s="45" t="e">
        <f>VLOOKUP(C79,Active!C$21:E$948,3,FALSE)</f>
        <v>#N/A</v>
      </c>
      <c r="F79" s="3" t="s">
        <v>62</v>
      </c>
      <c r="G79" s="17" t="str">
        <f t="shared" si="16"/>
        <v>55023.4634</v>
      </c>
      <c r="H79" s="13">
        <f t="shared" si="17"/>
        <v>4836.5</v>
      </c>
      <c r="I79" s="46" t="s">
        <v>156</v>
      </c>
      <c r="J79" s="47" t="s">
        <v>157</v>
      </c>
      <c r="K79" s="46">
        <v>4836.5</v>
      </c>
      <c r="L79" s="46" t="s">
        <v>158</v>
      </c>
      <c r="M79" s="47" t="s">
        <v>126</v>
      </c>
      <c r="N79" s="47" t="s">
        <v>155</v>
      </c>
      <c r="O79" s="48" t="s">
        <v>148</v>
      </c>
      <c r="P79" s="49" t="s">
        <v>149</v>
      </c>
    </row>
    <row r="80" spans="1:16" ht="12.75" customHeight="1" thickBot="1" x14ac:dyDescent="0.25">
      <c r="A80" s="13" t="str">
        <f t="shared" si="12"/>
        <v>OEJV 0137 </v>
      </c>
      <c r="B80" s="3" t="str">
        <f t="shared" si="13"/>
        <v>II</v>
      </c>
      <c r="C80" s="13">
        <f t="shared" si="14"/>
        <v>55023.464200000002</v>
      </c>
      <c r="D80" s="17" t="str">
        <f t="shared" si="15"/>
        <v>vis</v>
      </c>
      <c r="E80" s="45" t="e">
        <f>VLOOKUP(C80,Active!C$21:E$948,3,FALSE)</f>
        <v>#N/A</v>
      </c>
      <c r="F80" s="3" t="s">
        <v>62</v>
      </c>
      <c r="G80" s="17" t="str">
        <f t="shared" si="16"/>
        <v>55023.4642</v>
      </c>
      <c r="H80" s="13">
        <f t="shared" si="17"/>
        <v>4836.5</v>
      </c>
      <c r="I80" s="46" t="s">
        <v>159</v>
      </c>
      <c r="J80" s="47" t="s">
        <v>160</v>
      </c>
      <c r="K80" s="46">
        <v>4836.5</v>
      </c>
      <c r="L80" s="46" t="s">
        <v>136</v>
      </c>
      <c r="M80" s="47" t="s">
        <v>126</v>
      </c>
      <c r="N80" s="47" t="s">
        <v>62</v>
      </c>
      <c r="O80" s="48" t="s">
        <v>148</v>
      </c>
      <c r="P80" s="49" t="s">
        <v>149</v>
      </c>
    </row>
    <row r="81" spans="1:16" ht="12.75" customHeight="1" thickBot="1" x14ac:dyDescent="0.25">
      <c r="A81" s="13" t="str">
        <f t="shared" si="12"/>
        <v>OEJV 0137 </v>
      </c>
      <c r="B81" s="3" t="str">
        <f t="shared" si="13"/>
        <v>II</v>
      </c>
      <c r="C81" s="13">
        <f t="shared" si="14"/>
        <v>55023.465600000003</v>
      </c>
      <c r="D81" s="17" t="str">
        <f t="shared" si="15"/>
        <v>vis</v>
      </c>
      <c r="E81" s="45" t="e">
        <f>VLOOKUP(C81,Active!C$21:E$948,3,FALSE)</f>
        <v>#N/A</v>
      </c>
      <c r="F81" s="3" t="s">
        <v>62</v>
      </c>
      <c r="G81" s="17" t="str">
        <f t="shared" si="16"/>
        <v>55023.4656</v>
      </c>
      <c r="H81" s="13">
        <f t="shared" si="17"/>
        <v>4836.5</v>
      </c>
      <c r="I81" s="46" t="s">
        <v>161</v>
      </c>
      <c r="J81" s="47" t="s">
        <v>162</v>
      </c>
      <c r="K81" s="46">
        <v>4836.5</v>
      </c>
      <c r="L81" s="46" t="s">
        <v>163</v>
      </c>
      <c r="M81" s="47" t="s">
        <v>126</v>
      </c>
      <c r="N81" s="47" t="s">
        <v>30</v>
      </c>
      <c r="O81" s="48" t="s">
        <v>148</v>
      </c>
      <c r="P81" s="49" t="s">
        <v>149</v>
      </c>
    </row>
    <row r="82" spans="1:16" ht="12.75" customHeight="1" thickBot="1" x14ac:dyDescent="0.25">
      <c r="A82" s="13" t="str">
        <f t="shared" si="12"/>
        <v>VSB 50 </v>
      </c>
      <c r="B82" s="3" t="str">
        <f t="shared" si="13"/>
        <v>I</v>
      </c>
      <c r="C82" s="13">
        <f t="shared" si="14"/>
        <v>55065.983399999997</v>
      </c>
      <c r="D82" s="17" t="str">
        <f t="shared" si="15"/>
        <v>vis</v>
      </c>
      <c r="E82" s="45">
        <f>VLOOKUP(C82,Active!C$21:E$948,3,FALSE)</f>
        <v>619.99628133074225</v>
      </c>
      <c r="F82" s="3" t="s">
        <v>62</v>
      </c>
      <c r="G82" s="17" t="str">
        <f t="shared" si="16"/>
        <v>55065.9834</v>
      </c>
      <c r="H82" s="13">
        <f t="shared" si="17"/>
        <v>4918</v>
      </c>
      <c r="I82" s="46" t="s">
        <v>179</v>
      </c>
      <c r="J82" s="47" t="s">
        <v>180</v>
      </c>
      <c r="K82" s="46">
        <v>4918</v>
      </c>
      <c r="L82" s="46" t="s">
        <v>154</v>
      </c>
      <c r="M82" s="47" t="s">
        <v>126</v>
      </c>
      <c r="N82" s="47" t="s">
        <v>127</v>
      </c>
      <c r="O82" s="48" t="s">
        <v>128</v>
      </c>
      <c r="P82" s="49" t="s">
        <v>181</v>
      </c>
    </row>
    <row r="83" spans="1:16" ht="12.75" customHeight="1" thickBot="1" x14ac:dyDescent="0.25">
      <c r="A83" s="13" t="str">
        <f t="shared" si="12"/>
        <v>OEJV 0137 </v>
      </c>
      <c r="B83" s="3" t="str">
        <f t="shared" si="13"/>
        <v>I</v>
      </c>
      <c r="C83" s="13">
        <f t="shared" si="14"/>
        <v>55145.278400000003</v>
      </c>
      <c r="D83" s="17" t="str">
        <f t="shared" si="15"/>
        <v>vis</v>
      </c>
      <c r="E83" s="45" t="e">
        <f>VLOOKUP(C83,Active!C$21:E$948,3,FALSE)</f>
        <v>#N/A</v>
      </c>
      <c r="F83" s="3" t="s">
        <v>62</v>
      </c>
      <c r="G83" s="17" t="str">
        <f t="shared" si="16"/>
        <v>55145.2784</v>
      </c>
      <c r="H83" s="13">
        <f t="shared" si="17"/>
        <v>5070</v>
      </c>
      <c r="I83" s="46" t="s">
        <v>191</v>
      </c>
      <c r="J83" s="47" t="s">
        <v>192</v>
      </c>
      <c r="K83" s="46">
        <v>5070</v>
      </c>
      <c r="L83" s="46" t="s">
        <v>136</v>
      </c>
      <c r="M83" s="47" t="s">
        <v>126</v>
      </c>
      <c r="N83" s="47" t="s">
        <v>30</v>
      </c>
      <c r="O83" s="48" t="s">
        <v>148</v>
      </c>
      <c r="P83" s="49" t="s">
        <v>149</v>
      </c>
    </row>
    <row r="84" spans="1:16" ht="12.75" customHeight="1" thickBot="1" x14ac:dyDescent="0.25">
      <c r="A84" s="13" t="str">
        <f t="shared" si="12"/>
        <v>OEJV 0137 </v>
      </c>
      <c r="B84" s="3" t="str">
        <f t="shared" si="13"/>
        <v>I</v>
      </c>
      <c r="C84" s="13">
        <f t="shared" si="14"/>
        <v>55145.278400000003</v>
      </c>
      <c r="D84" s="17" t="str">
        <f t="shared" si="15"/>
        <v>vis</v>
      </c>
      <c r="E84" s="45" t="e">
        <f>VLOOKUP(C84,Active!C$21:E$948,3,FALSE)</f>
        <v>#N/A</v>
      </c>
      <c r="F84" s="3" t="s">
        <v>62</v>
      </c>
      <c r="G84" s="17" t="str">
        <f t="shared" si="16"/>
        <v>55145.2784</v>
      </c>
      <c r="H84" s="13">
        <f t="shared" si="17"/>
        <v>5070</v>
      </c>
      <c r="I84" s="46" t="s">
        <v>191</v>
      </c>
      <c r="J84" s="47" t="s">
        <v>192</v>
      </c>
      <c r="K84" s="46">
        <v>5070</v>
      </c>
      <c r="L84" s="46" t="s">
        <v>136</v>
      </c>
      <c r="M84" s="47" t="s">
        <v>126</v>
      </c>
      <c r="N84" s="47" t="s">
        <v>155</v>
      </c>
      <c r="O84" s="48" t="s">
        <v>148</v>
      </c>
      <c r="P84" s="49" t="s">
        <v>149</v>
      </c>
    </row>
    <row r="85" spans="1:16" ht="12.75" customHeight="1" thickBot="1" x14ac:dyDescent="0.25">
      <c r="A85" s="13" t="str">
        <f t="shared" si="12"/>
        <v>BAVM 241 (=IBVS 6157) </v>
      </c>
      <c r="B85" s="3" t="str">
        <f t="shared" si="13"/>
        <v>II</v>
      </c>
      <c r="C85" s="13">
        <f t="shared" si="14"/>
        <v>55174.311000000002</v>
      </c>
      <c r="D85" s="17" t="str">
        <f t="shared" si="15"/>
        <v>vis</v>
      </c>
      <c r="E85" s="45">
        <f>VLOOKUP(C85,Active!C$21:E$948,3,FALSE)</f>
        <v>827.64293874547002</v>
      </c>
      <c r="F85" s="3" t="s">
        <v>62</v>
      </c>
      <c r="G85" s="17" t="str">
        <f t="shared" si="16"/>
        <v>55174.311</v>
      </c>
      <c r="H85" s="13">
        <f t="shared" si="17"/>
        <v>5125.5</v>
      </c>
      <c r="I85" s="46" t="s">
        <v>196</v>
      </c>
      <c r="J85" s="47" t="s">
        <v>197</v>
      </c>
      <c r="K85" s="46">
        <v>5125.5</v>
      </c>
      <c r="L85" s="46" t="s">
        <v>198</v>
      </c>
      <c r="M85" s="47" t="s">
        <v>126</v>
      </c>
      <c r="N85" s="47" t="s">
        <v>62</v>
      </c>
      <c r="O85" s="48" t="s">
        <v>199</v>
      </c>
      <c r="P85" s="49" t="s">
        <v>200</v>
      </c>
    </row>
    <row r="86" spans="1:16" ht="12.75" customHeight="1" thickBot="1" x14ac:dyDescent="0.25">
      <c r="A86" s="13" t="str">
        <f t="shared" si="12"/>
        <v>OEJV 0137 </v>
      </c>
      <c r="B86" s="3" t="str">
        <f t="shared" si="13"/>
        <v>I</v>
      </c>
      <c r="C86" s="13">
        <f t="shared" si="14"/>
        <v>55389.428800000002</v>
      </c>
      <c r="D86" s="17" t="str">
        <f t="shared" si="15"/>
        <v>vis</v>
      </c>
      <c r="E86" s="45" t="e">
        <f>VLOOKUP(C86,Active!C$21:E$948,3,FALSE)</f>
        <v>#N/A</v>
      </c>
      <c r="F86" s="3" t="s">
        <v>62</v>
      </c>
      <c r="G86" s="17" t="str">
        <f t="shared" si="16"/>
        <v>55389.4288</v>
      </c>
      <c r="H86" s="13">
        <f t="shared" si="17"/>
        <v>5538</v>
      </c>
      <c r="I86" s="46" t="s">
        <v>210</v>
      </c>
      <c r="J86" s="47" t="s">
        <v>211</v>
      </c>
      <c r="K86" s="46">
        <v>5538</v>
      </c>
      <c r="L86" s="46" t="s">
        <v>212</v>
      </c>
      <c r="M86" s="47" t="s">
        <v>126</v>
      </c>
      <c r="N86" s="47" t="s">
        <v>155</v>
      </c>
      <c r="O86" s="48" t="s">
        <v>148</v>
      </c>
      <c r="P86" s="49" t="s">
        <v>149</v>
      </c>
    </row>
    <row r="87" spans="1:16" ht="12.75" customHeight="1" thickBot="1" x14ac:dyDescent="0.25">
      <c r="A87" s="13" t="str">
        <f t="shared" si="12"/>
        <v>OEJV 0137 </v>
      </c>
      <c r="B87" s="3" t="str">
        <f t="shared" si="13"/>
        <v>I</v>
      </c>
      <c r="C87" s="13">
        <f t="shared" si="14"/>
        <v>55389.429100000001</v>
      </c>
      <c r="D87" s="17" t="str">
        <f t="shared" si="15"/>
        <v>vis</v>
      </c>
      <c r="E87" s="45" t="e">
        <f>VLOOKUP(C87,Active!C$21:E$948,3,FALSE)</f>
        <v>#N/A</v>
      </c>
      <c r="F87" s="3" t="s">
        <v>62</v>
      </c>
      <c r="G87" s="17" t="str">
        <f t="shared" si="16"/>
        <v>55389.4291</v>
      </c>
      <c r="H87" s="13">
        <f t="shared" si="17"/>
        <v>5538</v>
      </c>
      <c r="I87" s="46" t="s">
        <v>216</v>
      </c>
      <c r="J87" s="47" t="s">
        <v>211</v>
      </c>
      <c r="K87" s="46">
        <v>5538</v>
      </c>
      <c r="L87" s="46" t="s">
        <v>217</v>
      </c>
      <c r="M87" s="47" t="s">
        <v>126</v>
      </c>
      <c r="N87" s="47" t="s">
        <v>30</v>
      </c>
      <c r="O87" s="48" t="s">
        <v>148</v>
      </c>
      <c r="P87" s="49" t="s">
        <v>149</v>
      </c>
    </row>
    <row r="88" spans="1:16" ht="12.75" customHeight="1" thickBot="1" x14ac:dyDescent="0.25">
      <c r="A88" s="13" t="str">
        <f t="shared" si="12"/>
        <v>VSB 53 </v>
      </c>
      <c r="B88" s="3" t="str">
        <f t="shared" si="13"/>
        <v>II</v>
      </c>
      <c r="C88" s="13">
        <f t="shared" si="14"/>
        <v>55784.0893</v>
      </c>
      <c r="D88" s="17" t="str">
        <f t="shared" si="15"/>
        <v>vis</v>
      </c>
      <c r="E88" s="45">
        <f>VLOOKUP(C88,Active!C$21:E$948,3,FALSE)</f>
        <v>1996.4902662873876</v>
      </c>
      <c r="F88" s="3" t="s">
        <v>62</v>
      </c>
      <c r="G88" s="17" t="str">
        <f t="shared" si="16"/>
        <v>55784.0893</v>
      </c>
      <c r="H88" s="13">
        <f t="shared" si="17"/>
        <v>6294.5</v>
      </c>
      <c r="I88" s="46" t="s">
        <v>233</v>
      </c>
      <c r="J88" s="47" t="s">
        <v>234</v>
      </c>
      <c r="K88" s="46">
        <v>6294.5</v>
      </c>
      <c r="L88" s="46" t="s">
        <v>235</v>
      </c>
      <c r="M88" s="47" t="s">
        <v>126</v>
      </c>
      <c r="N88" s="47" t="s">
        <v>127</v>
      </c>
      <c r="O88" s="48" t="s">
        <v>128</v>
      </c>
      <c r="P88" s="49" t="s">
        <v>236</v>
      </c>
    </row>
    <row r="89" spans="1:16" ht="12.75" customHeight="1" thickBot="1" x14ac:dyDescent="0.25">
      <c r="A89" s="13" t="str">
        <f t="shared" si="12"/>
        <v>VSB 53 </v>
      </c>
      <c r="B89" s="3" t="str">
        <f t="shared" si="13"/>
        <v>I</v>
      </c>
      <c r="C89" s="13">
        <f t="shared" si="14"/>
        <v>55787.998599999999</v>
      </c>
      <c r="D89" s="17" t="str">
        <f t="shared" si="15"/>
        <v>vis</v>
      </c>
      <c r="E89" s="45">
        <f>VLOOKUP(C89,Active!C$21:E$948,3,FALSE)</f>
        <v>2003.9837682003924</v>
      </c>
      <c r="F89" s="3" t="s">
        <v>62</v>
      </c>
      <c r="G89" s="17" t="str">
        <f t="shared" si="16"/>
        <v>55787.9986</v>
      </c>
      <c r="H89" s="13">
        <f t="shared" si="17"/>
        <v>6302</v>
      </c>
      <c r="I89" s="46" t="s">
        <v>237</v>
      </c>
      <c r="J89" s="47" t="s">
        <v>238</v>
      </c>
      <c r="K89" s="46">
        <v>6302</v>
      </c>
      <c r="L89" s="46" t="s">
        <v>239</v>
      </c>
      <c r="M89" s="47" t="s">
        <v>126</v>
      </c>
      <c r="N89" s="47" t="s">
        <v>127</v>
      </c>
      <c r="O89" s="48" t="s">
        <v>128</v>
      </c>
      <c r="P89" s="49" t="s">
        <v>236</v>
      </c>
    </row>
    <row r="90" spans="1:16" ht="12.75" customHeight="1" thickBot="1" x14ac:dyDescent="0.25">
      <c r="A90" s="13" t="str">
        <f t="shared" si="12"/>
        <v>VSB 55 </v>
      </c>
      <c r="B90" s="3" t="str">
        <f t="shared" si="13"/>
        <v>II</v>
      </c>
      <c r="C90" s="13">
        <f t="shared" si="14"/>
        <v>56144.052199999998</v>
      </c>
      <c r="D90" s="17" t="str">
        <f t="shared" si="15"/>
        <v>vis</v>
      </c>
      <c r="E90" s="45">
        <f>VLOOKUP(C90,Active!C$21:E$948,3,FALSE)</f>
        <v>2686.4814871610038</v>
      </c>
      <c r="F90" s="3" t="s">
        <v>62</v>
      </c>
      <c r="G90" s="17" t="str">
        <f t="shared" si="16"/>
        <v>56144.0522</v>
      </c>
      <c r="H90" s="13">
        <f t="shared" si="17"/>
        <v>6984.5</v>
      </c>
      <c r="I90" s="46" t="s">
        <v>265</v>
      </c>
      <c r="J90" s="47" t="s">
        <v>266</v>
      </c>
      <c r="K90" s="46">
        <v>6984.5</v>
      </c>
      <c r="L90" s="46" t="s">
        <v>267</v>
      </c>
      <c r="M90" s="47" t="s">
        <v>126</v>
      </c>
      <c r="N90" s="47" t="s">
        <v>268</v>
      </c>
      <c r="O90" s="48" t="s">
        <v>128</v>
      </c>
      <c r="P90" s="49" t="s">
        <v>269</v>
      </c>
    </row>
    <row r="91" spans="1:16" ht="12.75" customHeight="1" thickBot="1" x14ac:dyDescent="0.25">
      <c r="A91" s="13" t="str">
        <f t="shared" si="12"/>
        <v>VSB 55 </v>
      </c>
      <c r="B91" s="3" t="str">
        <f t="shared" si="13"/>
        <v>II</v>
      </c>
      <c r="C91" s="13">
        <f t="shared" si="14"/>
        <v>56144.053</v>
      </c>
      <c r="D91" s="17" t="str">
        <f t="shared" si="15"/>
        <v>vis</v>
      </c>
      <c r="E91" s="45">
        <f>VLOOKUP(C91,Active!C$21:E$948,3,FALSE)</f>
        <v>2686.4830206328638</v>
      </c>
      <c r="F91" s="3" t="s">
        <v>62</v>
      </c>
      <c r="G91" s="17" t="str">
        <f t="shared" si="16"/>
        <v>56144.0530</v>
      </c>
      <c r="H91" s="13">
        <f t="shared" si="17"/>
        <v>6984.5</v>
      </c>
      <c r="I91" s="46" t="s">
        <v>270</v>
      </c>
      <c r="J91" s="47" t="s">
        <v>271</v>
      </c>
      <c r="K91" s="46">
        <v>6984.5</v>
      </c>
      <c r="L91" s="46" t="s">
        <v>272</v>
      </c>
      <c r="M91" s="47" t="s">
        <v>126</v>
      </c>
      <c r="N91" s="47" t="s">
        <v>127</v>
      </c>
      <c r="O91" s="48" t="s">
        <v>128</v>
      </c>
      <c r="P91" s="49" t="s">
        <v>269</v>
      </c>
    </row>
    <row r="92" spans="1:16" ht="12.75" customHeight="1" thickBot="1" x14ac:dyDescent="0.25">
      <c r="A92" s="13" t="str">
        <f t="shared" si="12"/>
        <v>BAVM 241 (=IBVS 6157) </v>
      </c>
      <c r="B92" s="3" t="str">
        <f t="shared" si="13"/>
        <v>II</v>
      </c>
      <c r="C92" s="13">
        <f t="shared" si="14"/>
        <v>56175.3554</v>
      </c>
      <c r="D92" s="17" t="str">
        <f t="shared" si="15"/>
        <v>CCD</v>
      </c>
      <c r="E92" s="45">
        <f>VLOOKUP(C92,Active!C$21:E$948,3,FALSE)</f>
        <v>2746.4847074519075</v>
      </c>
      <c r="F92" s="3" t="str">
        <f>LEFT(M92,1)</f>
        <v>C</v>
      </c>
      <c r="G92" s="17" t="str">
        <f t="shared" si="16"/>
        <v>56175.3554</v>
      </c>
      <c r="H92" s="13">
        <f t="shared" si="17"/>
        <v>7044.5</v>
      </c>
      <c r="I92" s="46" t="s">
        <v>276</v>
      </c>
      <c r="J92" s="47" t="s">
        <v>277</v>
      </c>
      <c r="K92" s="46">
        <v>7044.5</v>
      </c>
      <c r="L92" s="46" t="s">
        <v>235</v>
      </c>
      <c r="M92" s="47" t="s">
        <v>126</v>
      </c>
      <c r="N92" s="47" t="s">
        <v>62</v>
      </c>
      <c r="O92" s="48" t="s">
        <v>199</v>
      </c>
      <c r="P92" s="49" t="s">
        <v>200</v>
      </c>
    </row>
    <row r="93" spans="1:16" ht="12.75" customHeight="1" thickBot="1" x14ac:dyDescent="0.25">
      <c r="A93" s="13" t="str">
        <f t="shared" si="12"/>
        <v>VSB 56 </v>
      </c>
      <c r="B93" s="3" t="str">
        <f t="shared" si="13"/>
        <v>I</v>
      </c>
      <c r="C93" s="13">
        <f t="shared" si="14"/>
        <v>56512.103900000002</v>
      </c>
      <c r="D93" s="17" t="str">
        <f t="shared" si="15"/>
        <v>vis</v>
      </c>
      <c r="E93" s="45">
        <f>VLOOKUP(C93,Active!C$21:E$948,3,FALSE)</f>
        <v>3391.9776419803293</v>
      </c>
      <c r="F93" s="3" t="s">
        <v>62</v>
      </c>
      <c r="G93" s="17" t="str">
        <f t="shared" si="16"/>
        <v>56512.1039</v>
      </c>
      <c r="H93" s="13">
        <f t="shared" si="17"/>
        <v>7690</v>
      </c>
      <c r="I93" s="46" t="s">
        <v>306</v>
      </c>
      <c r="J93" s="47" t="s">
        <v>307</v>
      </c>
      <c r="K93" s="46">
        <v>7690</v>
      </c>
      <c r="L93" s="46" t="s">
        <v>308</v>
      </c>
      <c r="M93" s="47" t="s">
        <v>126</v>
      </c>
      <c r="N93" s="47" t="s">
        <v>137</v>
      </c>
      <c r="O93" s="48" t="s">
        <v>128</v>
      </c>
      <c r="P93" s="49" t="s">
        <v>309</v>
      </c>
    </row>
    <row r="94" spans="1:16" ht="12.75" customHeight="1" thickBot="1" x14ac:dyDescent="0.25">
      <c r="A94" s="13" t="str">
        <f t="shared" si="12"/>
        <v>VSB 56 </v>
      </c>
      <c r="B94" s="3" t="str">
        <f t="shared" si="13"/>
        <v>I</v>
      </c>
      <c r="C94" s="13">
        <f t="shared" si="14"/>
        <v>56512.104200000002</v>
      </c>
      <c r="D94" s="17" t="str">
        <f t="shared" si="15"/>
        <v>vis</v>
      </c>
      <c r="E94" s="45">
        <f>VLOOKUP(C94,Active!C$21:E$948,3,FALSE)</f>
        <v>3391.9782170322751</v>
      </c>
      <c r="F94" s="3" t="s">
        <v>62</v>
      </c>
      <c r="G94" s="17" t="str">
        <f t="shared" si="16"/>
        <v>56512.1042</v>
      </c>
      <c r="H94" s="13">
        <f t="shared" si="17"/>
        <v>7690</v>
      </c>
      <c r="I94" s="46" t="s">
        <v>310</v>
      </c>
      <c r="J94" s="47" t="s">
        <v>311</v>
      </c>
      <c r="K94" s="46">
        <v>7690</v>
      </c>
      <c r="L94" s="46" t="s">
        <v>312</v>
      </c>
      <c r="M94" s="47" t="s">
        <v>126</v>
      </c>
      <c r="N94" s="47" t="s">
        <v>62</v>
      </c>
      <c r="O94" s="48" t="s">
        <v>128</v>
      </c>
      <c r="P94" s="49" t="s">
        <v>309</v>
      </c>
    </row>
    <row r="95" spans="1:16" ht="12.75" customHeight="1" thickBot="1" x14ac:dyDescent="0.25">
      <c r="A95" s="13" t="str">
        <f t="shared" si="12"/>
        <v>VSB 56 </v>
      </c>
      <c r="B95" s="3" t="str">
        <f t="shared" si="13"/>
        <v>I</v>
      </c>
      <c r="C95" s="13">
        <f t="shared" si="14"/>
        <v>56512.104200000002</v>
      </c>
      <c r="D95" s="17" t="str">
        <f t="shared" si="15"/>
        <v>vis</v>
      </c>
      <c r="E95" s="45">
        <f>VLOOKUP(C95,Active!C$21:E$948,3,FALSE)</f>
        <v>3391.9782170322751</v>
      </c>
      <c r="F95" s="3" t="s">
        <v>62</v>
      </c>
      <c r="G95" s="17" t="str">
        <f t="shared" si="16"/>
        <v>56512.1042</v>
      </c>
      <c r="H95" s="13">
        <f t="shared" si="17"/>
        <v>7690</v>
      </c>
      <c r="I95" s="46" t="s">
        <v>310</v>
      </c>
      <c r="J95" s="47" t="s">
        <v>311</v>
      </c>
      <c r="K95" s="46">
        <v>7690</v>
      </c>
      <c r="L95" s="46" t="s">
        <v>312</v>
      </c>
      <c r="M95" s="47" t="s">
        <v>126</v>
      </c>
      <c r="N95" s="47" t="s">
        <v>268</v>
      </c>
      <c r="O95" s="48" t="s">
        <v>128</v>
      </c>
      <c r="P95" s="49" t="s">
        <v>309</v>
      </c>
    </row>
    <row r="96" spans="1:16" ht="12.75" customHeight="1" thickBot="1" x14ac:dyDescent="0.25">
      <c r="A96" s="13" t="str">
        <f t="shared" si="12"/>
        <v>VSB 59 </v>
      </c>
      <c r="B96" s="3" t="str">
        <f t="shared" si="13"/>
        <v>II</v>
      </c>
      <c r="C96" s="13">
        <f t="shared" si="14"/>
        <v>56867.114300000001</v>
      </c>
      <c r="D96" s="17" t="str">
        <f t="shared" si="15"/>
        <v>vis</v>
      </c>
      <c r="E96" s="45">
        <f>VLOOKUP(C96,Active!C$21:E$948,3,FALSE)</f>
        <v>4072.4757136394678</v>
      </c>
      <c r="F96" s="3" t="s">
        <v>62</v>
      </c>
      <c r="G96" s="17" t="str">
        <f t="shared" si="16"/>
        <v>56867.1143</v>
      </c>
      <c r="H96" s="13">
        <f t="shared" si="17"/>
        <v>8370.5</v>
      </c>
      <c r="I96" s="46" t="s">
        <v>324</v>
      </c>
      <c r="J96" s="47" t="s">
        <v>325</v>
      </c>
      <c r="K96" s="46">
        <v>8370.5</v>
      </c>
      <c r="L96" s="46" t="s">
        <v>326</v>
      </c>
      <c r="M96" s="47" t="s">
        <v>126</v>
      </c>
      <c r="N96" s="47" t="s">
        <v>268</v>
      </c>
      <c r="O96" s="48" t="s">
        <v>128</v>
      </c>
      <c r="P96" s="49" t="s">
        <v>327</v>
      </c>
    </row>
    <row r="97" spans="1:16" ht="12.75" customHeight="1" thickBot="1" x14ac:dyDescent="0.25">
      <c r="A97" s="13" t="str">
        <f t="shared" si="12"/>
        <v>BAVM 241 (=IBVS 6157) </v>
      </c>
      <c r="B97" s="3" t="str">
        <f t="shared" si="13"/>
        <v>II</v>
      </c>
      <c r="C97" s="13">
        <f t="shared" si="14"/>
        <v>57214.558599999997</v>
      </c>
      <c r="D97" s="17" t="str">
        <f t="shared" si="15"/>
        <v>vis</v>
      </c>
      <c r="E97" s="45">
        <f>VLOOKUP(C97,Active!C$21:E$948,3,FALSE)</f>
        <v>4738.4707835274394</v>
      </c>
      <c r="F97" s="3" t="s">
        <v>62</v>
      </c>
      <c r="G97" s="17" t="str">
        <f t="shared" si="16"/>
        <v>57214.5586</v>
      </c>
      <c r="H97" s="13">
        <f t="shared" si="17"/>
        <v>9036.5</v>
      </c>
      <c r="I97" s="46" t="s">
        <v>334</v>
      </c>
      <c r="J97" s="47" t="s">
        <v>335</v>
      </c>
      <c r="K97" s="46">
        <v>9036.5</v>
      </c>
      <c r="L97" s="46" t="s">
        <v>326</v>
      </c>
      <c r="M97" s="47" t="s">
        <v>126</v>
      </c>
      <c r="N97" s="47" t="s">
        <v>331</v>
      </c>
      <c r="O97" s="48" t="s">
        <v>332</v>
      </c>
      <c r="P97" s="49" t="s">
        <v>200</v>
      </c>
    </row>
    <row r="98" spans="1:16" x14ac:dyDescent="0.2">
      <c r="B98" s="3"/>
      <c r="F98" s="3"/>
    </row>
    <row r="99" spans="1:16" x14ac:dyDescent="0.2">
      <c r="B99" s="3"/>
      <c r="F99" s="3"/>
    </row>
    <row r="100" spans="1:16" x14ac:dyDescent="0.2">
      <c r="B100" s="3"/>
      <c r="F100" s="3"/>
    </row>
    <row r="101" spans="1:16" x14ac:dyDescent="0.2">
      <c r="B101" s="3"/>
      <c r="F101" s="3"/>
    </row>
    <row r="102" spans="1:16" x14ac:dyDescent="0.2">
      <c r="B102" s="3"/>
      <c r="F102" s="3"/>
    </row>
    <row r="103" spans="1:16" x14ac:dyDescent="0.2">
      <c r="B103" s="3"/>
      <c r="F103" s="3"/>
    </row>
    <row r="104" spans="1:16" x14ac:dyDescent="0.2">
      <c r="B104" s="3"/>
      <c r="F104" s="3"/>
    </row>
    <row r="105" spans="1:16" x14ac:dyDescent="0.2">
      <c r="B105" s="3"/>
      <c r="F105" s="3"/>
    </row>
    <row r="106" spans="1:16" x14ac:dyDescent="0.2">
      <c r="B106" s="3"/>
      <c r="F106" s="3"/>
    </row>
    <row r="107" spans="1:16" x14ac:dyDescent="0.2">
      <c r="B107" s="3"/>
      <c r="F107" s="3"/>
    </row>
    <row r="108" spans="1:16" x14ac:dyDescent="0.2">
      <c r="B108" s="3"/>
      <c r="F108" s="3"/>
    </row>
    <row r="109" spans="1:16" x14ac:dyDescent="0.2">
      <c r="B109" s="3"/>
      <c r="F109" s="3"/>
    </row>
    <row r="110" spans="1:16" x14ac:dyDescent="0.2">
      <c r="B110" s="3"/>
      <c r="F110" s="3"/>
    </row>
    <row r="111" spans="1:16" x14ac:dyDescent="0.2">
      <c r="B111" s="3"/>
      <c r="F111" s="3"/>
    </row>
    <row r="112" spans="1:1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</sheetData>
  <phoneticPr fontId="8" type="noConversion"/>
  <hyperlinks>
    <hyperlink ref="P13" r:id="rId1" display="http://www.konkoly.hu/cgi-bin/IBVS?5372" xr:uid="{00000000-0004-0000-0100-000000000000}"/>
    <hyperlink ref="P14" r:id="rId2" display="http://www.konkoly.hu/cgi-bin/IBVS?5372" xr:uid="{00000000-0004-0000-0100-000001000000}"/>
    <hyperlink ref="P15" r:id="rId3" display="http://www.konkoly.hu/cgi-bin/IBVS?5372" xr:uid="{00000000-0004-0000-0100-000002000000}"/>
    <hyperlink ref="P16" r:id="rId4" display="http://www.konkoly.hu/cgi-bin/IBVS?5372" xr:uid="{00000000-0004-0000-0100-000003000000}"/>
    <hyperlink ref="P17" r:id="rId5" display="http://www.konkoly.hu/cgi-bin/IBVS?5372" xr:uid="{00000000-0004-0000-0100-000004000000}"/>
    <hyperlink ref="P18" r:id="rId6" display="http://www.konkoly.hu/cgi-bin/IBVS?5372" xr:uid="{00000000-0004-0000-0100-000005000000}"/>
    <hyperlink ref="P73" r:id="rId7" display="http://vsolj.cetus-net.org/no45.pdf" xr:uid="{00000000-0004-0000-0100-000006000000}"/>
    <hyperlink ref="P74" r:id="rId8" display="http://vsolj.cetus-net.org/no46.pdf" xr:uid="{00000000-0004-0000-0100-000007000000}"/>
    <hyperlink ref="P75" r:id="rId9" display="http://vsolj.cetus-net.org/no48.pdf" xr:uid="{00000000-0004-0000-0100-000008000000}"/>
    <hyperlink ref="P76" r:id="rId10" display="http://var.astro.cz/oejv/issues/oejv0137.pdf" xr:uid="{00000000-0004-0000-0100-000009000000}"/>
    <hyperlink ref="P77" r:id="rId11" display="http://var.astro.cz/oejv/issues/oejv0137.pdf" xr:uid="{00000000-0004-0000-0100-00000A000000}"/>
    <hyperlink ref="P78" r:id="rId12" display="http://var.astro.cz/oejv/issues/oejv0137.pdf" xr:uid="{00000000-0004-0000-0100-00000B000000}"/>
    <hyperlink ref="P79" r:id="rId13" display="http://var.astro.cz/oejv/issues/oejv0137.pdf" xr:uid="{00000000-0004-0000-0100-00000C000000}"/>
    <hyperlink ref="P80" r:id="rId14" display="http://var.astro.cz/oejv/issues/oejv0137.pdf" xr:uid="{00000000-0004-0000-0100-00000D000000}"/>
    <hyperlink ref="P81" r:id="rId15" display="http://var.astro.cz/oejv/issues/oejv0137.pdf" xr:uid="{00000000-0004-0000-0100-00000E000000}"/>
    <hyperlink ref="P23" r:id="rId16" display="http://www.konkoly.hu/cgi-bin/IBVS?6007" xr:uid="{00000000-0004-0000-0100-00000F000000}"/>
    <hyperlink ref="P24" r:id="rId17" display="http://www.konkoly.hu/cgi-bin/IBVS?6007" xr:uid="{00000000-0004-0000-0100-000010000000}"/>
    <hyperlink ref="P25" r:id="rId18" display="http://www.konkoly.hu/cgi-bin/IBVS?6007" xr:uid="{00000000-0004-0000-0100-000011000000}"/>
    <hyperlink ref="P26" r:id="rId19" display="http://www.konkoly.hu/cgi-bin/IBVS?6007" xr:uid="{00000000-0004-0000-0100-000012000000}"/>
    <hyperlink ref="P82" r:id="rId20" display="http://vsolj.cetus-net.org/vsoljno50.pdf" xr:uid="{00000000-0004-0000-0100-000013000000}"/>
    <hyperlink ref="P27" r:id="rId21" display="http://www.konkoly.hu/cgi-bin/IBVS?6007" xr:uid="{00000000-0004-0000-0100-000014000000}"/>
    <hyperlink ref="P28" r:id="rId22" display="http://www.konkoly.hu/cgi-bin/IBVS?6007" xr:uid="{00000000-0004-0000-0100-000015000000}"/>
    <hyperlink ref="P29" r:id="rId23" display="http://www.konkoly.hu/cgi-bin/IBVS?6007" xr:uid="{00000000-0004-0000-0100-000016000000}"/>
    <hyperlink ref="P83" r:id="rId24" display="http://var.astro.cz/oejv/issues/oejv0137.pdf" xr:uid="{00000000-0004-0000-0100-000017000000}"/>
    <hyperlink ref="P84" r:id="rId25" display="http://var.astro.cz/oejv/issues/oejv0137.pdf" xr:uid="{00000000-0004-0000-0100-000018000000}"/>
    <hyperlink ref="P30" r:id="rId26" display="http://www.konkoly.hu/cgi-bin/IBVS?6007" xr:uid="{00000000-0004-0000-0100-000019000000}"/>
    <hyperlink ref="P85" r:id="rId27" display="http://www.bav-astro.de/sfs/BAVM_link.php?BAVMnr=241" xr:uid="{00000000-0004-0000-0100-00001A000000}"/>
    <hyperlink ref="P31" r:id="rId28" display="http://www.konkoly.hu/cgi-bin/IBVS?6007" xr:uid="{00000000-0004-0000-0100-00001B000000}"/>
    <hyperlink ref="P32" r:id="rId29" display="http://www.konkoly.hu/cgi-bin/IBVS?6007" xr:uid="{00000000-0004-0000-0100-00001C000000}"/>
    <hyperlink ref="P33" r:id="rId30" display="http://www.konkoly.hu/cgi-bin/IBVS?6007" xr:uid="{00000000-0004-0000-0100-00001D000000}"/>
    <hyperlink ref="P86" r:id="rId31" display="http://var.astro.cz/oejv/issues/oejv0137.pdf" xr:uid="{00000000-0004-0000-0100-00001E000000}"/>
    <hyperlink ref="P34" r:id="rId32" display="http://var.astro.cz/oejv/issues/oejv0137.pdf" xr:uid="{00000000-0004-0000-0100-00001F000000}"/>
    <hyperlink ref="P35" r:id="rId33" display="http://var.astro.cz/oejv/issues/oejv0137.pdf" xr:uid="{00000000-0004-0000-0100-000020000000}"/>
    <hyperlink ref="P87" r:id="rId34" display="http://var.astro.cz/oejv/issues/oejv0137.pdf" xr:uid="{00000000-0004-0000-0100-000021000000}"/>
    <hyperlink ref="P36" r:id="rId35" display="http://www.konkoly.hu/cgi-bin/IBVS?6007" xr:uid="{00000000-0004-0000-0100-000022000000}"/>
    <hyperlink ref="P37" r:id="rId36" display="http://www.konkoly.hu/cgi-bin/IBVS?6007" xr:uid="{00000000-0004-0000-0100-000023000000}"/>
    <hyperlink ref="P38" r:id="rId37" display="http://www.konkoly.hu/cgi-bin/IBVS?6007" xr:uid="{00000000-0004-0000-0100-000024000000}"/>
    <hyperlink ref="P39" r:id="rId38" display="http://www.konkoly.hu/cgi-bin/IBVS?6007" xr:uid="{00000000-0004-0000-0100-000025000000}"/>
    <hyperlink ref="P40" r:id="rId39" display="http://www.konkoly.hu/cgi-bin/IBVS?6007" xr:uid="{00000000-0004-0000-0100-000026000000}"/>
    <hyperlink ref="P88" r:id="rId40" display="http://vsolj.cetus-net.org/vsoljno53.pdf" xr:uid="{00000000-0004-0000-0100-000027000000}"/>
    <hyperlink ref="P89" r:id="rId41" display="http://vsolj.cetus-net.org/vsoljno53.pdf" xr:uid="{00000000-0004-0000-0100-000028000000}"/>
    <hyperlink ref="P41" r:id="rId42" display="http://www.konkoly.hu/cgi-bin/IBVS?6007" xr:uid="{00000000-0004-0000-0100-000029000000}"/>
    <hyperlink ref="P42" r:id="rId43" display="http://var.astro.cz/oejv/issues/oejv0160.pdf" xr:uid="{00000000-0004-0000-0100-00002A000000}"/>
    <hyperlink ref="P43" r:id="rId44" display="http://var.astro.cz/oejv/issues/oejv0160.pdf" xr:uid="{00000000-0004-0000-0100-00002B000000}"/>
    <hyperlink ref="P44" r:id="rId45" display="http://var.astro.cz/oejv/issues/oejv0160.pdf" xr:uid="{00000000-0004-0000-0100-00002C000000}"/>
    <hyperlink ref="P45" r:id="rId46" display="http://var.astro.cz/oejv/issues/oejv0160.pdf" xr:uid="{00000000-0004-0000-0100-00002D000000}"/>
    <hyperlink ref="P46" r:id="rId47" display="http://var.astro.cz/oejv/issues/oejv0160.pdf" xr:uid="{00000000-0004-0000-0100-00002E000000}"/>
    <hyperlink ref="P47" r:id="rId48" display="http://www.konkoly.hu/cgi-bin/IBVS?6114" xr:uid="{00000000-0004-0000-0100-00002F000000}"/>
    <hyperlink ref="P48" r:id="rId49" display="http://www.konkoly.hu/cgi-bin/IBVS?6114" xr:uid="{00000000-0004-0000-0100-000030000000}"/>
    <hyperlink ref="P90" r:id="rId50" display="http://vsolj.cetus-net.org/vsoljno55.pdf" xr:uid="{00000000-0004-0000-0100-000031000000}"/>
    <hyperlink ref="P91" r:id="rId51" display="http://vsolj.cetus-net.org/vsoljno55.pdf" xr:uid="{00000000-0004-0000-0100-000032000000}"/>
    <hyperlink ref="P49" r:id="rId52" display="http://www.konkoly.hu/cgi-bin/IBVS?6114" xr:uid="{00000000-0004-0000-0100-000033000000}"/>
    <hyperlink ref="P92" r:id="rId53" display="http://www.bav-astro.de/sfs/BAVM_link.php?BAVMnr=241" xr:uid="{00000000-0004-0000-0100-000034000000}"/>
    <hyperlink ref="P50" r:id="rId54" display="http://www.konkoly.hu/cgi-bin/IBVS?6114" xr:uid="{00000000-0004-0000-0100-000035000000}"/>
    <hyperlink ref="P51" r:id="rId55" display="http://www.konkoly.hu/cgi-bin/IBVS?6114" xr:uid="{00000000-0004-0000-0100-000036000000}"/>
    <hyperlink ref="P52" r:id="rId56" display="http://www.konkoly.hu/cgi-bin/IBVS?6114" xr:uid="{00000000-0004-0000-0100-000037000000}"/>
    <hyperlink ref="P53" r:id="rId57" display="http://www.konkoly.hu/cgi-bin/IBVS?6114" xr:uid="{00000000-0004-0000-0100-000038000000}"/>
    <hyperlink ref="P54" r:id="rId58" display="http://www.konkoly.hu/cgi-bin/IBVS?6114" xr:uid="{00000000-0004-0000-0100-000039000000}"/>
    <hyperlink ref="P55" r:id="rId59" display="http://www.konkoly.hu/cgi-bin/IBVS?6114" xr:uid="{00000000-0004-0000-0100-00003A000000}"/>
    <hyperlink ref="P56" r:id="rId60" display="http://www.konkoly.hu/cgi-bin/IBVS?6114" xr:uid="{00000000-0004-0000-0100-00003B000000}"/>
    <hyperlink ref="P57" r:id="rId61" display="http://var.astro.cz/oejv/issues/oejv0160.pdf" xr:uid="{00000000-0004-0000-0100-00003C000000}"/>
    <hyperlink ref="P58" r:id="rId62" display="http://www.konkoly.hu/cgi-bin/IBVS?6114" xr:uid="{00000000-0004-0000-0100-00003D000000}"/>
    <hyperlink ref="P93" r:id="rId63" display="http://vsolj.cetus-net.org/vsoljno56.pdf" xr:uid="{00000000-0004-0000-0100-00003E000000}"/>
    <hyperlink ref="P94" r:id="rId64" display="http://vsolj.cetus-net.org/vsoljno56.pdf" xr:uid="{00000000-0004-0000-0100-00003F000000}"/>
    <hyperlink ref="P95" r:id="rId65" display="http://vsolj.cetus-net.org/vsoljno56.pdf" xr:uid="{00000000-0004-0000-0100-000040000000}"/>
    <hyperlink ref="P59" r:id="rId66" display="http://www.konkoly.hu/cgi-bin/IBVS?6114" xr:uid="{00000000-0004-0000-0100-000041000000}"/>
    <hyperlink ref="P60" r:id="rId67" display="http://www.konkoly.hu/cgi-bin/IBVS?6114" xr:uid="{00000000-0004-0000-0100-000042000000}"/>
    <hyperlink ref="P61" r:id="rId68" display="http://www.konkoly.hu/cgi-bin/IBVS?6114" xr:uid="{00000000-0004-0000-0100-000043000000}"/>
    <hyperlink ref="P62" r:id="rId69" display="http://www.konkoly.hu/cgi-bin/IBVS?6114" xr:uid="{00000000-0004-0000-0100-000044000000}"/>
    <hyperlink ref="P96" r:id="rId70" display="http://vsolj.cetus-net.org/vsoljno59.pdf" xr:uid="{00000000-0004-0000-0100-000045000000}"/>
    <hyperlink ref="P63" r:id="rId71" display="http://www.bav-astro.de/sfs/BAVM_link.php?BAVMnr=239" xr:uid="{00000000-0004-0000-0100-000046000000}"/>
    <hyperlink ref="P97" r:id="rId72" display="http://www.bav-astro.de/sfs/BAVM_link.php?BAVMnr=241" xr:uid="{00000000-0004-0000-0100-00004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2024-09-27T02:33:55Z</dcterms:modified>
</cp:coreProperties>
</file>