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543909A-5BCF-4275-86BD-CF426D3BAC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/>
  <c r="G24" i="1" s="1"/>
  <c r="K24" i="1" s="1"/>
  <c r="Q24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4" i="1" l="1"/>
  <c r="O23" i="1"/>
  <c r="O22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<sst xmlns="http://schemas.openxmlformats.org/spreadsheetml/2006/main" count="57" uniqueCount="50">
  <si>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</si>
  <si>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</si>
  <si>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</si>
  <si>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</si>
  <si>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</si>
  <si>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</si>
  <si>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</si>
  <si>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</si>
  <si>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</si>
  <si>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</si>
  <si>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</si>
  <si>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</si>
  <si>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</si>
  <si>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</si>
  <si>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</si>
  <si>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</si>
  <si>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</si>
  <si>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</si>
  <si>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</si>
  <si>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</si>
  <si>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</si>
  <si>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</si>
  <si>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</si>
  <si>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</si>
  <si>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</si>
  <si>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</si>
  <si>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</si>
  <si>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</si>
  <si>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</si>
  <si>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</si>
  <si>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</si>
  <si>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</si>
  <si>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</si>
  <si>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</si>
  <si>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</si>
  <si>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</si>
  <si>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</si>
  <si>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</si>
  <si>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</si>
  <si>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</si>
  <si>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</si>
  <si>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</si>
  <si>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</si>
  <si>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</si>
  <si>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</si>
  <si>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</si>
  <si>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</si>
  <si>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JBAV, 76</t>
  </si>
  <si>
    <t>I</t>
  </si>
  <si>
    <t>UCAC3 205-282753 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</si>
</sst>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0" fontId="0" fillId="0" borderId="0" xfId="0" applyAlignment="1">
      <alignment horizontal="right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167" fontId="19" fillId="0" borderId="0" xfId="8" applyNumberFormat="1" applyFont="1" applyBorder="1" applyAlignment="1">
      <alignment horizontal="left" vertical="center" wrapText="1"/>
    </xf>
    <xf numFmtId="167" fontId="0" fillId="0" borderId="0" xfId="0" applyNumberFormat="1" applyAlignment="1">
      <alignment horizontal="left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UCAC3 205-282753 Del</a:t>
            </a:r>
            <a:r>
              <a:rPr lang="en-AU" sz="1200" b="1" i="0" u="none" strike="noStrike" baseline="0"/>
              <a:t> </a:t>
            </a:r>
            <a:r>
              <a:rPr lang="en-AU" b="1"/>
              <a:t>- O-C Diagr</a:t>
            </a:r>
            <a:r>
              <a:rPr lang="en-AU"/>
              <a:t>.</a:t>
            </a:r>
          </a:p>
        </c:rich>
      </c:tx>
      <c:layout>
        <c:manualLayout>
          <c:xMode val="edge"/>
          <c:yMode val="edge"/>
          <c:x val="0.27619047619047621"/>
          <c:y val="3.99081756571473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6605</c:v>
                </c:pt>
                <c:pt idx="2">
                  <c:v>6686.5</c:v>
                </c:pt>
                <c:pt idx="3">
                  <c:v>6687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6605</c:v>
                </c:pt>
                <c:pt idx="2">
                  <c:v>6686.5</c:v>
                </c:pt>
                <c:pt idx="3">
                  <c:v>6687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6605</c:v>
                </c:pt>
                <c:pt idx="2">
                  <c:v>6686.5</c:v>
                </c:pt>
                <c:pt idx="3">
                  <c:v>6687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6605</c:v>
                </c:pt>
                <c:pt idx="2">
                  <c:v>6686.5</c:v>
                </c:pt>
                <c:pt idx="3">
                  <c:v>6687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1.6196999997191597E-2</c:v>
                </c:pt>
                <c:pt idx="2">
                  <c:v>1.8196099998021964E-2</c:v>
                </c:pt>
                <c:pt idx="3">
                  <c:v>1.6991799995594192E-2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6605</c:v>
                </c:pt>
                <c:pt idx="2">
                  <c:v>6686.5</c:v>
                </c:pt>
                <c:pt idx="3">
                  <c:v>6687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6605</c:v>
                </c:pt>
                <c:pt idx="2">
                  <c:v>6686.5</c:v>
                </c:pt>
                <c:pt idx="3">
                  <c:v>6687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6605</c:v>
                </c:pt>
                <c:pt idx="2">
                  <c:v>6686.5</c:v>
                </c:pt>
                <c:pt idx="3">
                  <c:v>6687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6605</c:v>
                </c:pt>
                <c:pt idx="2">
                  <c:v>6686.5</c:v>
                </c:pt>
                <c:pt idx="3">
                  <c:v>6687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-9.6650631454947566E-6</c:v>
                </c:pt>
                <c:pt idx="1">
                  <c:v>1.699124168198498E-2</c:v>
                </c:pt>
                <c:pt idx="2">
                  <c:v>1.7201018199733371E-2</c:v>
                </c:pt>
                <c:pt idx="3">
                  <c:v>1.7202305172234894E-2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6605</c:v>
                </c:pt>
                <c:pt idx="2">
                  <c:v>6686.5</c:v>
                </c:pt>
                <c:pt idx="3">
                  <c:v>6687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J38" sqref="J3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2.71093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49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43">
        <v>57612.424500000001</v>
      </c>
      <c r="D7" s="39" t="s">
        <v>46</v>
      </c>
    </row>
    <row r="8" spans="1:15" x14ac:dyDescent="0.2">
      <c r="A8" t="s">
        <v>3</v>
      </c>
      <c r="C8" s="43">
        <v>0.32840859999999999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-9.6650631454947566E-6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2.5739450030477628E-6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59808.510010505175</v>
      </c>
      <c r="E15" s="10" t="s">
        <v>30</v>
      </c>
      <c r="F15" s="25">
        <f ca="1">NOW()+15018.5+$C$5/24</f>
        <v>60346.796899768517</v>
      </c>
    </row>
    <row r="16" spans="1:15" x14ac:dyDescent="0.2">
      <c r="A16" s="12" t="s">
        <v>4</v>
      </c>
      <c r="B16" s="7"/>
      <c r="C16" s="13">
        <f ca="1">+C8+C12</f>
        <v>0.32841117394500302</v>
      </c>
      <c r="E16" s="10" t="s">
        <v>35</v>
      </c>
      <c r="F16" s="11">
        <f ca="1">ROUND(2*(F15-$C$7)/$C$8,0)/2+F14</f>
        <v>8327</v>
      </c>
    </row>
    <row r="17" spans="1:21" ht="13.5" thickBot="1" x14ac:dyDescent="0.25">
      <c r="A17" s="10" t="s">
        <v>27</v>
      </c>
      <c r="B17" s="7"/>
      <c r="C17" s="7">
        <f>COUNT(C21:C2191)</f>
        <v>4</v>
      </c>
      <c r="E17" s="10" t="s">
        <v>36</v>
      </c>
      <c r="F17" s="19">
        <f ca="1">ROUND(2*(F15-$C$15)/$C$16,0)/2+F14</f>
        <v>1640</v>
      </c>
    </row>
    <row r="18" spans="1:21" ht="14.25" thickTop="1" thickBot="1" x14ac:dyDescent="0.25">
      <c r="A18" s="12" t="s">
        <v>5</v>
      </c>
      <c r="B18" s="7"/>
      <c r="C18" s="15">
        <f ca="1">+C15</f>
        <v>59808.510010505175</v>
      </c>
      <c r="D18" s="16">
        <f ca="1">+C16</f>
        <v>0.32841117394500302</v>
      </c>
      <c r="E18" s="10" t="s">
        <v>31</v>
      </c>
      <c r="F18" s="14">
        <f ca="1">+$C$15+$C$16*F17-15018.5-$C$5/24</f>
        <v>45329.000169108316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57612.424500000001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-9.6650631454947566E-6</v>
      </c>
      <c r="Q21" s="1">
        <f>+C21-15018.5</f>
        <v>42593.924500000001</v>
      </c>
    </row>
    <row r="22" spans="1:21" x14ac:dyDescent="0.2">
      <c r="A22" s="41" t="s">
        <v>47</v>
      </c>
      <c r="B22" s="42" t="s">
        <v>48</v>
      </c>
      <c r="C22" s="44">
        <v>59781.5795</v>
      </c>
      <c r="D22" s="45">
        <v>3.5000000000000001E-3</v>
      </c>
      <c r="E22">
        <f t="shared" ref="E22:E24" si="0">+(C22-C$7)/C$8</f>
        <v>6605.0493196584948</v>
      </c>
      <c r="F22">
        <f t="shared" ref="F22:F24" si="1">ROUND(2*E22,0)/2</f>
        <v>6605</v>
      </c>
      <c r="G22">
        <f t="shared" ref="G22:G24" si="2">+C22-(C$7+F22*C$8)</f>
        <v>1.6196999997191597E-2</v>
      </c>
      <c r="K22">
        <f t="shared" ref="K22:K24" si="3">+G22</f>
        <v>1.6196999997191597E-2</v>
      </c>
      <c r="O22">
        <f t="shared" ref="O22:O24" ca="1" si="4">+C$11+C$12*$F22</f>
        <v>1.699124168198498E-2</v>
      </c>
      <c r="Q22" s="1">
        <f t="shared" ref="Q22:Q24" si="5">+C22-15018.5</f>
        <v>44763.0795</v>
      </c>
    </row>
    <row r="23" spans="1:21" x14ac:dyDescent="0.2">
      <c r="A23" s="41" t="s">
        <v>47</v>
      </c>
      <c r="B23" s="42" t="s">
        <v>48</v>
      </c>
      <c r="C23" s="44">
        <v>59808.346799999999</v>
      </c>
      <c r="D23" s="45">
        <v>3.5000000000000001E-3</v>
      </c>
      <c r="E23">
        <f t="shared" si="0"/>
        <v>6686.5554068925067</v>
      </c>
      <c r="F23">
        <f t="shared" si="1"/>
        <v>6686.5</v>
      </c>
      <c r="G23">
        <f t="shared" si="2"/>
        <v>1.8196099998021964E-2</v>
      </c>
      <c r="K23">
        <f t="shared" si="3"/>
        <v>1.8196099998021964E-2</v>
      </c>
      <c r="O23">
        <f t="shared" ca="1" si="4"/>
        <v>1.7201018199733371E-2</v>
      </c>
      <c r="Q23" s="1">
        <f t="shared" si="5"/>
        <v>44789.846799999999</v>
      </c>
    </row>
    <row r="24" spans="1:21" x14ac:dyDescent="0.2">
      <c r="A24" s="41" t="s">
        <v>47</v>
      </c>
      <c r="B24" s="42" t="s">
        <v>48</v>
      </c>
      <c r="C24" s="44">
        <v>59808.5098</v>
      </c>
      <c r="D24" s="45">
        <v>3.5000000000000001E-3</v>
      </c>
      <c r="E24">
        <f t="shared" si="0"/>
        <v>6687.051739814362</v>
      </c>
      <c r="F24">
        <f t="shared" si="1"/>
        <v>6687</v>
      </c>
      <c r="G24">
        <f t="shared" si="2"/>
        <v>1.6991799995594192E-2</v>
      </c>
      <c r="K24">
        <f t="shared" si="3"/>
        <v>1.6991799995594192E-2</v>
      </c>
      <c r="O24">
        <f t="shared" ca="1" si="4"/>
        <v>1.7202305172234894E-2</v>
      </c>
      <c r="Q24" s="1">
        <f t="shared" si="5"/>
        <v>44790.0098</v>
      </c>
    </row>
    <row r="25" spans="1:21" x14ac:dyDescent="0.2">
      <c r="C25" s="6"/>
      <c r="D25" s="46"/>
      <c r="Q25" s="1"/>
    </row>
    <row r="26" spans="1:21" x14ac:dyDescent="0.2">
      <c r="C26" s="6"/>
      <c r="D26" s="46"/>
      <c r="Q26" s="1"/>
    </row>
    <row r="27" spans="1:21" x14ac:dyDescent="0.2">
      <c r="C27" s="6"/>
      <c r="D27" s="46"/>
      <c r="Q27" s="1"/>
    </row>
    <row r="28" spans="1:21" x14ac:dyDescent="0.2">
      <c r="C28" s="6"/>
      <c r="D28" s="46"/>
      <c r="Q28" s="1"/>
    </row>
    <row r="29" spans="1:21" x14ac:dyDescent="0.2">
      <c r="C29" s="6"/>
      <c r="D29" s="46"/>
      <c r="Q29" s="1"/>
    </row>
    <row r="30" spans="1:21" x14ac:dyDescent="0.2">
      <c r="C30" s="6"/>
      <c r="D30" s="46"/>
      <c r="Q30" s="1"/>
    </row>
    <row r="31" spans="1:21" x14ac:dyDescent="0.2">
      <c r="C31" s="6"/>
      <c r="D31" s="46"/>
      <c r="Q31" s="1"/>
    </row>
    <row r="32" spans="1:21" x14ac:dyDescent="0.2">
      <c r="C32" s="6"/>
      <c r="D32" s="46"/>
      <c r="Q32" s="1"/>
    </row>
    <row r="33" spans="3:17" x14ac:dyDescent="0.2">
      <c r="C33" s="6"/>
      <c r="D33" s="46"/>
      <c r="Q33" s="1"/>
    </row>
    <row r="34" spans="3:17" x14ac:dyDescent="0.2">
      <c r="C34" s="6"/>
      <c r="D34" s="46"/>
    </row>
    <row r="35" spans="3:17" x14ac:dyDescent="0.2">
      <c r="C35" s="6"/>
      <c r="D35" s="46"/>
    </row>
    <row r="36" spans="3:17" x14ac:dyDescent="0.2">
      <c r="C36" s="6"/>
      <c r="D36" s="46"/>
    </row>
    <row r="37" spans="3:17" x14ac:dyDescent="0.2">
      <c r="C37" s="6"/>
      <c r="D37" s="46"/>
    </row>
    <row r="38" spans="3:17" x14ac:dyDescent="0.2">
      <c r="C38" s="6"/>
      <c r="D38" s="46"/>
    </row>
    <row r="39" spans="3:17" x14ac:dyDescent="0.2">
      <c r="C39" s="6"/>
      <c r="D39" s="4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2024-02-06T06:07:32Z</dcterms:modified>
</cp:coreProperties>
</file>