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C0F077-888A-47C8-BA58-5E01CD788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0" i="1"/>
  <c r="F30" i="1" s="1"/>
  <c r="G30" i="1" s="1"/>
  <c r="K30" i="1" s="1"/>
  <c r="Q30" i="1"/>
  <c r="E29" i="1"/>
  <c r="F29" i="1" s="1"/>
  <c r="G29" i="1" s="1"/>
  <c r="K29" i="1" s="1"/>
  <c r="Q29" i="1"/>
  <c r="E28" i="1"/>
  <c r="F28" i="1" s="1"/>
  <c r="G28" i="1" s="1"/>
  <c r="K28" i="1" s="1"/>
  <c r="D9" i="1"/>
  <c r="C9" i="1"/>
  <c r="E21" i="1"/>
  <c r="F21" i="1" s="1"/>
  <c r="G21" i="1" s="1"/>
  <c r="I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Q28" i="1"/>
  <c r="Q25" i="1"/>
  <c r="Q26" i="1"/>
  <c r="Q27" i="1"/>
  <c r="Q22" i="1"/>
  <c r="Q23" i="1"/>
  <c r="Q24" i="1"/>
  <c r="C17" i="1"/>
  <c r="Q21" i="1"/>
  <c r="C12" i="1"/>
  <c r="C11" i="1"/>
  <c r="F15" i="1" l="1"/>
  <c r="O25" i="1"/>
  <c r="O27" i="1"/>
  <c r="O26" i="1"/>
  <c r="O30" i="1"/>
  <c r="O23" i="1"/>
  <c r="O22" i="1"/>
  <c r="O24" i="1"/>
  <c r="O21" i="1"/>
  <c r="C15" i="1"/>
  <c r="O29" i="1"/>
  <c r="O28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<sst xmlns="http://schemas.openxmlformats.org/spreadsheetml/2006/main" count="75" uniqueCount="58">
  <si>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</si>
  <si>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</si>
  <si>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</si>
  <si>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</si>
  <si>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</si>
  <si>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</si>
  <si>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</si>
  <si>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</si>
  <si>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</si>
  <si>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</si>
  <si>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</si>
  <si>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</si>
  <si>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</si>
  <si>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</si>
  <si>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</si>
  <si>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</si>
  <si>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</si>
  <si>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</si>
  <si>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</si>
  <si>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</si>
  <si>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</si>
  <si>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</si>
  <si>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</si>
  <si>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</si>
  <si>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</si>
  <si>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</si>
  <si>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</si>
  <si>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</si>
  <si>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</si>
  <si>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</si>
  <si>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</si>
  <si>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</si>
  <si>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</si>
  <si>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</si>
  <si>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</si>
  <si>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</si>
  <si>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</si>
  <si>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</si>
  <si>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</si>
  <si>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</si>
  <si>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</si>
  <si>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OX Dra</t>
  </si>
  <si>
    <t>OX Dra / GSC 4401-1126</t>
  </si>
  <si>
    <t>G4401-1126</t>
  </si>
  <si>
    <t>EA</t>
  </si>
  <si>
    <t>OEJV 0091</t>
  </si>
  <si>
    <t>IBVS 5992</t>
  </si>
  <si>
    <t>I</t>
  </si>
  <si>
    <t>IBVS 6018</t>
  </si>
  <si>
    <t>OEJV 0160</t>
  </si>
  <si>
    <t>vis</t>
  </si>
  <si>
    <t>RHN 2020</t>
  </si>
  <si>
    <t>OEJV 0211</t>
  </si>
  <si>
    <t>Next ToM-P</t>
  </si>
  <si>
    <t>Next ToM-S</t>
  </si>
  <si>
    <t xml:space="preserve">Mag R1 </t>
  </si>
  <si>
    <t>12.28-13.25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</si>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</sst>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32" fillId="0" borderId="0" xfId="0" applyFont="1">
      <alignment vertical="top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1" fillId="0" borderId="0" xfId="42" applyFont="1" applyAlignment="1">
      <alignment horizontal="center" wrapText="1"/>
    </xf>
    <xf numFmtId="0" fontId="34" fillId="0" borderId="13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8D-4CB8-BFAE-CD946BBEF1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8D-4CB8-BFAE-CD946BBEF1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8D-4CB8-BFAE-CD946BBEF1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-1.4539999996486586E-2</c:v>
                </c:pt>
                <c:pt idx="2">
                  <c:v>-1.1939999996684492E-2</c:v>
                </c:pt>
                <c:pt idx="3">
                  <c:v>-1.6039999994973186E-2</c:v>
                </c:pt>
                <c:pt idx="4">
                  <c:v>-1.8599999995785765E-2</c:v>
                </c:pt>
                <c:pt idx="5">
                  <c:v>-1.8089999997755513E-2</c:v>
                </c:pt>
                <c:pt idx="6">
                  <c:v>-1.7979999996896368E-2</c:v>
                </c:pt>
                <c:pt idx="7">
                  <c:v>-2.2819999998318963E-2</c:v>
                </c:pt>
                <c:pt idx="8">
                  <c:v>-2.9719999998633284E-2</c:v>
                </c:pt>
                <c:pt idx="9">
                  <c:v>-2.3660000151721761E-2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8D-4CB8-BFAE-CD946BBEF1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8D-4CB8-BFAE-CD946BBEF1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8D-4CB8-BFAE-CD946BBEF1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8D-4CB8-BFAE-CD946BBEF1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6.0584193381395014E-3</c:v>
                </c:pt>
                <c:pt idx="1">
                  <c:v>-1.4255403368217984E-2</c:v>
                </c:pt>
                <c:pt idx="2">
                  <c:v>-1.4255403368217984E-2</c:v>
                </c:pt>
                <c:pt idx="3">
                  <c:v>-1.4476928152365828E-2</c:v>
                </c:pt>
                <c:pt idx="4">
                  <c:v>-1.7954867263487013E-2</c:v>
                </c:pt>
                <c:pt idx="5">
                  <c:v>-1.7954867263487013E-2</c:v>
                </c:pt>
                <c:pt idx="6">
                  <c:v>-1.7954867263487013E-2</c:v>
                </c:pt>
                <c:pt idx="7">
                  <c:v>-2.2872717471569194E-2</c:v>
                </c:pt>
                <c:pt idx="8">
                  <c:v>-2.9739985780152422E-2</c:v>
                </c:pt>
                <c:pt idx="9">
                  <c:v>-2.3924960196271463E-2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8D-4CB8-BFAE-CD946BBEF1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8D-4CB8-BFAE-CD946BBEF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45760"/>
        <c:axId val="1"/>
      </c:scatterChart>
      <c:valAx>
        <c:axId val="77494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4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F94E6CB-54F2-3776-22AD-0242F7A5F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1" customHeight="1" x14ac:dyDescent="0.3">
      <c r="A1" s="1" t="s">
        <v>42</v>
      </c>
      <c r="E1" s="28" t="s">
        <v>41</v>
      </c>
      <c r="F1" t="s">
        <v>43</v>
      </c>
    </row>
    <row r="2" spans="1:6" ht="12.95" customHeight="1" x14ac:dyDescent="0.2">
      <c r="A2" t="s">
        <v>27</v>
      </c>
      <c r="B2" t="s">
        <v>44</v>
      </c>
      <c r="C2" s="3"/>
      <c r="D2" s="3"/>
      <c r="E2">
        <v>0</v>
      </c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8">
        <v>51330.667999999998</v>
      </c>
      <c r="D4" s="9">
        <v>2.3490600000000001</v>
      </c>
    </row>
    <row r="5" spans="1:6" ht="12.95" customHeight="1" thickTop="1" x14ac:dyDescent="0.2">
      <c r="A5" s="11" t="s">
        <v>32</v>
      </c>
      <c r="B5" s="12"/>
      <c r="C5" s="13">
        <v>-9.5</v>
      </c>
      <c r="D5" s="12" t="s">
        <v>33</v>
      </c>
    </row>
    <row r="6" spans="1:6" ht="12.95" customHeight="1" x14ac:dyDescent="0.2">
      <c r="A6" s="5" t="s">
        <v>5</v>
      </c>
      <c r="E6" s="52" t="s">
        <v>45</v>
      </c>
    </row>
    <row r="7" spans="1:6" ht="12.95" customHeight="1" x14ac:dyDescent="0.2">
      <c r="A7" t="s">
        <v>6</v>
      </c>
      <c r="C7" s="42">
        <v>51330.667999999998</v>
      </c>
      <c r="D7" s="29" t="s">
        <v>57</v>
      </c>
      <c r="E7" s="53"/>
    </row>
    <row r="8" spans="1:6" ht="12.95" customHeight="1" x14ac:dyDescent="0.2">
      <c r="A8" t="s">
        <v>7</v>
      </c>
      <c r="C8" s="42">
        <v>2.3490600000000001</v>
      </c>
      <c r="D8" s="29" t="s">
        <v>57</v>
      </c>
      <c r="E8" s="54">
        <v>2.3490520719738299</v>
      </c>
    </row>
    <row r="9" spans="1:6" ht="12.95" customHeight="1" x14ac:dyDescent="0.2">
      <c r="A9" s="25" t="s">
        <v>36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2.95" customHeight="1" thickBot="1" x14ac:dyDescent="0.25">
      <c r="A10" s="12"/>
      <c r="B10" s="12"/>
      <c r="C10" s="4" t="s">
        <v>23</v>
      </c>
      <c r="D10" s="4" t="s">
        <v>24</v>
      </c>
      <c r="E10" s="12"/>
    </row>
    <row r="11" spans="1:6" ht="12.95" customHeight="1" x14ac:dyDescent="0.2">
      <c r="A11" s="12" t="s">
        <v>19</v>
      </c>
      <c r="B11" s="12"/>
      <c r="C11" s="22">
        <f ca="1">INTERCEPT(INDIRECT($D$9):G991,INDIRECT($C$9):F991)</f>
        <v>6.0584193381395014E-3</v>
      </c>
      <c r="D11" s="3"/>
      <c r="E11" s="12"/>
    </row>
    <row r="12" spans="1:6" ht="12.95" customHeight="1" x14ac:dyDescent="0.2">
      <c r="A12" s="12" t="s">
        <v>20</v>
      </c>
      <c r="B12" s="12"/>
      <c r="C12" s="22">
        <f ca="1">SLOPE(INDIRECT($D$9):G991,INDIRECT($C$9):F991)</f>
        <v>-1.1076239207392303E-5</v>
      </c>
      <c r="D12" s="3"/>
      <c r="E12" s="46" t="s">
        <v>55</v>
      </c>
      <c r="F12" s="47" t="s">
        <v>56</v>
      </c>
    </row>
    <row r="13" spans="1:6" ht="12.95" customHeight="1" x14ac:dyDescent="0.2">
      <c r="A13" s="12" t="s">
        <v>22</v>
      </c>
      <c r="B13" s="12"/>
      <c r="C13" s="3" t="s">
        <v>17</v>
      </c>
      <c r="E13" s="44" t="s">
        <v>38</v>
      </c>
      <c r="F13" s="48">
        <v>1</v>
      </c>
    </row>
    <row r="14" spans="1:6" ht="12.95" customHeight="1" x14ac:dyDescent="0.2">
      <c r="A14" s="12"/>
      <c r="B14" s="12"/>
      <c r="C14" s="12"/>
      <c r="E14" s="44" t="s">
        <v>34</v>
      </c>
      <c r="F14" s="49">
        <f ca="1">NOW()+15018.5+$C$5/24</f>
        <v>60532.781043981478</v>
      </c>
    </row>
    <row r="15" spans="1:6" ht="12.95" customHeight="1" x14ac:dyDescent="0.2">
      <c r="A15" s="14" t="s">
        <v>21</v>
      </c>
      <c r="B15" s="12"/>
      <c r="C15" s="15">
        <f ca="1">(C7+C11)+(C8+C12)*INT(MAX(F21:F3532))</f>
        <v>58922.800180014223</v>
      </c>
      <c r="E15" s="44" t="s">
        <v>39</v>
      </c>
      <c r="F15" s="49">
        <f ca="1">ROUND(2*($F$14-$C$7)/$C$8,0)/2+$F$13</f>
        <v>3918.5</v>
      </c>
    </row>
    <row r="16" spans="1:6" ht="12.95" customHeight="1" x14ac:dyDescent="0.2">
      <c r="A16" s="17" t="s">
        <v>8</v>
      </c>
      <c r="B16" s="12"/>
      <c r="C16" s="18">
        <f ca="1">+C8+C12</f>
        <v>2.3490489237607926</v>
      </c>
      <c r="E16" s="44" t="s">
        <v>35</v>
      </c>
      <c r="F16" s="49">
        <f ca="1">ROUND(2*($F$14-$C$15)/$C$16,0)/2+$F$13</f>
        <v>686.5</v>
      </c>
    </row>
    <row r="17" spans="1:21" ht="12.95" customHeight="1" thickBot="1" x14ac:dyDescent="0.25">
      <c r="A17" s="16" t="s">
        <v>31</v>
      </c>
      <c r="B17" s="12"/>
      <c r="C17" s="12">
        <f>COUNT(C21:C2190)</f>
        <v>10</v>
      </c>
      <c r="E17" s="44" t="s">
        <v>53</v>
      </c>
      <c r="F17" s="50">
        <f ca="1">+$C$15+$C$16*$F$16-15018.5-$C$5/24</f>
        <v>45517.318099509343</v>
      </c>
    </row>
    <row r="18" spans="1:21" ht="12.95" customHeight="1" thickTop="1" thickBot="1" x14ac:dyDescent="0.25">
      <c r="A18" s="17" t="s">
        <v>9</v>
      </c>
      <c r="B18" s="12"/>
      <c r="C18" s="20">
        <f ca="1">+C15</f>
        <v>58922.800180014223</v>
      </c>
      <c r="D18" s="21">
        <f ca="1">+C16</f>
        <v>2.3490489237607926</v>
      </c>
      <c r="E18" s="45" t="s">
        <v>54</v>
      </c>
      <c r="F18" s="51">
        <f ca="1">+($C$15+$C$16*$F$16)-($C$16/2)-15018.5-$C$5/24</f>
        <v>45516.143575047463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7" t="s">
        <v>37</v>
      </c>
    </row>
    <row r="21" spans="1:21" ht="12.95" customHeight="1" x14ac:dyDescent="0.2">
      <c r="A21" s="29" t="s">
        <v>40</v>
      </c>
      <c r="B21" s="3"/>
      <c r="C21" s="10">
        <v>51330.667999999998</v>
      </c>
      <c r="D21" s="10" t="s">
        <v>17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6.0584193381395014E-3</v>
      </c>
      <c r="Q21" s="2">
        <f t="shared" ref="Q21:Q27" si="4">+C21-15018.5</f>
        <v>36312.167999999998</v>
      </c>
    </row>
    <row r="22" spans="1:21" ht="12.95" customHeight="1" x14ac:dyDescent="0.2">
      <c r="A22" s="5" t="s">
        <v>48</v>
      </c>
      <c r="B22" s="3"/>
      <c r="C22" s="10">
        <v>55638.8295</v>
      </c>
      <c r="D22" s="10">
        <v>1E-4</v>
      </c>
      <c r="E22">
        <f t="shared" si="0"/>
        <v>1833.9938102900742</v>
      </c>
      <c r="F22">
        <f t="shared" si="1"/>
        <v>1834</v>
      </c>
      <c r="G22">
        <f t="shared" si="2"/>
        <v>-1.4539999996486586E-2</v>
      </c>
      <c r="K22">
        <f>+G22</f>
        <v>-1.4539999996486586E-2</v>
      </c>
      <c r="O22">
        <f t="shared" ca="1" si="3"/>
        <v>-1.4255403368217984E-2</v>
      </c>
      <c r="Q22" s="2">
        <f t="shared" si="4"/>
        <v>40620.3295</v>
      </c>
    </row>
    <row r="23" spans="1:21" ht="12.95" customHeight="1" x14ac:dyDescent="0.2">
      <c r="A23" s="30" t="s">
        <v>46</v>
      </c>
      <c r="B23" s="31" t="s">
        <v>47</v>
      </c>
      <c r="C23" s="32">
        <v>55638.8321</v>
      </c>
      <c r="D23" s="32">
        <v>5.0000000000000001E-4</v>
      </c>
      <c r="E23">
        <f t="shared" si="0"/>
        <v>1833.9949171157832</v>
      </c>
      <c r="F23">
        <f t="shared" si="1"/>
        <v>1834</v>
      </c>
      <c r="G23">
        <f t="shared" si="2"/>
        <v>-1.1939999996684492E-2</v>
      </c>
      <c r="K23">
        <f t="shared" ref="K23:K28" si="5">+G23</f>
        <v>-1.1939999996684492E-2</v>
      </c>
      <c r="O23">
        <f t="shared" ca="1" si="3"/>
        <v>-1.4255403368217984E-2</v>
      </c>
      <c r="Q23" s="2">
        <f t="shared" si="4"/>
        <v>40620.3321</v>
      </c>
      <c r="R23" t="s">
        <v>2</v>
      </c>
    </row>
    <row r="24" spans="1:21" ht="12.95" customHeight="1" x14ac:dyDescent="0.2">
      <c r="A24" s="32" t="s">
        <v>46</v>
      </c>
      <c r="B24" s="31" t="s">
        <v>47</v>
      </c>
      <c r="C24" s="32">
        <v>55685.809200000003</v>
      </c>
      <c r="D24" s="32">
        <v>2.0000000000000001E-4</v>
      </c>
      <c r="E24">
        <f t="shared" si="0"/>
        <v>1853.993171736782</v>
      </c>
      <c r="F24">
        <f t="shared" si="1"/>
        <v>1854</v>
      </c>
      <c r="G24">
        <f t="shared" si="2"/>
        <v>-1.6039999994973186E-2</v>
      </c>
      <c r="K24">
        <f t="shared" si="5"/>
        <v>-1.6039999994973186E-2</v>
      </c>
      <c r="O24">
        <f t="shared" ca="1" si="3"/>
        <v>-1.4476928152365828E-2</v>
      </c>
      <c r="Q24" s="2">
        <f t="shared" si="4"/>
        <v>40667.309200000003</v>
      </c>
      <c r="R24" t="s">
        <v>2</v>
      </c>
    </row>
    <row r="25" spans="1:21" ht="12.95" customHeight="1" x14ac:dyDescent="0.2">
      <c r="A25" s="33" t="s">
        <v>49</v>
      </c>
      <c r="B25" s="34" t="s">
        <v>47</v>
      </c>
      <c r="C25" s="35">
        <v>56423.411480000002</v>
      </c>
      <c r="D25" s="35">
        <v>2.9999999999999997E-4</v>
      </c>
      <c r="E25">
        <f t="shared" si="0"/>
        <v>2167.9920819391605</v>
      </c>
      <c r="F25">
        <f t="shared" si="1"/>
        <v>2168</v>
      </c>
      <c r="G25">
        <f t="shared" si="2"/>
        <v>-1.8599999995785765E-2</v>
      </c>
      <c r="K25">
        <f t="shared" si="5"/>
        <v>-1.8599999995785765E-2</v>
      </c>
      <c r="O25">
        <f t="shared" ca="1" si="3"/>
        <v>-1.7954867263487013E-2</v>
      </c>
      <c r="Q25" s="2">
        <f t="shared" si="4"/>
        <v>41404.911480000002</v>
      </c>
      <c r="R25" t="s">
        <v>2</v>
      </c>
    </row>
    <row r="26" spans="1:21" ht="12.95" customHeight="1" x14ac:dyDescent="0.2">
      <c r="A26" s="33" t="s">
        <v>49</v>
      </c>
      <c r="B26" s="34" t="s">
        <v>47</v>
      </c>
      <c r="C26" s="35">
        <v>56423.411990000001</v>
      </c>
      <c r="D26" s="35">
        <v>1E-4</v>
      </c>
      <c r="E26">
        <f t="shared" si="0"/>
        <v>2167.9922990472796</v>
      </c>
      <c r="F26">
        <f t="shared" si="1"/>
        <v>2168</v>
      </c>
      <c r="G26">
        <f t="shared" si="2"/>
        <v>-1.8089999997755513E-2</v>
      </c>
      <c r="K26">
        <f t="shared" si="5"/>
        <v>-1.8089999997755513E-2</v>
      </c>
      <c r="O26">
        <f t="shared" ca="1" si="3"/>
        <v>-1.7954867263487013E-2</v>
      </c>
      <c r="Q26" s="2">
        <f t="shared" si="4"/>
        <v>41404.911990000001</v>
      </c>
      <c r="R26" t="s">
        <v>2</v>
      </c>
    </row>
    <row r="27" spans="1:21" ht="12.95" customHeight="1" x14ac:dyDescent="0.2">
      <c r="A27" s="33" t="s">
        <v>49</v>
      </c>
      <c r="B27" s="34" t="s">
        <v>47</v>
      </c>
      <c r="C27" s="35">
        <v>56423.412100000001</v>
      </c>
      <c r="D27" s="35">
        <v>2.0000000000000001E-4</v>
      </c>
      <c r="E27">
        <f t="shared" si="0"/>
        <v>2167.9923458745216</v>
      </c>
      <c r="F27">
        <f t="shared" si="1"/>
        <v>2168</v>
      </c>
      <c r="G27">
        <f t="shared" si="2"/>
        <v>-1.7979999996896368E-2</v>
      </c>
      <c r="K27">
        <f t="shared" si="5"/>
        <v>-1.7979999996896368E-2</v>
      </c>
      <c r="O27">
        <f t="shared" ca="1" si="3"/>
        <v>-1.7954867263487013E-2</v>
      </c>
      <c r="Q27" s="2">
        <f t="shared" si="4"/>
        <v>41404.912100000001</v>
      </c>
      <c r="R27" t="s">
        <v>2</v>
      </c>
    </row>
    <row r="28" spans="1:21" ht="12.95" customHeight="1" x14ac:dyDescent="0.2">
      <c r="A28" s="36" t="s">
        <v>0</v>
      </c>
      <c r="B28" s="43" t="s">
        <v>47</v>
      </c>
      <c r="C28" s="37">
        <v>57466.389900000002</v>
      </c>
      <c r="D28" s="37">
        <v>1.5E-3</v>
      </c>
      <c r="E28">
        <f>+(C28-C$7)/C$8</f>
        <v>2611.9902854758939</v>
      </c>
      <c r="F28">
        <f t="shared" si="1"/>
        <v>2612</v>
      </c>
      <c r="G28">
        <f>+C28-(C$7+F28*C$8)</f>
        <v>-2.2819999998318963E-2</v>
      </c>
      <c r="K28">
        <f t="shared" si="5"/>
        <v>-2.2819999998318963E-2</v>
      </c>
      <c r="O28">
        <f ca="1">+C$11+C$12*$F28</f>
        <v>-2.2872717471569194E-2</v>
      </c>
      <c r="Q28" s="2">
        <f>+C28-15018.5</f>
        <v>42447.889900000002</v>
      </c>
      <c r="R28" t="s">
        <v>2</v>
      </c>
    </row>
    <row r="29" spans="1:21" ht="12.95" customHeight="1" x14ac:dyDescent="0.2">
      <c r="A29" s="38" t="s">
        <v>51</v>
      </c>
      <c r="B29" s="3"/>
      <c r="C29" s="10">
        <v>58922.800199999998</v>
      </c>
      <c r="D29" s="10">
        <v>2.0000000000000001E-4</v>
      </c>
      <c r="E29">
        <f>+(C29-C$7)/C$8</f>
        <v>3231.9873481307413</v>
      </c>
      <c r="F29">
        <f t="shared" si="1"/>
        <v>3232</v>
      </c>
      <c r="G29">
        <f>+C29-(C$7+F29*C$8)</f>
        <v>-2.9719999998633284E-2</v>
      </c>
      <c r="K29">
        <f>+G29</f>
        <v>-2.9719999998633284E-2</v>
      </c>
      <c r="O29">
        <f ca="1">+C$11+C$12*$F29</f>
        <v>-2.9739985780152422E-2</v>
      </c>
      <c r="Q29" s="2">
        <f>+C29-15018.5</f>
        <v>43904.300199999998</v>
      </c>
    </row>
    <row r="30" spans="1:21" ht="12.95" customHeight="1" x14ac:dyDescent="0.2">
      <c r="A30" s="39" t="s">
        <v>52</v>
      </c>
      <c r="B30" s="40" t="s">
        <v>47</v>
      </c>
      <c r="C30" s="41">
        <v>57689.549759999849</v>
      </c>
      <c r="D30" s="41">
        <v>1E-4</v>
      </c>
      <c r="E30">
        <f>+(C30-C$7)/C$8</f>
        <v>2706.9899278859843</v>
      </c>
      <c r="F30">
        <f>ROUND(2*E30,0)/2</f>
        <v>2707</v>
      </c>
      <c r="G30">
        <f>+C30-(C$7+F30*C$8)</f>
        <v>-2.3660000151721761E-2</v>
      </c>
      <c r="K30">
        <f>+G30</f>
        <v>-2.3660000151721761E-2</v>
      </c>
      <c r="O30">
        <f ca="1">+C$11+C$12*$F30</f>
        <v>-2.3924960196271463E-2</v>
      </c>
      <c r="Q30" s="2">
        <f>+C30-15018.5</f>
        <v>42671.049759999849</v>
      </c>
    </row>
    <row r="31" spans="1:21" ht="12.95" customHeight="1" x14ac:dyDescent="0.2">
      <c r="B31" s="3"/>
      <c r="C31" s="10"/>
      <c r="D31" s="10"/>
      <c r="Q31" s="2"/>
    </row>
    <row r="32" spans="1:21" ht="12.95" customHeight="1" x14ac:dyDescent="0.2">
      <c r="B32" s="3"/>
      <c r="C32" s="10"/>
      <c r="D32" s="10"/>
      <c r="Q32" s="2"/>
    </row>
    <row r="33" spans="2:4" ht="12.95" customHeight="1" x14ac:dyDescent="0.2">
      <c r="B33" s="3"/>
      <c r="C33" s="10"/>
      <c r="D33" s="10"/>
    </row>
    <row r="34" spans="2:4" ht="12.95" customHeight="1" x14ac:dyDescent="0.2">
      <c r="B34" s="3"/>
      <c r="C34" s="10"/>
      <c r="D34" s="10"/>
    </row>
    <row r="35" spans="2:4" ht="12.95" customHeight="1" x14ac:dyDescent="0.2">
      <c r="B35" s="3"/>
      <c r="C35" s="10"/>
      <c r="D35" s="10"/>
    </row>
    <row r="36" spans="2:4" ht="12.95" customHeight="1" x14ac:dyDescent="0.2">
      <c r="B36" s="3"/>
      <c r="C36" s="10"/>
      <c r="D36" s="10"/>
    </row>
    <row r="37" spans="2:4" ht="12.95" customHeight="1" x14ac:dyDescent="0.2">
      <c r="B37" s="3"/>
      <c r="C37" s="10"/>
      <c r="D37" s="10"/>
    </row>
    <row r="38" spans="2:4" ht="12.95" customHeight="1" x14ac:dyDescent="0.2">
      <c r="B38" s="3"/>
      <c r="C38" s="10"/>
      <c r="D38" s="10"/>
    </row>
    <row r="39" spans="2:4" ht="12.95" customHeight="1" x14ac:dyDescent="0.2">
      <c r="B39" s="3"/>
      <c r="C39" s="10"/>
      <c r="D39" s="10"/>
    </row>
    <row r="40" spans="2:4" ht="12.95" customHeight="1" x14ac:dyDescent="0.2">
      <c r="B40" s="3"/>
      <c r="C40" s="10"/>
      <c r="D40" s="10"/>
    </row>
    <row r="41" spans="2:4" x14ac:dyDescent="0.2">
      <c r="B41" s="3"/>
      <c r="C41" s="10"/>
      <c r="D41" s="10"/>
    </row>
    <row r="42" spans="2:4" x14ac:dyDescent="0.2">
      <c r="C42" s="10"/>
      <c r="D42" s="10"/>
    </row>
    <row r="43" spans="2:4" x14ac:dyDescent="0.2">
      <c r="C43" s="10"/>
      <c r="D43" s="10"/>
    </row>
    <row r="44" spans="2:4" x14ac:dyDescent="0.2">
      <c r="C44" s="10"/>
      <c r="D44" s="10"/>
    </row>
    <row r="45" spans="2:4" x14ac:dyDescent="0.2">
      <c r="C45" s="10"/>
      <c r="D45" s="10"/>
    </row>
    <row r="46" spans="2:4" x14ac:dyDescent="0.2">
      <c r="C46" s="10"/>
      <c r="D46" s="10"/>
    </row>
    <row r="47" spans="2:4" x14ac:dyDescent="0.2">
      <c r="C47" s="10"/>
      <c r="D47" s="10"/>
    </row>
    <row r="48" spans="2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30:D30" name="Range1"/>
  </protectedRanges>
  <phoneticPr fontId="8" type="noConversion"/>
  <hyperlinks>
    <hyperlink ref="H64469" r:id="rId1" display="http://vsolj.cetus-net.org/bulletin.html" xr:uid="{00000000-0004-0000-0000-000000000000}"/>
    <hyperlink ref="H64462" r:id="rId2" display="https://www.aavso.org/ejaavso" xr:uid="{00000000-0004-0000-0000-000001000000}"/>
    <hyperlink ref="AP613" r:id="rId3" display="http://cdsbib.u-strasbg.fr/cgi-bin/cdsbib?1990RMxAA..21..381G" xr:uid="{00000000-0004-0000-0000-000002000000}"/>
    <hyperlink ref="AP617" r:id="rId4" display="http://cdsbib.u-strasbg.fr/cgi-bin/cdsbib?1990RMxAA..21..381G" xr:uid="{00000000-0004-0000-0000-000003000000}"/>
    <hyperlink ref="AP616" r:id="rId5" display="http://cdsbib.u-strasbg.fr/cgi-bin/cdsbib?1990RMxAA..21..381G" xr:uid="{00000000-0004-0000-0000-000004000000}"/>
    <hyperlink ref="AP597" r:id="rId6" display="http://cdsbib.u-strasbg.fr/cgi-bin/cdsbib?1990RMxAA..21..381G" xr:uid="{00000000-0004-0000-0000-000005000000}"/>
    <hyperlink ref="I64469" r:id="rId7" display="http://vsolj.cetus-net.org/bulletin.html" xr:uid="{00000000-0004-0000-0000-000006000000}"/>
    <hyperlink ref="AQ753" r:id="rId8" display="http://cdsbib.u-strasbg.fr/cgi-bin/cdsbib?1990RMxAA..21..381G" xr:uid="{00000000-0004-0000-0000-000007000000}"/>
    <hyperlink ref="AQ55519" r:id="rId9" display="http://cdsbib.u-strasbg.fr/cgi-bin/cdsbib?1990RMxAA..21..381G" xr:uid="{00000000-0004-0000-0000-000008000000}"/>
    <hyperlink ref="AQ754" r:id="rId10" display="http://cdsbib.u-strasbg.fr/cgi-bin/cdsbib?1990RMxAA..21..381G" xr:uid="{00000000-0004-0000-0000-000009000000}"/>
    <hyperlink ref="H64466" r:id="rId11" display="https://www.aavso.org/ejaavso" xr:uid="{00000000-0004-0000-0000-00000A000000}"/>
    <hyperlink ref="H1639" r:id="rId12" display="http://vsolj.cetus-net.org/bulletin.html" xr:uid="{00000000-0004-0000-0000-00000B000000}"/>
    <hyperlink ref="AP2883" r:id="rId13" display="http://cdsbib.u-strasbg.fr/cgi-bin/cdsbib?1990RMxAA..21..381G" xr:uid="{00000000-0004-0000-0000-00000C000000}"/>
    <hyperlink ref="AP2886" r:id="rId14" display="http://cdsbib.u-strasbg.fr/cgi-bin/cdsbib?1990RMxAA..21..381G" xr:uid="{00000000-0004-0000-0000-00000D000000}"/>
    <hyperlink ref="AP2884" r:id="rId15" display="http://cdsbib.u-strasbg.fr/cgi-bin/cdsbib?1990RMxAA..21..381G" xr:uid="{00000000-0004-0000-0000-00000E000000}"/>
    <hyperlink ref="AP2868" r:id="rId16" display="http://cdsbib.u-strasbg.fr/cgi-bin/cdsbib?1990RMxAA..21..381G" xr:uid="{00000000-0004-0000-0000-00000F000000}"/>
    <hyperlink ref="I1639" r:id="rId17" display="http://vsolj.cetus-net.org/bulletin.html" xr:uid="{00000000-0004-0000-0000-000010000000}"/>
    <hyperlink ref="AQ3097" r:id="rId18" display="http://cdsbib.u-strasbg.fr/cgi-bin/cdsbib?1990RMxAA..21..381G" xr:uid="{00000000-0004-0000-0000-000011000000}"/>
    <hyperlink ref="AQ65334" r:id="rId19" display="http://cdsbib.u-strasbg.fr/cgi-bin/cdsbib?1990RMxAA..21..381G" xr:uid="{00000000-0004-0000-0000-000012000000}"/>
    <hyperlink ref="AQ310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2024-08-10T06:44:42Z</dcterms:modified>
</cp:coreProperties>
</file>