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B2E2A6-8AEF-4D9F-B02C-E2447E35EA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4" i="1" l="1"/>
  <c r="Q22" i="1"/>
  <c r="E33" i="2"/>
  <c r="F33" i="2" s="1"/>
  <c r="G33" i="2" s="1"/>
  <c r="U33" i="2" s="1"/>
  <c r="Q33" i="2"/>
  <c r="E33" i="1"/>
  <c r="F33" i="1" s="1"/>
  <c r="G33" i="1" s="1"/>
  <c r="U33" i="1" s="1"/>
  <c r="Q33" i="1"/>
  <c r="E35" i="1"/>
  <c r="F35" i="1" s="1"/>
  <c r="G35" i="1" s="1"/>
  <c r="K35" i="1" s="1"/>
  <c r="Q35" i="1"/>
  <c r="E35" i="2"/>
  <c r="F35" i="2" s="1"/>
  <c r="G35" i="2" s="1"/>
  <c r="K35" i="2" s="1"/>
  <c r="Q35" i="2"/>
  <c r="Q34" i="1"/>
  <c r="Q34" i="2"/>
  <c r="Q36" i="2"/>
  <c r="Q36" i="1"/>
  <c r="E34" i="2"/>
  <c r="F34" i="2" s="1"/>
  <c r="G34" i="2" s="1"/>
  <c r="K34" i="2" s="1"/>
  <c r="C9" i="2"/>
  <c r="D9" i="2"/>
  <c r="F16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E31" i="1"/>
  <c r="F31" i="1" s="1"/>
  <c r="G31" i="1" s="1"/>
  <c r="K31" i="1" s="1"/>
  <c r="E23" i="1"/>
  <c r="F23" i="1" s="1"/>
  <c r="G23" i="1" s="1"/>
  <c r="K23" i="1" s="1"/>
  <c r="E24" i="1"/>
  <c r="F24" i="1" s="1"/>
  <c r="E26" i="1"/>
  <c r="F26" i="1" s="1"/>
  <c r="G26" i="1" s="1"/>
  <c r="K26" i="1" s="1"/>
  <c r="E32" i="1"/>
  <c r="F32" i="1" s="1"/>
  <c r="G32" i="1" s="1"/>
  <c r="K32" i="1" s="1"/>
  <c r="E22" i="1"/>
  <c r="Q30" i="1"/>
  <c r="Q31" i="1"/>
  <c r="Q32" i="1"/>
  <c r="E34" i="1"/>
  <c r="F34" i="1" s="1"/>
  <c r="G34" i="1" s="1"/>
  <c r="K34" i="1" s="1"/>
  <c r="D9" i="1"/>
  <c r="C9" i="1"/>
  <c r="Q24" i="1"/>
  <c r="Q25" i="1"/>
  <c r="Q28" i="1"/>
  <c r="Q26" i="1"/>
  <c r="Q27" i="1"/>
  <c r="Q29" i="1"/>
  <c r="Q23" i="1"/>
  <c r="E21" i="1"/>
  <c r="F21" i="1" s="1"/>
  <c r="G21" i="1" s="1"/>
  <c r="I21" i="1" s="1"/>
  <c r="C17" i="1"/>
  <c r="Q21" i="1"/>
  <c r="E36" i="1"/>
  <c r="F36" i="1" s="1"/>
  <c r="G36" i="1" s="1"/>
  <c r="K36" i="1" s="1"/>
  <c r="E29" i="1"/>
  <c r="F29" i="1" s="1"/>
  <c r="G29" i="1" s="1"/>
  <c r="K29" i="1" s="1"/>
  <c r="F15" i="1" l="1"/>
  <c r="F22" i="1"/>
  <c r="G22" i="1" s="1"/>
  <c r="I22" i="1" s="1"/>
  <c r="E25" i="1"/>
  <c r="F25" i="1" s="1"/>
  <c r="G25" i="1" s="1"/>
  <c r="K25" i="1" s="1"/>
  <c r="E28" i="1"/>
  <c r="F28" i="1" s="1"/>
  <c r="G28" i="1" s="1"/>
  <c r="K28" i="1" s="1"/>
  <c r="G24" i="1"/>
  <c r="E27" i="1"/>
  <c r="F27" i="1" s="1"/>
  <c r="G27" i="1" s="1"/>
  <c r="K27" i="1" s="1"/>
  <c r="E30" i="1"/>
  <c r="F30" i="1" s="1"/>
  <c r="G30" i="1" s="1"/>
  <c r="K30" i="1" s="1"/>
  <c r="E24" i="2"/>
  <c r="F24" i="2" s="1"/>
  <c r="G24" i="2" s="1"/>
  <c r="K24" i="2" s="1"/>
  <c r="E32" i="2"/>
  <c r="F32" i="2" s="1"/>
  <c r="G32" i="2" s="1"/>
  <c r="K32" i="2" s="1"/>
  <c r="E29" i="2"/>
  <c r="F29" i="2" s="1"/>
  <c r="G29" i="2" s="1"/>
  <c r="K29" i="2" s="1"/>
  <c r="E26" i="2"/>
  <c r="F26" i="2" s="1"/>
  <c r="G26" i="2" s="1"/>
  <c r="K26" i="2" s="1"/>
  <c r="F17" i="2"/>
  <c r="E28" i="2"/>
  <c r="F28" i="2" s="1"/>
  <c r="G28" i="2" s="1"/>
  <c r="K28" i="2" s="1"/>
  <c r="E23" i="2"/>
  <c r="F23" i="2" s="1"/>
  <c r="G23" i="2" s="1"/>
  <c r="K23" i="2" s="1"/>
  <c r="E36" i="2"/>
  <c r="F36" i="2" s="1"/>
  <c r="G36" i="2" s="1"/>
  <c r="K36" i="2" s="1"/>
  <c r="E21" i="2"/>
  <c r="F21" i="2" s="1"/>
  <c r="G21" i="2" s="1"/>
  <c r="I21" i="2" s="1"/>
  <c r="E31" i="2"/>
  <c r="F31" i="2" s="1"/>
  <c r="G31" i="2" s="1"/>
  <c r="K31" i="2" s="1"/>
  <c r="E30" i="2"/>
  <c r="F30" i="2" s="1"/>
  <c r="G30" i="2" s="1"/>
  <c r="K30" i="2" s="1"/>
  <c r="E27" i="2"/>
  <c r="F27" i="2" s="1"/>
  <c r="G27" i="2" s="1"/>
  <c r="K27" i="2" s="1"/>
  <c r="E25" i="2"/>
  <c r="F25" i="2" s="1"/>
  <c r="G25" i="2" s="1"/>
  <c r="K25" i="2" s="1"/>
  <c r="E22" i="2"/>
  <c r="F22" i="2" s="1"/>
  <c r="C12" i="2"/>
  <c r="C11" i="1"/>
  <c r="C12" i="1"/>
  <c r="C11" i="2"/>
  <c r="U22" i="1" l="1"/>
  <c r="O22" i="1"/>
  <c r="O33" i="2"/>
  <c r="O33" i="1"/>
  <c r="O35" i="1"/>
  <c r="O35" i="2"/>
  <c r="C16" i="1"/>
  <c r="D18" i="1" s="1"/>
  <c r="O34" i="1"/>
  <c r="O36" i="1"/>
  <c r="C15" i="1"/>
  <c r="O26" i="1"/>
  <c r="O25" i="1"/>
  <c r="O23" i="1"/>
  <c r="O24" i="1"/>
  <c r="O31" i="1"/>
  <c r="O27" i="1"/>
  <c r="O21" i="1"/>
  <c r="O30" i="1"/>
  <c r="O28" i="1"/>
  <c r="O32" i="1"/>
  <c r="O29" i="1"/>
  <c r="K24" i="1"/>
  <c r="C16" i="2"/>
  <c r="D18" i="2" s="1"/>
  <c r="O27" i="2"/>
  <c r="O34" i="2"/>
  <c r="O31" i="2"/>
  <c r="O30" i="2"/>
  <c r="O21" i="2"/>
  <c r="C15" i="2"/>
  <c r="O26" i="2"/>
  <c r="O23" i="2"/>
  <c r="O28" i="2"/>
  <c r="O32" i="2"/>
  <c r="O25" i="2"/>
  <c r="O22" i="2"/>
  <c r="O29" i="2"/>
  <c r="O36" i="2"/>
  <c r="O24" i="2"/>
  <c r="U22" i="2"/>
  <c r="C18" i="1" l="1"/>
  <c r="F16" i="1"/>
  <c r="F17" i="1" s="1"/>
  <c r="F18" i="2"/>
  <c r="F19" i="2" s="1"/>
  <c r="C18" i="2"/>
  <c r="F18" i="1" l="1"/>
</calcChain>
</file>

<file path=xl/sharedStrings.xml><?xml version="1.0" encoding="utf-8"?>
<sst xmlns="http://schemas.openxmlformats.org/spreadsheetml/2006/main" count="164" uniqueCount="63">
  <si>
    <t>IBVS 6244</t>
  </si>
  <si>
    <t>BAD?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</si>
  <si>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</si>
  <si>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</si>
  <si>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</si>
  <si>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</si>
  <si>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</si>
  <si>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</si>
  <si>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</si>
  <si>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</si>
  <si>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</si>
  <si>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</si>
  <si>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</si>
  <si>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</si>
  <si>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</si>
  <si>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</si>
  <si>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</si>
  <si>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</si>
  <si>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</si>
  <si>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</si>
  <si>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</si>
  <si>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</si>
  <si>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</si>
  <si>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</si>
  <si>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</si>
  <si>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</si>
  <si>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</si>
  <si>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</si>
  <si>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</si>
  <si>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</si>
  <si>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</si>
  <si>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</si>
  <si>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</si>
  <si>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</si>
  <si>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</si>
  <si>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</si>
  <si>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</si>
  <si>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</si>
  <si>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</si>
  <si>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</si>
  <si>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</si>
  <si>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</si>
  <si>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</si>
  <si>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V0374 Dra</t>
  </si>
  <si>
    <t>2015L</t>
  </si>
  <si>
    <t>G3896-0146</t>
  </si>
  <si>
    <t>EW</t>
  </si>
  <si>
    <t>V0374 Dra / GSC 3896-0146</t>
  </si>
  <si>
    <t>GCVS</t>
  </si>
  <si>
    <t>OEJV 0168</t>
  </si>
  <si>
    <t>I</t>
  </si>
  <si>
    <t>OEJV 0179</t>
  </si>
  <si>
    <t>RHN 2018</t>
  </si>
  <si>
    <t>RHN 2021</t>
  </si>
  <si>
    <t>JBAV, 55</t>
  </si>
  <si>
    <t>JBAV, 60</t>
  </si>
  <si>
    <t>OEJV 226</t>
  </si>
  <si>
    <t>II</t>
  </si>
  <si>
    <t>Next ToM-P</t>
  </si>
  <si>
    <t>Next ToM-S</t>
  </si>
  <si>
    <t xml:space="preserve">9.93-10.15 </t>
  </si>
  <si>
    <t xml:space="preserve">Mag  R </t>
  </si>
  <si>
    <t>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</si>
</sst>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0" borderId="5" xfId="0" applyFont="1" applyBorder="1">
      <alignment vertical="top"/>
    </xf>
    <xf numFmtId="0" fontId="1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left" vertical="center" wrapText="1"/>
    </xf>
    <xf numFmtId="0" fontId="16" fillId="0" borderId="0" xfId="42" applyFont="1" applyAlignment="1">
      <alignment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3" fillId="0" borderId="0" xfId="42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0" fontId="37" fillId="0" borderId="16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39" fillId="0" borderId="14" xfId="0" applyFont="1" applyBorder="1" applyAlignment="1">
      <alignment horizontal="right" vertical="center"/>
    </xf>
    <xf numFmtId="22" fontId="39" fillId="0" borderId="14" xfId="0" applyNumberFormat="1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6" fillId="25" borderId="11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V374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8-442F-995D-32AF8F0C51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8.0480000004172325E-2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8-442F-995D-32AF8F0C51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8-442F-995D-32AF8F0C51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2">
                  <c:v>2.9170000001613516E-2</c:v>
                </c:pt>
                <c:pt idx="3">
                  <c:v>3.5589999999501742E-2</c:v>
                </c:pt>
                <c:pt idx="4">
                  <c:v>3.7090000005264301E-2</c:v>
                </c:pt>
                <c:pt idx="5">
                  <c:v>3.7800000005518086E-2</c:v>
                </c:pt>
                <c:pt idx="6">
                  <c:v>3.7660000001778826E-2</c:v>
                </c:pt>
                <c:pt idx="7">
                  <c:v>3.8170000007085036E-2</c:v>
                </c:pt>
                <c:pt idx="8">
                  <c:v>4.1620000003604218E-2</c:v>
                </c:pt>
                <c:pt idx="9">
                  <c:v>5.0199999997857958E-2</c:v>
                </c:pt>
                <c:pt idx="10">
                  <c:v>5.0500000004831236E-2</c:v>
                </c:pt>
                <c:pt idx="11">
                  <c:v>5.8010000007925555E-2</c:v>
                </c:pt>
                <c:pt idx="13">
                  <c:v>8.639999978186097E-2</c:v>
                </c:pt>
                <c:pt idx="14">
                  <c:v>8.6290000006556511E-2</c:v>
                </c:pt>
                <c:pt idx="15">
                  <c:v>8.510999999998603E-2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8-442F-995D-32AF8F0C51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8-442F-995D-32AF8F0C51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8-442F-995D-32AF8F0C51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8-442F-995D-32AF8F0C51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-1.9713218137378821E-2</c:v>
                </c:pt>
                <c:pt idx="1">
                  <c:v>3.2380179788274573E-2</c:v>
                </c:pt>
                <c:pt idx="2">
                  <c:v>3.3097350314687565E-2</c:v>
                </c:pt>
                <c:pt idx="3">
                  <c:v>3.7187050795337316E-2</c:v>
                </c:pt>
                <c:pt idx="4">
                  <c:v>3.7207367240844766E-2</c:v>
                </c:pt>
                <c:pt idx="5">
                  <c:v>3.825366418447846E-2</c:v>
                </c:pt>
                <c:pt idx="6">
                  <c:v>3.8314613521000809E-2</c:v>
                </c:pt>
                <c:pt idx="7">
                  <c:v>4.087245401038881E-2</c:v>
                </c:pt>
                <c:pt idx="8">
                  <c:v>4.087245401038881E-2</c:v>
                </c:pt>
                <c:pt idx="9">
                  <c:v>4.4628964784716368E-2</c:v>
                </c:pt>
                <c:pt idx="10">
                  <c:v>4.4689914121238725E-2</c:v>
                </c:pt>
                <c:pt idx="11">
                  <c:v>4.802790611811282E-2</c:v>
                </c:pt>
                <c:pt idx="12">
                  <c:v>5.8350692080448324E-2</c:v>
                </c:pt>
                <c:pt idx="13">
                  <c:v>5.8748894412394351E-2</c:v>
                </c:pt>
                <c:pt idx="14">
                  <c:v>5.9291343507443278E-2</c:v>
                </c:pt>
                <c:pt idx="15">
                  <c:v>5.9547330720837149E-2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8-442F-995D-32AF8F0C51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8.0480000004172325E-2</c:v>
                </c:pt>
                <c:pt idx="12">
                  <c:v>-3.4520000001066364E-2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8-442F-995D-32AF8F0C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6120"/>
        <c:axId val="1"/>
      </c:scatterChart>
      <c:valAx>
        <c:axId val="69012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V374 Dra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8-4E74-AE05-E266DFF5F4F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8-4E74-AE05-E266DFF5F4F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8-4E74-AE05-E266DFF5F4F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2">
                  <c:v>2.9170000001613516E-2</c:v>
                </c:pt>
                <c:pt idx="3">
                  <c:v>3.5589999999501742E-2</c:v>
                </c:pt>
                <c:pt idx="4">
                  <c:v>3.7090000005264301E-2</c:v>
                </c:pt>
                <c:pt idx="5">
                  <c:v>3.7800000005518086E-2</c:v>
                </c:pt>
                <c:pt idx="6">
                  <c:v>3.7660000001778826E-2</c:v>
                </c:pt>
                <c:pt idx="7">
                  <c:v>3.8170000007085036E-2</c:v>
                </c:pt>
                <c:pt idx="8">
                  <c:v>4.1620000003604218E-2</c:v>
                </c:pt>
                <c:pt idx="9">
                  <c:v>5.0199999997857958E-2</c:v>
                </c:pt>
                <c:pt idx="10">
                  <c:v>5.0500000004831236E-2</c:v>
                </c:pt>
                <c:pt idx="11">
                  <c:v>5.8010000007925555E-2</c:v>
                </c:pt>
                <c:pt idx="13">
                  <c:v>8.639999978186097E-2</c:v>
                </c:pt>
                <c:pt idx="14">
                  <c:v>8.6290000006556511E-2</c:v>
                </c:pt>
                <c:pt idx="15">
                  <c:v>8.510999999998603E-2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8-4E74-AE05-E266DFF5F4F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8-4E74-AE05-E266DFF5F4F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8-4E74-AE05-E266DFF5F4F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1.5E-3</c:v>
                  </c:pt>
                  <c:pt idx="3">
                    <c:v>5.7000000000000002E-3</c:v>
                  </c:pt>
                  <c:pt idx="4">
                    <c:v>6.7000000000000002E-3</c:v>
                  </c:pt>
                  <c:pt idx="5">
                    <c:v>1E-3</c:v>
                  </c:pt>
                  <c:pt idx="6">
                    <c:v>8.0000000000000004E-4</c:v>
                  </c:pt>
                  <c:pt idx="7">
                    <c:v>1.37E-2</c:v>
                  </c:pt>
                  <c:pt idx="8">
                    <c:v>5.9999999999999995E-4</c:v>
                  </c:pt>
                  <c:pt idx="9">
                    <c:v>1.6000000000000001E-3</c:v>
                  </c:pt>
                  <c:pt idx="10">
                    <c:v>2E-3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1E-3</c:v>
                  </c:pt>
                  <c:pt idx="14">
                    <c:v>1.4E-3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8-4E74-AE05-E266DFF5F4F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-1.9713218137378821E-2</c:v>
                </c:pt>
                <c:pt idx="1">
                  <c:v>3.2380179788274573E-2</c:v>
                </c:pt>
                <c:pt idx="2">
                  <c:v>3.3097350314687565E-2</c:v>
                </c:pt>
                <c:pt idx="3">
                  <c:v>3.7187050795337316E-2</c:v>
                </c:pt>
                <c:pt idx="4">
                  <c:v>3.7207367240844766E-2</c:v>
                </c:pt>
                <c:pt idx="5">
                  <c:v>3.825366418447846E-2</c:v>
                </c:pt>
                <c:pt idx="6">
                  <c:v>3.8314613521000809E-2</c:v>
                </c:pt>
                <c:pt idx="7">
                  <c:v>4.087245401038881E-2</c:v>
                </c:pt>
                <c:pt idx="8">
                  <c:v>4.087245401038881E-2</c:v>
                </c:pt>
                <c:pt idx="9">
                  <c:v>4.4628964784716368E-2</c:v>
                </c:pt>
                <c:pt idx="10">
                  <c:v>4.4689914121238725E-2</c:v>
                </c:pt>
                <c:pt idx="11">
                  <c:v>4.802790611811282E-2</c:v>
                </c:pt>
                <c:pt idx="12">
                  <c:v>5.8350692080448324E-2</c:v>
                </c:pt>
                <c:pt idx="13">
                  <c:v>5.8748894412394351E-2</c:v>
                </c:pt>
                <c:pt idx="14">
                  <c:v>5.9291343507443278E-2</c:v>
                </c:pt>
                <c:pt idx="15">
                  <c:v>5.9547330720837149E-2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8-4E74-AE05-E266DFF5F4F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12820.5</c:v>
                </c:pt>
                <c:pt idx="2">
                  <c:v>12997</c:v>
                </c:pt>
                <c:pt idx="3">
                  <c:v>14003.5</c:v>
                </c:pt>
                <c:pt idx="4">
                  <c:v>14008.5</c:v>
                </c:pt>
                <c:pt idx="5">
                  <c:v>14266</c:v>
                </c:pt>
                <c:pt idx="6">
                  <c:v>14281</c:v>
                </c:pt>
                <c:pt idx="7">
                  <c:v>14910.5</c:v>
                </c:pt>
                <c:pt idx="8">
                  <c:v>14910.5</c:v>
                </c:pt>
                <c:pt idx="9">
                  <c:v>15835</c:v>
                </c:pt>
                <c:pt idx="10">
                  <c:v>15850</c:v>
                </c:pt>
                <c:pt idx="11">
                  <c:v>16671.5</c:v>
                </c:pt>
                <c:pt idx="12">
                  <c:v>19212</c:v>
                </c:pt>
                <c:pt idx="13">
                  <c:v>19310</c:v>
                </c:pt>
                <c:pt idx="14">
                  <c:v>19443.5</c:v>
                </c:pt>
                <c:pt idx="15">
                  <c:v>19506.5</c:v>
                </c:pt>
              </c:numCache>
            </c:numRef>
          </c:xVal>
          <c:yVal>
            <c:numRef>
              <c:f>'Active 2'!$U$21:$U$998</c:f>
              <c:numCache>
                <c:formatCode>General</c:formatCode>
                <c:ptCount val="978"/>
                <c:pt idx="1">
                  <c:v>8.0480000004172325E-2</c:v>
                </c:pt>
                <c:pt idx="12">
                  <c:v>-3.4520000001066364E-2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A8-4E74-AE05-E266DFF5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432"/>
        <c:axId val="1"/>
      </c:scatterChart>
      <c:valAx>
        <c:axId val="69012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5331A1-93AF-39E3-456E-0FD9A9F14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4BEF3869-32D1-D547-F4BB-B71F0740B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47</v>
      </c>
      <c r="F1" s="8" t="s">
        <v>43</v>
      </c>
      <c r="G1" s="3" t="s">
        <v>44</v>
      </c>
      <c r="H1" s="9"/>
      <c r="I1" s="10" t="s">
        <v>45</v>
      </c>
      <c r="J1" s="8" t="s">
        <v>43</v>
      </c>
      <c r="K1" s="5">
        <v>17.272030000000001</v>
      </c>
      <c r="L1" s="6">
        <v>56.222999999999999</v>
      </c>
      <c r="M1" s="7">
        <v>51484.610999999997</v>
      </c>
      <c r="N1" s="7">
        <v>0.40345999999999999</v>
      </c>
      <c r="O1" s="4" t="s">
        <v>46</v>
      </c>
    </row>
    <row r="2" spans="1:15" s="14" customFormat="1" ht="12.95" customHeight="1">
      <c r="A2" s="14" t="s">
        <v>26</v>
      </c>
      <c r="B2" s="14" t="s">
        <v>46</v>
      </c>
      <c r="C2" s="15"/>
      <c r="D2" s="16"/>
    </row>
    <row r="3" spans="1:15" s="14" customFormat="1" ht="12.95" customHeight="1" thickBot="1"/>
    <row r="4" spans="1:15" s="14" customFormat="1" ht="12.95" customHeight="1" thickTop="1" thickBot="1">
      <c r="A4" s="17" t="s">
        <v>3</v>
      </c>
      <c r="C4" s="18">
        <v>51484.610999999997</v>
      </c>
      <c r="D4" s="19">
        <v>0.40345999999999999</v>
      </c>
    </row>
    <row r="5" spans="1:15" s="14" customFormat="1" ht="12.95" customHeight="1" thickTop="1">
      <c r="A5" s="20" t="s">
        <v>31</v>
      </c>
      <c r="C5" s="21">
        <v>-9.5</v>
      </c>
      <c r="D5" s="14" t="s">
        <v>32</v>
      </c>
    </row>
    <row r="6" spans="1:15" s="14" customFormat="1" ht="12.95" customHeight="1">
      <c r="A6" s="17" t="s">
        <v>4</v>
      </c>
      <c r="E6" s="69" t="s">
        <v>48</v>
      </c>
    </row>
    <row r="7" spans="1:15" s="14" customFormat="1" ht="12.95" customHeight="1">
      <c r="A7" s="14" t="s">
        <v>5</v>
      </c>
      <c r="C7" s="60">
        <v>51484.610999999997</v>
      </c>
      <c r="D7" s="23" t="s">
        <v>48</v>
      </c>
      <c r="E7" s="70">
        <v>51484.610999999997</v>
      </c>
    </row>
    <row r="8" spans="1:15" s="14" customFormat="1" ht="12.95" customHeight="1">
      <c r="A8" s="14" t="s">
        <v>6</v>
      </c>
      <c r="C8" s="60">
        <v>0.40345999999999999</v>
      </c>
      <c r="D8" s="23" t="s">
        <v>62</v>
      </c>
      <c r="E8" s="71">
        <v>0.40346775271751406</v>
      </c>
    </row>
    <row r="9" spans="1:15" s="14" customFormat="1" ht="12.95" customHeight="1">
      <c r="A9" s="24" t="s">
        <v>35</v>
      </c>
      <c r="B9" s="25">
        <v>23</v>
      </c>
      <c r="C9" s="26" t="str">
        <f>"F"&amp;B9</f>
        <v>F23</v>
      </c>
      <c r="D9" s="27" t="str">
        <f>"G"&amp;B9</f>
        <v>G23</v>
      </c>
    </row>
    <row r="10" spans="1:15" s="14" customFormat="1" ht="12.95" customHeight="1" thickBot="1">
      <c r="C10" s="28" t="s">
        <v>22</v>
      </c>
      <c r="D10" s="28" t="s">
        <v>23</v>
      </c>
    </row>
    <row r="11" spans="1:15" s="14" customFormat="1" ht="12.95" customHeight="1">
      <c r="A11" s="14" t="s">
        <v>18</v>
      </c>
      <c r="C11" s="27">
        <f ca="1">INTERCEPT(INDIRECT($D$9):G991,INDIRECT($C$9):F991)</f>
        <v>-1.9713218137378821E-2</v>
      </c>
      <c r="D11" s="16"/>
    </row>
    <row r="12" spans="1:15" s="14" customFormat="1" ht="12.95" customHeight="1">
      <c r="A12" s="14" t="s">
        <v>19</v>
      </c>
      <c r="C12" s="27">
        <f ca="1">SLOPE(INDIRECT($D$9):G991,INDIRECT($C$9):F991)</f>
        <v>4.063289101490066E-6</v>
      </c>
      <c r="D12" s="16"/>
      <c r="E12" s="68" t="s">
        <v>61</v>
      </c>
      <c r="F12" s="67" t="s">
        <v>60</v>
      </c>
    </row>
    <row r="13" spans="1:15" s="14" customFormat="1" ht="12.95" customHeight="1">
      <c r="A13" s="14" t="s">
        <v>21</v>
      </c>
      <c r="C13" s="16" t="s">
        <v>16</v>
      </c>
      <c r="E13" s="61" t="s">
        <v>36</v>
      </c>
      <c r="F13" s="63">
        <v>1</v>
      </c>
    </row>
    <row r="14" spans="1:15" s="14" customFormat="1" ht="12.95" customHeight="1">
      <c r="E14" s="61" t="s">
        <v>33</v>
      </c>
      <c r="F14" s="64">
        <f ca="1">NOW()+15018.5+$C$5/24</f>
        <v>60534.750507291661</v>
      </c>
    </row>
    <row r="15" spans="1:15" s="14" customFormat="1" ht="12.95" customHeight="1">
      <c r="A15" s="29" t="s">
        <v>20</v>
      </c>
      <c r="C15" s="30">
        <f ca="1">(C7+C11)+(C8+C12)*INT(MAX(F21:F3532))</f>
        <v>59354.561305299074</v>
      </c>
      <c r="E15" s="61" t="s">
        <v>37</v>
      </c>
      <c r="F15" s="64">
        <f ca="1">ROUND(2*($F$14-$C$7)/$C$8,0)/2+$F$13</f>
        <v>22432.5</v>
      </c>
    </row>
    <row r="16" spans="1:15" s="14" customFormat="1" ht="12.95" customHeight="1">
      <c r="A16" s="17" t="s">
        <v>7</v>
      </c>
      <c r="C16" s="33">
        <f ca="1">+C8+C12</f>
        <v>0.40346406328910145</v>
      </c>
      <c r="E16" s="61" t="s">
        <v>38</v>
      </c>
      <c r="F16" s="64">
        <f ca="1">ROUND(2*($F$14-$C$15)/$C$16,0)/2+$F$13</f>
        <v>2926</v>
      </c>
    </row>
    <row r="17" spans="1:21" s="14" customFormat="1" ht="12.95" customHeight="1" thickBot="1">
      <c r="A17" s="31" t="s">
        <v>30</v>
      </c>
      <c r="C17" s="14">
        <f>COUNT(C21:C2190)</f>
        <v>16</v>
      </c>
      <c r="E17" s="61" t="s">
        <v>58</v>
      </c>
      <c r="F17" s="65">
        <f ca="1">+$C$15+$C$16*$F$16-15018.5-$C$5/24</f>
        <v>45516.992987816324</v>
      </c>
    </row>
    <row r="18" spans="1:21" s="14" customFormat="1" ht="12.95" customHeight="1" thickTop="1" thickBot="1">
      <c r="A18" s="17" t="s">
        <v>8</v>
      </c>
      <c r="C18" s="35">
        <f ca="1">+C15</f>
        <v>59354.561305299074</v>
      </c>
      <c r="D18" s="36">
        <f ca="1">+C16</f>
        <v>0.40346406328910145</v>
      </c>
      <c r="E18" s="62" t="s">
        <v>59</v>
      </c>
      <c r="F18" s="66">
        <f ca="1">+($C$15+$C$16*$F$16)-($C$16/2)-15018.5-$C$5/24</f>
        <v>45516.791255784679</v>
      </c>
    </row>
    <row r="19" spans="1:21" s="14" customFormat="1" ht="12.95" customHeight="1" thickTop="1">
      <c r="E19" s="31"/>
      <c r="F19" s="37"/>
    </row>
    <row r="20" spans="1:21" s="14" customFormat="1" ht="12.95" customHeight="1" thickBot="1">
      <c r="A20" s="28" t="s">
        <v>9</v>
      </c>
      <c r="B20" s="28" t="s">
        <v>10</v>
      </c>
      <c r="C20" s="28" t="s">
        <v>11</v>
      </c>
      <c r="D20" s="28" t="s">
        <v>15</v>
      </c>
      <c r="E20" s="28" t="s">
        <v>12</v>
      </c>
      <c r="F20" s="28" t="s">
        <v>13</v>
      </c>
      <c r="G20" s="28" t="s">
        <v>14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27</v>
      </c>
      <c r="M20" s="38" t="s">
        <v>28</v>
      </c>
      <c r="N20" s="38" t="s">
        <v>29</v>
      </c>
      <c r="O20" s="38" t="s">
        <v>25</v>
      </c>
      <c r="P20" s="39" t="s">
        <v>24</v>
      </c>
      <c r="Q20" s="28" t="s">
        <v>17</v>
      </c>
      <c r="U20" s="40" t="s">
        <v>1</v>
      </c>
    </row>
    <row r="21" spans="1:21" s="14" customFormat="1" ht="12.95" customHeight="1">
      <c r="A21" s="14" t="s">
        <v>48</v>
      </c>
      <c r="B21" s="16"/>
      <c r="C21" s="22">
        <v>51484.610999999997</v>
      </c>
      <c r="D21" s="22" t="s">
        <v>16</v>
      </c>
      <c r="E21" s="14">
        <f t="shared" ref="E21:E36" si="0">+(C21-C$7)/C$8</f>
        <v>0</v>
      </c>
      <c r="F21" s="14">
        <f t="shared" ref="F21:F36" si="1">ROUND(2*E21,0)/2</f>
        <v>0</v>
      </c>
      <c r="G21" s="14">
        <f>+C21-(C$7+F21*C$8)</f>
        <v>0</v>
      </c>
      <c r="I21" s="14">
        <f>+G21</f>
        <v>0</v>
      </c>
      <c r="O21" s="14">
        <f t="shared" ref="O21:O36" ca="1" si="2">+C$11+C$12*$F21</f>
        <v>-1.9713218137378821E-2</v>
      </c>
      <c r="Q21" s="41">
        <f t="shared" ref="Q21:Q36" si="3">+C21-15018.5</f>
        <v>36466.110999999997</v>
      </c>
    </row>
    <row r="22" spans="1:21" s="14" customFormat="1" ht="12.95" customHeight="1">
      <c r="A22" s="42" t="s">
        <v>49</v>
      </c>
      <c r="B22" s="43" t="s">
        <v>50</v>
      </c>
      <c r="C22" s="44">
        <v>56657.250410000001</v>
      </c>
      <c r="D22" s="42">
        <v>5.0000000000000001E-4</v>
      </c>
      <c r="E22" s="14">
        <f t="shared" si="0"/>
        <v>12820.699474545194</v>
      </c>
      <c r="F22" s="14">
        <f t="shared" si="1"/>
        <v>12820.5</v>
      </c>
      <c r="G22" s="14">
        <f>+C22-(C$7+F22*C$8)</f>
        <v>8.0480000004172325E-2</v>
      </c>
      <c r="I22" s="14">
        <f>+G22</f>
        <v>8.0480000004172325E-2</v>
      </c>
      <c r="O22" s="14">
        <f t="shared" ref="O22" ca="1" si="4">+C$11+C$12*$F22</f>
        <v>3.2380179788274573E-2</v>
      </c>
      <c r="Q22" s="41">
        <f t="shared" ref="Q22" si="5">+C22-15018.5</f>
        <v>41638.750410000001</v>
      </c>
      <c r="U22" s="14">
        <f>+C22-(C$7+F22*C$8)</f>
        <v>8.0480000004172325E-2</v>
      </c>
    </row>
    <row r="23" spans="1:21" s="14" customFormat="1" ht="12.95" customHeight="1">
      <c r="A23" s="42" t="s">
        <v>49</v>
      </c>
      <c r="B23" s="43" t="s">
        <v>50</v>
      </c>
      <c r="C23" s="44">
        <v>56728.409789999998</v>
      </c>
      <c r="D23" s="42">
        <v>1.5E-3</v>
      </c>
      <c r="E23" s="14">
        <f t="shared" si="0"/>
        <v>12997.07229960839</v>
      </c>
      <c r="F23" s="14">
        <f t="shared" si="1"/>
        <v>12997</v>
      </c>
      <c r="G23" s="14">
        <f t="shared" ref="G23:G36" si="6">+C23-(C$7+F23*C$8)</f>
        <v>2.9170000001613516E-2</v>
      </c>
      <c r="K23" s="14">
        <f t="shared" ref="K23:K32" si="7">+G23</f>
        <v>2.9170000001613516E-2</v>
      </c>
      <c r="O23" s="14">
        <f t="shared" ca="1" si="2"/>
        <v>3.3097350314687565E-2</v>
      </c>
      <c r="Q23" s="41">
        <f t="shared" si="3"/>
        <v>41709.909789999998</v>
      </c>
    </row>
    <row r="24" spans="1:21" s="14" customFormat="1" ht="12.95" customHeight="1">
      <c r="A24" s="45" t="s">
        <v>2</v>
      </c>
      <c r="B24" s="46" t="s">
        <v>50</v>
      </c>
      <c r="C24" s="47">
        <v>57134.498699999996</v>
      </c>
      <c r="D24" s="47">
        <v>5.7000000000000002E-3</v>
      </c>
      <c r="E24" s="14">
        <f t="shared" si="0"/>
        <v>14003.588211966489</v>
      </c>
      <c r="F24" s="14">
        <f t="shared" si="1"/>
        <v>14003.5</v>
      </c>
      <c r="G24" s="14">
        <f t="shared" si="6"/>
        <v>3.5589999999501742E-2</v>
      </c>
      <c r="K24" s="14">
        <f t="shared" si="7"/>
        <v>3.5589999999501742E-2</v>
      </c>
      <c r="O24" s="14">
        <f t="shared" ca="1" si="2"/>
        <v>3.7187050795337316E-2</v>
      </c>
      <c r="Q24" s="41">
        <f t="shared" si="3"/>
        <v>42115.998699999996</v>
      </c>
    </row>
    <row r="25" spans="1:21" s="14" customFormat="1" ht="12.95" customHeight="1">
      <c r="A25" s="45" t="s">
        <v>2</v>
      </c>
      <c r="B25" s="46" t="s">
        <v>50</v>
      </c>
      <c r="C25" s="47">
        <v>57136.517500000002</v>
      </c>
      <c r="D25" s="47">
        <v>6.7000000000000002E-3</v>
      </c>
      <c r="E25" s="14">
        <f t="shared" si="0"/>
        <v>14008.59192980718</v>
      </c>
      <c r="F25" s="14">
        <f t="shared" si="1"/>
        <v>14008.5</v>
      </c>
      <c r="G25" s="14">
        <f t="shared" si="6"/>
        <v>3.7090000005264301E-2</v>
      </c>
      <c r="K25" s="14">
        <f t="shared" si="7"/>
        <v>3.7090000005264301E-2</v>
      </c>
      <c r="O25" s="14">
        <f t="shared" ca="1" si="2"/>
        <v>3.7207367240844766E-2</v>
      </c>
      <c r="Q25" s="41">
        <f t="shared" si="3"/>
        <v>42118.017500000002</v>
      </c>
    </row>
    <row r="26" spans="1:21" s="14" customFormat="1" ht="12.95" customHeight="1">
      <c r="A26" s="48" t="s">
        <v>51</v>
      </c>
      <c r="B26" s="49" t="s">
        <v>50</v>
      </c>
      <c r="C26" s="50">
        <v>57240.409160000003</v>
      </c>
      <c r="D26" s="50">
        <v>1E-3</v>
      </c>
      <c r="E26" s="14">
        <f t="shared" si="0"/>
        <v>14266.093689585105</v>
      </c>
      <c r="F26" s="14">
        <f t="shared" si="1"/>
        <v>14266</v>
      </c>
      <c r="G26" s="14">
        <f t="shared" si="6"/>
        <v>3.7800000005518086E-2</v>
      </c>
      <c r="K26" s="14">
        <f t="shared" si="7"/>
        <v>3.7800000005518086E-2</v>
      </c>
      <c r="O26" s="14">
        <f t="shared" ca="1" si="2"/>
        <v>3.825366418447846E-2</v>
      </c>
      <c r="Q26" s="41">
        <f t="shared" si="3"/>
        <v>42221.909160000003</v>
      </c>
    </row>
    <row r="27" spans="1:21" s="14" customFormat="1" ht="12.95" customHeight="1">
      <c r="A27" s="48" t="s">
        <v>51</v>
      </c>
      <c r="B27" s="49" t="s">
        <v>50</v>
      </c>
      <c r="C27" s="50">
        <v>57246.460919999998</v>
      </c>
      <c r="D27" s="50">
        <v>8.0000000000000004E-4</v>
      </c>
      <c r="E27" s="14">
        <f t="shared" si="0"/>
        <v>14281.093342586628</v>
      </c>
      <c r="F27" s="14">
        <f t="shared" si="1"/>
        <v>14281</v>
      </c>
      <c r="G27" s="14">
        <f t="shared" si="6"/>
        <v>3.7660000001778826E-2</v>
      </c>
      <c r="K27" s="14">
        <f t="shared" si="7"/>
        <v>3.7660000001778826E-2</v>
      </c>
      <c r="O27" s="14">
        <f t="shared" ca="1" si="2"/>
        <v>3.8314613521000809E-2</v>
      </c>
      <c r="Q27" s="41">
        <f t="shared" si="3"/>
        <v>42227.960919999998</v>
      </c>
    </row>
    <row r="28" spans="1:21" s="14" customFormat="1" ht="12.95" customHeight="1">
      <c r="A28" s="45" t="s">
        <v>2</v>
      </c>
      <c r="B28" s="46" t="s">
        <v>50</v>
      </c>
      <c r="C28" s="47">
        <v>57500.4395</v>
      </c>
      <c r="D28" s="47">
        <v>1.37E-2</v>
      </c>
      <c r="E28" s="14">
        <f t="shared" si="0"/>
        <v>14910.594606652465</v>
      </c>
      <c r="F28" s="14">
        <f t="shared" si="1"/>
        <v>14910.5</v>
      </c>
      <c r="G28" s="14">
        <f t="shared" si="6"/>
        <v>3.8170000007085036E-2</v>
      </c>
      <c r="K28" s="14">
        <f t="shared" si="7"/>
        <v>3.8170000007085036E-2</v>
      </c>
      <c r="O28" s="14">
        <f t="shared" ca="1" si="2"/>
        <v>4.087245401038881E-2</v>
      </c>
      <c r="Q28" s="41">
        <f t="shared" si="3"/>
        <v>42481.9395</v>
      </c>
    </row>
    <row r="29" spans="1:21" s="14" customFormat="1" ht="12.95" customHeight="1">
      <c r="A29" s="48" t="s">
        <v>51</v>
      </c>
      <c r="B29" s="49" t="s">
        <v>50</v>
      </c>
      <c r="C29" s="50">
        <v>57500.442949999997</v>
      </c>
      <c r="D29" s="50">
        <v>5.9999999999999995E-4</v>
      </c>
      <c r="E29" s="14">
        <f t="shared" si="0"/>
        <v>14910.603157686017</v>
      </c>
      <c r="F29" s="14">
        <f t="shared" si="1"/>
        <v>14910.5</v>
      </c>
      <c r="G29" s="14">
        <f t="shared" si="6"/>
        <v>4.1620000003604218E-2</v>
      </c>
      <c r="K29" s="14">
        <f t="shared" si="7"/>
        <v>4.1620000003604218E-2</v>
      </c>
      <c r="O29" s="14">
        <f t="shared" ca="1" si="2"/>
        <v>4.087245401038881E-2</v>
      </c>
      <c r="Q29" s="41">
        <f t="shared" si="3"/>
        <v>42481.942949999997</v>
      </c>
    </row>
    <row r="30" spans="1:21" s="14" customFormat="1" ht="12.95" customHeight="1">
      <c r="A30" s="51" t="s">
        <v>0</v>
      </c>
      <c r="B30" s="59" t="s">
        <v>50</v>
      </c>
      <c r="C30" s="52">
        <v>57873.450299999997</v>
      </c>
      <c r="D30" s="52">
        <v>1.6000000000000001E-3</v>
      </c>
      <c r="E30" s="14">
        <f t="shared" si="0"/>
        <v>15835.124423734695</v>
      </c>
      <c r="F30" s="14">
        <f t="shared" si="1"/>
        <v>15835</v>
      </c>
      <c r="G30" s="14">
        <f t="shared" si="6"/>
        <v>5.0199999997857958E-2</v>
      </c>
      <c r="K30" s="14">
        <f t="shared" si="7"/>
        <v>5.0199999997857958E-2</v>
      </c>
      <c r="O30" s="14">
        <f t="shared" ca="1" si="2"/>
        <v>4.4628964784716368E-2</v>
      </c>
      <c r="Q30" s="41">
        <f t="shared" si="3"/>
        <v>42854.950299999997</v>
      </c>
    </row>
    <row r="31" spans="1:21" s="14" customFormat="1" ht="12.95" customHeight="1">
      <c r="A31" s="51" t="s">
        <v>0</v>
      </c>
      <c r="B31" s="59" t="s">
        <v>50</v>
      </c>
      <c r="C31" s="52">
        <v>57879.502500000002</v>
      </c>
      <c r="D31" s="52">
        <v>2E-3</v>
      </c>
      <c r="E31" s="14">
        <f t="shared" si="0"/>
        <v>15850.125167302844</v>
      </c>
      <c r="F31" s="14">
        <f t="shared" si="1"/>
        <v>15850</v>
      </c>
      <c r="G31" s="14">
        <f t="shared" si="6"/>
        <v>5.0500000004831236E-2</v>
      </c>
      <c r="K31" s="14">
        <f t="shared" si="7"/>
        <v>5.0500000004831236E-2</v>
      </c>
      <c r="O31" s="14">
        <f t="shared" ca="1" si="2"/>
        <v>4.4689914121238725E-2</v>
      </c>
      <c r="Q31" s="41">
        <f t="shared" si="3"/>
        <v>42861.002500000002</v>
      </c>
    </row>
    <row r="32" spans="1:21" s="14" customFormat="1" ht="12.95" customHeight="1">
      <c r="A32" s="53" t="s">
        <v>52</v>
      </c>
      <c r="B32" s="16"/>
      <c r="C32" s="22">
        <v>58210.952400000002</v>
      </c>
      <c r="D32" s="22">
        <v>4.0000000000000002E-4</v>
      </c>
      <c r="E32" s="14">
        <f t="shared" si="0"/>
        <v>16671.643781291838</v>
      </c>
      <c r="F32" s="14">
        <f t="shared" si="1"/>
        <v>16671.5</v>
      </c>
      <c r="G32" s="14">
        <f t="shared" si="6"/>
        <v>5.8010000007925555E-2</v>
      </c>
      <c r="K32" s="14">
        <f t="shared" si="7"/>
        <v>5.8010000007925555E-2</v>
      </c>
      <c r="O32" s="14">
        <f t="shared" ca="1" si="2"/>
        <v>4.802790611811282E-2</v>
      </c>
      <c r="Q32" s="41">
        <f t="shared" si="3"/>
        <v>43192.452400000002</v>
      </c>
    </row>
    <row r="33" spans="1:21" s="14" customFormat="1" ht="12.95" customHeight="1">
      <c r="A33" s="13" t="s">
        <v>56</v>
      </c>
      <c r="B33" s="54" t="s">
        <v>57</v>
      </c>
      <c r="C33" s="55">
        <v>59235.85</v>
      </c>
      <c r="D33" s="56">
        <v>2.0000000000000001E-4</v>
      </c>
      <c r="E33" s="14">
        <f t="shared" si="0"/>
        <v>19211.914440093198</v>
      </c>
      <c r="F33" s="14">
        <f t="shared" si="1"/>
        <v>19212</v>
      </c>
      <c r="G33" s="14">
        <f t="shared" si="6"/>
        <v>-3.4520000001066364E-2</v>
      </c>
      <c r="O33" s="14">
        <f t="shared" ca="1" si="2"/>
        <v>5.8350692080448324E-2</v>
      </c>
      <c r="Q33" s="41">
        <f t="shared" si="3"/>
        <v>44217.35</v>
      </c>
      <c r="U33" s="14">
        <f>+G33</f>
        <v>-3.4520000001066364E-2</v>
      </c>
    </row>
    <row r="34" spans="1:21" s="14" customFormat="1" ht="12.95" customHeight="1">
      <c r="A34" s="11" t="s">
        <v>54</v>
      </c>
      <c r="B34" s="12" t="s">
        <v>50</v>
      </c>
      <c r="C34" s="57">
        <v>59275.509999999776</v>
      </c>
      <c r="D34" s="58">
        <v>1E-3</v>
      </c>
      <c r="E34" s="14">
        <f t="shared" si="0"/>
        <v>19310.214147622515</v>
      </c>
      <c r="F34" s="14">
        <f t="shared" si="1"/>
        <v>19310</v>
      </c>
      <c r="G34" s="14">
        <f t="shared" si="6"/>
        <v>8.639999978186097E-2</v>
      </c>
      <c r="K34" s="14">
        <f>+G34</f>
        <v>8.639999978186097E-2</v>
      </c>
      <c r="O34" s="14">
        <f t="shared" ca="1" si="2"/>
        <v>5.8748894412394351E-2</v>
      </c>
      <c r="Q34" s="41">
        <f t="shared" si="3"/>
        <v>44257.009999999776</v>
      </c>
    </row>
    <row r="35" spans="1:21" s="14" customFormat="1" ht="12.95" customHeight="1">
      <c r="A35" s="11" t="s">
        <v>55</v>
      </c>
      <c r="B35" s="12" t="s">
        <v>50</v>
      </c>
      <c r="C35" s="57">
        <v>59329.371800000001</v>
      </c>
      <c r="D35" s="58">
        <v>1.4E-3</v>
      </c>
      <c r="E35" s="14">
        <f t="shared" si="0"/>
        <v>19443.713874981422</v>
      </c>
      <c r="F35" s="14">
        <f t="shared" si="1"/>
        <v>19443.5</v>
      </c>
      <c r="G35" s="14">
        <f t="shared" si="6"/>
        <v>8.6290000006556511E-2</v>
      </c>
      <c r="K35" s="14">
        <f>+G35</f>
        <v>8.6290000006556511E-2</v>
      </c>
      <c r="O35" s="14">
        <f t="shared" ca="1" si="2"/>
        <v>5.9291343507443278E-2</v>
      </c>
      <c r="Q35" s="41">
        <f t="shared" si="3"/>
        <v>44310.871800000001</v>
      </c>
    </row>
    <row r="36" spans="1:21" s="14" customFormat="1" ht="12.95" customHeight="1">
      <c r="A36" s="53" t="s">
        <v>53</v>
      </c>
      <c r="B36" s="16"/>
      <c r="C36" s="22">
        <v>59354.7886</v>
      </c>
      <c r="D36" s="22">
        <v>2.9999999999999997E-4</v>
      </c>
      <c r="E36" s="14">
        <f t="shared" si="0"/>
        <v>19506.710950280085</v>
      </c>
      <c r="F36" s="14">
        <f t="shared" si="1"/>
        <v>19506.5</v>
      </c>
      <c r="G36" s="14">
        <f t="shared" si="6"/>
        <v>8.510999999998603E-2</v>
      </c>
      <c r="K36" s="14">
        <f>+G36</f>
        <v>8.510999999998603E-2</v>
      </c>
      <c r="O36" s="14">
        <f t="shared" ca="1" si="2"/>
        <v>5.9547330720837149E-2</v>
      </c>
      <c r="Q36" s="41">
        <f t="shared" si="3"/>
        <v>44336.2886</v>
      </c>
    </row>
    <row r="37" spans="1:21" s="14" customFormat="1" ht="12.95" customHeight="1">
      <c r="B37" s="16"/>
      <c r="C37" s="22"/>
      <c r="D37" s="22"/>
    </row>
    <row r="38" spans="1:21" s="14" customFormat="1" ht="12.95" customHeight="1">
      <c r="B38" s="16"/>
      <c r="C38" s="22"/>
      <c r="D38" s="22"/>
    </row>
    <row r="39" spans="1:21" s="14" customFormat="1" ht="12.95" customHeight="1">
      <c r="B39" s="16"/>
      <c r="C39" s="22"/>
      <c r="D39" s="22"/>
    </row>
    <row r="40" spans="1:21" s="14" customFormat="1" ht="12.95" customHeight="1">
      <c r="B40" s="16"/>
      <c r="C40" s="22"/>
      <c r="D40" s="22"/>
    </row>
    <row r="41" spans="1:21" s="14" customFormat="1" ht="12.95" customHeight="1">
      <c r="C41" s="22"/>
      <c r="D41" s="22"/>
    </row>
    <row r="42" spans="1:21" s="14" customFormat="1" ht="12.95" customHeight="1">
      <c r="C42" s="22"/>
      <c r="D42" s="22"/>
    </row>
    <row r="43" spans="1:21" s="14" customFormat="1" ht="12.95" customHeight="1">
      <c r="C43" s="22"/>
      <c r="D43" s="22"/>
    </row>
    <row r="44" spans="1:21" s="14" customFormat="1" ht="12.95" customHeight="1">
      <c r="C44" s="22"/>
      <c r="D44" s="22"/>
    </row>
    <row r="45" spans="1:21" s="14" customFormat="1" ht="12.95" customHeight="1">
      <c r="C45" s="22"/>
      <c r="D45" s="22"/>
    </row>
    <row r="46" spans="1:21" s="14" customFormat="1" ht="12.95" customHeight="1">
      <c r="C46" s="22"/>
      <c r="D46" s="22"/>
    </row>
    <row r="47" spans="1:21" s="14" customFormat="1" ht="12.95" customHeight="1">
      <c r="C47" s="22"/>
      <c r="D47" s="22"/>
    </row>
    <row r="48" spans="1:21" s="14" customFormat="1" ht="12.95" customHeight="1">
      <c r="C48" s="22"/>
      <c r="D48" s="22"/>
    </row>
    <row r="49" spans="3:4" s="14" customFormat="1" ht="12.95" customHeight="1">
      <c r="C49" s="22"/>
      <c r="D49" s="22"/>
    </row>
    <row r="50" spans="3:4" s="14" customFormat="1" ht="12.95" customHeight="1">
      <c r="C50" s="22"/>
      <c r="D50" s="22"/>
    </row>
    <row r="51" spans="3:4" s="14" customFormat="1" ht="12.95" customHeight="1">
      <c r="C51" s="22"/>
      <c r="D51" s="22"/>
    </row>
    <row r="52" spans="3:4" s="14" customFormat="1" ht="12.95" customHeight="1">
      <c r="C52" s="22"/>
      <c r="D52" s="22"/>
    </row>
    <row r="53" spans="3:4" s="14" customFormat="1" ht="12.95" customHeight="1">
      <c r="C53" s="22"/>
      <c r="D53" s="22"/>
    </row>
    <row r="54" spans="3:4" s="14" customFormat="1" ht="12.95" customHeight="1">
      <c r="C54" s="22"/>
      <c r="D54" s="22"/>
    </row>
    <row r="55" spans="3:4" s="14" customFormat="1" ht="12.95" customHeight="1">
      <c r="C55" s="22"/>
      <c r="D55" s="22"/>
    </row>
    <row r="56" spans="3:4" s="14" customFormat="1" ht="12.95" customHeight="1">
      <c r="C56" s="22"/>
      <c r="D56" s="22"/>
    </row>
    <row r="57" spans="3:4" s="14" customFormat="1" ht="12.95" customHeight="1">
      <c r="C57" s="22"/>
      <c r="D57" s="22"/>
    </row>
    <row r="58" spans="3:4" s="14" customFormat="1" ht="12.95" customHeight="1">
      <c r="C58" s="22"/>
      <c r="D58" s="22"/>
    </row>
    <row r="59" spans="3:4" s="14" customFormat="1" ht="12.95" customHeight="1">
      <c r="C59" s="22"/>
      <c r="D59" s="22"/>
    </row>
    <row r="60" spans="3:4" s="14" customFormat="1" ht="12.95" customHeight="1">
      <c r="C60" s="22"/>
      <c r="D60" s="22"/>
    </row>
    <row r="61" spans="3:4" s="14" customFormat="1" ht="12.95" customHeight="1">
      <c r="C61" s="22"/>
      <c r="D61" s="22"/>
    </row>
    <row r="62" spans="3:4" s="14" customFormat="1" ht="12.95" customHeight="1">
      <c r="C62" s="22"/>
      <c r="D62" s="22"/>
    </row>
    <row r="63" spans="3:4" s="14" customFormat="1" ht="12.95" customHeight="1">
      <c r="C63" s="22"/>
      <c r="D63" s="22"/>
    </row>
    <row r="64" spans="3:4" s="14" customFormat="1" ht="12.95" customHeight="1">
      <c r="C64" s="22"/>
      <c r="D64" s="22"/>
    </row>
    <row r="65" spans="3:4" s="14" customFormat="1" ht="12.95" customHeight="1">
      <c r="C65" s="22"/>
      <c r="D65" s="22"/>
    </row>
    <row r="66" spans="3:4" s="14" customFormat="1" ht="12.95" customHeight="1">
      <c r="C66" s="22"/>
      <c r="D66" s="22"/>
    </row>
    <row r="67" spans="3:4" s="14" customFormat="1" ht="12.95" customHeight="1">
      <c r="C67" s="22"/>
      <c r="D67" s="22"/>
    </row>
    <row r="68" spans="3:4" s="14" customFormat="1" ht="12.95" customHeight="1">
      <c r="C68" s="22"/>
      <c r="D68" s="22"/>
    </row>
    <row r="69" spans="3:4" s="14" customFormat="1" ht="12.95" customHeight="1">
      <c r="C69" s="22"/>
      <c r="D69" s="22"/>
    </row>
    <row r="70" spans="3:4" s="14" customFormat="1" ht="12.95" customHeight="1">
      <c r="C70" s="22"/>
      <c r="D70" s="22"/>
    </row>
    <row r="71" spans="3:4" s="14" customFormat="1" ht="12.95" customHeight="1">
      <c r="C71" s="22"/>
      <c r="D71" s="22"/>
    </row>
    <row r="72" spans="3:4" s="14" customFormat="1" ht="12.95" customHeight="1">
      <c r="C72" s="22"/>
      <c r="D72" s="22"/>
    </row>
    <row r="73" spans="3:4" s="14" customFormat="1" ht="12.95" customHeight="1">
      <c r="C73" s="22"/>
      <c r="D73" s="22"/>
    </row>
    <row r="74" spans="3:4" s="14" customFormat="1" ht="12.95" customHeight="1">
      <c r="C74" s="22"/>
      <c r="D74" s="22"/>
    </row>
    <row r="75" spans="3:4" s="14" customFormat="1" ht="12.95" customHeight="1">
      <c r="C75" s="22"/>
      <c r="D75" s="22"/>
    </row>
    <row r="76" spans="3:4" s="14" customFormat="1" ht="12.95" customHeight="1">
      <c r="C76" s="22"/>
      <c r="D76" s="22"/>
    </row>
    <row r="77" spans="3:4" s="14" customFormat="1" ht="12.95" customHeight="1">
      <c r="C77" s="22"/>
      <c r="D77" s="22"/>
    </row>
    <row r="78" spans="3:4" s="14" customFormat="1" ht="12.95" customHeight="1">
      <c r="C78" s="22"/>
      <c r="D78" s="22"/>
    </row>
    <row r="79" spans="3:4" s="14" customFormat="1" ht="12.95" customHeight="1">
      <c r="C79" s="22"/>
      <c r="D79" s="22"/>
    </row>
    <row r="80" spans="3:4" s="14" customFormat="1" ht="12.95" customHeight="1">
      <c r="C80" s="22"/>
      <c r="D80" s="22"/>
    </row>
    <row r="81" spans="3:4" s="14" customFormat="1" ht="12.95" customHeight="1">
      <c r="C81" s="22"/>
      <c r="D81" s="22"/>
    </row>
    <row r="82" spans="3:4" s="14" customFormat="1" ht="12.95" customHeight="1">
      <c r="C82" s="22"/>
      <c r="D82" s="22"/>
    </row>
    <row r="83" spans="3:4" s="14" customFormat="1" ht="12.95" customHeight="1">
      <c r="C83" s="22"/>
      <c r="D83" s="22"/>
    </row>
    <row r="84" spans="3:4" s="14" customFormat="1" ht="12.95" customHeight="1">
      <c r="C84" s="22"/>
      <c r="D84" s="22"/>
    </row>
    <row r="85" spans="3:4" s="14" customFormat="1" ht="12.95" customHeight="1">
      <c r="C85" s="22"/>
      <c r="D85" s="22"/>
    </row>
    <row r="86" spans="3:4" s="14" customFormat="1" ht="12.95" customHeight="1">
      <c r="C86" s="22"/>
      <c r="D86" s="22"/>
    </row>
    <row r="87" spans="3:4" s="14" customFormat="1" ht="12.95" customHeight="1">
      <c r="C87" s="22"/>
      <c r="D87" s="22"/>
    </row>
    <row r="88" spans="3:4" s="14" customFormat="1" ht="12.95" customHeight="1">
      <c r="C88" s="22"/>
      <c r="D88" s="22"/>
    </row>
    <row r="89" spans="3:4" s="14" customFormat="1" ht="12.95" customHeight="1">
      <c r="C89" s="22"/>
      <c r="D89" s="22"/>
    </row>
    <row r="90" spans="3:4" s="14" customFormat="1" ht="12.95" customHeight="1">
      <c r="C90" s="22"/>
      <c r="D90" s="22"/>
    </row>
    <row r="91" spans="3:4" s="14" customFormat="1" ht="12.95" customHeight="1">
      <c r="C91" s="22"/>
      <c r="D91" s="22"/>
    </row>
    <row r="92" spans="3:4" s="14" customFormat="1" ht="12.95" customHeight="1">
      <c r="C92" s="22"/>
      <c r="D92" s="22"/>
    </row>
    <row r="93" spans="3:4" s="14" customFormat="1" ht="12.95" customHeight="1">
      <c r="C93" s="22"/>
      <c r="D93" s="22"/>
    </row>
    <row r="94" spans="3:4" s="14" customFormat="1" ht="12.95" customHeight="1">
      <c r="C94" s="22"/>
      <c r="D94" s="22"/>
    </row>
    <row r="95" spans="3:4" s="14" customFormat="1" ht="12.95" customHeight="1">
      <c r="C95" s="22"/>
      <c r="D95" s="22"/>
    </row>
    <row r="96" spans="3:4" s="14" customFormat="1" ht="12.95" customHeight="1">
      <c r="C96" s="22"/>
      <c r="D96" s="22"/>
    </row>
    <row r="97" spans="3:4" s="14" customFormat="1" ht="12.95" customHeight="1">
      <c r="C97" s="22"/>
      <c r="D97" s="22"/>
    </row>
    <row r="98" spans="3:4" s="14" customFormat="1" ht="12.95" customHeight="1">
      <c r="C98" s="22"/>
      <c r="D98" s="22"/>
    </row>
    <row r="99" spans="3:4" s="14" customFormat="1" ht="12.95" customHeight="1">
      <c r="C99" s="22"/>
      <c r="D99" s="22"/>
    </row>
    <row r="100" spans="3:4" s="14" customFormat="1" ht="12.95" customHeight="1">
      <c r="C100" s="22"/>
      <c r="D100" s="22"/>
    </row>
    <row r="101" spans="3:4" s="14" customFormat="1" ht="12.95" customHeight="1">
      <c r="C101" s="22"/>
      <c r="D101" s="22"/>
    </row>
    <row r="102" spans="3:4" s="14" customFormat="1" ht="12.95" customHeight="1">
      <c r="C102" s="22"/>
      <c r="D102" s="22"/>
    </row>
    <row r="103" spans="3:4" s="14" customFormat="1" ht="12.95" customHeight="1">
      <c r="C103" s="22"/>
      <c r="D103" s="22"/>
    </row>
    <row r="104" spans="3:4" s="14" customFormat="1" ht="12.95" customHeight="1">
      <c r="C104" s="22"/>
      <c r="D104" s="22"/>
    </row>
    <row r="105" spans="3:4" s="14" customFormat="1" ht="12.95" customHeight="1">
      <c r="C105" s="22"/>
      <c r="D105" s="22"/>
    </row>
    <row r="106" spans="3:4" s="14" customFormat="1" ht="12.95" customHeight="1">
      <c r="C106" s="22"/>
      <c r="D106" s="22"/>
    </row>
    <row r="107" spans="3:4" s="14" customFormat="1" ht="12.95" customHeight="1">
      <c r="C107" s="22"/>
      <c r="D107" s="22"/>
    </row>
    <row r="108" spans="3:4" s="14" customFormat="1" ht="12.95" customHeight="1">
      <c r="C108" s="22"/>
      <c r="D108" s="22"/>
    </row>
    <row r="109" spans="3:4" s="14" customFormat="1" ht="12.95" customHeight="1">
      <c r="C109" s="22"/>
      <c r="D109" s="22"/>
    </row>
    <row r="110" spans="3:4" s="14" customFormat="1" ht="12.95" customHeight="1">
      <c r="C110" s="22"/>
      <c r="D110" s="22"/>
    </row>
    <row r="111" spans="3:4" s="14" customFormat="1" ht="12.95" customHeight="1">
      <c r="C111" s="22"/>
      <c r="D111" s="22"/>
    </row>
    <row r="112" spans="3:4" s="14" customFormat="1" ht="12.95" customHeight="1">
      <c r="C112" s="22"/>
      <c r="D112" s="22"/>
    </row>
    <row r="113" spans="3:4" s="14" customFormat="1" ht="12.95" customHeight="1">
      <c r="C113" s="22"/>
      <c r="D113" s="22"/>
    </row>
    <row r="114" spans="3:4" s="14" customFormat="1" ht="12.95" customHeight="1">
      <c r="C114" s="22"/>
      <c r="D114" s="22"/>
    </row>
    <row r="115" spans="3:4" s="14" customFormat="1" ht="12.95" customHeight="1">
      <c r="C115" s="22"/>
      <c r="D115" s="22"/>
    </row>
    <row r="116" spans="3:4" s="14" customFormat="1" ht="12.95" customHeight="1">
      <c r="C116" s="22"/>
      <c r="D116" s="22"/>
    </row>
    <row r="117" spans="3:4" s="14" customFormat="1" ht="12.95" customHeight="1">
      <c r="C117" s="22"/>
      <c r="D117" s="22"/>
    </row>
    <row r="118" spans="3:4" s="14" customFormat="1" ht="12.95" customHeight="1">
      <c r="C118" s="22"/>
      <c r="D118" s="22"/>
    </row>
    <row r="119" spans="3:4" s="14" customFormat="1" ht="12.95" customHeight="1">
      <c r="C119" s="22"/>
      <c r="D119" s="22"/>
    </row>
    <row r="120" spans="3:4" s="14" customFormat="1" ht="12.95" customHeight="1">
      <c r="C120" s="22"/>
      <c r="D120" s="22"/>
    </row>
    <row r="121" spans="3:4" s="14" customFormat="1" ht="12.95" customHeight="1">
      <c r="C121" s="22"/>
      <c r="D121" s="22"/>
    </row>
    <row r="122" spans="3:4" s="14" customFormat="1" ht="12.95" customHeight="1">
      <c r="C122" s="22"/>
      <c r="D122" s="22"/>
    </row>
    <row r="123" spans="3:4" s="14" customFormat="1" ht="12.95" customHeight="1">
      <c r="C123" s="22"/>
      <c r="D123" s="22"/>
    </row>
    <row r="124" spans="3:4" s="14" customFormat="1" ht="12.95" customHeight="1">
      <c r="C124" s="22"/>
      <c r="D124" s="22"/>
    </row>
    <row r="125" spans="3:4" s="14" customFormat="1" ht="12.95" customHeight="1">
      <c r="C125" s="22"/>
      <c r="D125" s="22"/>
    </row>
    <row r="126" spans="3:4" s="14" customFormat="1" ht="12.95" customHeight="1">
      <c r="C126" s="22"/>
      <c r="D126" s="22"/>
    </row>
    <row r="127" spans="3:4" s="14" customFormat="1" ht="12.95" customHeight="1">
      <c r="C127" s="22"/>
      <c r="D127" s="22"/>
    </row>
    <row r="128" spans="3:4" s="14" customFormat="1" ht="12.95" customHeight="1">
      <c r="C128" s="22"/>
      <c r="D128" s="22"/>
    </row>
    <row r="129" spans="3:4" s="14" customFormat="1" ht="12.95" customHeight="1">
      <c r="C129" s="22"/>
      <c r="D129" s="22"/>
    </row>
    <row r="130" spans="3:4" s="14" customFormat="1" ht="12.95" customHeight="1">
      <c r="C130" s="22"/>
      <c r="D130" s="22"/>
    </row>
    <row r="131" spans="3:4" s="14" customFormat="1" ht="12.95" customHeight="1">
      <c r="C131" s="22"/>
      <c r="D131" s="22"/>
    </row>
    <row r="132" spans="3:4" s="14" customFormat="1" ht="12.95" customHeight="1">
      <c r="C132" s="22"/>
      <c r="D132" s="22"/>
    </row>
    <row r="133" spans="3:4" s="14" customFormat="1" ht="12.95" customHeight="1">
      <c r="C133" s="22"/>
      <c r="D133" s="22"/>
    </row>
    <row r="134" spans="3:4" s="14" customFormat="1" ht="12.95" customHeight="1">
      <c r="C134" s="22"/>
      <c r="D134" s="22"/>
    </row>
    <row r="135" spans="3:4" s="14" customFormat="1" ht="12.95" customHeight="1">
      <c r="C135" s="22"/>
      <c r="D135" s="22"/>
    </row>
    <row r="136" spans="3:4" s="14" customFormat="1" ht="12.95" customHeight="1">
      <c r="C136" s="22"/>
      <c r="D136" s="22"/>
    </row>
    <row r="137" spans="3:4" s="14" customFormat="1" ht="12.95" customHeight="1">
      <c r="C137" s="22"/>
      <c r="D137" s="22"/>
    </row>
    <row r="138" spans="3:4" s="14" customFormat="1" ht="12.95" customHeight="1">
      <c r="C138" s="22"/>
      <c r="D138" s="22"/>
    </row>
    <row r="139" spans="3:4" s="14" customFormat="1" ht="12.95" customHeight="1">
      <c r="C139" s="22"/>
      <c r="D139" s="22"/>
    </row>
    <row r="140" spans="3:4" s="14" customFormat="1" ht="12.95" customHeight="1">
      <c r="C140" s="22"/>
      <c r="D140" s="22"/>
    </row>
    <row r="141" spans="3:4" s="14" customFormat="1" ht="12.95" customHeight="1">
      <c r="C141" s="22"/>
      <c r="D141" s="22"/>
    </row>
    <row r="142" spans="3:4" s="14" customFormat="1" ht="12.95" customHeight="1">
      <c r="C142" s="22"/>
      <c r="D142" s="22"/>
    </row>
    <row r="143" spans="3:4" s="14" customFormat="1" ht="12.95" customHeight="1">
      <c r="C143" s="22"/>
      <c r="D143" s="22"/>
    </row>
    <row r="144" spans="3:4" s="14" customFormat="1" ht="12.95" customHeight="1">
      <c r="C144" s="22"/>
      <c r="D144" s="22"/>
    </row>
    <row r="145" spans="3:4" s="14" customFormat="1" ht="12.95" customHeight="1">
      <c r="C145" s="22"/>
      <c r="D145" s="22"/>
    </row>
    <row r="146" spans="3:4" s="14" customFormat="1" ht="12.95" customHeight="1">
      <c r="C146" s="22"/>
      <c r="D146" s="22"/>
    </row>
    <row r="147" spans="3:4" s="14" customFormat="1" ht="12.95" customHeight="1">
      <c r="C147" s="22"/>
      <c r="D147" s="22"/>
    </row>
    <row r="148" spans="3:4" s="14" customFormat="1" ht="12.95" customHeight="1">
      <c r="C148" s="22"/>
      <c r="D148" s="22"/>
    </row>
    <row r="149" spans="3:4" s="14" customFormat="1" ht="12.95" customHeight="1">
      <c r="C149" s="22"/>
      <c r="D149" s="22"/>
    </row>
    <row r="150" spans="3:4" s="14" customFormat="1" ht="12.95" customHeight="1">
      <c r="C150" s="22"/>
      <c r="D150" s="22"/>
    </row>
    <row r="151" spans="3:4" s="14" customFormat="1" ht="12.95" customHeight="1">
      <c r="C151" s="22"/>
      <c r="D151" s="22"/>
    </row>
    <row r="152" spans="3:4" s="14" customFormat="1" ht="12.95" customHeight="1">
      <c r="C152" s="22"/>
      <c r="D152" s="22"/>
    </row>
    <row r="153" spans="3:4" s="14" customFormat="1" ht="12.95" customHeight="1">
      <c r="C153" s="22"/>
      <c r="D153" s="22"/>
    </row>
    <row r="154" spans="3:4" s="14" customFormat="1" ht="12.95" customHeight="1">
      <c r="C154" s="22"/>
      <c r="D154" s="22"/>
    </row>
    <row r="155" spans="3:4" s="14" customFormat="1" ht="12.95" customHeight="1">
      <c r="C155" s="22"/>
      <c r="D155" s="22"/>
    </row>
    <row r="156" spans="3:4" s="14" customFormat="1" ht="12.95" customHeight="1">
      <c r="C156" s="22"/>
      <c r="D156" s="22"/>
    </row>
    <row r="157" spans="3:4" s="14" customFormat="1" ht="12.95" customHeight="1">
      <c r="C157" s="22"/>
      <c r="D157" s="22"/>
    </row>
    <row r="158" spans="3:4" s="14" customFormat="1" ht="12.95" customHeight="1">
      <c r="C158" s="22"/>
      <c r="D158" s="22"/>
    </row>
    <row r="159" spans="3:4" s="14" customFormat="1" ht="12.95" customHeight="1">
      <c r="C159" s="22"/>
      <c r="D159" s="22"/>
    </row>
    <row r="160" spans="3:4" s="14" customFormat="1" ht="12.95" customHeight="1">
      <c r="C160" s="22"/>
      <c r="D160" s="22"/>
    </row>
    <row r="161" spans="3:4" s="14" customFormat="1" ht="12.95" customHeight="1">
      <c r="C161" s="22"/>
      <c r="D161" s="22"/>
    </row>
    <row r="162" spans="3:4" s="14" customFormat="1" ht="12.95" customHeight="1">
      <c r="C162" s="22"/>
      <c r="D162" s="22"/>
    </row>
    <row r="163" spans="3:4" s="14" customFormat="1" ht="12.95" customHeight="1">
      <c r="C163" s="22"/>
      <c r="D163" s="22"/>
    </row>
    <row r="164" spans="3:4" s="14" customFormat="1" ht="12.95" customHeight="1">
      <c r="C164" s="22"/>
      <c r="D164" s="22"/>
    </row>
    <row r="165" spans="3:4" s="14" customFormat="1" ht="12.95" customHeight="1">
      <c r="C165" s="22"/>
      <c r="D165" s="22"/>
    </row>
    <row r="166" spans="3:4" s="14" customFormat="1" ht="12.95" customHeight="1">
      <c r="C166" s="22"/>
      <c r="D166" s="22"/>
    </row>
    <row r="167" spans="3:4" s="14" customFormat="1" ht="12.95" customHeight="1">
      <c r="C167" s="22"/>
      <c r="D167" s="22"/>
    </row>
    <row r="168" spans="3:4" s="14" customFormat="1" ht="12.95" customHeight="1">
      <c r="C168" s="22"/>
      <c r="D168" s="22"/>
    </row>
    <row r="169" spans="3:4" s="14" customFormat="1" ht="12.95" customHeight="1">
      <c r="C169" s="22"/>
      <c r="D169" s="22"/>
    </row>
    <row r="170" spans="3:4" s="14" customFormat="1" ht="12.95" customHeight="1">
      <c r="C170" s="22"/>
      <c r="D170" s="22"/>
    </row>
    <row r="171" spans="3:4" s="14" customFormat="1" ht="12.95" customHeight="1">
      <c r="C171" s="22"/>
      <c r="D171" s="22"/>
    </row>
    <row r="172" spans="3:4" s="14" customFormat="1" ht="12.95" customHeight="1">
      <c r="C172" s="22"/>
      <c r="D172" s="22"/>
    </row>
    <row r="173" spans="3:4" s="14" customFormat="1" ht="12.95" customHeight="1">
      <c r="C173" s="22"/>
      <c r="D173" s="22"/>
    </row>
    <row r="174" spans="3:4" s="14" customFormat="1" ht="12.95" customHeight="1">
      <c r="C174" s="22"/>
      <c r="D174" s="22"/>
    </row>
    <row r="175" spans="3:4" s="14" customFormat="1" ht="12.95" customHeight="1">
      <c r="C175" s="22"/>
      <c r="D175" s="22"/>
    </row>
    <row r="176" spans="3:4" s="14" customFormat="1" ht="12.95" customHeight="1">
      <c r="C176" s="22"/>
      <c r="D176" s="22"/>
    </row>
    <row r="177" spans="3:4" s="14" customFormat="1" ht="12.95" customHeight="1">
      <c r="C177" s="22"/>
      <c r="D177" s="22"/>
    </row>
    <row r="178" spans="3:4" s="14" customFormat="1" ht="12.95" customHeight="1">
      <c r="C178" s="22"/>
      <c r="D178" s="22"/>
    </row>
    <row r="179" spans="3:4" s="14" customFormat="1" ht="12.95" customHeight="1">
      <c r="C179" s="22"/>
      <c r="D179" s="22"/>
    </row>
    <row r="180" spans="3:4" s="14" customFormat="1" ht="12.95" customHeight="1">
      <c r="C180" s="22"/>
      <c r="D180" s="22"/>
    </row>
    <row r="181" spans="3:4" s="14" customFormat="1" ht="12.95" customHeight="1">
      <c r="C181" s="22"/>
      <c r="D181" s="22"/>
    </row>
    <row r="182" spans="3:4" s="14" customFormat="1" ht="12.95" customHeight="1">
      <c r="C182" s="22"/>
      <c r="D182" s="22"/>
    </row>
    <row r="183" spans="3:4" s="14" customFormat="1" ht="12.95" customHeight="1">
      <c r="C183" s="22"/>
      <c r="D183" s="22"/>
    </row>
    <row r="184" spans="3:4" s="14" customFormat="1" ht="12.95" customHeight="1">
      <c r="C184" s="22"/>
      <c r="D184" s="22"/>
    </row>
    <row r="185" spans="3:4" s="14" customFormat="1" ht="12.95" customHeight="1">
      <c r="C185" s="22"/>
      <c r="D185" s="22"/>
    </row>
    <row r="186" spans="3:4" s="14" customFormat="1" ht="12.95" customHeight="1">
      <c r="C186" s="22"/>
      <c r="D186" s="22"/>
    </row>
    <row r="187" spans="3:4" s="14" customFormat="1" ht="12.95" customHeight="1">
      <c r="C187" s="22"/>
      <c r="D187" s="22"/>
    </row>
    <row r="188" spans="3:4" s="14" customFormat="1" ht="12.95" customHeight="1">
      <c r="C188" s="22"/>
      <c r="D188" s="22"/>
    </row>
    <row r="189" spans="3:4" s="14" customFormat="1" ht="12.95" customHeight="1">
      <c r="C189" s="22"/>
      <c r="D189" s="22"/>
    </row>
    <row r="190" spans="3:4" s="14" customFormat="1" ht="12.95" customHeight="1">
      <c r="C190" s="22"/>
      <c r="D190" s="22"/>
    </row>
    <row r="191" spans="3:4" s="14" customFormat="1" ht="12.95" customHeight="1">
      <c r="C191" s="22"/>
      <c r="D191" s="22"/>
    </row>
    <row r="192" spans="3:4" s="14" customFormat="1" ht="12.95" customHeight="1">
      <c r="C192" s="22"/>
      <c r="D192" s="22"/>
    </row>
    <row r="193" spans="3:4" s="14" customFormat="1" ht="12.95" customHeight="1">
      <c r="C193" s="22"/>
      <c r="D193" s="22"/>
    </row>
    <row r="194" spans="3:4" s="14" customFormat="1" ht="12.95" customHeight="1">
      <c r="C194" s="22"/>
      <c r="D194" s="22"/>
    </row>
    <row r="195" spans="3:4" s="14" customFormat="1" ht="12.95" customHeight="1">
      <c r="C195" s="22"/>
      <c r="D195" s="22"/>
    </row>
    <row r="196" spans="3:4" s="14" customFormat="1" ht="12.95" customHeight="1">
      <c r="C196" s="22"/>
      <c r="D196" s="22"/>
    </row>
    <row r="197" spans="3:4" s="14" customFormat="1" ht="12.95" customHeight="1">
      <c r="C197" s="22"/>
      <c r="D197" s="22"/>
    </row>
    <row r="198" spans="3:4" s="14" customFormat="1" ht="12.95" customHeight="1">
      <c r="C198" s="22"/>
      <c r="D198" s="22"/>
    </row>
    <row r="199" spans="3:4" s="14" customFormat="1" ht="12.95" customHeight="1">
      <c r="C199" s="22"/>
      <c r="D199" s="22"/>
    </row>
    <row r="200" spans="3:4" s="14" customFormat="1" ht="12.95" customHeight="1">
      <c r="C200" s="22"/>
      <c r="D200" s="22"/>
    </row>
    <row r="201" spans="3:4" s="14" customFormat="1" ht="12.95" customHeight="1">
      <c r="C201" s="22"/>
      <c r="D201" s="22"/>
    </row>
    <row r="202" spans="3:4" s="14" customFormat="1" ht="12.95" customHeight="1">
      <c r="C202" s="22"/>
      <c r="D202" s="22"/>
    </row>
    <row r="203" spans="3:4" s="14" customFormat="1" ht="12.95" customHeight="1">
      <c r="C203" s="22"/>
      <c r="D203" s="22"/>
    </row>
    <row r="204" spans="3:4" s="14" customFormat="1" ht="12.95" customHeight="1">
      <c r="C204" s="22"/>
      <c r="D204" s="22"/>
    </row>
    <row r="205" spans="3:4" s="14" customFormat="1" ht="12.95" customHeight="1">
      <c r="C205" s="22"/>
      <c r="D205" s="22"/>
    </row>
    <row r="206" spans="3:4" s="14" customFormat="1" ht="12.95" customHeight="1">
      <c r="C206" s="22"/>
      <c r="D206" s="22"/>
    </row>
    <row r="207" spans="3:4" s="14" customFormat="1" ht="12.95" customHeight="1">
      <c r="C207" s="22"/>
      <c r="D207" s="22"/>
    </row>
    <row r="208" spans="3:4" s="14" customFormat="1" ht="12.95" customHeight="1">
      <c r="C208" s="22"/>
      <c r="D208" s="22"/>
    </row>
    <row r="209" spans="3:4" s="14" customFormat="1" ht="12.95" customHeight="1">
      <c r="C209" s="22"/>
      <c r="D209" s="22"/>
    </row>
    <row r="210" spans="3:4" s="14" customFormat="1" ht="12.95" customHeight="1">
      <c r="C210" s="22"/>
      <c r="D210" s="22"/>
    </row>
    <row r="211" spans="3:4" s="14" customFormat="1" ht="12.95" customHeight="1">
      <c r="C211" s="22"/>
      <c r="D211" s="22"/>
    </row>
    <row r="212" spans="3:4" s="14" customFormat="1" ht="12.95" customHeight="1">
      <c r="C212" s="22"/>
      <c r="D212" s="22"/>
    </row>
    <row r="213" spans="3:4" s="14" customFormat="1" ht="12.95" customHeight="1">
      <c r="C213" s="22"/>
      <c r="D213" s="22"/>
    </row>
    <row r="214" spans="3:4" s="14" customFormat="1" ht="12.95" customHeight="1">
      <c r="C214" s="22"/>
      <c r="D214" s="22"/>
    </row>
    <row r="215" spans="3:4" s="14" customFormat="1" ht="12.95" customHeight="1">
      <c r="C215" s="22"/>
      <c r="D215" s="22"/>
    </row>
    <row r="216" spans="3:4" s="14" customFormat="1" ht="12.95" customHeight="1">
      <c r="C216" s="22"/>
      <c r="D216" s="22"/>
    </row>
    <row r="217" spans="3:4" s="14" customFormat="1" ht="12.95" customHeight="1">
      <c r="C217" s="22"/>
      <c r="D217" s="22"/>
    </row>
    <row r="218" spans="3:4" s="14" customFormat="1" ht="12.95" customHeight="1">
      <c r="C218" s="22"/>
      <c r="D218" s="22"/>
    </row>
    <row r="219" spans="3:4" s="14" customFormat="1" ht="12.95" customHeight="1">
      <c r="C219" s="22"/>
      <c r="D219" s="22"/>
    </row>
    <row r="220" spans="3:4" s="14" customFormat="1" ht="12.95" customHeight="1">
      <c r="C220" s="22"/>
      <c r="D220" s="22"/>
    </row>
    <row r="221" spans="3:4" s="14" customFormat="1" ht="12.95" customHeight="1">
      <c r="C221" s="22"/>
      <c r="D221" s="22"/>
    </row>
    <row r="222" spans="3:4" s="14" customFormat="1" ht="12.95" customHeight="1">
      <c r="C222" s="22"/>
      <c r="D222" s="22"/>
    </row>
    <row r="223" spans="3:4" s="14" customFormat="1" ht="12.95" customHeight="1">
      <c r="C223" s="22"/>
      <c r="D223" s="22"/>
    </row>
    <row r="224" spans="3:4" s="14" customFormat="1" ht="12.95" customHeight="1">
      <c r="C224" s="22"/>
      <c r="D224" s="22"/>
    </row>
    <row r="225" spans="3:4" s="14" customFormat="1" ht="12.95" customHeight="1">
      <c r="C225" s="22"/>
      <c r="D225" s="22"/>
    </row>
    <row r="226" spans="3:4" s="14" customFormat="1" ht="12.95" customHeight="1">
      <c r="C226" s="22"/>
      <c r="D226" s="22"/>
    </row>
    <row r="227" spans="3:4" s="14" customFormat="1" ht="12.95" customHeight="1">
      <c r="C227" s="22"/>
      <c r="D227" s="22"/>
    </row>
    <row r="228" spans="3:4" s="14" customFormat="1" ht="12.95" customHeight="1">
      <c r="C228" s="22"/>
      <c r="D228" s="22"/>
    </row>
    <row r="229" spans="3:4" s="14" customFormat="1" ht="12.95" customHeight="1">
      <c r="C229" s="22"/>
      <c r="D229" s="22"/>
    </row>
    <row r="230" spans="3:4" s="14" customFormat="1" ht="12.95" customHeight="1">
      <c r="C230" s="22"/>
      <c r="D230" s="22"/>
    </row>
    <row r="231" spans="3:4" s="14" customFormat="1" ht="12.95" customHeight="1">
      <c r="C231" s="22"/>
      <c r="D231" s="22"/>
    </row>
    <row r="232" spans="3:4" s="14" customFormat="1" ht="12.95" customHeight="1">
      <c r="C232" s="22"/>
      <c r="D232" s="22"/>
    </row>
    <row r="233" spans="3:4" s="14" customFormat="1" ht="12.95" customHeight="1">
      <c r="C233" s="22"/>
      <c r="D233" s="22"/>
    </row>
    <row r="234" spans="3:4" s="14" customFormat="1" ht="12.95" customHeight="1">
      <c r="C234" s="22"/>
      <c r="D234" s="22"/>
    </row>
    <row r="235" spans="3:4" s="14" customFormat="1" ht="12.95" customHeight="1">
      <c r="C235" s="22"/>
      <c r="D235" s="22"/>
    </row>
    <row r="236" spans="3:4" s="14" customFormat="1" ht="12.95" customHeight="1">
      <c r="C236" s="22"/>
      <c r="D236" s="22"/>
    </row>
    <row r="237" spans="3:4" s="14" customFormat="1" ht="12.95" customHeight="1">
      <c r="C237" s="22"/>
      <c r="D237" s="22"/>
    </row>
    <row r="238" spans="3:4" s="14" customFormat="1" ht="12.95" customHeight="1">
      <c r="C238" s="22"/>
      <c r="D238" s="22"/>
    </row>
    <row r="239" spans="3:4" s="14" customFormat="1" ht="12.95" customHeight="1">
      <c r="C239" s="22"/>
      <c r="D239" s="22"/>
    </row>
    <row r="240" spans="3:4" s="14" customFormat="1" ht="12.95" customHeight="1">
      <c r="C240" s="22"/>
      <c r="D240" s="22"/>
    </row>
    <row r="241" spans="3:4" s="14" customFormat="1" ht="12.95" customHeight="1">
      <c r="C241" s="22"/>
      <c r="D241" s="22"/>
    </row>
    <row r="242" spans="3:4" s="14" customFormat="1" ht="12.95" customHeight="1">
      <c r="C242" s="22"/>
      <c r="D242" s="22"/>
    </row>
    <row r="243" spans="3:4" s="14" customFormat="1" ht="12.95" customHeight="1">
      <c r="C243" s="22"/>
      <c r="D243" s="22"/>
    </row>
    <row r="244" spans="3:4" s="14" customFormat="1" ht="12.95" customHeight="1">
      <c r="C244" s="22"/>
      <c r="D244" s="22"/>
    </row>
    <row r="245" spans="3:4" s="14" customFormat="1" ht="12.95" customHeight="1">
      <c r="C245" s="22"/>
      <c r="D245" s="22"/>
    </row>
    <row r="246" spans="3:4" s="14" customFormat="1" ht="12.95" customHeight="1">
      <c r="C246" s="22"/>
      <c r="D246" s="22"/>
    </row>
    <row r="247" spans="3:4" s="14" customFormat="1" ht="12.95" customHeight="1">
      <c r="C247" s="22"/>
      <c r="D247" s="22"/>
    </row>
    <row r="248" spans="3:4" s="14" customFormat="1" ht="12.95" customHeight="1">
      <c r="C248" s="22"/>
      <c r="D248" s="22"/>
    </row>
    <row r="249" spans="3:4" s="14" customFormat="1" ht="12.95" customHeight="1">
      <c r="C249" s="22"/>
      <c r="D249" s="22"/>
    </row>
    <row r="250" spans="3:4" s="14" customFormat="1" ht="12.95" customHeight="1">
      <c r="C250" s="22"/>
      <c r="D250" s="22"/>
    </row>
    <row r="251" spans="3:4" s="14" customFormat="1" ht="12.95" customHeight="1">
      <c r="C251" s="22"/>
      <c r="D251" s="22"/>
    </row>
    <row r="252" spans="3:4" s="14" customFormat="1" ht="12.95" customHeight="1">
      <c r="C252" s="22"/>
      <c r="D252" s="22"/>
    </row>
    <row r="253" spans="3:4" s="14" customFormat="1" ht="12.95" customHeight="1">
      <c r="C253" s="22"/>
      <c r="D253" s="22"/>
    </row>
    <row r="254" spans="3:4" s="14" customFormat="1" ht="12.95" customHeight="1">
      <c r="C254" s="22"/>
      <c r="D254" s="22"/>
    </row>
    <row r="255" spans="3:4" s="14" customFormat="1" ht="12.95" customHeight="1">
      <c r="C255" s="22"/>
      <c r="D255" s="22"/>
    </row>
    <row r="256" spans="3:4" s="14" customFormat="1" ht="12.95" customHeight="1">
      <c r="C256" s="22"/>
      <c r="D256" s="22"/>
    </row>
    <row r="257" spans="3:4" s="14" customFormat="1" ht="12.95" customHeight="1">
      <c r="C257" s="22"/>
      <c r="D257" s="22"/>
    </row>
    <row r="258" spans="3:4" s="14" customFormat="1" ht="12.95" customHeight="1">
      <c r="C258" s="22"/>
      <c r="D258" s="22"/>
    </row>
    <row r="259" spans="3:4" s="14" customFormat="1" ht="12.95" customHeight="1">
      <c r="C259" s="22"/>
      <c r="D259" s="22"/>
    </row>
    <row r="260" spans="3:4" s="14" customFormat="1" ht="12.95" customHeight="1">
      <c r="C260" s="22"/>
      <c r="D260" s="22"/>
    </row>
    <row r="261" spans="3:4" s="14" customFormat="1" ht="12.95" customHeight="1">
      <c r="C261" s="22"/>
      <c r="D261" s="22"/>
    </row>
    <row r="262" spans="3:4" s="14" customFormat="1" ht="12.95" customHeight="1">
      <c r="C262" s="22"/>
      <c r="D262" s="22"/>
    </row>
    <row r="263" spans="3:4" s="14" customFormat="1" ht="12.95" customHeight="1">
      <c r="C263" s="22"/>
      <c r="D263" s="22"/>
    </row>
    <row r="264" spans="3:4" s="14" customFormat="1" ht="12.95" customHeight="1">
      <c r="C264" s="22"/>
      <c r="D264" s="22"/>
    </row>
    <row r="265" spans="3:4" s="14" customFormat="1" ht="12.95" customHeight="1">
      <c r="C265" s="22"/>
      <c r="D265" s="22"/>
    </row>
    <row r="266" spans="3:4" s="14" customFormat="1" ht="12.95" customHeight="1">
      <c r="C266" s="22"/>
      <c r="D266" s="22"/>
    </row>
    <row r="267" spans="3:4" s="14" customFormat="1" ht="12.95" customHeight="1">
      <c r="C267" s="22"/>
      <c r="D267" s="22"/>
    </row>
    <row r="268" spans="3:4" s="14" customFormat="1" ht="12.95" customHeight="1">
      <c r="C268" s="22"/>
      <c r="D268" s="22"/>
    </row>
    <row r="269" spans="3:4" s="14" customFormat="1" ht="12.95" customHeight="1">
      <c r="C269" s="22"/>
      <c r="D269" s="22"/>
    </row>
    <row r="270" spans="3:4" s="14" customFormat="1" ht="12.95" customHeight="1">
      <c r="C270" s="22"/>
      <c r="D270" s="2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sortState xmlns:xlrd2="http://schemas.microsoft.com/office/spreadsheetml/2017/richdata2" ref="A21:U36">
    <sortCondition ref="C21:C36"/>
  </sortState>
  <phoneticPr fontId="8" type="noConversion"/>
  <hyperlinks>
    <hyperlink ref="H581" r:id="rId1" display="http://vsolj.cetus-net.org/bulletin.html" xr:uid="{00000000-0004-0000-0000-000000000000}"/>
    <hyperlink ref="H64455" r:id="rId2" display="http://vsolj.cetus-net.org/bulletin.html" xr:uid="{00000000-0004-0000-0000-000001000000}"/>
    <hyperlink ref="H64448" r:id="rId3" display="https://www.aavso.org/ejaavso" xr:uid="{00000000-0004-0000-0000-000002000000}"/>
    <hyperlink ref="AP599" r:id="rId4" display="http://cdsbib.u-strasbg.fr/cgi-bin/cdsbib?1990RMxAA..21..381G" xr:uid="{00000000-0004-0000-0000-000003000000}"/>
    <hyperlink ref="AP603" r:id="rId5" display="http://cdsbib.u-strasbg.fr/cgi-bin/cdsbib?1990RMxAA..21..381G" xr:uid="{00000000-0004-0000-0000-000004000000}"/>
    <hyperlink ref="AP602" r:id="rId6" display="http://cdsbib.u-strasbg.fr/cgi-bin/cdsbib?1990RMxAA..21..381G" xr:uid="{00000000-0004-0000-0000-000005000000}"/>
    <hyperlink ref="AP583" r:id="rId7" display="http://cdsbib.u-strasbg.fr/cgi-bin/cdsbib?1990RMxAA..21..381G" xr:uid="{00000000-0004-0000-0000-000006000000}"/>
    <hyperlink ref="I64455" r:id="rId8" display="http://vsolj.cetus-net.org/bulletin.html" xr:uid="{00000000-0004-0000-0000-000007000000}"/>
    <hyperlink ref="AQ739" r:id="rId9" display="http://cdsbib.u-strasbg.fr/cgi-bin/cdsbib?1990RMxAA..21..381G" xr:uid="{00000000-0004-0000-0000-000008000000}"/>
    <hyperlink ref="AQ55505" r:id="rId10" display="http://cdsbib.u-strasbg.fr/cgi-bin/cdsbib?1990RMxAA..21..381G" xr:uid="{00000000-0004-0000-0000-000009000000}"/>
    <hyperlink ref="AQ740" r:id="rId11" display="http://cdsbib.u-strasbg.fr/cgi-bin/cdsbib?1990RMxAA..21..381G" xr:uid="{00000000-0004-0000-0000-00000A000000}"/>
    <hyperlink ref="H64452" r:id="rId12" display="https://www.aavso.org/ejaavso" xr:uid="{00000000-0004-0000-0000-00000B000000}"/>
    <hyperlink ref="H1625" r:id="rId13" display="http://vsolj.cetus-net.org/bulletin.html" xr:uid="{00000000-0004-0000-0000-00000C000000}"/>
    <hyperlink ref="AP2869" r:id="rId14" display="http://cdsbib.u-strasbg.fr/cgi-bin/cdsbib?1990RMxAA..21..381G" xr:uid="{00000000-0004-0000-0000-00000D000000}"/>
    <hyperlink ref="AP2872" r:id="rId15" display="http://cdsbib.u-strasbg.fr/cgi-bin/cdsbib?1990RMxAA..21..381G" xr:uid="{00000000-0004-0000-0000-00000E000000}"/>
    <hyperlink ref="AP2870" r:id="rId16" display="http://cdsbib.u-strasbg.fr/cgi-bin/cdsbib?1990RMxAA..21..381G" xr:uid="{00000000-0004-0000-0000-00000F000000}"/>
    <hyperlink ref="AP2854" r:id="rId17" display="http://cdsbib.u-strasbg.fr/cgi-bin/cdsbib?1990RMxAA..21..381G" xr:uid="{00000000-0004-0000-0000-000010000000}"/>
    <hyperlink ref="I1625" r:id="rId18" display="http://vsolj.cetus-net.org/bulletin.html" xr:uid="{00000000-0004-0000-0000-000011000000}"/>
    <hyperlink ref="AQ3083" r:id="rId19" display="http://cdsbib.u-strasbg.fr/cgi-bin/cdsbib?1990RMxAA..21..381G" xr:uid="{00000000-0004-0000-0000-000012000000}"/>
    <hyperlink ref="AQ65320" r:id="rId20" display="http://cdsbib.u-strasbg.fr/cgi-bin/cdsbib?1990RMxAA..21..381G" xr:uid="{00000000-0004-0000-0000-000013000000}"/>
    <hyperlink ref="AQ308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9"/>
  <sheetViews>
    <sheetView workbookViewId="0">
      <selection activeCell="D5" sqref="D5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47</v>
      </c>
      <c r="F1" s="8" t="s">
        <v>43</v>
      </c>
      <c r="G1" s="3" t="s">
        <v>44</v>
      </c>
      <c r="H1" s="9"/>
      <c r="I1" s="10" t="s">
        <v>45</v>
      </c>
      <c r="J1" s="8" t="s">
        <v>43</v>
      </c>
      <c r="K1" s="5">
        <v>17.272030000000001</v>
      </c>
      <c r="L1" s="6">
        <v>56.222999999999999</v>
      </c>
      <c r="M1" s="7">
        <v>51484.610999999997</v>
      </c>
      <c r="N1" s="7">
        <v>0.40345999999999999</v>
      </c>
      <c r="O1" s="4" t="s">
        <v>46</v>
      </c>
    </row>
    <row r="2" spans="1:15" s="14" customFormat="1" ht="12.95" customHeight="1">
      <c r="A2" s="14" t="s">
        <v>26</v>
      </c>
      <c r="B2" s="14" t="s">
        <v>46</v>
      </c>
      <c r="C2" s="15"/>
      <c r="D2" s="16"/>
    </row>
    <row r="3" spans="1:15" s="14" customFormat="1" ht="12.95" customHeight="1" thickBot="1"/>
    <row r="4" spans="1:15" s="14" customFormat="1" ht="12.95" customHeight="1" thickTop="1" thickBot="1">
      <c r="A4" s="17" t="s">
        <v>3</v>
      </c>
      <c r="C4" s="18">
        <v>51484.610999999997</v>
      </c>
      <c r="D4" s="19">
        <v>0.40345999999999999</v>
      </c>
    </row>
    <row r="5" spans="1:15" s="14" customFormat="1" ht="12.95" customHeight="1" thickTop="1">
      <c r="A5" s="20" t="s">
        <v>31</v>
      </c>
      <c r="C5" s="21">
        <v>-9.5</v>
      </c>
      <c r="D5" s="14" t="s">
        <v>32</v>
      </c>
    </row>
    <row r="6" spans="1:15" s="14" customFormat="1" ht="12.95" customHeight="1">
      <c r="A6" s="17" t="s">
        <v>4</v>
      </c>
    </row>
    <row r="7" spans="1:15" s="14" customFormat="1" ht="12.95" customHeight="1">
      <c r="A7" s="14" t="s">
        <v>5</v>
      </c>
      <c r="C7" s="60">
        <v>51484.610999999997</v>
      </c>
      <c r="D7" s="23" t="s">
        <v>48</v>
      </c>
    </row>
    <row r="8" spans="1:15" s="14" customFormat="1" ht="12.95" customHeight="1">
      <c r="A8" s="14" t="s">
        <v>6</v>
      </c>
      <c r="C8" s="60">
        <v>0.40345999999999999</v>
      </c>
      <c r="D8" s="23" t="s">
        <v>48</v>
      </c>
    </row>
    <row r="9" spans="1:15" s="14" customFormat="1" ht="12.95" customHeight="1">
      <c r="A9" s="24" t="s">
        <v>35</v>
      </c>
      <c r="B9" s="25">
        <v>22</v>
      </c>
      <c r="C9" s="26" t="str">
        <f>"F"&amp;B9</f>
        <v>F22</v>
      </c>
      <c r="D9" s="27" t="str">
        <f>"G"&amp;B9</f>
        <v>G22</v>
      </c>
    </row>
    <row r="10" spans="1:15" s="14" customFormat="1" ht="12.95" customHeight="1" thickBot="1">
      <c r="C10" s="28" t="s">
        <v>22</v>
      </c>
      <c r="D10" s="28" t="s">
        <v>23</v>
      </c>
    </row>
    <row r="11" spans="1:15" s="14" customFormat="1" ht="12.95" customHeight="1">
      <c r="A11" s="14" t="s">
        <v>18</v>
      </c>
      <c r="C11" s="27">
        <f ca="1">INTERCEPT(INDIRECT($D$9):G991,INDIRECT($C$9):F991)</f>
        <v>-1.9713218137378821E-2</v>
      </c>
      <c r="D11" s="16"/>
    </row>
    <row r="12" spans="1:15" s="14" customFormat="1" ht="12.95" customHeight="1">
      <c r="A12" s="14" t="s">
        <v>19</v>
      </c>
      <c r="C12" s="27">
        <f ca="1">SLOPE(INDIRECT($D$9):G991,INDIRECT($C$9):F991)</f>
        <v>4.063289101490066E-6</v>
      </c>
      <c r="D12" s="16"/>
    </row>
    <row r="13" spans="1:15" s="14" customFormat="1" ht="12.95" customHeight="1">
      <c r="A13" s="14" t="s">
        <v>21</v>
      </c>
      <c r="C13" s="16" t="s">
        <v>16</v>
      </c>
    </row>
    <row r="14" spans="1:15" s="14" customFormat="1" ht="12.95" customHeight="1"/>
    <row r="15" spans="1:15" s="14" customFormat="1" ht="12.95" customHeight="1">
      <c r="A15" s="29" t="s">
        <v>20</v>
      </c>
      <c r="C15" s="30">
        <f ca="1">(C7+C11)+(C8+C12)*INT(MAX(F21:F3532))</f>
        <v>59354.561305299074</v>
      </c>
      <c r="E15" s="31" t="s">
        <v>36</v>
      </c>
      <c r="F15" s="32">
        <v>1</v>
      </c>
    </row>
    <row r="16" spans="1:15" s="14" customFormat="1" ht="12.95" customHeight="1">
      <c r="A16" s="17" t="s">
        <v>7</v>
      </c>
      <c r="C16" s="33">
        <f ca="1">+C8+C12</f>
        <v>0.40346406328910145</v>
      </c>
      <c r="E16" s="31" t="s">
        <v>33</v>
      </c>
      <c r="F16" s="33">
        <f ca="1">NOW()+15018.5+$C$5/24</f>
        <v>60534.750507291661</v>
      </c>
    </row>
    <row r="17" spans="1:21" s="14" customFormat="1" ht="12.95" customHeight="1" thickBot="1">
      <c r="A17" s="31" t="s">
        <v>30</v>
      </c>
      <c r="C17" s="14">
        <f>COUNT(C21:C2190)</f>
        <v>16</v>
      </c>
      <c r="E17" s="31" t="s">
        <v>37</v>
      </c>
      <c r="F17" s="34">
        <f ca="1">ROUND(2*(F16-$C$7)/$C$8,0)/2+F15</f>
        <v>22432.5</v>
      </c>
    </row>
    <row r="18" spans="1:21" s="14" customFormat="1" ht="12.95" customHeight="1" thickTop="1" thickBot="1">
      <c r="A18" s="17" t="s">
        <v>8</v>
      </c>
      <c r="C18" s="35">
        <f ca="1">+C15</f>
        <v>59354.561305299074</v>
      </c>
      <c r="D18" s="36">
        <f ca="1">+C16</f>
        <v>0.40346406328910145</v>
      </c>
      <c r="E18" s="31" t="s">
        <v>38</v>
      </c>
      <c r="F18" s="27">
        <f ca="1">ROUND(2*(F16-$C$15)/$C$16,0)/2+F15</f>
        <v>2926</v>
      </c>
    </row>
    <row r="19" spans="1:21" s="14" customFormat="1" ht="12.95" customHeight="1" thickTop="1">
      <c r="E19" s="31" t="s">
        <v>34</v>
      </c>
      <c r="F19" s="37">
        <f ca="1">+$C$15+$C$16*F18-15018.5-$C$5/24</f>
        <v>45516.992987816324</v>
      </c>
    </row>
    <row r="20" spans="1:21" s="14" customFormat="1" ht="12.95" customHeight="1" thickBot="1">
      <c r="A20" s="28" t="s">
        <v>9</v>
      </c>
      <c r="B20" s="28" t="s">
        <v>10</v>
      </c>
      <c r="C20" s="28" t="s">
        <v>11</v>
      </c>
      <c r="D20" s="28" t="s">
        <v>15</v>
      </c>
      <c r="E20" s="28" t="s">
        <v>12</v>
      </c>
      <c r="F20" s="28" t="s">
        <v>13</v>
      </c>
      <c r="G20" s="28" t="s">
        <v>14</v>
      </c>
      <c r="H20" s="38" t="s">
        <v>39</v>
      </c>
      <c r="I20" s="38" t="s">
        <v>40</v>
      </c>
      <c r="J20" s="38" t="s">
        <v>41</v>
      </c>
      <c r="K20" s="38" t="s">
        <v>42</v>
      </c>
      <c r="L20" s="38" t="s">
        <v>27</v>
      </c>
      <c r="M20" s="38" t="s">
        <v>28</v>
      </c>
      <c r="N20" s="38" t="s">
        <v>29</v>
      </c>
      <c r="O20" s="38" t="s">
        <v>25</v>
      </c>
      <c r="P20" s="39" t="s">
        <v>24</v>
      </c>
      <c r="Q20" s="28" t="s">
        <v>17</v>
      </c>
      <c r="U20" s="40" t="s">
        <v>1</v>
      </c>
    </row>
    <row r="21" spans="1:21" s="14" customFormat="1" ht="12.95" customHeight="1">
      <c r="A21" s="14" t="s">
        <v>48</v>
      </c>
      <c r="B21" s="16"/>
      <c r="C21" s="22">
        <v>51484.610999999997</v>
      </c>
      <c r="D21" s="22" t="s">
        <v>16</v>
      </c>
      <c r="E21" s="14">
        <f t="shared" ref="E21:E36" si="0">+(C21-C$7)/C$8</f>
        <v>0</v>
      </c>
      <c r="F21" s="14">
        <f t="shared" ref="F21:F36" si="1">ROUND(2*E21,0)/2</f>
        <v>0</v>
      </c>
      <c r="G21" s="14">
        <f>+C21-(C$7+F21*C$8)</f>
        <v>0</v>
      </c>
      <c r="I21" s="14">
        <f>+G21</f>
        <v>0</v>
      </c>
      <c r="O21" s="14">
        <f t="shared" ref="O21:O36" ca="1" si="2">+C$11+C$12*$F21</f>
        <v>-1.9713218137378821E-2</v>
      </c>
      <c r="Q21" s="41">
        <f t="shared" ref="Q21:Q36" si="3">+C21-15018.5</f>
        <v>36466.110999999997</v>
      </c>
    </row>
    <row r="22" spans="1:21" s="14" customFormat="1" ht="12.95" customHeight="1">
      <c r="A22" s="42" t="s">
        <v>49</v>
      </c>
      <c r="B22" s="43" t="s">
        <v>50</v>
      </c>
      <c r="C22" s="44">
        <v>56657.250410000001</v>
      </c>
      <c r="D22" s="42">
        <v>5.0000000000000001E-4</v>
      </c>
      <c r="E22" s="14">
        <f t="shared" si="0"/>
        <v>12820.699474545194</v>
      </c>
      <c r="F22" s="14">
        <f t="shared" si="1"/>
        <v>12820.5</v>
      </c>
      <c r="O22" s="14">
        <f t="shared" ca="1" si="2"/>
        <v>3.2380179788274573E-2</v>
      </c>
      <c r="Q22" s="41">
        <f t="shared" si="3"/>
        <v>41638.750410000001</v>
      </c>
      <c r="U22" s="14">
        <f>+C22-(C$7+F22*C$8)</f>
        <v>8.0480000004172325E-2</v>
      </c>
    </row>
    <row r="23" spans="1:21" s="14" customFormat="1" ht="12.95" customHeight="1">
      <c r="A23" s="42" t="s">
        <v>49</v>
      </c>
      <c r="B23" s="43" t="s">
        <v>50</v>
      </c>
      <c r="C23" s="44">
        <v>56728.409789999998</v>
      </c>
      <c r="D23" s="42">
        <v>1.5E-3</v>
      </c>
      <c r="E23" s="14">
        <f t="shared" si="0"/>
        <v>12997.07229960839</v>
      </c>
      <c r="F23" s="14">
        <f t="shared" si="1"/>
        <v>12997</v>
      </c>
      <c r="G23" s="14">
        <f t="shared" ref="G23:G36" si="4">+C23-(C$7+F23*C$8)</f>
        <v>2.9170000001613516E-2</v>
      </c>
      <c r="K23" s="14">
        <f t="shared" ref="K23:K32" si="5">+G23</f>
        <v>2.9170000001613516E-2</v>
      </c>
      <c r="O23" s="14">
        <f t="shared" ca="1" si="2"/>
        <v>3.3097350314687565E-2</v>
      </c>
      <c r="Q23" s="41">
        <f t="shared" si="3"/>
        <v>41709.909789999998</v>
      </c>
    </row>
    <row r="24" spans="1:21" s="14" customFormat="1" ht="12.95" customHeight="1">
      <c r="A24" s="45" t="s">
        <v>2</v>
      </c>
      <c r="B24" s="46" t="s">
        <v>50</v>
      </c>
      <c r="C24" s="47">
        <v>57134.498699999996</v>
      </c>
      <c r="D24" s="47">
        <v>5.7000000000000002E-3</v>
      </c>
      <c r="E24" s="14">
        <f t="shared" si="0"/>
        <v>14003.588211966489</v>
      </c>
      <c r="F24" s="14">
        <f t="shared" si="1"/>
        <v>14003.5</v>
      </c>
      <c r="G24" s="14">
        <f t="shared" si="4"/>
        <v>3.5589999999501742E-2</v>
      </c>
      <c r="K24" s="14">
        <f t="shared" si="5"/>
        <v>3.5589999999501742E-2</v>
      </c>
      <c r="O24" s="14">
        <f t="shared" ca="1" si="2"/>
        <v>3.7187050795337316E-2</v>
      </c>
      <c r="Q24" s="41">
        <f t="shared" si="3"/>
        <v>42115.998699999996</v>
      </c>
    </row>
    <row r="25" spans="1:21" s="14" customFormat="1" ht="12.95" customHeight="1">
      <c r="A25" s="45" t="s">
        <v>2</v>
      </c>
      <c r="B25" s="46" t="s">
        <v>50</v>
      </c>
      <c r="C25" s="47">
        <v>57136.517500000002</v>
      </c>
      <c r="D25" s="47">
        <v>6.7000000000000002E-3</v>
      </c>
      <c r="E25" s="14">
        <f t="shared" si="0"/>
        <v>14008.59192980718</v>
      </c>
      <c r="F25" s="14">
        <f t="shared" si="1"/>
        <v>14008.5</v>
      </c>
      <c r="G25" s="14">
        <f t="shared" si="4"/>
        <v>3.7090000005264301E-2</v>
      </c>
      <c r="K25" s="14">
        <f t="shared" si="5"/>
        <v>3.7090000005264301E-2</v>
      </c>
      <c r="O25" s="14">
        <f t="shared" ca="1" si="2"/>
        <v>3.7207367240844766E-2</v>
      </c>
      <c r="Q25" s="41">
        <f t="shared" si="3"/>
        <v>42118.017500000002</v>
      </c>
    </row>
    <row r="26" spans="1:21" s="14" customFormat="1" ht="12.95" customHeight="1">
      <c r="A26" s="48" t="s">
        <v>51</v>
      </c>
      <c r="B26" s="49" t="s">
        <v>50</v>
      </c>
      <c r="C26" s="50">
        <v>57240.409160000003</v>
      </c>
      <c r="D26" s="50">
        <v>1E-3</v>
      </c>
      <c r="E26" s="14">
        <f t="shared" si="0"/>
        <v>14266.093689585105</v>
      </c>
      <c r="F26" s="14">
        <f t="shared" si="1"/>
        <v>14266</v>
      </c>
      <c r="G26" s="14">
        <f t="shared" si="4"/>
        <v>3.7800000005518086E-2</v>
      </c>
      <c r="K26" s="14">
        <f t="shared" si="5"/>
        <v>3.7800000005518086E-2</v>
      </c>
      <c r="O26" s="14">
        <f t="shared" ca="1" si="2"/>
        <v>3.825366418447846E-2</v>
      </c>
      <c r="Q26" s="41">
        <f t="shared" si="3"/>
        <v>42221.909160000003</v>
      </c>
    </row>
    <row r="27" spans="1:21" s="14" customFormat="1" ht="12.95" customHeight="1">
      <c r="A27" s="48" t="s">
        <v>51</v>
      </c>
      <c r="B27" s="49" t="s">
        <v>50</v>
      </c>
      <c r="C27" s="50">
        <v>57246.460919999998</v>
      </c>
      <c r="D27" s="50">
        <v>8.0000000000000004E-4</v>
      </c>
      <c r="E27" s="14">
        <f t="shared" si="0"/>
        <v>14281.093342586628</v>
      </c>
      <c r="F27" s="14">
        <f t="shared" si="1"/>
        <v>14281</v>
      </c>
      <c r="G27" s="14">
        <f t="shared" si="4"/>
        <v>3.7660000001778826E-2</v>
      </c>
      <c r="K27" s="14">
        <f t="shared" si="5"/>
        <v>3.7660000001778826E-2</v>
      </c>
      <c r="O27" s="14">
        <f t="shared" ca="1" si="2"/>
        <v>3.8314613521000809E-2</v>
      </c>
      <c r="Q27" s="41">
        <f t="shared" si="3"/>
        <v>42227.960919999998</v>
      </c>
    </row>
    <row r="28" spans="1:21" s="14" customFormat="1" ht="12.95" customHeight="1">
      <c r="A28" s="45" t="s">
        <v>2</v>
      </c>
      <c r="B28" s="46" t="s">
        <v>50</v>
      </c>
      <c r="C28" s="47">
        <v>57500.4395</v>
      </c>
      <c r="D28" s="47">
        <v>1.37E-2</v>
      </c>
      <c r="E28" s="14">
        <f t="shared" si="0"/>
        <v>14910.594606652465</v>
      </c>
      <c r="F28" s="14">
        <f t="shared" si="1"/>
        <v>14910.5</v>
      </c>
      <c r="G28" s="14">
        <f t="shared" si="4"/>
        <v>3.8170000007085036E-2</v>
      </c>
      <c r="K28" s="14">
        <f t="shared" si="5"/>
        <v>3.8170000007085036E-2</v>
      </c>
      <c r="O28" s="14">
        <f t="shared" ca="1" si="2"/>
        <v>4.087245401038881E-2</v>
      </c>
      <c r="Q28" s="41">
        <f t="shared" si="3"/>
        <v>42481.9395</v>
      </c>
    </row>
    <row r="29" spans="1:21" s="14" customFormat="1" ht="12.95" customHeight="1">
      <c r="A29" s="48" t="s">
        <v>51</v>
      </c>
      <c r="B29" s="49" t="s">
        <v>50</v>
      </c>
      <c r="C29" s="50">
        <v>57500.442949999997</v>
      </c>
      <c r="D29" s="50">
        <v>5.9999999999999995E-4</v>
      </c>
      <c r="E29" s="14">
        <f t="shared" si="0"/>
        <v>14910.603157686017</v>
      </c>
      <c r="F29" s="14">
        <f t="shared" si="1"/>
        <v>14910.5</v>
      </c>
      <c r="G29" s="14">
        <f t="shared" si="4"/>
        <v>4.1620000003604218E-2</v>
      </c>
      <c r="K29" s="14">
        <f t="shared" si="5"/>
        <v>4.1620000003604218E-2</v>
      </c>
      <c r="O29" s="14">
        <f t="shared" ca="1" si="2"/>
        <v>4.087245401038881E-2</v>
      </c>
      <c r="Q29" s="41">
        <f t="shared" si="3"/>
        <v>42481.942949999997</v>
      </c>
    </row>
    <row r="30" spans="1:21" s="14" customFormat="1" ht="12.95" customHeight="1">
      <c r="A30" s="51" t="s">
        <v>0</v>
      </c>
      <c r="B30" s="59" t="s">
        <v>50</v>
      </c>
      <c r="C30" s="52">
        <v>57873.450299999997</v>
      </c>
      <c r="D30" s="52">
        <v>1.6000000000000001E-3</v>
      </c>
      <c r="E30" s="14">
        <f t="shared" si="0"/>
        <v>15835.124423734695</v>
      </c>
      <c r="F30" s="14">
        <f t="shared" si="1"/>
        <v>15835</v>
      </c>
      <c r="G30" s="14">
        <f t="shared" si="4"/>
        <v>5.0199999997857958E-2</v>
      </c>
      <c r="K30" s="14">
        <f t="shared" si="5"/>
        <v>5.0199999997857958E-2</v>
      </c>
      <c r="O30" s="14">
        <f t="shared" ca="1" si="2"/>
        <v>4.4628964784716368E-2</v>
      </c>
      <c r="Q30" s="41">
        <f t="shared" si="3"/>
        <v>42854.950299999997</v>
      </c>
    </row>
    <row r="31" spans="1:21" s="14" customFormat="1" ht="12.95" customHeight="1">
      <c r="A31" s="51" t="s">
        <v>0</v>
      </c>
      <c r="B31" s="59" t="s">
        <v>50</v>
      </c>
      <c r="C31" s="52">
        <v>57879.502500000002</v>
      </c>
      <c r="D31" s="52">
        <v>2E-3</v>
      </c>
      <c r="E31" s="14">
        <f t="shared" si="0"/>
        <v>15850.125167302844</v>
      </c>
      <c r="F31" s="14">
        <f t="shared" si="1"/>
        <v>15850</v>
      </c>
      <c r="G31" s="14">
        <f t="shared" si="4"/>
        <v>5.0500000004831236E-2</v>
      </c>
      <c r="K31" s="14">
        <f t="shared" si="5"/>
        <v>5.0500000004831236E-2</v>
      </c>
      <c r="O31" s="14">
        <f t="shared" ca="1" si="2"/>
        <v>4.4689914121238725E-2</v>
      </c>
      <c r="Q31" s="41">
        <f t="shared" si="3"/>
        <v>42861.002500000002</v>
      </c>
    </row>
    <row r="32" spans="1:21" s="14" customFormat="1" ht="12.95" customHeight="1">
      <c r="A32" s="53" t="s">
        <v>52</v>
      </c>
      <c r="B32" s="16"/>
      <c r="C32" s="22">
        <v>58210.952400000002</v>
      </c>
      <c r="D32" s="22">
        <v>4.0000000000000002E-4</v>
      </c>
      <c r="E32" s="14">
        <f t="shared" si="0"/>
        <v>16671.643781291838</v>
      </c>
      <c r="F32" s="14">
        <f t="shared" si="1"/>
        <v>16671.5</v>
      </c>
      <c r="G32" s="14">
        <f t="shared" si="4"/>
        <v>5.8010000007925555E-2</v>
      </c>
      <c r="K32" s="14">
        <f t="shared" si="5"/>
        <v>5.8010000007925555E-2</v>
      </c>
      <c r="O32" s="14">
        <f t="shared" ca="1" si="2"/>
        <v>4.802790611811282E-2</v>
      </c>
      <c r="Q32" s="41">
        <f t="shared" si="3"/>
        <v>43192.452400000002</v>
      </c>
    </row>
    <row r="33" spans="1:21" s="14" customFormat="1" ht="12.95" customHeight="1">
      <c r="A33" s="13" t="s">
        <v>56</v>
      </c>
      <c r="B33" s="54" t="s">
        <v>57</v>
      </c>
      <c r="C33" s="55">
        <v>59235.85</v>
      </c>
      <c r="D33" s="56">
        <v>2.0000000000000001E-4</v>
      </c>
      <c r="E33" s="14">
        <f t="shared" si="0"/>
        <v>19211.914440093198</v>
      </c>
      <c r="F33" s="14">
        <f t="shared" si="1"/>
        <v>19212</v>
      </c>
      <c r="G33" s="14">
        <f t="shared" si="4"/>
        <v>-3.4520000001066364E-2</v>
      </c>
      <c r="O33" s="14">
        <f t="shared" ca="1" si="2"/>
        <v>5.8350692080448324E-2</v>
      </c>
      <c r="Q33" s="41">
        <f t="shared" si="3"/>
        <v>44217.35</v>
      </c>
      <c r="U33" s="14">
        <f>+G33</f>
        <v>-3.4520000001066364E-2</v>
      </c>
    </row>
    <row r="34" spans="1:21" s="14" customFormat="1" ht="12.95" customHeight="1">
      <c r="A34" s="11" t="s">
        <v>54</v>
      </c>
      <c r="B34" s="12" t="s">
        <v>50</v>
      </c>
      <c r="C34" s="57">
        <v>59275.509999999776</v>
      </c>
      <c r="D34" s="58">
        <v>1E-3</v>
      </c>
      <c r="E34" s="14">
        <f t="shared" si="0"/>
        <v>19310.214147622515</v>
      </c>
      <c r="F34" s="14">
        <f t="shared" si="1"/>
        <v>19310</v>
      </c>
      <c r="G34" s="14">
        <f t="shared" si="4"/>
        <v>8.639999978186097E-2</v>
      </c>
      <c r="K34" s="14">
        <f>+G34</f>
        <v>8.639999978186097E-2</v>
      </c>
      <c r="O34" s="14">
        <f t="shared" ca="1" si="2"/>
        <v>5.8748894412394351E-2</v>
      </c>
      <c r="Q34" s="41">
        <f t="shared" si="3"/>
        <v>44257.009999999776</v>
      </c>
    </row>
    <row r="35" spans="1:21" s="14" customFormat="1" ht="12.95" customHeight="1">
      <c r="A35" s="11" t="s">
        <v>55</v>
      </c>
      <c r="B35" s="12" t="s">
        <v>50</v>
      </c>
      <c r="C35" s="57">
        <v>59329.371800000001</v>
      </c>
      <c r="D35" s="58">
        <v>1.4E-3</v>
      </c>
      <c r="E35" s="14">
        <f t="shared" si="0"/>
        <v>19443.713874981422</v>
      </c>
      <c r="F35" s="14">
        <f t="shared" si="1"/>
        <v>19443.5</v>
      </c>
      <c r="G35" s="14">
        <f t="shared" si="4"/>
        <v>8.6290000006556511E-2</v>
      </c>
      <c r="K35" s="14">
        <f>+G35</f>
        <v>8.6290000006556511E-2</v>
      </c>
      <c r="O35" s="14">
        <f t="shared" ca="1" si="2"/>
        <v>5.9291343507443278E-2</v>
      </c>
      <c r="Q35" s="41">
        <f t="shared" si="3"/>
        <v>44310.871800000001</v>
      </c>
    </row>
    <row r="36" spans="1:21" s="14" customFormat="1" ht="12.95" customHeight="1">
      <c r="A36" s="53" t="s">
        <v>53</v>
      </c>
      <c r="B36" s="16"/>
      <c r="C36" s="22">
        <v>59354.7886</v>
      </c>
      <c r="D36" s="22">
        <v>2.9999999999999997E-4</v>
      </c>
      <c r="E36" s="14">
        <f t="shared" si="0"/>
        <v>19506.710950280085</v>
      </c>
      <c r="F36" s="14">
        <f t="shared" si="1"/>
        <v>19506.5</v>
      </c>
      <c r="G36" s="14">
        <f t="shared" si="4"/>
        <v>8.510999999998603E-2</v>
      </c>
      <c r="K36" s="14">
        <f>+G36</f>
        <v>8.510999999998603E-2</v>
      </c>
      <c r="O36" s="14">
        <f t="shared" ca="1" si="2"/>
        <v>5.9547330720837149E-2</v>
      </c>
      <c r="Q36" s="41">
        <f t="shared" si="3"/>
        <v>44336.2886</v>
      </c>
    </row>
    <row r="37" spans="1:21" s="14" customFormat="1" ht="12.95" customHeight="1">
      <c r="B37" s="16"/>
      <c r="C37" s="22"/>
      <c r="D37" s="22"/>
    </row>
    <row r="38" spans="1:21" s="14" customFormat="1" ht="12.95" customHeight="1">
      <c r="B38" s="16"/>
      <c r="C38" s="22"/>
      <c r="D38" s="22"/>
    </row>
    <row r="39" spans="1:21" s="14" customFormat="1" ht="12.95" customHeight="1">
      <c r="B39" s="16"/>
      <c r="C39" s="22"/>
      <c r="D39" s="22"/>
    </row>
    <row r="40" spans="1:21" s="14" customFormat="1" ht="12.95" customHeight="1">
      <c r="B40" s="16"/>
      <c r="C40" s="22"/>
      <c r="D40" s="22"/>
    </row>
    <row r="41" spans="1:21" s="14" customFormat="1" ht="12.95" customHeight="1">
      <c r="B41" s="16"/>
      <c r="C41" s="22"/>
      <c r="D41" s="22"/>
    </row>
    <row r="42" spans="1:21" s="14" customFormat="1" ht="12.95" customHeight="1">
      <c r="B42" s="16"/>
      <c r="C42" s="22"/>
      <c r="D42" s="22"/>
    </row>
    <row r="43" spans="1:21" s="14" customFormat="1" ht="12.95" customHeight="1">
      <c r="B43" s="16"/>
      <c r="C43" s="22"/>
      <c r="D43" s="22"/>
    </row>
    <row r="44" spans="1:21" s="14" customFormat="1" ht="12.95" customHeight="1">
      <c r="B44" s="16"/>
      <c r="C44" s="22"/>
      <c r="D44" s="22"/>
    </row>
    <row r="45" spans="1:21" s="14" customFormat="1" ht="12.95" customHeight="1">
      <c r="C45" s="22"/>
      <c r="D45" s="22"/>
    </row>
    <row r="46" spans="1:21" s="14" customFormat="1" ht="12.95" customHeight="1">
      <c r="C46" s="22"/>
      <c r="D46" s="22"/>
    </row>
    <row r="47" spans="1:21" s="14" customFormat="1" ht="12.95" customHeight="1">
      <c r="C47" s="22"/>
      <c r="D47" s="22"/>
    </row>
    <row r="48" spans="1:21" s="14" customFormat="1" ht="12.95" customHeight="1">
      <c r="C48" s="22"/>
      <c r="D48" s="22"/>
    </row>
    <row r="49" spans="3:4" s="14" customFormat="1" ht="12.95" customHeight="1">
      <c r="C49" s="22"/>
      <c r="D49" s="22"/>
    </row>
    <row r="50" spans="3:4" s="14" customFormat="1" ht="12.95" customHeight="1">
      <c r="C50" s="22"/>
      <c r="D50" s="22"/>
    </row>
    <row r="51" spans="3:4" s="14" customFormat="1" ht="12.95" customHeight="1">
      <c r="C51" s="22"/>
      <c r="D51" s="22"/>
    </row>
    <row r="52" spans="3:4" s="14" customFormat="1" ht="12.95" customHeight="1">
      <c r="C52" s="22"/>
      <c r="D52" s="22"/>
    </row>
    <row r="53" spans="3:4" s="14" customFormat="1" ht="12.95" customHeight="1">
      <c r="C53" s="22"/>
      <c r="D53" s="22"/>
    </row>
    <row r="54" spans="3:4" s="14" customFormat="1" ht="12.95" customHeight="1">
      <c r="C54" s="22"/>
      <c r="D54" s="22"/>
    </row>
    <row r="55" spans="3:4" s="14" customFormat="1" ht="12.95" customHeight="1">
      <c r="C55" s="22"/>
      <c r="D55" s="22"/>
    </row>
    <row r="56" spans="3:4" s="14" customFormat="1" ht="12.95" customHeight="1">
      <c r="C56" s="22"/>
      <c r="D56" s="22"/>
    </row>
    <row r="57" spans="3:4" s="14" customFormat="1" ht="12.95" customHeight="1">
      <c r="C57" s="22"/>
      <c r="D57" s="22"/>
    </row>
    <row r="58" spans="3:4" s="14" customFormat="1" ht="12.95" customHeight="1">
      <c r="C58" s="22"/>
      <c r="D58" s="22"/>
    </row>
    <row r="59" spans="3:4" s="14" customFormat="1" ht="12.95" customHeight="1">
      <c r="C59" s="22"/>
      <c r="D59" s="22"/>
    </row>
    <row r="60" spans="3:4" s="14" customFormat="1" ht="12.95" customHeight="1">
      <c r="C60" s="22"/>
      <c r="D60" s="22"/>
    </row>
    <row r="61" spans="3:4" s="14" customFormat="1" ht="12.95" customHeight="1">
      <c r="C61" s="22"/>
      <c r="D61" s="22"/>
    </row>
    <row r="62" spans="3:4" s="14" customFormat="1" ht="12.95" customHeight="1">
      <c r="C62" s="22"/>
      <c r="D62" s="22"/>
    </row>
    <row r="63" spans="3:4" s="14" customFormat="1" ht="12.95" customHeight="1">
      <c r="C63" s="22"/>
      <c r="D63" s="22"/>
    </row>
    <row r="64" spans="3:4" s="14" customFormat="1" ht="12.95" customHeight="1">
      <c r="C64" s="22"/>
      <c r="D64" s="22"/>
    </row>
    <row r="65" spans="3:4" s="14" customFormat="1" ht="12.95" customHeight="1">
      <c r="C65" s="22"/>
      <c r="D65" s="22"/>
    </row>
    <row r="66" spans="3:4" s="14" customFormat="1" ht="12.95" customHeight="1">
      <c r="C66" s="22"/>
      <c r="D66" s="22"/>
    </row>
    <row r="67" spans="3:4" s="14" customFormat="1" ht="12.95" customHeight="1">
      <c r="C67" s="22"/>
      <c r="D67" s="22"/>
    </row>
    <row r="68" spans="3:4" s="14" customFormat="1" ht="12.95" customHeight="1">
      <c r="C68" s="22"/>
      <c r="D68" s="22"/>
    </row>
    <row r="69" spans="3:4" s="14" customFormat="1" ht="12.95" customHeight="1">
      <c r="C69" s="22"/>
      <c r="D69" s="22"/>
    </row>
    <row r="70" spans="3:4" s="14" customFormat="1" ht="12.95" customHeight="1">
      <c r="C70" s="22"/>
      <c r="D70" s="22"/>
    </row>
    <row r="71" spans="3:4" s="14" customFormat="1" ht="12.95" customHeight="1">
      <c r="C71" s="22"/>
      <c r="D71" s="22"/>
    </row>
    <row r="72" spans="3:4" s="14" customFormat="1" ht="12.95" customHeight="1">
      <c r="C72" s="22"/>
      <c r="D72" s="22"/>
    </row>
    <row r="73" spans="3:4" s="14" customFormat="1" ht="12.95" customHeight="1">
      <c r="C73" s="22"/>
      <c r="D73" s="22"/>
    </row>
    <row r="74" spans="3:4" s="14" customFormat="1" ht="12.95" customHeight="1">
      <c r="C74" s="22"/>
      <c r="D74" s="22"/>
    </row>
    <row r="75" spans="3:4" s="14" customFormat="1" ht="12.95" customHeight="1">
      <c r="C75" s="22"/>
      <c r="D75" s="22"/>
    </row>
    <row r="76" spans="3:4" s="14" customFormat="1" ht="12.95" customHeight="1">
      <c r="C76" s="22"/>
      <c r="D76" s="22"/>
    </row>
    <row r="77" spans="3:4" s="14" customFormat="1" ht="12.95" customHeight="1">
      <c r="C77" s="22"/>
      <c r="D77" s="22"/>
    </row>
    <row r="78" spans="3:4" s="14" customFormat="1" ht="12.95" customHeight="1">
      <c r="C78" s="22"/>
      <c r="D78" s="22"/>
    </row>
    <row r="79" spans="3:4" s="14" customFormat="1" ht="12.95" customHeight="1">
      <c r="C79" s="22"/>
      <c r="D79" s="22"/>
    </row>
    <row r="80" spans="3:4" s="14" customFormat="1" ht="12.95" customHeight="1">
      <c r="C80" s="22"/>
      <c r="D80" s="22"/>
    </row>
    <row r="81" spans="3:4" s="14" customFormat="1" ht="12.95" customHeight="1">
      <c r="C81" s="22"/>
      <c r="D81" s="22"/>
    </row>
    <row r="82" spans="3:4" s="14" customFormat="1" ht="12.95" customHeight="1">
      <c r="C82" s="22"/>
      <c r="D82" s="22"/>
    </row>
    <row r="83" spans="3:4" s="14" customFormat="1" ht="12.95" customHeight="1">
      <c r="C83" s="22"/>
      <c r="D83" s="22"/>
    </row>
    <row r="84" spans="3:4" s="14" customFormat="1" ht="12.95" customHeight="1">
      <c r="C84" s="22"/>
      <c r="D84" s="22"/>
    </row>
    <row r="85" spans="3:4" s="14" customFormat="1" ht="12.95" customHeight="1">
      <c r="C85" s="22"/>
      <c r="D85" s="22"/>
    </row>
    <row r="86" spans="3:4" s="14" customFormat="1" ht="12.95" customHeight="1">
      <c r="C86" s="22"/>
      <c r="D86" s="22"/>
    </row>
    <row r="87" spans="3:4" s="14" customFormat="1" ht="12.95" customHeight="1">
      <c r="C87" s="22"/>
      <c r="D87" s="22"/>
    </row>
    <row r="88" spans="3:4" s="14" customFormat="1" ht="12.95" customHeight="1">
      <c r="C88" s="22"/>
      <c r="D88" s="22"/>
    </row>
    <row r="89" spans="3:4" s="14" customFormat="1" ht="12.95" customHeight="1">
      <c r="C89" s="22"/>
      <c r="D89" s="22"/>
    </row>
    <row r="90" spans="3:4" s="14" customFormat="1" ht="12.95" customHeight="1">
      <c r="C90" s="22"/>
      <c r="D90" s="22"/>
    </row>
    <row r="91" spans="3:4" s="14" customFormat="1" ht="12.95" customHeight="1">
      <c r="C91" s="22"/>
      <c r="D91" s="22"/>
    </row>
    <row r="92" spans="3:4" s="14" customFormat="1" ht="12.95" customHeight="1">
      <c r="C92" s="22"/>
      <c r="D92" s="22"/>
    </row>
    <row r="93" spans="3:4" s="14" customFormat="1" ht="12.95" customHeight="1">
      <c r="C93" s="22"/>
      <c r="D93" s="22"/>
    </row>
    <row r="94" spans="3:4" s="14" customFormat="1" ht="12.95" customHeight="1">
      <c r="C94" s="22"/>
      <c r="D94" s="22"/>
    </row>
    <row r="95" spans="3:4" s="14" customFormat="1" ht="12.95" customHeight="1">
      <c r="C95" s="22"/>
      <c r="D95" s="22"/>
    </row>
    <row r="96" spans="3:4" s="14" customFormat="1" ht="12.95" customHeight="1">
      <c r="C96" s="22"/>
      <c r="D96" s="22"/>
    </row>
    <row r="97" spans="3:4" s="14" customFormat="1" ht="12.95" customHeight="1">
      <c r="C97" s="22"/>
      <c r="D97" s="22"/>
    </row>
    <row r="98" spans="3:4" s="14" customFormat="1" ht="12.95" customHeight="1">
      <c r="C98" s="22"/>
      <c r="D98" s="22"/>
    </row>
    <row r="99" spans="3:4" s="14" customFormat="1" ht="12.95" customHeight="1">
      <c r="C99" s="22"/>
      <c r="D99" s="22"/>
    </row>
    <row r="100" spans="3:4" s="14" customFormat="1" ht="12.95" customHeight="1">
      <c r="C100" s="22"/>
      <c r="D100" s="22"/>
    </row>
    <row r="101" spans="3:4" s="14" customFormat="1" ht="12.95" customHeight="1">
      <c r="C101" s="22"/>
      <c r="D101" s="22"/>
    </row>
    <row r="102" spans="3:4" s="14" customFormat="1" ht="12.95" customHeight="1">
      <c r="C102" s="22"/>
      <c r="D102" s="22"/>
    </row>
    <row r="103" spans="3:4" s="14" customFormat="1" ht="12.95" customHeight="1">
      <c r="C103" s="22"/>
      <c r="D103" s="22"/>
    </row>
    <row r="104" spans="3:4" s="14" customFormat="1" ht="12.95" customHeight="1">
      <c r="C104" s="22"/>
      <c r="D104" s="22"/>
    </row>
    <row r="105" spans="3:4" s="14" customFormat="1" ht="12.95" customHeight="1">
      <c r="C105" s="22"/>
      <c r="D105" s="22"/>
    </row>
    <row r="106" spans="3:4" s="14" customFormat="1" ht="12.95" customHeight="1">
      <c r="C106" s="22"/>
      <c r="D106" s="22"/>
    </row>
    <row r="107" spans="3:4" s="14" customFormat="1" ht="12.95" customHeight="1">
      <c r="C107" s="22"/>
      <c r="D107" s="22"/>
    </row>
    <row r="108" spans="3:4" s="14" customFormat="1" ht="12.95" customHeight="1">
      <c r="C108" s="22"/>
      <c r="D108" s="22"/>
    </row>
    <row r="109" spans="3:4" s="14" customFormat="1" ht="12.95" customHeight="1">
      <c r="C109" s="22"/>
      <c r="D109" s="22"/>
    </row>
    <row r="110" spans="3:4" s="14" customFormat="1" ht="12.95" customHeight="1">
      <c r="C110" s="22"/>
      <c r="D110" s="22"/>
    </row>
    <row r="111" spans="3:4" s="14" customFormat="1" ht="12.95" customHeight="1">
      <c r="C111" s="22"/>
      <c r="D111" s="22"/>
    </row>
    <row r="112" spans="3:4" s="14" customFormat="1" ht="12.95" customHeight="1">
      <c r="C112" s="22"/>
      <c r="D112" s="22"/>
    </row>
    <row r="113" spans="3:4" s="14" customFormat="1" ht="12.95" customHeight="1">
      <c r="C113" s="22"/>
      <c r="D113" s="22"/>
    </row>
    <row r="114" spans="3:4" s="14" customFormat="1" ht="12.95" customHeight="1">
      <c r="C114" s="22"/>
      <c r="D114" s="22"/>
    </row>
    <row r="115" spans="3:4" s="14" customFormat="1" ht="12.95" customHeight="1">
      <c r="C115" s="22"/>
      <c r="D115" s="22"/>
    </row>
    <row r="116" spans="3:4" s="14" customFormat="1" ht="12.95" customHeight="1">
      <c r="C116" s="22"/>
      <c r="D116" s="22"/>
    </row>
    <row r="117" spans="3:4" s="14" customFormat="1" ht="12.95" customHeight="1">
      <c r="C117" s="22"/>
      <c r="D117" s="22"/>
    </row>
    <row r="118" spans="3:4" s="14" customFormat="1" ht="12.95" customHeight="1">
      <c r="C118" s="22"/>
      <c r="D118" s="22"/>
    </row>
    <row r="119" spans="3:4" s="14" customFormat="1" ht="12.95" customHeight="1">
      <c r="C119" s="22"/>
      <c r="D119" s="22"/>
    </row>
    <row r="120" spans="3:4" s="14" customFormat="1" ht="12.95" customHeight="1">
      <c r="C120" s="22"/>
      <c r="D120" s="22"/>
    </row>
    <row r="121" spans="3:4" s="14" customFormat="1" ht="12.95" customHeight="1">
      <c r="C121" s="22"/>
      <c r="D121" s="22"/>
    </row>
    <row r="122" spans="3:4" s="14" customFormat="1" ht="12.95" customHeight="1">
      <c r="C122" s="22"/>
      <c r="D122" s="22"/>
    </row>
    <row r="123" spans="3:4" s="14" customFormat="1" ht="12.95" customHeight="1">
      <c r="C123" s="22"/>
      <c r="D123" s="22"/>
    </row>
    <row r="124" spans="3:4" s="14" customFormat="1" ht="12.95" customHeight="1">
      <c r="C124" s="22"/>
      <c r="D124" s="22"/>
    </row>
    <row r="125" spans="3:4" s="14" customFormat="1" ht="12.95" customHeight="1">
      <c r="C125" s="22"/>
      <c r="D125" s="22"/>
    </row>
    <row r="126" spans="3:4" s="14" customFormat="1" ht="12.95" customHeight="1">
      <c r="C126" s="22"/>
      <c r="D126" s="22"/>
    </row>
    <row r="127" spans="3:4" s="14" customFormat="1" ht="12.95" customHeight="1">
      <c r="C127" s="22"/>
      <c r="D127" s="22"/>
    </row>
    <row r="128" spans="3:4" s="14" customFormat="1" ht="12.95" customHeight="1">
      <c r="C128" s="22"/>
      <c r="D128" s="22"/>
    </row>
    <row r="129" spans="3:4" s="14" customFormat="1" ht="12.95" customHeight="1">
      <c r="C129" s="22"/>
      <c r="D129" s="22"/>
    </row>
    <row r="130" spans="3:4" s="14" customFormat="1" ht="12.95" customHeight="1">
      <c r="C130" s="22"/>
      <c r="D130" s="22"/>
    </row>
    <row r="131" spans="3:4" s="14" customFormat="1" ht="12.95" customHeight="1">
      <c r="C131" s="22"/>
      <c r="D131" s="22"/>
    </row>
    <row r="132" spans="3:4" s="14" customFormat="1" ht="12.95" customHeight="1">
      <c r="C132" s="22"/>
      <c r="D132" s="22"/>
    </row>
    <row r="133" spans="3:4" s="14" customFormat="1" ht="12.95" customHeight="1">
      <c r="C133" s="22"/>
      <c r="D133" s="22"/>
    </row>
    <row r="134" spans="3:4" s="14" customFormat="1" ht="12.95" customHeight="1">
      <c r="C134" s="22"/>
      <c r="D134" s="22"/>
    </row>
    <row r="135" spans="3:4" s="14" customFormat="1" ht="12.95" customHeight="1">
      <c r="C135" s="22"/>
      <c r="D135" s="22"/>
    </row>
    <row r="136" spans="3:4" s="14" customFormat="1" ht="12.95" customHeight="1">
      <c r="C136" s="22"/>
      <c r="D136" s="22"/>
    </row>
    <row r="137" spans="3:4" s="14" customFormat="1" ht="12.95" customHeight="1">
      <c r="C137" s="22"/>
      <c r="D137" s="22"/>
    </row>
    <row r="138" spans="3:4" s="14" customFormat="1" ht="12.95" customHeight="1">
      <c r="C138" s="22"/>
      <c r="D138" s="22"/>
    </row>
    <row r="139" spans="3:4" s="14" customFormat="1" ht="12.95" customHeight="1">
      <c r="C139" s="22"/>
      <c r="D139" s="22"/>
    </row>
    <row r="140" spans="3:4" s="14" customFormat="1" ht="12.95" customHeight="1">
      <c r="C140" s="22"/>
      <c r="D140" s="22"/>
    </row>
    <row r="141" spans="3:4" s="14" customFormat="1" ht="12.95" customHeight="1">
      <c r="C141" s="22"/>
      <c r="D141" s="22"/>
    </row>
    <row r="142" spans="3:4" s="14" customFormat="1" ht="12.95" customHeight="1">
      <c r="C142" s="22"/>
      <c r="D142" s="22"/>
    </row>
    <row r="143" spans="3:4" s="14" customFormat="1" ht="12.95" customHeight="1">
      <c r="C143" s="22"/>
      <c r="D143" s="22"/>
    </row>
    <row r="144" spans="3:4" s="14" customFormat="1" ht="12.95" customHeight="1">
      <c r="C144" s="22"/>
      <c r="D144" s="22"/>
    </row>
    <row r="145" spans="3:4" s="14" customFormat="1" ht="12.95" customHeight="1">
      <c r="C145" s="22"/>
      <c r="D145" s="22"/>
    </row>
    <row r="146" spans="3:4" s="14" customFormat="1" ht="12.95" customHeight="1">
      <c r="C146" s="22"/>
      <c r="D146" s="22"/>
    </row>
    <row r="147" spans="3:4" s="14" customFormat="1" ht="12.95" customHeight="1">
      <c r="C147" s="22"/>
      <c r="D147" s="22"/>
    </row>
    <row r="148" spans="3:4" s="14" customFormat="1" ht="12.95" customHeight="1">
      <c r="C148" s="22"/>
      <c r="D148" s="22"/>
    </row>
    <row r="149" spans="3:4" s="14" customFormat="1" ht="12.95" customHeight="1">
      <c r="C149" s="22"/>
      <c r="D149" s="22"/>
    </row>
    <row r="150" spans="3:4" s="14" customFormat="1" ht="12.95" customHeight="1">
      <c r="C150" s="22"/>
      <c r="D150" s="22"/>
    </row>
    <row r="151" spans="3:4" s="14" customFormat="1" ht="12.95" customHeight="1">
      <c r="C151" s="22"/>
      <c r="D151" s="22"/>
    </row>
    <row r="152" spans="3:4" s="14" customFormat="1" ht="12.95" customHeight="1">
      <c r="C152" s="22"/>
      <c r="D152" s="22"/>
    </row>
    <row r="153" spans="3:4" s="14" customFormat="1" ht="12.95" customHeight="1">
      <c r="C153" s="22"/>
      <c r="D153" s="22"/>
    </row>
    <row r="154" spans="3:4" s="14" customFormat="1" ht="12.95" customHeight="1">
      <c r="C154" s="22"/>
      <c r="D154" s="22"/>
    </row>
    <row r="155" spans="3:4" s="14" customFormat="1" ht="12.95" customHeight="1">
      <c r="C155" s="22"/>
      <c r="D155" s="22"/>
    </row>
    <row r="156" spans="3:4" s="14" customFormat="1" ht="12.95" customHeight="1">
      <c r="C156" s="22"/>
      <c r="D156" s="22"/>
    </row>
    <row r="157" spans="3:4" s="14" customFormat="1" ht="12.95" customHeight="1">
      <c r="C157" s="22"/>
      <c r="D157" s="22"/>
    </row>
    <row r="158" spans="3:4" s="14" customFormat="1" ht="12.95" customHeight="1">
      <c r="C158" s="22"/>
      <c r="D158" s="22"/>
    </row>
    <row r="159" spans="3:4" s="14" customFormat="1" ht="12.95" customHeight="1">
      <c r="C159" s="22"/>
      <c r="D159" s="22"/>
    </row>
    <row r="160" spans="3:4" s="14" customFormat="1" ht="12.95" customHeight="1">
      <c r="C160" s="22"/>
      <c r="D160" s="22"/>
    </row>
    <row r="161" spans="3:4" s="14" customFormat="1" ht="12.95" customHeight="1">
      <c r="C161" s="22"/>
      <c r="D161" s="22"/>
    </row>
    <row r="162" spans="3:4" s="14" customFormat="1" ht="12.95" customHeight="1">
      <c r="C162" s="22"/>
      <c r="D162" s="22"/>
    </row>
    <row r="163" spans="3:4" s="14" customFormat="1" ht="12.95" customHeight="1">
      <c r="C163" s="22"/>
      <c r="D163" s="22"/>
    </row>
    <row r="164" spans="3:4" s="14" customFormat="1" ht="12.95" customHeight="1">
      <c r="C164" s="22"/>
      <c r="D164" s="22"/>
    </row>
    <row r="165" spans="3:4" s="14" customFormat="1" ht="12.95" customHeight="1">
      <c r="C165" s="22"/>
      <c r="D165" s="22"/>
    </row>
    <row r="166" spans="3:4" s="14" customFormat="1" ht="12.95" customHeight="1">
      <c r="C166" s="22"/>
      <c r="D166" s="22"/>
    </row>
    <row r="167" spans="3:4" s="14" customFormat="1" ht="12.95" customHeight="1">
      <c r="C167" s="22"/>
      <c r="D167" s="22"/>
    </row>
    <row r="168" spans="3:4" s="14" customFormat="1" ht="12.95" customHeight="1">
      <c r="C168" s="22"/>
      <c r="D168" s="22"/>
    </row>
    <row r="169" spans="3:4" s="14" customFormat="1" ht="12.95" customHeight="1">
      <c r="C169" s="22"/>
      <c r="D169" s="22"/>
    </row>
    <row r="170" spans="3:4" s="14" customFormat="1" ht="12.95" customHeight="1">
      <c r="C170" s="22"/>
      <c r="D170" s="22"/>
    </row>
    <row r="171" spans="3:4" s="14" customFormat="1" ht="12.95" customHeight="1">
      <c r="C171" s="22"/>
      <c r="D171" s="22"/>
    </row>
    <row r="172" spans="3:4" s="14" customFormat="1" ht="12.95" customHeight="1">
      <c r="C172" s="22"/>
      <c r="D172" s="22"/>
    </row>
    <row r="173" spans="3:4" s="14" customFormat="1" ht="12.95" customHeight="1">
      <c r="C173" s="22"/>
      <c r="D173" s="22"/>
    </row>
    <row r="174" spans="3:4" s="14" customFormat="1" ht="12.95" customHeight="1">
      <c r="C174" s="22"/>
      <c r="D174" s="22"/>
    </row>
    <row r="175" spans="3:4" s="14" customFormat="1" ht="12.95" customHeight="1">
      <c r="C175" s="22"/>
      <c r="D175" s="22"/>
    </row>
    <row r="176" spans="3:4" s="14" customFormat="1" ht="12.95" customHeight="1">
      <c r="C176" s="22"/>
      <c r="D176" s="22"/>
    </row>
    <row r="177" spans="3:4" s="14" customFormat="1" ht="12.95" customHeight="1">
      <c r="C177" s="22"/>
      <c r="D177" s="22"/>
    </row>
    <row r="178" spans="3:4" s="14" customFormat="1" ht="12.95" customHeight="1">
      <c r="C178" s="22"/>
      <c r="D178" s="22"/>
    </row>
    <row r="179" spans="3:4" s="14" customFormat="1" ht="12.95" customHeight="1">
      <c r="C179" s="22"/>
      <c r="D179" s="22"/>
    </row>
    <row r="180" spans="3:4" s="14" customFormat="1" ht="12.95" customHeight="1">
      <c r="C180" s="22"/>
      <c r="D180" s="22"/>
    </row>
    <row r="181" spans="3:4" s="14" customFormat="1" ht="12.95" customHeight="1">
      <c r="C181" s="22"/>
      <c r="D181" s="22"/>
    </row>
    <row r="182" spans="3:4" s="14" customFormat="1" ht="12.95" customHeight="1">
      <c r="C182" s="22"/>
      <c r="D182" s="22"/>
    </row>
    <row r="183" spans="3:4" s="14" customFormat="1" ht="12.95" customHeight="1">
      <c r="C183" s="22"/>
      <c r="D183" s="22"/>
    </row>
    <row r="184" spans="3:4" s="14" customFormat="1" ht="12.95" customHeight="1">
      <c r="C184" s="22"/>
      <c r="D184" s="22"/>
    </row>
    <row r="185" spans="3:4" s="14" customFormat="1" ht="12.95" customHeight="1">
      <c r="C185" s="22"/>
      <c r="D185" s="22"/>
    </row>
    <row r="186" spans="3:4" s="14" customFormat="1" ht="12.95" customHeight="1">
      <c r="C186" s="22"/>
      <c r="D186" s="22"/>
    </row>
    <row r="187" spans="3:4" s="14" customFormat="1" ht="12.95" customHeight="1">
      <c r="C187" s="22"/>
      <c r="D187" s="22"/>
    </row>
    <row r="188" spans="3:4" s="14" customFormat="1" ht="12.95" customHeight="1">
      <c r="C188" s="22"/>
      <c r="D188" s="22"/>
    </row>
    <row r="189" spans="3:4" s="14" customFormat="1" ht="12.95" customHeight="1">
      <c r="C189" s="22"/>
      <c r="D189" s="22"/>
    </row>
    <row r="190" spans="3:4" s="14" customFormat="1" ht="12.95" customHeight="1">
      <c r="C190" s="22"/>
      <c r="D190" s="22"/>
    </row>
    <row r="191" spans="3:4" s="14" customFormat="1" ht="12.95" customHeight="1">
      <c r="C191" s="22"/>
      <c r="D191" s="22"/>
    </row>
    <row r="192" spans="3:4" s="14" customFormat="1" ht="12.95" customHeight="1">
      <c r="C192" s="22"/>
      <c r="D192" s="22"/>
    </row>
    <row r="193" spans="3:4" s="14" customFormat="1" ht="12.95" customHeight="1">
      <c r="C193" s="22"/>
      <c r="D193" s="22"/>
    </row>
    <row r="194" spans="3:4" s="14" customFormat="1" ht="12.95" customHeight="1">
      <c r="C194" s="22"/>
      <c r="D194" s="22"/>
    </row>
    <row r="195" spans="3:4" s="14" customFormat="1" ht="12.95" customHeight="1">
      <c r="C195" s="22"/>
      <c r="D195" s="22"/>
    </row>
    <row r="196" spans="3:4" s="14" customFormat="1" ht="12.95" customHeight="1">
      <c r="C196" s="22"/>
      <c r="D196" s="22"/>
    </row>
    <row r="197" spans="3:4" s="14" customFormat="1" ht="12.95" customHeight="1">
      <c r="C197" s="22"/>
      <c r="D197" s="22"/>
    </row>
    <row r="198" spans="3:4" s="14" customFormat="1" ht="12.95" customHeight="1">
      <c r="C198" s="22"/>
      <c r="D198" s="22"/>
    </row>
    <row r="199" spans="3:4" s="14" customFormat="1" ht="12.95" customHeight="1">
      <c r="C199" s="22"/>
      <c r="D199" s="22"/>
    </row>
    <row r="200" spans="3:4" s="14" customFormat="1" ht="12.95" customHeight="1">
      <c r="C200" s="22"/>
      <c r="D200" s="22"/>
    </row>
    <row r="201" spans="3:4" s="14" customFormat="1" ht="12.95" customHeight="1">
      <c r="C201" s="22"/>
      <c r="D201" s="22"/>
    </row>
    <row r="202" spans="3:4" s="14" customFormat="1" ht="12.95" customHeight="1">
      <c r="C202" s="22"/>
      <c r="D202" s="22"/>
    </row>
    <row r="203" spans="3:4" s="14" customFormat="1" ht="12.95" customHeight="1">
      <c r="C203" s="22"/>
      <c r="D203" s="22"/>
    </row>
    <row r="204" spans="3:4" s="14" customFormat="1" ht="12.95" customHeight="1">
      <c r="C204" s="22"/>
      <c r="D204" s="22"/>
    </row>
    <row r="205" spans="3:4" s="14" customFormat="1" ht="12.95" customHeight="1">
      <c r="C205" s="22"/>
      <c r="D205" s="22"/>
    </row>
    <row r="206" spans="3:4" s="14" customFormat="1" ht="12.95" customHeight="1">
      <c r="C206" s="22"/>
      <c r="D206" s="22"/>
    </row>
    <row r="207" spans="3:4" s="14" customFormat="1" ht="12.95" customHeight="1">
      <c r="C207" s="22"/>
      <c r="D207" s="22"/>
    </row>
    <row r="208" spans="3:4" s="14" customFormat="1" ht="12.95" customHeight="1">
      <c r="C208" s="22"/>
      <c r="D208" s="22"/>
    </row>
    <row r="209" spans="3:4" s="14" customFormat="1" ht="12.95" customHeight="1">
      <c r="C209" s="22"/>
      <c r="D209" s="22"/>
    </row>
    <row r="210" spans="3:4" s="14" customFormat="1" ht="12.95" customHeight="1">
      <c r="C210" s="22"/>
      <c r="D210" s="22"/>
    </row>
    <row r="211" spans="3:4" s="14" customFormat="1" ht="12.95" customHeight="1">
      <c r="C211" s="22"/>
      <c r="D211" s="22"/>
    </row>
    <row r="212" spans="3:4" s="14" customFormat="1" ht="12.95" customHeight="1">
      <c r="C212" s="22"/>
      <c r="D212" s="22"/>
    </row>
    <row r="213" spans="3:4" s="14" customFormat="1" ht="12.95" customHeight="1">
      <c r="C213" s="22"/>
      <c r="D213" s="22"/>
    </row>
    <row r="214" spans="3:4" s="14" customFormat="1" ht="12.95" customHeight="1">
      <c r="C214" s="22"/>
      <c r="D214" s="22"/>
    </row>
    <row r="215" spans="3:4" s="14" customFormat="1" ht="12.95" customHeight="1">
      <c r="C215" s="22"/>
      <c r="D215" s="22"/>
    </row>
    <row r="216" spans="3:4" s="14" customFormat="1" ht="12.95" customHeight="1">
      <c r="C216" s="22"/>
      <c r="D216" s="22"/>
    </row>
    <row r="217" spans="3:4" s="14" customFormat="1" ht="12.95" customHeight="1">
      <c r="C217" s="22"/>
      <c r="D217" s="22"/>
    </row>
    <row r="218" spans="3:4" s="14" customFormat="1" ht="12.95" customHeight="1">
      <c r="C218" s="22"/>
      <c r="D218" s="22"/>
    </row>
    <row r="219" spans="3:4" s="14" customFormat="1" ht="12.95" customHeight="1">
      <c r="C219" s="22"/>
      <c r="D219" s="22"/>
    </row>
    <row r="220" spans="3:4" s="14" customFormat="1" ht="12.95" customHeight="1">
      <c r="C220" s="22"/>
      <c r="D220" s="22"/>
    </row>
    <row r="221" spans="3:4" s="14" customFormat="1" ht="12.95" customHeight="1">
      <c r="C221" s="22"/>
      <c r="D221" s="22"/>
    </row>
    <row r="222" spans="3:4" s="14" customFormat="1" ht="12.95" customHeight="1">
      <c r="C222" s="22"/>
      <c r="D222" s="22"/>
    </row>
    <row r="223" spans="3:4" s="14" customFormat="1" ht="12.95" customHeight="1">
      <c r="C223" s="22"/>
      <c r="D223" s="22"/>
    </row>
    <row r="224" spans="3:4" s="14" customFormat="1" ht="12.95" customHeight="1">
      <c r="C224" s="22"/>
      <c r="D224" s="22"/>
    </row>
    <row r="225" spans="3:4" s="14" customFormat="1" ht="12.95" customHeight="1">
      <c r="C225" s="22"/>
      <c r="D225" s="22"/>
    </row>
    <row r="226" spans="3:4" s="14" customFormat="1" ht="12.95" customHeight="1">
      <c r="C226" s="22"/>
      <c r="D226" s="22"/>
    </row>
    <row r="227" spans="3:4" s="14" customFormat="1" ht="12.95" customHeight="1">
      <c r="C227" s="22"/>
      <c r="D227" s="22"/>
    </row>
    <row r="228" spans="3:4" s="14" customFormat="1" ht="12.95" customHeight="1">
      <c r="C228" s="22"/>
      <c r="D228" s="22"/>
    </row>
    <row r="229" spans="3:4" s="14" customFormat="1" ht="12.95" customHeight="1">
      <c r="C229" s="22"/>
      <c r="D229" s="22"/>
    </row>
    <row r="230" spans="3:4" s="14" customFormat="1" ht="12.95" customHeight="1">
      <c r="C230" s="22"/>
      <c r="D230" s="22"/>
    </row>
    <row r="231" spans="3:4" s="14" customFormat="1" ht="12.95" customHeight="1">
      <c r="C231" s="22"/>
      <c r="D231" s="22"/>
    </row>
    <row r="232" spans="3:4" s="14" customFormat="1" ht="12.95" customHeight="1">
      <c r="C232" s="22"/>
      <c r="D232" s="22"/>
    </row>
    <row r="233" spans="3:4" s="14" customFormat="1" ht="12.95" customHeight="1">
      <c r="C233" s="22"/>
      <c r="D233" s="22"/>
    </row>
    <row r="234" spans="3:4" s="14" customFormat="1" ht="12.95" customHeight="1">
      <c r="C234" s="22"/>
      <c r="D234" s="22"/>
    </row>
    <row r="235" spans="3:4" s="14" customFormat="1" ht="12.95" customHeight="1">
      <c r="C235" s="22"/>
      <c r="D235" s="22"/>
    </row>
    <row r="236" spans="3:4" s="14" customFormat="1" ht="12.95" customHeight="1">
      <c r="C236" s="22"/>
      <c r="D236" s="22"/>
    </row>
    <row r="237" spans="3:4" s="14" customFormat="1" ht="12.95" customHeight="1">
      <c r="C237" s="22"/>
      <c r="D237" s="22"/>
    </row>
    <row r="238" spans="3:4" s="14" customFormat="1" ht="12.95" customHeight="1">
      <c r="C238" s="22"/>
      <c r="D238" s="22"/>
    </row>
    <row r="239" spans="3:4" s="14" customFormat="1" ht="12.95" customHeight="1">
      <c r="C239" s="22"/>
      <c r="D239" s="22"/>
    </row>
    <row r="240" spans="3:4" s="14" customFormat="1" ht="12.95" customHeight="1">
      <c r="C240" s="22"/>
      <c r="D240" s="22"/>
    </row>
    <row r="241" spans="3:4" s="14" customFormat="1" ht="12.95" customHeight="1">
      <c r="C241" s="22"/>
      <c r="D241" s="22"/>
    </row>
    <row r="242" spans="3:4" s="14" customFormat="1" ht="12.95" customHeight="1">
      <c r="C242" s="22"/>
      <c r="D242" s="22"/>
    </row>
    <row r="243" spans="3:4" s="14" customFormat="1" ht="12.95" customHeight="1">
      <c r="C243" s="22"/>
      <c r="D243" s="22"/>
    </row>
    <row r="244" spans="3:4" s="14" customFormat="1" ht="12.95" customHeight="1">
      <c r="C244" s="22"/>
      <c r="D244" s="22"/>
    </row>
    <row r="245" spans="3:4" s="14" customFormat="1" ht="12.95" customHeight="1">
      <c r="C245" s="22"/>
      <c r="D245" s="22"/>
    </row>
    <row r="246" spans="3:4" s="14" customFormat="1" ht="12.95" customHeight="1">
      <c r="C246" s="22"/>
      <c r="D246" s="22"/>
    </row>
    <row r="247" spans="3:4" s="14" customFormat="1" ht="12.95" customHeight="1">
      <c r="C247" s="22"/>
      <c r="D247" s="22"/>
    </row>
    <row r="248" spans="3:4" s="14" customFormat="1" ht="12.95" customHeight="1">
      <c r="C248" s="22"/>
      <c r="D248" s="22"/>
    </row>
    <row r="249" spans="3:4" s="14" customFormat="1" ht="12.95" customHeight="1">
      <c r="C249" s="22"/>
      <c r="D249" s="22"/>
    </row>
    <row r="250" spans="3:4" s="14" customFormat="1" ht="12.95" customHeight="1">
      <c r="C250" s="22"/>
      <c r="D250" s="22"/>
    </row>
    <row r="251" spans="3:4" s="14" customFormat="1" ht="12.95" customHeight="1">
      <c r="C251" s="22"/>
      <c r="D251" s="22"/>
    </row>
    <row r="252" spans="3:4" s="14" customFormat="1" ht="12.95" customHeight="1">
      <c r="C252" s="22"/>
      <c r="D252" s="22"/>
    </row>
    <row r="253" spans="3:4" s="14" customFormat="1" ht="12.95" customHeight="1">
      <c r="C253" s="22"/>
      <c r="D253" s="22"/>
    </row>
    <row r="254" spans="3:4" s="14" customFormat="1" ht="12.95" customHeight="1">
      <c r="C254" s="22"/>
      <c r="D254" s="22"/>
    </row>
    <row r="255" spans="3:4" s="14" customFormat="1" ht="12.95" customHeight="1">
      <c r="C255" s="22"/>
      <c r="D255" s="22"/>
    </row>
    <row r="256" spans="3:4" s="14" customFormat="1" ht="12.95" customHeight="1">
      <c r="C256" s="22"/>
      <c r="D256" s="22"/>
    </row>
    <row r="257" spans="3:4" s="14" customFormat="1" ht="12.95" customHeight="1">
      <c r="C257" s="22"/>
      <c r="D257" s="22"/>
    </row>
    <row r="258" spans="3:4" s="14" customFormat="1" ht="12.95" customHeight="1">
      <c r="C258" s="22"/>
      <c r="D258" s="22"/>
    </row>
    <row r="259" spans="3:4" s="14" customFormat="1" ht="12.95" customHeight="1">
      <c r="C259" s="22"/>
      <c r="D259" s="22"/>
    </row>
    <row r="260" spans="3:4" s="14" customFormat="1" ht="12.95" customHeight="1">
      <c r="C260" s="22"/>
      <c r="D260" s="22"/>
    </row>
    <row r="261" spans="3:4" s="14" customFormat="1" ht="12.95" customHeight="1">
      <c r="C261" s="22"/>
      <c r="D261" s="22"/>
    </row>
    <row r="262" spans="3:4" s="14" customFormat="1" ht="12.95" customHeight="1">
      <c r="C262" s="22"/>
      <c r="D262" s="22"/>
    </row>
    <row r="263" spans="3:4" s="14" customFormat="1" ht="12.95" customHeight="1">
      <c r="C263" s="22"/>
      <c r="D263" s="22"/>
    </row>
    <row r="264" spans="3:4" s="14" customFormat="1" ht="12.95" customHeight="1">
      <c r="C264" s="22"/>
      <c r="D264" s="22"/>
    </row>
    <row r="265" spans="3:4" s="14" customFormat="1" ht="12.95" customHeight="1">
      <c r="C265" s="22"/>
      <c r="D265" s="22"/>
    </row>
    <row r="266" spans="3:4" s="14" customFormat="1" ht="12.95" customHeight="1">
      <c r="C266" s="22"/>
      <c r="D266" s="22"/>
    </row>
    <row r="267" spans="3:4" s="14" customFormat="1" ht="12.95" customHeight="1">
      <c r="C267" s="22"/>
      <c r="D267" s="22"/>
    </row>
    <row r="268" spans="3:4" s="14" customFormat="1" ht="12.95" customHeight="1">
      <c r="C268" s="22"/>
      <c r="D268" s="22"/>
    </row>
    <row r="269" spans="3:4" s="14" customFormat="1" ht="12.95" customHeight="1">
      <c r="C269" s="22"/>
      <c r="D269" s="22"/>
    </row>
    <row r="270" spans="3:4" s="14" customFormat="1" ht="12.95" customHeight="1">
      <c r="C270" s="22"/>
      <c r="D270" s="22"/>
    </row>
    <row r="271" spans="3:4" s="14" customFormat="1" ht="12.95" customHeight="1">
      <c r="C271" s="22"/>
      <c r="D271" s="2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</sheetData>
  <sortState xmlns:xlrd2="http://schemas.microsoft.com/office/spreadsheetml/2017/richdata2" ref="A21:U42">
    <sortCondition ref="C21:C42"/>
  </sortState>
  <phoneticPr fontId="8" type="noConversion"/>
  <hyperlinks>
    <hyperlink ref="H581" r:id="rId1" display="http://vsolj.cetus-net.org/bulletin.html" xr:uid="{00000000-0004-0000-0100-000000000000}"/>
    <hyperlink ref="H64455" r:id="rId2" display="http://vsolj.cetus-net.org/bulletin.html" xr:uid="{00000000-0004-0000-0100-000001000000}"/>
    <hyperlink ref="H64448" r:id="rId3" display="https://www.aavso.org/ejaavso" xr:uid="{00000000-0004-0000-0100-000002000000}"/>
    <hyperlink ref="AP599" r:id="rId4" display="http://cdsbib.u-strasbg.fr/cgi-bin/cdsbib?1990RMxAA..21..381G" xr:uid="{00000000-0004-0000-0100-000003000000}"/>
    <hyperlink ref="AP603" r:id="rId5" display="http://cdsbib.u-strasbg.fr/cgi-bin/cdsbib?1990RMxAA..21..381G" xr:uid="{00000000-0004-0000-0100-000004000000}"/>
    <hyperlink ref="AP602" r:id="rId6" display="http://cdsbib.u-strasbg.fr/cgi-bin/cdsbib?1990RMxAA..21..381G" xr:uid="{00000000-0004-0000-0100-000005000000}"/>
    <hyperlink ref="AP583" r:id="rId7" display="http://cdsbib.u-strasbg.fr/cgi-bin/cdsbib?1990RMxAA..21..381G" xr:uid="{00000000-0004-0000-0100-000006000000}"/>
    <hyperlink ref="I64455" r:id="rId8" display="http://vsolj.cetus-net.org/bulletin.html" xr:uid="{00000000-0004-0000-0100-000007000000}"/>
    <hyperlink ref="AQ739" r:id="rId9" display="http://cdsbib.u-strasbg.fr/cgi-bin/cdsbib?1990RMxAA..21..381G" xr:uid="{00000000-0004-0000-0100-000008000000}"/>
    <hyperlink ref="AQ55505" r:id="rId10" display="http://cdsbib.u-strasbg.fr/cgi-bin/cdsbib?1990RMxAA..21..381G" xr:uid="{00000000-0004-0000-0100-000009000000}"/>
    <hyperlink ref="AQ740" r:id="rId11" display="http://cdsbib.u-strasbg.fr/cgi-bin/cdsbib?1990RMxAA..21..381G" xr:uid="{00000000-0004-0000-0100-00000A000000}"/>
    <hyperlink ref="H64452" r:id="rId12" display="https://www.aavso.org/ejaavso" xr:uid="{00000000-0004-0000-0100-00000B000000}"/>
    <hyperlink ref="H1625" r:id="rId13" display="http://vsolj.cetus-net.org/bulletin.html" xr:uid="{00000000-0004-0000-0100-00000C000000}"/>
    <hyperlink ref="AP2869" r:id="rId14" display="http://cdsbib.u-strasbg.fr/cgi-bin/cdsbib?1990RMxAA..21..381G" xr:uid="{00000000-0004-0000-0100-00000D000000}"/>
    <hyperlink ref="AP2872" r:id="rId15" display="http://cdsbib.u-strasbg.fr/cgi-bin/cdsbib?1990RMxAA..21..381G" xr:uid="{00000000-0004-0000-0100-00000E000000}"/>
    <hyperlink ref="AP2870" r:id="rId16" display="http://cdsbib.u-strasbg.fr/cgi-bin/cdsbib?1990RMxAA..21..381G" xr:uid="{00000000-0004-0000-0100-00000F000000}"/>
    <hyperlink ref="AP2854" r:id="rId17" display="http://cdsbib.u-strasbg.fr/cgi-bin/cdsbib?1990RMxAA..21..381G" xr:uid="{00000000-0004-0000-0100-000010000000}"/>
    <hyperlink ref="I1625" r:id="rId18" display="http://vsolj.cetus-net.org/bulletin.html" xr:uid="{00000000-0004-0000-0100-000011000000}"/>
    <hyperlink ref="AQ3083" r:id="rId19" display="http://cdsbib.u-strasbg.fr/cgi-bin/cdsbib?1990RMxAA..21..381G" xr:uid="{00000000-0004-0000-0100-000012000000}"/>
    <hyperlink ref="AQ65320" r:id="rId20" display="http://cdsbib.u-strasbg.fr/cgi-bin/cdsbib?1990RMxAA..21..381G" xr:uid="{00000000-0004-0000-0100-000013000000}"/>
    <hyperlink ref="AQ3087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2024-08-12T06:00:43Z</dcterms:modified>
</cp:coreProperties>
</file>