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727EEF-4D37-4E14-BC8C-1493A8C591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8" i="1"/>
  <c r="E28" i="1"/>
  <c r="F28" i="1"/>
  <c r="G28" i="1"/>
  <c r="K28" i="1"/>
  <c r="C9" i="1"/>
  <c r="D9" i="1"/>
  <c r="C17" i="1"/>
  <c r="E21" i="1"/>
  <c r="F21" i="1"/>
  <c r="G21" i="1"/>
  <c r="H21" i="1"/>
  <c r="Q21" i="1"/>
  <c r="E22" i="1"/>
  <c r="F22" i="1"/>
  <c r="G22" i="1"/>
  <c r="K22" i="1"/>
  <c r="Q22" i="1"/>
  <c r="R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C12" i="1"/>
  <c r="C11" i="1"/>
  <c r="F15" i="1" l="1"/>
  <c r="O21" i="1"/>
  <c r="O23" i="1"/>
  <c r="O24" i="1"/>
  <c r="O26" i="1"/>
  <c r="O25" i="1"/>
  <c r="C15" i="1"/>
  <c r="O28" i="1"/>
  <c r="O27" i="1"/>
  <c r="O2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<sst xmlns="http://schemas.openxmlformats.org/spreadsheetml/2006/main" count="67" uniqueCount="61">
  <si>
    <t>IBVS 6244</t>
  </si>
  <si>
    <t>II</t>
  </si>
  <si>
    <t>2017-11-29 ToMcat period search futile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</si>
  <si>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</si>
  <si>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</si>
  <si>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</si>
  <si>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</si>
  <si>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</si>
  <si>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</si>
  <si>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</si>
  <si>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</si>
  <si>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</si>
  <si>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</si>
  <si>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</si>
  <si>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</si>
  <si>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</si>
  <si>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</si>
  <si>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</si>
  <si>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</si>
  <si>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</si>
  <si>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</si>
  <si>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</si>
  <si>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</si>
  <si>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</si>
  <si>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</si>
  <si>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</si>
  <si>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</si>
  <si>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</si>
  <si>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</si>
  <si>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</si>
  <si>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</si>
  <si>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</si>
  <si>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</si>
  <si>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</si>
  <si>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</si>
  <si>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</si>
  <si>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not avail.</t>
  </si>
  <si>
    <t>IBVS 5570</t>
  </si>
  <si>
    <t>Dra</t>
  </si>
  <si>
    <t>IBVS 5966</t>
  </si>
  <si>
    <t>Add cycle</t>
  </si>
  <si>
    <t>Old Cycle</t>
  </si>
  <si>
    <t>IBVS 6092</t>
  </si>
  <si>
    <t>V0388 Dra / GSC 4436-1300</t>
  </si>
  <si>
    <t>IBVS 6157</t>
  </si>
  <si>
    <t>pg</t>
  </si>
  <si>
    <t>vis</t>
  </si>
  <si>
    <t>PE</t>
  </si>
  <si>
    <t>CCD</t>
  </si>
  <si>
    <t>BAD?</t>
  </si>
  <si>
    <t>OEJV 0179</t>
  </si>
  <si>
    <t>IBVS 6234</t>
  </si>
  <si>
    <t>RHN 2020</t>
  </si>
  <si>
    <t>Nelson PC</t>
  </si>
  <si>
    <t>S5</t>
  </si>
  <si>
    <t>Next ToM-P</t>
  </si>
  <si>
    <t>Next ToM-S</t>
  </si>
  <si>
    <t>11.77-12.12</t>
  </si>
  <si>
    <t xml:space="preserve">Mag R1 </t>
  </si>
  <si>
    <t>VSX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</si>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</sst>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30" fillId="0" borderId="0" xfId="41" applyFont="1" applyAlignment="1">
      <alignment horizontal="left"/>
    </xf>
    <xf numFmtId="0" fontId="8" fillId="0" borderId="0" xfId="0" quotePrefix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0" applyFont="1" applyAlignment="1"/>
    <xf numFmtId="0" fontId="30" fillId="0" borderId="0" xfId="41" applyFont="1" applyAlignment="1">
      <alignment horizontal="left" wrapText="1"/>
    </xf>
    <xf numFmtId="0" fontId="30" fillId="0" borderId="0" xfId="41" applyFont="1" applyAlignment="1">
      <alignment horizontal="center" wrapText="1"/>
    </xf>
    <xf numFmtId="0" fontId="14" fillId="0" borderId="0" xfId="0" applyFont="1" applyAlignment="1"/>
    <xf numFmtId="0" fontId="33" fillId="0" borderId="14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14" fillId="24" borderId="12" xfId="0" applyFont="1" applyFill="1" applyBorder="1" applyAlignment="1">
      <alignment horizontal="right" vertical="center"/>
    </xf>
    <xf numFmtId="0" fontId="14" fillId="24" borderId="1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6" xfId="0" applyNumberFormat="1" applyFont="1" applyBorder="1" applyAlignment="1">
      <alignment horizontal="right" vertical="center"/>
    </xf>
    <xf numFmtId="0" fontId="10" fillId="0" borderId="5" xfId="0" applyFont="1" applyBorder="1">
      <alignment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V0388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80-430A-826A-189860C5C0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80-430A-826A-189860C5C0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80-430A-826A-189860C5C0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-3.7299999967217445E-3</c:v>
                </c:pt>
                <c:pt idx="2">
                  <c:v>-5.8720000015455298E-3</c:v>
                </c:pt>
                <c:pt idx="3">
                  <c:v>3.5134999925503507E-3</c:v>
                </c:pt>
                <c:pt idx="4">
                  <c:v>-5.8870000066235662E-3</c:v>
                </c:pt>
                <c:pt idx="5">
                  <c:v>6.976500000746455E-3</c:v>
                </c:pt>
                <c:pt idx="6">
                  <c:v>5.3480152928386815E-3</c:v>
                </c:pt>
                <c:pt idx="7">
                  <c:v>1.1149500001920387E-2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80-430A-826A-189860C5C0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80-430A-826A-189860C5C0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80-430A-826A-189860C5C0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80-430A-826A-189860C5C0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-2.5919763206170381E-2</c:v>
                </c:pt>
                <c:pt idx="1">
                  <c:v>-6.9625081618473368E-3</c:v>
                </c:pt>
                <c:pt idx="2">
                  <c:v>-1.7355019510200548E-3</c:v>
                </c:pt>
                <c:pt idx="3">
                  <c:v>4.0226991285002844E-5</c:v>
                </c:pt>
                <c:pt idx="4">
                  <c:v>2.1306607618388346E-4</c:v>
                </c:pt>
                <c:pt idx="5">
                  <c:v>3.7590195313386178E-3</c:v>
                </c:pt>
                <c:pt idx="6">
                  <c:v>5.5578670773562648E-3</c:v>
                </c:pt>
                <c:pt idx="7">
                  <c:v>1.062634571986865E-2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80-430A-826A-189860C5C017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8610</c:v>
                </c:pt>
                <c:pt idx="2">
                  <c:v>10984</c:v>
                </c:pt>
                <c:pt idx="3">
                  <c:v>11790.5</c:v>
                </c:pt>
                <c:pt idx="4">
                  <c:v>11869</c:v>
                </c:pt>
                <c:pt idx="5">
                  <c:v>13479.5</c:v>
                </c:pt>
                <c:pt idx="6">
                  <c:v>14296.5</c:v>
                </c:pt>
                <c:pt idx="7">
                  <c:v>16598.5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80-430A-826A-189860C5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49760"/>
        <c:axId val="1"/>
      </c:scatterChart>
      <c:valAx>
        <c:axId val="942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49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97937099967764"/>
          <c:w val="0.7669172932330825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A8AEB0-3480-8A2C-0CEA-6F720FE02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ht="12.95" customHeight="1" x14ac:dyDescent="0.2">
      <c r="A2" t="s">
        <v>27</v>
      </c>
      <c r="B2" s="41" t="s">
        <v>60</v>
      </c>
      <c r="C2" s="3"/>
      <c r="D2" s="3" t="s">
        <v>38</v>
      </c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8" t="s">
        <v>36</v>
      </c>
      <c r="D4" s="9" t="s">
        <v>36</v>
      </c>
    </row>
    <row r="5" spans="1:6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>
        <v>51338.851000000002</v>
      </c>
      <c r="D7" s="41" t="s">
        <v>59</v>
      </c>
    </row>
    <row r="8" spans="1:6" ht="12.95" customHeight="1" x14ac:dyDescent="0.2">
      <c r="A8" t="s">
        <v>7</v>
      </c>
      <c r="C8">
        <v>0.45703300000000002</v>
      </c>
      <c r="D8" s="50" t="s">
        <v>59</v>
      </c>
      <c r="E8" s="32" t="s">
        <v>2</v>
      </c>
    </row>
    <row r="9" spans="1:6" ht="12.95" customHeight="1" x14ac:dyDescent="0.2">
      <c r="A9" s="25" t="s">
        <v>35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6" ht="12.95" customHeight="1" x14ac:dyDescent="0.2">
      <c r="A11" s="12" t="s">
        <v>19</v>
      </c>
      <c r="B11" s="12"/>
      <c r="C11" s="22">
        <f ca="1">INTERCEPT(INDIRECT($D$9):G992,INDIRECT($C$9):F992)</f>
        <v>-2.5919763206170381E-2</v>
      </c>
      <c r="D11" s="3"/>
      <c r="E11" s="12"/>
    </row>
    <row r="12" spans="1:6" ht="12.95" customHeight="1" x14ac:dyDescent="0.2">
      <c r="A12" s="12" t="s">
        <v>20</v>
      </c>
      <c r="B12" s="12"/>
      <c r="C12" s="22">
        <f ca="1">SLOPE(INDIRECT($D$9):G992,INDIRECT($C$9):F992)</f>
        <v>2.2017717821513408E-6</v>
      </c>
      <c r="D12" s="3"/>
      <c r="E12" s="44" t="s">
        <v>58</v>
      </c>
      <c r="F12" s="45" t="s">
        <v>57</v>
      </c>
    </row>
    <row r="13" spans="1:6" ht="12.95" customHeight="1" x14ac:dyDescent="0.2">
      <c r="A13" s="12" t="s">
        <v>22</v>
      </c>
      <c r="B13" s="12"/>
      <c r="C13" s="3" t="s">
        <v>17</v>
      </c>
      <c r="E13" s="42" t="s">
        <v>40</v>
      </c>
      <c r="F13" s="46">
        <v>1</v>
      </c>
    </row>
    <row r="14" spans="1:6" ht="12.95" customHeight="1" x14ac:dyDescent="0.2">
      <c r="A14" s="12"/>
      <c r="B14" s="12"/>
      <c r="C14" s="12"/>
      <c r="E14" s="42" t="s">
        <v>33</v>
      </c>
      <c r="F14" s="47">
        <f ca="1">NOW()+15018.5+$C$5/24</f>
        <v>60534.764565740741</v>
      </c>
    </row>
    <row r="15" spans="1:6" ht="12.95" customHeight="1" x14ac:dyDescent="0.2">
      <c r="A15" s="14" t="s">
        <v>21</v>
      </c>
      <c r="B15" s="12"/>
      <c r="C15" s="15">
        <f ca="1">(C7+C11)+(C8+C12)*INT(MAX(F21:F3533))</f>
        <v>58924.695359244841</v>
      </c>
      <c r="E15" s="42" t="s">
        <v>41</v>
      </c>
      <c r="F15" s="47">
        <f ca="1">ROUND(2*($F$14-$C$7)/$C$8,0)/2+$F$13</f>
        <v>20122</v>
      </c>
    </row>
    <row r="16" spans="1:6" ht="12.95" customHeight="1" x14ac:dyDescent="0.2">
      <c r="A16" s="17" t="s">
        <v>8</v>
      </c>
      <c r="B16" s="12"/>
      <c r="C16" s="18">
        <f ca="1">+C8+C12</f>
        <v>0.4570352017717822</v>
      </c>
      <c r="E16" s="42" t="s">
        <v>34</v>
      </c>
      <c r="F16" s="47">
        <f ca="1">ROUND(2*($F$14-$C$15)/$C$16,0)/2+$F$13</f>
        <v>3524</v>
      </c>
    </row>
    <row r="17" spans="1:24" ht="12.95" customHeight="1" thickBot="1" x14ac:dyDescent="0.25">
      <c r="A17" s="16" t="s">
        <v>30</v>
      </c>
      <c r="B17" s="12"/>
      <c r="C17" s="12">
        <f>COUNT(C21:C2191)</f>
        <v>8</v>
      </c>
      <c r="E17" s="42" t="s">
        <v>55</v>
      </c>
      <c r="F17" s="48">
        <f ca="1">+$C$15+$C$16*$F$16-15018.5-$C$5/24</f>
        <v>45517.183243621934</v>
      </c>
    </row>
    <row r="18" spans="1:24" ht="12.95" customHeight="1" thickTop="1" thickBot="1" x14ac:dyDescent="0.25">
      <c r="A18" s="17" t="s">
        <v>9</v>
      </c>
      <c r="B18" s="12"/>
      <c r="C18" s="20">
        <f ca="1">+C15</f>
        <v>58924.695359244841</v>
      </c>
      <c r="D18" s="21">
        <f ca="1">+C16</f>
        <v>0.4570352017717822</v>
      </c>
      <c r="E18" s="43" t="s">
        <v>56</v>
      </c>
      <c r="F18" s="49">
        <f ca="1">+($C$15+$C$16*$F$16)-($C$16/2)-15018.5-$C$5/24</f>
        <v>45516.954726021046</v>
      </c>
    </row>
    <row r="19" spans="1:24" ht="12.95" customHeight="1" thickTop="1" x14ac:dyDescent="0.2">
      <c r="E19" s="16"/>
      <c r="F19" s="19"/>
    </row>
    <row r="20" spans="1:24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54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30" t="s">
        <v>49</v>
      </c>
    </row>
    <row r="21" spans="1:24" ht="12.95" customHeight="1" x14ac:dyDescent="0.2">
      <c r="A21" t="s">
        <v>37</v>
      </c>
      <c r="B21" s="3"/>
      <c r="C21" s="29">
        <v>51338.851000000002</v>
      </c>
      <c r="D21" s="10" t="s">
        <v>17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-2.5919763206170381E-2</v>
      </c>
      <c r="Q21" s="2">
        <f t="shared" ref="Q21:Q28" si="4">+C21-15018.5</f>
        <v>36320.351000000002</v>
      </c>
    </row>
    <row r="22" spans="1:24" ht="12.95" customHeight="1" x14ac:dyDescent="0.2">
      <c r="A22" s="5" t="s">
        <v>39</v>
      </c>
      <c r="B22" s="3"/>
      <c r="C22" s="27">
        <v>55273.901400000002</v>
      </c>
      <c r="D22" s="28">
        <v>5.0000000000000001E-4</v>
      </c>
      <c r="E22">
        <f t="shared" si="0"/>
        <v>8609.9918386637291</v>
      </c>
      <c r="F22">
        <f t="shared" si="1"/>
        <v>8610</v>
      </c>
      <c r="G22">
        <f t="shared" si="2"/>
        <v>-3.7299999967217445E-3</v>
      </c>
      <c r="K22">
        <f t="shared" ref="K22:K28" si="5">+G22</f>
        <v>-3.7299999967217445E-3</v>
      </c>
      <c r="O22">
        <f t="shared" ca="1" si="3"/>
        <v>-6.9625081618473368E-3</v>
      </c>
      <c r="Q22" s="2">
        <f t="shared" si="4"/>
        <v>40255.401400000002</v>
      </c>
      <c r="R22" t="str">
        <f>IF(ABS(C22-C21)&lt;0.00001,1,"")</f>
        <v/>
      </c>
      <c r="X22" s="41" t="s">
        <v>53</v>
      </c>
    </row>
    <row r="23" spans="1:24" ht="12.95" customHeight="1" x14ac:dyDescent="0.2">
      <c r="A23" s="5" t="s">
        <v>42</v>
      </c>
      <c r="B23" s="3"/>
      <c r="C23" s="10">
        <v>56358.895600000003</v>
      </c>
      <c r="D23" s="10">
        <v>2.0000000000000001E-4</v>
      </c>
      <c r="E23">
        <f t="shared" si="0"/>
        <v>10983.987151912446</v>
      </c>
      <c r="F23">
        <f t="shared" si="1"/>
        <v>10984</v>
      </c>
      <c r="G23">
        <f t="shared" si="2"/>
        <v>-5.8720000015455298E-3</v>
      </c>
      <c r="K23">
        <f t="shared" si="5"/>
        <v>-5.8720000015455298E-3</v>
      </c>
      <c r="O23">
        <f t="shared" ca="1" si="3"/>
        <v>-1.7355019510200548E-3</v>
      </c>
      <c r="Q23" s="2">
        <f t="shared" si="4"/>
        <v>41340.395600000003</v>
      </c>
      <c r="X23" s="41" t="s">
        <v>53</v>
      </c>
    </row>
    <row r="24" spans="1:24" ht="12.95" customHeight="1" x14ac:dyDescent="0.2">
      <c r="A24" s="33" t="s">
        <v>44</v>
      </c>
      <c r="B24" s="34"/>
      <c r="C24" s="33">
        <v>56727.502099999998</v>
      </c>
      <c r="D24" s="33">
        <v>2.9999999999999997E-4</v>
      </c>
      <c r="E24">
        <f t="shared" si="0"/>
        <v>11790.507687628673</v>
      </c>
      <c r="F24">
        <f t="shared" si="1"/>
        <v>11790.5</v>
      </c>
      <c r="G24">
        <f t="shared" si="2"/>
        <v>3.5134999925503507E-3</v>
      </c>
      <c r="K24">
        <f t="shared" si="5"/>
        <v>3.5134999925503507E-3</v>
      </c>
      <c r="O24">
        <f t="shared" ca="1" si="3"/>
        <v>4.0226991285002844E-5</v>
      </c>
      <c r="Q24" s="2">
        <f t="shared" si="4"/>
        <v>41709.002099999998</v>
      </c>
      <c r="X24" s="41"/>
    </row>
    <row r="25" spans="1:24" ht="12.95" customHeight="1" x14ac:dyDescent="0.2">
      <c r="A25" s="35" t="s">
        <v>50</v>
      </c>
      <c r="B25" s="36" t="s">
        <v>3</v>
      </c>
      <c r="C25" s="37">
        <v>56763.369789999997</v>
      </c>
      <c r="D25" s="37">
        <v>1.1000000000000001E-3</v>
      </c>
      <c r="E25">
        <f t="shared" si="0"/>
        <v>11868.987119092044</v>
      </c>
      <c r="F25">
        <f t="shared" si="1"/>
        <v>11869</v>
      </c>
      <c r="G25">
        <f t="shared" si="2"/>
        <v>-5.8870000066235662E-3</v>
      </c>
      <c r="K25">
        <f t="shared" si="5"/>
        <v>-5.8870000066235662E-3</v>
      </c>
      <c r="O25">
        <f t="shared" ca="1" si="3"/>
        <v>2.1306607618388346E-4</v>
      </c>
      <c r="Q25" s="2">
        <f t="shared" si="4"/>
        <v>41744.869789999997</v>
      </c>
      <c r="X25" s="41"/>
    </row>
    <row r="26" spans="1:24" ht="12.95" customHeight="1" x14ac:dyDescent="0.2">
      <c r="A26" s="31" t="s">
        <v>0</v>
      </c>
      <c r="B26" s="40" t="s">
        <v>1</v>
      </c>
      <c r="C26" s="39">
        <v>57499.434300000001</v>
      </c>
      <c r="D26" s="39">
        <v>4.0000000000000002E-4</v>
      </c>
      <c r="E26">
        <f t="shared" si="0"/>
        <v>13479.51526476206</v>
      </c>
      <c r="F26">
        <f t="shared" si="1"/>
        <v>13479.5</v>
      </c>
      <c r="G26">
        <f t="shared" si="2"/>
        <v>6.976500000746455E-3</v>
      </c>
      <c r="K26">
        <f t="shared" si="5"/>
        <v>6.976500000746455E-3</v>
      </c>
      <c r="O26">
        <f t="shared" ca="1" si="3"/>
        <v>3.7590195313386178E-3</v>
      </c>
      <c r="Q26" s="2">
        <f t="shared" si="4"/>
        <v>42480.934300000001</v>
      </c>
      <c r="X26" s="41"/>
    </row>
    <row r="27" spans="1:24" ht="12.95" customHeight="1" x14ac:dyDescent="0.2">
      <c r="A27" s="38" t="s">
        <v>51</v>
      </c>
      <c r="B27" s="34"/>
      <c r="C27" s="33">
        <v>57872.828632515295</v>
      </c>
      <c r="D27" s="33">
        <v>2.0000000000000001E-4</v>
      </c>
      <c r="E27">
        <f t="shared" si="0"/>
        <v>14296.511701595491</v>
      </c>
      <c r="F27">
        <f t="shared" si="1"/>
        <v>14296.5</v>
      </c>
      <c r="G27">
        <f t="shared" si="2"/>
        <v>5.3480152928386815E-3</v>
      </c>
      <c r="K27">
        <f t="shared" si="5"/>
        <v>5.3480152928386815E-3</v>
      </c>
      <c r="O27">
        <f t="shared" ca="1" si="3"/>
        <v>5.5578670773562648E-3</v>
      </c>
      <c r="Q27" s="2">
        <f t="shared" si="4"/>
        <v>42854.328632515295</v>
      </c>
      <c r="X27" s="41" t="s">
        <v>53</v>
      </c>
    </row>
    <row r="28" spans="1:24" ht="12.95" customHeight="1" x14ac:dyDescent="0.2">
      <c r="A28" s="5" t="s">
        <v>52</v>
      </c>
      <c r="B28" s="3"/>
      <c r="C28" s="10">
        <v>58924.924400000004</v>
      </c>
      <c r="D28" s="10">
        <v>5.0000000000000001E-4</v>
      </c>
      <c r="E28">
        <f t="shared" si="0"/>
        <v>16598.524395393768</v>
      </c>
      <c r="F28">
        <f t="shared" si="1"/>
        <v>16598.5</v>
      </c>
      <c r="G28">
        <f t="shared" si="2"/>
        <v>1.1149500001920387E-2</v>
      </c>
      <c r="K28">
        <f t="shared" si="5"/>
        <v>1.1149500001920387E-2</v>
      </c>
      <c r="O28">
        <f t="shared" ca="1" si="3"/>
        <v>1.062634571986865E-2</v>
      </c>
      <c r="Q28" s="2">
        <f t="shared" si="4"/>
        <v>43906.424400000004</v>
      </c>
      <c r="X28" s="41" t="s">
        <v>53</v>
      </c>
    </row>
    <row r="29" spans="1:24" ht="12.95" customHeight="1" x14ac:dyDescent="0.2">
      <c r="B29" s="3"/>
      <c r="C29" s="10"/>
      <c r="D29" s="10"/>
      <c r="Q29" s="2"/>
    </row>
    <row r="30" spans="1:24" ht="12.95" customHeight="1" x14ac:dyDescent="0.2">
      <c r="B30" s="3"/>
      <c r="C30" s="10"/>
      <c r="D30" s="10"/>
      <c r="Q30" s="2"/>
    </row>
    <row r="31" spans="1:24" x14ac:dyDescent="0.2">
      <c r="B31" s="3"/>
      <c r="C31" s="10"/>
      <c r="D31" s="10"/>
      <c r="Q31" s="2"/>
    </row>
    <row r="32" spans="1:24" x14ac:dyDescent="0.2">
      <c r="B32" s="3"/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560" r:id="rId1" display="http://vsolj.cetus-net.org/bulletin.html" xr:uid="{00000000-0004-0000-0000-000000000000}"/>
    <hyperlink ref="H64449" r:id="rId2" display="http://vsolj.cetus-net.org/bulletin.html" xr:uid="{00000000-0004-0000-0000-000001000000}"/>
    <hyperlink ref="H64442" r:id="rId3" display="https://www.aavso.org/ejaavso" xr:uid="{00000000-0004-0000-0000-000002000000}"/>
    <hyperlink ref="AP593" r:id="rId4" display="http://cdsbib.u-strasbg.fr/cgi-bin/cdsbib?1990RMxAA..21..381G" xr:uid="{00000000-0004-0000-0000-000003000000}"/>
    <hyperlink ref="AP597" r:id="rId5" display="http://cdsbib.u-strasbg.fr/cgi-bin/cdsbib?1990RMxAA..21..381G" xr:uid="{00000000-0004-0000-0000-000004000000}"/>
    <hyperlink ref="AP596" r:id="rId6" display="http://cdsbib.u-strasbg.fr/cgi-bin/cdsbib?1990RMxAA..21..381G" xr:uid="{00000000-0004-0000-0000-000005000000}"/>
    <hyperlink ref="AP577" r:id="rId7" display="http://cdsbib.u-strasbg.fr/cgi-bin/cdsbib?1990RMxAA..21..381G" xr:uid="{00000000-0004-0000-0000-000006000000}"/>
    <hyperlink ref="I64449" r:id="rId8" display="http://vsolj.cetus-net.org/bulletin.html" xr:uid="{00000000-0004-0000-0000-000007000000}"/>
    <hyperlink ref="AQ733" r:id="rId9" display="http://cdsbib.u-strasbg.fr/cgi-bin/cdsbib?1990RMxAA..21..381G" xr:uid="{00000000-0004-0000-0000-000008000000}"/>
    <hyperlink ref="AQ55499" r:id="rId10" display="http://cdsbib.u-strasbg.fr/cgi-bin/cdsbib?1990RMxAA..21..381G" xr:uid="{00000000-0004-0000-0000-000009000000}"/>
    <hyperlink ref="AQ734" r:id="rId11" display="http://cdsbib.u-strasbg.fr/cgi-bin/cdsbib?1990RMxAA..21..381G" xr:uid="{00000000-0004-0000-0000-00000A000000}"/>
    <hyperlink ref="H64446" r:id="rId12" display="https://www.aavso.org/ejaavso" xr:uid="{00000000-0004-0000-0000-00000B000000}"/>
    <hyperlink ref="H1619" r:id="rId13" display="http://vsolj.cetus-net.org/bulletin.html" xr:uid="{00000000-0004-0000-0000-00000C000000}"/>
    <hyperlink ref="AP2863" r:id="rId14" display="http://cdsbib.u-strasbg.fr/cgi-bin/cdsbib?1990RMxAA..21..381G" xr:uid="{00000000-0004-0000-0000-00000D000000}"/>
    <hyperlink ref="AP2866" r:id="rId15" display="http://cdsbib.u-strasbg.fr/cgi-bin/cdsbib?1990RMxAA..21..381G" xr:uid="{00000000-0004-0000-0000-00000E000000}"/>
    <hyperlink ref="AP2864" r:id="rId16" display="http://cdsbib.u-strasbg.fr/cgi-bin/cdsbib?1990RMxAA..21..381G" xr:uid="{00000000-0004-0000-0000-00000F000000}"/>
    <hyperlink ref="AP2848" r:id="rId17" display="http://cdsbib.u-strasbg.fr/cgi-bin/cdsbib?1990RMxAA..21..381G" xr:uid="{00000000-0004-0000-0000-000010000000}"/>
    <hyperlink ref="I1619" r:id="rId18" display="http://vsolj.cetus-net.org/bulletin.html" xr:uid="{00000000-0004-0000-0000-000011000000}"/>
    <hyperlink ref="AQ3077" r:id="rId19" display="http://cdsbib.u-strasbg.fr/cgi-bin/cdsbib?1990RMxAA..21..381G" xr:uid="{00000000-0004-0000-0000-000012000000}"/>
    <hyperlink ref="AQ65314" r:id="rId20" display="http://cdsbib.u-strasbg.fr/cgi-bin/cdsbib?1990RMxAA..21..381G" xr:uid="{00000000-0004-0000-0000-000013000000}"/>
    <hyperlink ref="AQ308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2024-08-12T06:20:58Z</dcterms:modified>
</cp:coreProperties>
</file>