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72F9BE-3C0E-4578-A2BD-12FBE0373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E21" i="1"/>
  <c r="F21" i="1" s="1"/>
  <c r="G21" i="1" s="1"/>
  <c r="I21" i="1" s="1"/>
  <c r="C17" i="1"/>
  <c r="C11" i="1"/>
  <c r="C12" i="1"/>
  <c r="F15" i="1" l="1"/>
  <c r="O22" i="1"/>
  <c r="O23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<sst xmlns="http://schemas.openxmlformats.org/spreadsheetml/2006/main" count="57" uniqueCount="52">
  <si>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</si>
  <si>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</si>
  <si>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</si>
  <si>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</si>
  <si>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</si>
  <si>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</si>
  <si>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</si>
  <si>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</si>
  <si>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</si>
  <si>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</si>
  <si>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</si>
  <si>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</si>
  <si>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</si>
  <si>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</si>
  <si>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</si>
  <si>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</si>
  <si>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</si>
  <si>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</si>
  <si>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</si>
  <si>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</si>
  <si>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</si>
  <si>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</si>
  <si>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</si>
  <si>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</si>
  <si>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</si>
  <si>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</si>
  <si>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</si>
  <si>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</si>
  <si>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</si>
  <si>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</si>
  <si>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</si>
  <si>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</si>
  <si>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</si>
  <si>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</si>
  <si>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</si>
  <si>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</si>
  <si>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</si>
  <si>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</si>
  <si>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</si>
  <si>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</si>
  <si>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</si>
  <si>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</si>
  <si>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</si>
  <si>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V0542 Dra</t>
  </si>
  <si>
    <t>EW</t>
  </si>
  <si>
    <t>VSX</t>
  </si>
  <si>
    <t>JBAV, 60</t>
  </si>
  <si>
    <t>I</t>
  </si>
  <si>
    <t xml:space="preserve">Mag </t>
  </si>
  <si>
    <t>Next ToM-P</t>
  </si>
  <si>
    <t>Next ToM-S</t>
  </si>
  <si>
    <t>11.04-11.39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</si>
</sst>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9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22" fontId="21" fillId="0" borderId="11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V0542</a:t>
            </a:r>
            <a:r>
              <a:rPr lang="en-AU" baseline="0"/>
              <a:t> Dra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8.4119999999529682E-2</c:v>
                </c:pt>
                <c:pt idx="2">
                  <c:v>8.7550000003830064E-2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2.3E-3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-2.8537530679523249E-7</c:v>
                </c:pt>
                <c:pt idx="1">
                  <c:v>8.5827971210674675E-2</c:v>
                </c:pt>
                <c:pt idx="2">
                  <c:v>8.5842314167991873E-2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11968</c:v>
                </c:pt>
                <c:pt idx="2">
                  <c:v>11970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1" t="s">
        <v>41</v>
      </c>
      <c r="G1" s="32"/>
      <c r="H1" s="29"/>
      <c r="I1" s="33"/>
      <c r="J1" s="34"/>
      <c r="K1" s="30"/>
      <c r="L1" s="35"/>
      <c r="M1" s="36"/>
      <c r="N1" s="36"/>
      <c r="O1" s="37"/>
    </row>
    <row r="2" spans="1:15" ht="12.95" customHeight="1" x14ac:dyDescent="0.2">
      <c r="A2" t="s">
        <v>23</v>
      </c>
      <c r="B2" t="s">
        <v>44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2">
        <v>53817.788999999997</v>
      </c>
      <c r="D7" s="27" t="s">
        <v>45</v>
      </c>
    </row>
    <row r="8" spans="1:15" ht="12.95" customHeight="1" x14ac:dyDescent="0.2">
      <c r="A8" t="s">
        <v>3</v>
      </c>
      <c r="C8" s="42">
        <v>0.46353499999999997</v>
      </c>
      <c r="D8" s="27" t="s">
        <v>45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-2.8537530679523249E-7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7.1714786585880248E-6</v>
      </c>
      <c r="D12" s="3"/>
      <c r="E12" s="47" t="s">
        <v>48</v>
      </c>
      <c r="F12" s="49" t="s">
        <v>51</v>
      </c>
    </row>
    <row r="13" spans="1:15" ht="12.95" customHeight="1" x14ac:dyDescent="0.2">
      <c r="A13" s="10" t="s">
        <v>18</v>
      </c>
      <c r="B13" s="10"/>
      <c r="C13" s="3" t="s">
        <v>13</v>
      </c>
      <c r="E13" s="48" t="s">
        <v>33</v>
      </c>
      <c r="F13" s="50">
        <v>1</v>
      </c>
    </row>
    <row r="14" spans="1:15" ht="12.95" customHeight="1" x14ac:dyDescent="0.2">
      <c r="A14" s="10"/>
      <c r="B14" s="10"/>
      <c r="C14" s="10"/>
      <c r="E14" s="45" t="s">
        <v>30</v>
      </c>
      <c r="F14" s="51">
        <f ca="1">NOW()+15018.5+$C$5/24</f>
        <v>60536.768855902774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59366.388792314159</v>
      </c>
      <c r="E15" s="45" t="s">
        <v>34</v>
      </c>
      <c r="F15" s="51">
        <f ca="1">ROUND(2*($F$14-$C$7)/$C$8,0)/2+$F$13</f>
        <v>14496</v>
      </c>
    </row>
    <row r="16" spans="1:15" ht="12.95" customHeight="1" x14ac:dyDescent="0.2">
      <c r="A16" s="15" t="s">
        <v>4</v>
      </c>
      <c r="B16" s="10"/>
      <c r="C16" s="16">
        <f ca="1">+C8+C12</f>
        <v>0.46354217147865856</v>
      </c>
      <c r="E16" s="45" t="s">
        <v>35</v>
      </c>
      <c r="F16" s="51">
        <f ca="1">ROUND(2*($F$14-$C$15)/$C$16,0)/2+$F$13</f>
        <v>2526</v>
      </c>
    </row>
    <row r="17" spans="1:21" ht="12.95" customHeight="1" thickBot="1" x14ac:dyDescent="0.25">
      <c r="A17" s="14" t="s">
        <v>27</v>
      </c>
      <c r="B17" s="10"/>
      <c r="C17" s="10">
        <f>COUNT(C21:C2191)</f>
        <v>3</v>
      </c>
      <c r="E17" s="45" t="s">
        <v>49</v>
      </c>
      <c r="F17" s="53">
        <f ca="1">+$C$15+$C$16*$F$16-15018.5-$C$5/24</f>
        <v>45519.192150802584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59366.388792314159</v>
      </c>
      <c r="D18" s="18">
        <f ca="1">+C16</f>
        <v>0.46354217147865856</v>
      </c>
      <c r="E18" s="46" t="s">
        <v>50</v>
      </c>
      <c r="F18" s="52">
        <f ca="1">+($C$15+$C$16*$F$16)-($C$16/2)-15018.5-$C$5/24</f>
        <v>45518.960379716846</v>
      </c>
    </row>
    <row r="19" spans="1:21" ht="12.95" customHeight="1" thickTop="1" x14ac:dyDescent="0.2">
      <c r="F19" s="38" t="s">
        <v>42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45</v>
      </c>
      <c r="C21" s="8">
        <v>53817.788999999997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-2.8537530679523249E-7</v>
      </c>
      <c r="Q21" s="39">
        <f>+C21-15018.5</f>
        <v>38799.288999999997</v>
      </c>
    </row>
    <row r="22" spans="1:21" ht="12.95" customHeight="1" x14ac:dyDescent="0.2">
      <c r="A22" s="40" t="s">
        <v>46</v>
      </c>
      <c r="B22" s="41" t="s">
        <v>47</v>
      </c>
      <c r="C22" s="43">
        <v>59365.46</v>
      </c>
      <c r="D22" s="44">
        <v>2.3E-3</v>
      </c>
      <c r="E22">
        <f t="shared" ref="E22:E23" si="0">+(C22-C$7)/C$8</f>
        <v>11968.181474969533</v>
      </c>
      <c r="F22">
        <f t="shared" ref="F22:F23" si="1">ROUND(2*E22,0)/2</f>
        <v>11968</v>
      </c>
      <c r="G22">
        <f t="shared" ref="G22:G23" si="2">+C22-(C$7+F22*C$8)</f>
        <v>8.4119999999529682E-2</v>
      </c>
      <c r="I22">
        <f t="shared" ref="I22:I23" si="3">+G22</f>
        <v>8.4119999999529682E-2</v>
      </c>
      <c r="O22">
        <f t="shared" ref="O22:O23" ca="1" si="4">+C$11+C$12*$F22</f>
        <v>8.5827971210674675E-2</v>
      </c>
      <c r="Q22" s="39">
        <f t="shared" ref="Q22:Q23" si="5">+C22-15018.5</f>
        <v>44346.96</v>
      </c>
    </row>
    <row r="23" spans="1:21" ht="12.95" customHeight="1" x14ac:dyDescent="0.2">
      <c r="A23" s="40" t="s">
        <v>46</v>
      </c>
      <c r="B23" s="41" t="s">
        <v>47</v>
      </c>
      <c r="C23" s="43">
        <v>59366.390500000001</v>
      </c>
      <c r="D23" s="44">
        <v>1.1999999999999999E-3</v>
      </c>
      <c r="E23">
        <f t="shared" si="0"/>
        <v>11970.188874626521</v>
      </c>
      <c r="F23">
        <f t="shared" si="1"/>
        <v>11970</v>
      </c>
      <c r="G23">
        <f t="shared" si="2"/>
        <v>8.7550000003830064E-2</v>
      </c>
      <c r="I23">
        <f t="shared" si="3"/>
        <v>8.7550000003830064E-2</v>
      </c>
      <c r="O23">
        <f t="shared" ca="1" si="4"/>
        <v>8.5842314167991873E-2</v>
      </c>
      <c r="Q23" s="39">
        <f t="shared" si="5"/>
        <v>44347.890500000001</v>
      </c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2024-08-14T06:27:09Z</dcterms:modified>
</cp:coreProperties>
</file>