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6D5662-CE1B-43E8-836C-0A84B076F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6" i="1"/>
  <c r="F26" i="1" s="1"/>
  <c r="G26" i="1" s="1"/>
  <c r="K26" i="1" s="1"/>
  <c r="Q26" i="1"/>
  <c r="E27" i="1"/>
  <c r="F27" i="1" s="1"/>
  <c r="G27" i="1" s="1"/>
  <c r="K27" i="1" s="1"/>
  <c r="Q27" i="1"/>
  <c r="E25" i="1"/>
  <c r="F25" i="1" s="1"/>
  <c r="G25" i="1" s="1"/>
  <c r="K25" i="1" s="1"/>
  <c r="Q25" i="1"/>
  <c r="Q24" i="1"/>
  <c r="Q23" i="1"/>
  <c r="E22" i="1"/>
  <c r="F22" i="1" s="1"/>
  <c r="G22" i="1" s="1"/>
  <c r="I22" i="1" s="1"/>
  <c r="Q22" i="1"/>
  <c r="C9" i="1"/>
  <c r="D9" i="1"/>
  <c r="C17" i="1"/>
  <c r="Q21" i="1"/>
  <c r="E23" i="1"/>
  <c r="F23" i="1" s="1"/>
  <c r="G23" i="1" s="1"/>
  <c r="K23" i="1" s="1"/>
  <c r="E24" i="1"/>
  <c r="F24" i="1"/>
  <c r="G24" i="1" s="1"/>
  <c r="K24" i="1" s="1"/>
  <c r="E21" i="1"/>
  <c r="F21" i="1" s="1"/>
  <c r="G21" i="1" s="1"/>
  <c r="I21" i="1" s="1"/>
  <c r="C12" i="1"/>
  <c r="C11" i="1"/>
  <c r="O27" i="1" l="1"/>
  <c r="O26" i="1"/>
  <c r="O25" i="1"/>
  <c r="C16" i="1"/>
  <c r="D18" i="1" s="1"/>
  <c r="O23" i="1"/>
  <c r="O22" i="1"/>
  <c r="O21" i="1"/>
  <c r="O24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<sst xmlns="http://schemas.openxmlformats.org/spreadsheetml/2006/main" count="69" uniqueCount="60">
  <si>
    <t>OEJV 0191</t>
  </si>
  <si>
    <t>IBVS 6244</t>
  </si>
  <si>
    <t>OEJV 0181</t>
  </si>
  <si>
    <t>as of 2017-11-29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</si>
  <si>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</si>
  <si>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</si>
  <si>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</si>
  <si>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</si>
  <si>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</si>
  <si>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</si>
  <si>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</si>
  <si>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</si>
  <si>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</si>
  <si>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</si>
  <si>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</si>
  <si>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</si>
  <si>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</si>
  <si>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</si>
  <si>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</si>
  <si>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</si>
  <si>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</si>
  <si>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</si>
  <si>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</si>
  <si>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</si>
  <si>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</si>
  <si>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</si>
  <si>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</si>
  <si>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</si>
  <si>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</si>
  <si>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</si>
  <si>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</si>
  <si>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</si>
  <si>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</si>
  <si>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</si>
  <si>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</si>
  <si>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</si>
  <si>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</si>
  <si>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</si>
  <si>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</si>
  <si>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</si>
  <si>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</si>
  <si>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</si>
  <si>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</si>
  <si>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</si>
  <si>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</si>
  <si>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UZ Equ</t>
  </si>
  <si>
    <t>G1113-0877</t>
  </si>
  <si>
    <t xml:space="preserve"> UZ Equ </t>
  </si>
  <si>
    <t>EB</t>
  </si>
  <si>
    <t>pr_6</t>
  </si>
  <si>
    <t xml:space="preserve">F0 </t>
  </si>
  <si>
    <t>UZ Equ / GSC 1113-0877</t>
  </si>
  <si>
    <t>GCVS</t>
  </si>
  <si>
    <t>JBAV, 60</t>
  </si>
  <si>
    <t>JBAV, 79</t>
  </si>
  <si>
    <t>II</t>
  </si>
  <si>
    <t xml:space="preserve">Mag </t>
  </si>
  <si>
    <t>Next ToM-P</t>
  </si>
  <si>
    <t>Next ToM-S</t>
  </si>
  <si>
    <t>9.15-9.35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</si>
</sst>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8" applyFont="1" applyBorder="1"/>
    <xf numFmtId="0" fontId="0" fillId="0" borderId="0" xfId="0" applyAlignment="1">
      <alignment horizontal="right"/>
    </xf>
    <xf numFmtId="0" fontId="34" fillId="0" borderId="0" xfId="42" applyFont="1" applyAlignment="1">
      <alignment horizontal="center" wrapText="1"/>
    </xf>
    <xf numFmtId="0" fontId="9" fillId="0" borderId="0" xfId="42" applyFont="1" applyAlignment="1">
      <alignment horizontal="center"/>
    </xf>
    <xf numFmtId="43" fontId="35" fillId="0" borderId="0" xfId="48" applyFont="1" applyBorder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22" fontId="39" fillId="0" borderId="14" xfId="0" applyNumberFormat="1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Equ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5-4537-B236-F82AF5ABB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-4.3813999996928032E-2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5-4537-B236-F82AF5ABB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5-4537-B236-F82AF5ABB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-6.0085500001150649E-2</c:v>
                </c:pt>
                <c:pt idx="3">
                  <c:v>-5.5129000000306405E-2</c:v>
                </c:pt>
                <c:pt idx="4">
                  <c:v>-8.8119999993068632E-2</c:v>
                </c:pt>
                <c:pt idx="5">
                  <c:v>-9.2717000065022148E-2</c:v>
                </c:pt>
                <c:pt idx="6">
                  <c:v>-0.10161150018393528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5-4537-B236-F82AF5ABB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5-4537-B236-F82AF5ABB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5-4537-B236-F82AF5ABB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5-4537-B236-F82AF5ABB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7.4168367605833146E-3</c:v>
                </c:pt>
                <c:pt idx="1">
                  <c:v>-5.4768580221905318E-2</c:v>
                </c:pt>
                <c:pt idx="2">
                  <c:v>-6.4057197440165553E-2</c:v>
                </c:pt>
                <c:pt idx="3">
                  <c:v>-6.5209404959782405E-2</c:v>
                </c:pt>
                <c:pt idx="4">
                  <c:v>-8.4219139579619448E-2</c:v>
                </c:pt>
                <c:pt idx="5">
                  <c:v>-9.0105196761943687E-2</c:v>
                </c:pt>
                <c:pt idx="6">
                  <c:v>-9.0534318037578124E-2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5-4537-B236-F82AF5ABB1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5-4537-B236-F82AF5AB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5E6EE-FA99-9F26-553B-9C4201D77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29" t="s">
        <v>45</v>
      </c>
      <c r="G1" s="30">
        <v>2010</v>
      </c>
      <c r="H1" s="31"/>
      <c r="I1" s="32" t="s">
        <v>46</v>
      </c>
      <c r="J1" s="33" t="s">
        <v>47</v>
      </c>
      <c r="K1" s="34">
        <v>21.1440506</v>
      </c>
      <c r="L1" s="35">
        <v>12.505174999999999</v>
      </c>
      <c r="M1" s="36">
        <v>52816.826999999997</v>
      </c>
      <c r="N1" s="36">
        <v>0.486707</v>
      </c>
      <c r="O1" s="35" t="s">
        <v>48</v>
      </c>
      <c r="P1">
        <v>9.15</v>
      </c>
      <c r="Q1">
        <v>9.35</v>
      </c>
      <c r="R1" t="s">
        <v>49</v>
      </c>
      <c r="S1" t="s">
        <v>50</v>
      </c>
    </row>
    <row r="2" spans="1:19" ht="12.95" customHeight="1" x14ac:dyDescent="0.2">
      <c r="A2" t="s">
        <v>28</v>
      </c>
      <c r="B2" t="s">
        <v>48</v>
      </c>
      <c r="C2" s="28"/>
      <c r="D2" s="3"/>
    </row>
    <row r="3" spans="1:19" ht="12.95" customHeight="1" thickBot="1" x14ac:dyDescent="0.25">
      <c r="C3" s="37" t="s">
        <v>3</v>
      </c>
      <c r="D3" s="37"/>
    </row>
    <row r="4" spans="1:19" ht="12.95" customHeight="1" thickTop="1" thickBot="1" x14ac:dyDescent="0.25">
      <c r="A4" s="5" t="s">
        <v>5</v>
      </c>
      <c r="C4" s="25">
        <v>52816.826999999997</v>
      </c>
      <c r="D4" s="26">
        <v>0.486707</v>
      </c>
    </row>
    <row r="5" spans="1:19" ht="12.95" customHeight="1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ht="12.95" customHeight="1" x14ac:dyDescent="0.2">
      <c r="A6" s="5" t="s">
        <v>6</v>
      </c>
    </row>
    <row r="7" spans="1:19" ht="12.95" customHeight="1" x14ac:dyDescent="0.2">
      <c r="A7" t="s">
        <v>7</v>
      </c>
      <c r="C7" s="49">
        <v>52816.826999999997</v>
      </c>
      <c r="D7" s="27" t="s">
        <v>52</v>
      </c>
    </row>
    <row r="8" spans="1:19" ht="12.95" customHeight="1" x14ac:dyDescent="0.2">
      <c r="A8" t="s">
        <v>8</v>
      </c>
      <c r="C8" s="49">
        <v>0.486707</v>
      </c>
      <c r="D8" s="27" t="s">
        <v>52</v>
      </c>
    </row>
    <row r="9" spans="1:19" ht="12.95" customHeight="1" x14ac:dyDescent="0.2">
      <c r="A9" s="23" t="s">
        <v>36</v>
      </c>
      <c r="B9" s="38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24</v>
      </c>
      <c r="D10" s="4" t="s">
        <v>25</v>
      </c>
      <c r="E10" s="10"/>
    </row>
    <row r="11" spans="1:19" ht="12.95" customHeight="1" x14ac:dyDescent="0.2">
      <c r="A11" s="10" t="s">
        <v>20</v>
      </c>
      <c r="B11" s="10"/>
      <c r="C11" s="20">
        <f ca="1">INTERCEPT(INDIRECT($D$9):G992,INDIRECT($C$9):F992)</f>
        <v>7.4168367605833146E-3</v>
      </c>
      <c r="D11" s="3"/>
      <c r="E11" s="10"/>
    </row>
    <row r="12" spans="1:19" ht="12.95" customHeight="1" x14ac:dyDescent="0.2">
      <c r="A12" s="10" t="s">
        <v>21</v>
      </c>
      <c r="B12" s="10"/>
      <c r="C12" s="20">
        <f ca="1">SLOPE(INDIRECT($D$9):G992,INDIRECT($C$9):F992)</f>
        <v>-6.757815364321738E-6</v>
      </c>
      <c r="D12" s="3"/>
      <c r="E12" s="58" t="s">
        <v>56</v>
      </c>
      <c r="F12" s="63" t="s">
        <v>59</v>
      </c>
    </row>
    <row r="13" spans="1:19" ht="12.95" customHeight="1" x14ac:dyDescent="0.2">
      <c r="A13" s="10" t="s">
        <v>23</v>
      </c>
      <c r="B13" s="10"/>
      <c r="C13" s="3" t="s">
        <v>18</v>
      </c>
      <c r="E13" s="56" t="s">
        <v>37</v>
      </c>
      <c r="F13" s="59">
        <v>1</v>
      </c>
    </row>
    <row r="14" spans="1:19" ht="12.95" customHeight="1" x14ac:dyDescent="0.2">
      <c r="A14" s="10"/>
      <c r="B14" s="10"/>
      <c r="C14" s="10"/>
      <c r="E14" s="56" t="s">
        <v>35</v>
      </c>
      <c r="F14" s="60">
        <f ca="1">NOW()+15018.5+$C$5/24</f>
        <v>60536.841634606477</v>
      </c>
    </row>
    <row r="15" spans="1:19" ht="12.95" customHeight="1" x14ac:dyDescent="0.2">
      <c r="A15" s="12" t="s">
        <v>22</v>
      </c>
      <c r="B15" s="10"/>
      <c r="C15" s="13">
        <f ca="1">(C7+C11)+(C8+C12)*INT(MAX(F21:F3533))</f>
        <v>59871.067727060865</v>
      </c>
      <c r="E15" s="56" t="s">
        <v>38</v>
      </c>
      <c r="F15" s="60">
        <f ca="1">ROUND(2*($F$14-$C$7)/$C$8,0)/2+$F$13</f>
        <v>15862.5</v>
      </c>
    </row>
    <row r="16" spans="1:19" ht="12.95" customHeight="1" x14ac:dyDescent="0.2">
      <c r="A16" s="15" t="s">
        <v>9</v>
      </c>
      <c r="B16" s="10"/>
      <c r="C16" s="16">
        <f ca="1">+C8+C12</f>
        <v>0.4867002421846357</v>
      </c>
      <c r="E16" s="56" t="s">
        <v>39</v>
      </c>
      <c r="F16" s="60">
        <f ca="1">ROUND(2*($F$14-$C$15)/$C$16,0)/2+$F$13</f>
        <v>1369</v>
      </c>
    </row>
    <row r="17" spans="1:21" ht="12.95" customHeight="1" thickBot="1" x14ac:dyDescent="0.25">
      <c r="A17" s="14" t="s">
        <v>32</v>
      </c>
      <c r="B17" s="10"/>
      <c r="C17" s="10">
        <f>COUNT(C21:C2191)</f>
        <v>7</v>
      </c>
      <c r="E17" s="56" t="s">
        <v>57</v>
      </c>
      <c r="F17" s="61">
        <f ca="1">+$C$15+$C$16*$F$16-15018.5-$C$5/24</f>
        <v>45519.256191944965</v>
      </c>
    </row>
    <row r="18" spans="1:21" ht="12.95" customHeight="1" thickTop="1" thickBot="1" x14ac:dyDescent="0.25">
      <c r="A18" s="15" t="s">
        <v>10</v>
      </c>
      <c r="B18" s="10"/>
      <c r="C18" s="18">
        <f ca="1">+C15</f>
        <v>59871.067727060865</v>
      </c>
      <c r="D18" s="19">
        <f ca="1">+C16</f>
        <v>0.4867002421846357</v>
      </c>
      <c r="E18" s="57" t="s">
        <v>58</v>
      </c>
      <c r="F18" s="62">
        <f ca="1">+($C$15+$C$16*$F$16)-($C$16/2)-15018.5-$C$5/24</f>
        <v>45519.012841823875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4" t="s">
        <v>44</v>
      </c>
    </row>
    <row r="21" spans="1:21" ht="12.95" customHeight="1" x14ac:dyDescent="0.2">
      <c r="A21" t="s">
        <v>52</v>
      </c>
      <c r="B21" s="3"/>
      <c r="C21" s="8">
        <v>52816.826999999997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7.4168367605833146E-3</v>
      </c>
      <c r="Q21" s="2">
        <f>+C21-15018.5</f>
        <v>37798.326999999997</v>
      </c>
    </row>
    <row r="22" spans="1:21" ht="12.95" customHeight="1" x14ac:dyDescent="0.2">
      <c r="A22" s="39" t="s">
        <v>2</v>
      </c>
      <c r="B22" s="40" t="s">
        <v>4</v>
      </c>
      <c r="C22" s="41">
        <v>57295.461000000003</v>
      </c>
      <c r="D22" s="42">
        <v>5.0000000000000001E-3</v>
      </c>
      <c r="E22">
        <f>+(C22-C$7)/C$8</f>
        <v>9201.9099786935585</v>
      </c>
      <c r="F22">
        <f>ROUND(2*E22,0)/2</f>
        <v>9202</v>
      </c>
      <c r="G22">
        <f>+C22-(C$7+F22*C$8)</f>
        <v>-4.3813999996928032E-2</v>
      </c>
      <c r="I22">
        <f>+G22</f>
        <v>-4.3813999996928032E-2</v>
      </c>
      <c r="O22">
        <f ca="1">+C$11+C$12*$F22</f>
        <v>-5.4768580221905318E-2</v>
      </c>
      <c r="Q22" s="2">
        <f>+C22-15018.5</f>
        <v>42276.961000000003</v>
      </c>
    </row>
    <row r="23" spans="1:21" ht="12.95" customHeight="1" x14ac:dyDescent="0.2">
      <c r="A23" s="43" t="s">
        <v>1</v>
      </c>
      <c r="B23" s="50" t="s">
        <v>4</v>
      </c>
      <c r="C23" s="44">
        <v>57964.423499999997</v>
      </c>
      <c r="D23" s="44">
        <v>1.8E-3</v>
      </c>
      <c r="E23">
        <f>+(C23-C$7)/C$8</f>
        <v>10576.376546875224</v>
      </c>
      <c r="F23">
        <f>ROUND(2*E23,0)/2</f>
        <v>10576.5</v>
      </c>
      <c r="G23">
        <f>+C23-(C$7+F23*C$8)</f>
        <v>-6.0085500001150649E-2</v>
      </c>
      <c r="K23">
        <f>+G23</f>
        <v>-6.0085500001150649E-2</v>
      </c>
      <c r="O23">
        <f ca="1">+C$11+C$12*$F23</f>
        <v>-6.4057197440165553E-2</v>
      </c>
      <c r="Q23" s="2">
        <f>+C23-15018.5</f>
        <v>42945.923499999997</v>
      </c>
    </row>
    <row r="24" spans="1:21" ht="12.95" customHeight="1" x14ac:dyDescent="0.2">
      <c r="A24" s="45" t="s">
        <v>0</v>
      </c>
      <c r="B24" s="51" t="s">
        <v>4</v>
      </c>
      <c r="C24" s="43">
        <v>58047.411999999997</v>
      </c>
      <c r="D24" s="43">
        <v>7.0000000000000001E-3</v>
      </c>
      <c r="E24">
        <f>+(C24-C$7)/C$8</f>
        <v>10746.886730620268</v>
      </c>
      <c r="F24">
        <f>ROUND(2*E24,0)/2</f>
        <v>10747</v>
      </c>
      <c r="G24">
        <f>+C24-(C$7+F24*C$8)</f>
        <v>-5.5129000000306405E-2</v>
      </c>
      <c r="K24">
        <f>+G24</f>
        <v>-5.5129000000306405E-2</v>
      </c>
      <c r="O24">
        <f ca="1">+C$11+C$12*$F24</f>
        <v>-6.5209404959782405E-2</v>
      </c>
      <c r="Q24" s="2">
        <f>+C24-15018.5</f>
        <v>43028.911999999997</v>
      </c>
    </row>
    <row r="25" spans="1:21" ht="12.95" customHeight="1" x14ac:dyDescent="0.2">
      <c r="A25" s="46" t="s">
        <v>53</v>
      </c>
      <c r="B25" s="47" t="s">
        <v>4</v>
      </c>
      <c r="C25" s="53">
        <v>59416.485800000002</v>
      </c>
      <c r="D25" s="54">
        <v>1.9E-3</v>
      </c>
      <c r="E25">
        <f>+(C25-C$7)/C$8</f>
        <v>13559.818946511978</v>
      </c>
      <c r="F25">
        <f>ROUND(2*E25,0)/2</f>
        <v>13560</v>
      </c>
      <c r="G25">
        <f>+C25-(C$7+F25*C$8)</f>
        <v>-8.8119999993068632E-2</v>
      </c>
      <c r="K25">
        <f>+G25</f>
        <v>-8.8119999993068632E-2</v>
      </c>
      <c r="O25">
        <f ca="1">+C$11+C$12*$F25</f>
        <v>-8.4219139579619448E-2</v>
      </c>
      <c r="Q25" s="2">
        <f>+C25-15018.5</f>
        <v>44397.985800000002</v>
      </c>
    </row>
    <row r="26" spans="1:21" ht="12.95" customHeight="1" x14ac:dyDescent="0.2">
      <c r="A26" s="48" t="s">
        <v>54</v>
      </c>
      <c r="B26" s="52" t="s">
        <v>4</v>
      </c>
      <c r="C26" s="55">
        <v>59840.402999999933</v>
      </c>
      <c r="D26" s="54">
        <v>7.0000000000000001E-3</v>
      </c>
      <c r="E26">
        <f t="shared" ref="E26:E27" si="0">+(C26-C$7)/C$8</f>
        <v>14430.809501404203</v>
      </c>
      <c r="F26">
        <f t="shared" ref="F26:F27" si="1">ROUND(2*E26,0)/2</f>
        <v>14431</v>
      </c>
      <c r="G26">
        <f t="shared" ref="G26:G27" si="2">+C26-(C$7+F26*C$8)</f>
        <v>-9.2717000065022148E-2</v>
      </c>
      <c r="K26">
        <f t="shared" ref="K26:K27" si="3">+G26</f>
        <v>-9.2717000065022148E-2</v>
      </c>
      <c r="O26">
        <f t="shared" ref="O26:O27" ca="1" si="4">+C$11+C$12*$F26</f>
        <v>-9.0105196761943687E-2</v>
      </c>
      <c r="Q26" s="2">
        <f t="shared" ref="Q26:Q27" si="5">+C26-15018.5</f>
        <v>44821.902999999933</v>
      </c>
    </row>
    <row r="27" spans="1:21" ht="12.95" customHeight="1" x14ac:dyDescent="0.2">
      <c r="A27" s="48" t="s">
        <v>54</v>
      </c>
      <c r="B27" s="52" t="s">
        <v>55</v>
      </c>
      <c r="C27" s="55">
        <v>59871.299999999814</v>
      </c>
      <c r="D27" s="54">
        <v>0.01</v>
      </c>
      <c r="E27">
        <f t="shared" si="0"/>
        <v>14494.291226548656</v>
      </c>
      <c r="F27">
        <f t="shared" si="1"/>
        <v>14494.5</v>
      </c>
      <c r="G27">
        <f t="shared" si="2"/>
        <v>-0.10161150018393528</v>
      </c>
      <c r="K27">
        <f t="shared" si="3"/>
        <v>-0.10161150018393528</v>
      </c>
      <c r="O27">
        <f t="shared" ca="1" si="4"/>
        <v>-9.0534318037578124E-2</v>
      </c>
      <c r="Q27" s="2">
        <f t="shared" si="5"/>
        <v>44852.799999999814</v>
      </c>
    </row>
    <row r="28" spans="1:21" ht="12.95" customHeight="1" x14ac:dyDescent="0.2">
      <c r="B28" s="3"/>
      <c r="C28" s="8"/>
      <c r="D28" s="8"/>
      <c r="Q28" s="2"/>
    </row>
    <row r="29" spans="1:21" ht="12.95" customHeight="1" x14ac:dyDescent="0.2">
      <c r="B29" s="3"/>
      <c r="C29" s="8"/>
      <c r="D29" s="8"/>
      <c r="Q29" s="2"/>
    </row>
    <row r="30" spans="1:21" ht="12.95" customHeight="1" x14ac:dyDescent="0.2">
      <c r="B30" s="3"/>
      <c r="C30" s="8"/>
      <c r="D30" s="8"/>
      <c r="Q30" s="2"/>
    </row>
    <row r="31" spans="1:21" ht="12.95" customHeight="1" x14ac:dyDescent="0.2">
      <c r="B31" s="3"/>
      <c r="C31" s="8"/>
      <c r="D31" s="8"/>
      <c r="Q31" s="2"/>
    </row>
    <row r="32" spans="1:21" ht="12.95" customHeight="1" x14ac:dyDescent="0.2">
      <c r="B32" s="3"/>
      <c r="C32" s="8"/>
      <c r="D32" s="8"/>
      <c r="Q32" s="2"/>
    </row>
    <row r="33" spans="2:17" ht="12.95" customHeight="1" x14ac:dyDescent="0.2">
      <c r="B33" s="3"/>
      <c r="C33" s="8"/>
      <c r="D33" s="8"/>
      <c r="Q33" s="2"/>
    </row>
    <row r="34" spans="2:17" ht="12.95" customHeight="1" x14ac:dyDescent="0.2">
      <c r="B34" s="3"/>
      <c r="C34" s="8"/>
      <c r="D34" s="8"/>
    </row>
    <row r="35" spans="2:17" ht="12.95" customHeight="1" x14ac:dyDescent="0.2">
      <c r="B35" s="3"/>
      <c r="C35" s="8"/>
      <c r="D35" s="8"/>
    </row>
    <row r="36" spans="2:17" ht="12.95" customHeight="1" x14ac:dyDescent="0.2">
      <c r="B36" s="3"/>
      <c r="C36" s="8"/>
      <c r="D36" s="8"/>
    </row>
    <row r="37" spans="2:17" ht="12.95" customHeight="1" x14ac:dyDescent="0.2">
      <c r="B37" s="3"/>
      <c r="C37" s="8"/>
      <c r="D37" s="8"/>
    </row>
    <row r="38" spans="2:17" ht="12.95" customHeight="1" x14ac:dyDescent="0.2">
      <c r="B38" s="3"/>
      <c r="C38" s="8"/>
      <c r="D38" s="8"/>
    </row>
    <row r="39" spans="2:17" ht="12.95" customHeight="1" x14ac:dyDescent="0.2">
      <c r="B39" s="3"/>
      <c r="C39" s="8"/>
      <c r="D39" s="8"/>
    </row>
    <row r="40" spans="2:17" ht="12.95" customHeight="1" x14ac:dyDescent="0.2">
      <c r="B40" s="3"/>
      <c r="C40" s="8"/>
      <c r="D40" s="8"/>
    </row>
    <row r="41" spans="2:17" ht="12.95" customHeight="1" x14ac:dyDescent="0.2">
      <c r="B41" s="3"/>
      <c r="C41" s="8"/>
      <c r="D41" s="8"/>
    </row>
    <row r="42" spans="2:17" ht="12.95" customHeight="1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C190" s="8"/>
      <c r="D190" s="8"/>
    </row>
    <row r="191" spans="2:4" x14ac:dyDescent="0.2">
      <c r="C191" s="8"/>
      <c r="D191" s="8"/>
    </row>
    <row r="192" spans="2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13" r:id="rId1" display="http://vsolj.cetus-net.org/bulletin.html" xr:uid="{00000000-0004-0000-0000-000000000000}"/>
    <hyperlink ref="H64436" r:id="rId2" display="http://vsolj.cetus-net.org/bulletin.html" xr:uid="{00000000-0004-0000-0000-000001000000}"/>
    <hyperlink ref="H64429" r:id="rId3" display="https://www.aavso.org/ejaavso" xr:uid="{00000000-0004-0000-0000-000002000000}"/>
    <hyperlink ref="AP580" r:id="rId4" display="http://cdsbib.u-strasbg.fr/cgi-bin/cdsbib?1990RMxAA..21..381G" xr:uid="{00000000-0004-0000-0000-000003000000}"/>
    <hyperlink ref="AP584" r:id="rId5" display="http://cdsbib.u-strasbg.fr/cgi-bin/cdsbib?1990RMxAA..21..381G" xr:uid="{00000000-0004-0000-0000-000004000000}"/>
    <hyperlink ref="AP583" r:id="rId6" display="http://cdsbib.u-strasbg.fr/cgi-bin/cdsbib?1990RMxAA..21..381G" xr:uid="{00000000-0004-0000-0000-000005000000}"/>
    <hyperlink ref="AP564" r:id="rId7" display="http://cdsbib.u-strasbg.fr/cgi-bin/cdsbib?1990RMxAA..21..381G" xr:uid="{00000000-0004-0000-0000-000006000000}"/>
    <hyperlink ref="I64436" r:id="rId8" display="http://vsolj.cetus-net.org/bulletin.html" xr:uid="{00000000-0004-0000-0000-000007000000}"/>
    <hyperlink ref="AQ720" r:id="rId9" display="http://cdsbib.u-strasbg.fr/cgi-bin/cdsbib?1990RMxAA..21..381G" xr:uid="{00000000-0004-0000-0000-000008000000}"/>
    <hyperlink ref="AQ55486" r:id="rId10" display="http://cdsbib.u-strasbg.fr/cgi-bin/cdsbib?1990RMxAA..21..381G" xr:uid="{00000000-0004-0000-0000-000009000000}"/>
    <hyperlink ref="AQ721" r:id="rId11" display="http://cdsbib.u-strasbg.fr/cgi-bin/cdsbib?1990RMxAA..21..381G" xr:uid="{00000000-0004-0000-0000-00000A000000}"/>
    <hyperlink ref="H64433" r:id="rId12" display="https://www.aavso.org/ejaavso" xr:uid="{00000000-0004-0000-0000-00000B000000}"/>
    <hyperlink ref="H1606" r:id="rId13" display="http://vsolj.cetus-net.org/bulletin.html" xr:uid="{00000000-0004-0000-0000-00000C000000}"/>
    <hyperlink ref="AP2850" r:id="rId14" display="http://cdsbib.u-strasbg.fr/cgi-bin/cdsbib?1990RMxAA..21..381G" xr:uid="{00000000-0004-0000-0000-00000D000000}"/>
    <hyperlink ref="AP2853" r:id="rId15" display="http://cdsbib.u-strasbg.fr/cgi-bin/cdsbib?1990RMxAA..21..381G" xr:uid="{00000000-0004-0000-0000-00000E000000}"/>
    <hyperlink ref="AP2851" r:id="rId16" display="http://cdsbib.u-strasbg.fr/cgi-bin/cdsbib?1990RMxAA..21..381G" xr:uid="{00000000-0004-0000-0000-00000F000000}"/>
    <hyperlink ref="AP2835" r:id="rId17" display="http://cdsbib.u-strasbg.fr/cgi-bin/cdsbib?1990RMxAA..21..381G" xr:uid="{00000000-0004-0000-0000-000010000000}"/>
    <hyperlink ref="I1606" r:id="rId18" display="http://vsolj.cetus-net.org/bulletin.html" xr:uid="{00000000-0004-0000-0000-000011000000}"/>
    <hyperlink ref="AQ3064" r:id="rId19" display="http://cdsbib.u-strasbg.fr/cgi-bin/cdsbib?1990RMxAA..21..381G" xr:uid="{00000000-0004-0000-0000-000012000000}"/>
    <hyperlink ref="AQ65301" r:id="rId20" display="http://cdsbib.u-strasbg.fr/cgi-bin/cdsbib?1990RMxAA..21..381G" xr:uid="{00000000-0004-0000-0000-000013000000}"/>
    <hyperlink ref="AQ306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2024-08-14T08:11:57Z</dcterms:modified>
</cp:coreProperties>
</file>