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00E0A37-B1FA-40F2-ABD0-432B83BCCF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4" i="1" l="1"/>
  <c r="F44" i="1"/>
  <c r="G44" i="1"/>
  <c r="K44" i="1"/>
  <c r="Q44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C21" i="1"/>
  <c r="D9" i="1"/>
  <c r="C9" i="1"/>
  <c r="F14" i="1"/>
  <c r="C17" i="1"/>
  <c r="Q21" i="1"/>
  <c r="E21" i="1"/>
  <c r="F21" i="1"/>
  <c r="G21" i="1"/>
  <c r="I21" i="1"/>
  <c r="C11" i="1"/>
  <c r="C12" i="1"/>
  <c r="C16" i="1" l="1"/>
  <c r="D18" i="1" s="1"/>
  <c r="O25" i="1"/>
  <c r="O29" i="1"/>
  <c r="O42" i="1"/>
  <c r="O27" i="1"/>
  <c r="O31" i="1"/>
  <c r="O28" i="1"/>
  <c r="O32" i="1"/>
  <c r="O30" i="1"/>
  <c r="O43" i="1"/>
  <c r="O38" i="1"/>
  <c r="C15" i="1"/>
  <c r="O39" i="1"/>
  <c r="O33" i="1"/>
  <c r="O35" i="1"/>
  <c r="O23" i="1"/>
  <c r="O24" i="1"/>
  <c r="O34" i="1"/>
  <c r="O36" i="1"/>
  <c r="O37" i="1"/>
  <c r="O44" i="1"/>
  <c r="O22" i="1"/>
  <c r="O26" i="1"/>
  <c r="O21" i="1"/>
  <c r="O40" i="1"/>
  <c r="O41" i="1"/>
  <c r="F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<sst xmlns="http://schemas.openxmlformats.org/spreadsheetml/2006/main" count="98" uniqueCount="52">
  <si>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</si>
  <si>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</si>
  <si>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</si>
  <si>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</si>
  <si>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</si>
  <si>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</si>
  <si>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</si>
  <si>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</si>
  <si>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</si>
  <si>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</si>
  <si>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</si>
  <si>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</si>
  <si>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</si>
  <si>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</si>
  <si>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</si>
  <si>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</si>
  <si>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</si>
  <si>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</si>
  <si>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</si>
  <si>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</si>
  <si>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</si>
  <si>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</si>
  <si>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</si>
  <si>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</si>
  <si>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</si>
  <si>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</si>
  <si>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</si>
  <si>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</si>
  <si>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</si>
  <si>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</si>
  <si>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</si>
  <si>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</si>
  <si>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</si>
  <si>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</si>
  <si>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</si>
  <si>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CI Eri / GSC 8482-0779</t>
  </si>
  <si>
    <t>EA/SD</t>
  </si>
  <si>
    <t>IBVS 6114</t>
  </si>
  <si>
    <t>I</t>
  </si>
  <si>
    <t>II</t>
  </si>
  <si>
    <t>JAVSO..44…26</t>
  </si>
  <si>
    <t>pg</t>
  </si>
  <si>
    <t>vis</t>
  </si>
  <si>
    <t>PE</t>
  </si>
  <si>
    <t>CCD</t>
  </si>
  <si>
    <t>s5</t>
  </si>
  <si>
    <t>s6</t>
  </si>
  <si>
    <t>s7</t>
  </si>
  <si>
    <t xml:space="preserve">Mag </t>
  </si>
  <si>
    <t>9.60-10.70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</si>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</sst>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9" fillId="0" borderId="7" xfId="0" applyFont="1" applyBorder="1">
      <alignment vertical="top"/>
    </xf>
    <xf numFmtId="0" fontId="11" fillId="0" borderId="8" xfId="0" applyFont="1" applyBorder="1">
      <alignment vertical="top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22" fontId="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9" fillId="0" borderId="10" xfId="0" applyFont="1" applyBorder="1">
      <alignment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CI Eri- O-C Diagr.</a:t>
            </a:r>
          </a:p>
        </c:rich>
      </c:tx>
      <c:layout>
        <c:manualLayout>
          <c:xMode val="edge"/>
          <c:yMode val="edge"/>
          <c:x val="0.38646616541353385"/>
          <c:y val="3.5190557320685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7.6999999999999996E-4</c:v>
                  </c:pt>
                  <c:pt idx="2">
                    <c:v>1.238E-2</c:v>
                  </c:pt>
                  <c:pt idx="3">
                    <c:v>7.6000000000000004E-4</c:v>
                  </c:pt>
                  <c:pt idx="4">
                    <c:v>5.0699999999999999E-3</c:v>
                  </c:pt>
                  <c:pt idx="5">
                    <c:v>2.7999999999999998E-4</c:v>
                  </c:pt>
                  <c:pt idx="6">
                    <c:v>3.31E-3</c:v>
                  </c:pt>
                  <c:pt idx="7">
                    <c:v>2.0899999999999998E-3</c:v>
                  </c:pt>
                  <c:pt idx="8">
                    <c:v>8.2199999999999999E-3</c:v>
                  </c:pt>
                  <c:pt idx="9">
                    <c:v>6.0999999999999997E-4</c:v>
                  </c:pt>
                  <c:pt idx="10">
                    <c:v>1.7899999999999999E-3</c:v>
                  </c:pt>
                  <c:pt idx="11">
                    <c:v>4.2999999999999999E-4</c:v>
                  </c:pt>
                  <c:pt idx="12">
                    <c:v>1.39E-3</c:v>
                  </c:pt>
                  <c:pt idx="13">
                    <c:v>8.0000000000000002E-3</c:v>
                  </c:pt>
                  <c:pt idx="14">
                    <c:v>7.7999999999999999E-4</c:v>
                  </c:pt>
                  <c:pt idx="15">
                    <c:v>1.56E-3</c:v>
                  </c:pt>
                  <c:pt idx="16">
                    <c:v>1.6100000000000001E-3</c:v>
                  </c:pt>
                  <c:pt idx="17">
                    <c:v>2.82E-3</c:v>
                  </c:pt>
                  <c:pt idx="18">
                    <c:v>6.0000000000000001E-3</c:v>
                  </c:pt>
                  <c:pt idx="19">
                    <c:v>1.75E-3</c:v>
                  </c:pt>
                  <c:pt idx="20">
                    <c:v>1.2700000000000001E-3</c:v>
                  </c:pt>
                  <c:pt idx="21">
                    <c:v>3.0799999999999998E-3</c:v>
                  </c:pt>
                  <c:pt idx="22">
                    <c:v>9.4999999999999998E-3</c:v>
                  </c:pt>
                  <c:pt idx="23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7.6999999999999996E-4</c:v>
                  </c:pt>
                  <c:pt idx="2">
                    <c:v>1.238E-2</c:v>
                  </c:pt>
                  <c:pt idx="3">
                    <c:v>7.6000000000000004E-4</c:v>
                  </c:pt>
                  <c:pt idx="4">
                    <c:v>5.0699999999999999E-3</c:v>
                  </c:pt>
                  <c:pt idx="5">
                    <c:v>2.7999999999999998E-4</c:v>
                  </c:pt>
                  <c:pt idx="6">
                    <c:v>3.31E-3</c:v>
                  </c:pt>
                  <c:pt idx="7">
                    <c:v>2.0899999999999998E-3</c:v>
                  </c:pt>
                  <c:pt idx="8">
                    <c:v>8.2199999999999999E-3</c:v>
                  </c:pt>
                  <c:pt idx="9">
                    <c:v>6.0999999999999997E-4</c:v>
                  </c:pt>
                  <c:pt idx="10">
                    <c:v>1.7899999999999999E-3</c:v>
                  </c:pt>
                  <c:pt idx="11">
                    <c:v>4.2999999999999999E-4</c:v>
                  </c:pt>
                  <c:pt idx="12">
                    <c:v>1.39E-3</c:v>
                  </c:pt>
                  <c:pt idx="13">
                    <c:v>8.0000000000000002E-3</c:v>
                  </c:pt>
                  <c:pt idx="14">
                    <c:v>7.7999999999999999E-4</c:v>
                  </c:pt>
                  <c:pt idx="15">
                    <c:v>1.56E-3</c:v>
                  </c:pt>
                  <c:pt idx="16">
                    <c:v>1.6100000000000001E-3</c:v>
                  </c:pt>
                  <c:pt idx="17">
                    <c:v>2.82E-3</c:v>
                  </c:pt>
                  <c:pt idx="18">
                    <c:v>6.0000000000000001E-3</c:v>
                  </c:pt>
                  <c:pt idx="19">
                    <c:v>1.75E-3</c:v>
                  </c:pt>
                  <c:pt idx="20">
                    <c:v>1.2700000000000001E-3</c:v>
                  </c:pt>
                  <c:pt idx="21">
                    <c:v>3.0799999999999998E-3</c:v>
                  </c:pt>
                  <c:pt idx="22">
                    <c:v>9.4999999999999998E-3</c:v>
                  </c:pt>
                  <c:pt idx="2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-133</c:v>
                </c:pt>
                <c:pt idx="2">
                  <c:v>-132.5</c:v>
                </c:pt>
                <c:pt idx="3">
                  <c:v>61</c:v>
                </c:pt>
                <c:pt idx="4">
                  <c:v>61.5</c:v>
                </c:pt>
                <c:pt idx="5">
                  <c:v>409</c:v>
                </c:pt>
                <c:pt idx="6">
                  <c:v>409.5</c:v>
                </c:pt>
                <c:pt idx="7">
                  <c:v>730</c:v>
                </c:pt>
                <c:pt idx="8">
                  <c:v>730.5</c:v>
                </c:pt>
                <c:pt idx="9">
                  <c:v>1224</c:v>
                </c:pt>
                <c:pt idx="10">
                  <c:v>1224.5</c:v>
                </c:pt>
                <c:pt idx="11">
                  <c:v>1611</c:v>
                </c:pt>
                <c:pt idx="12">
                  <c:v>1628</c:v>
                </c:pt>
                <c:pt idx="13">
                  <c:v>1640</c:v>
                </c:pt>
                <c:pt idx="14">
                  <c:v>1809</c:v>
                </c:pt>
                <c:pt idx="15">
                  <c:v>1809.5</c:v>
                </c:pt>
                <c:pt idx="16">
                  <c:v>2164</c:v>
                </c:pt>
                <c:pt idx="17">
                  <c:v>2164.5</c:v>
                </c:pt>
                <c:pt idx="18">
                  <c:v>2169</c:v>
                </c:pt>
                <c:pt idx="19">
                  <c:v>2213.5</c:v>
                </c:pt>
                <c:pt idx="20">
                  <c:v>2214</c:v>
                </c:pt>
                <c:pt idx="21">
                  <c:v>2411</c:v>
                </c:pt>
                <c:pt idx="22">
                  <c:v>2411.5</c:v>
                </c:pt>
                <c:pt idx="23">
                  <c:v>4212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49-4C6E-901E-125B92FE3EE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1.238E-2</c:v>
                  </c:pt>
                  <c:pt idx="3">
                    <c:v>7.6000000000000004E-4</c:v>
                  </c:pt>
                  <c:pt idx="4">
                    <c:v>5.0699999999999999E-3</c:v>
                  </c:pt>
                  <c:pt idx="5">
                    <c:v>2.7999999999999998E-4</c:v>
                  </c:pt>
                  <c:pt idx="6">
                    <c:v>3.31E-3</c:v>
                  </c:pt>
                  <c:pt idx="7">
                    <c:v>2.0899999999999998E-3</c:v>
                  </c:pt>
                  <c:pt idx="8">
                    <c:v>8.2199999999999999E-3</c:v>
                  </c:pt>
                  <c:pt idx="9">
                    <c:v>6.0999999999999997E-4</c:v>
                  </c:pt>
                  <c:pt idx="10">
                    <c:v>1.7899999999999999E-3</c:v>
                  </c:pt>
                  <c:pt idx="11">
                    <c:v>4.2999999999999999E-4</c:v>
                  </c:pt>
                  <c:pt idx="12">
                    <c:v>1.39E-3</c:v>
                  </c:pt>
                  <c:pt idx="13">
                    <c:v>8.0000000000000002E-3</c:v>
                  </c:pt>
                  <c:pt idx="14">
                    <c:v>7.7999999999999999E-4</c:v>
                  </c:pt>
                  <c:pt idx="15">
                    <c:v>1.56E-3</c:v>
                  </c:pt>
                  <c:pt idx="16">
                    <c:v>1.6100000000000001E-3</c:v>
                  </c:pt>
                  <c:pt idx="17">
                    <c:v>2.82E-3</c:v>
                  </c:pt>
                  <c:pt idx="18">
                    <c:v>6.0000000000000001E-3</c:v>
                  </c:pt>
                  <c:pt idx="19">
                    <c:v>1.75E-3</c:v>
                  </c:pt>
                  <c:pt idx="20">
                    <c:v>1.2700000000000001E-3</c:v>
                  </c:pt>
                  <c:pt idx="21">
                    <c:v>3.0799999999999998E-3</c:v>
                  </c:pt>
                  <c:pt idx="22">
                    <c:v>9.4999999999999998E-3</c:v>
                  </c:pt>
                  <c:pt idx="2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1.238E-2</c:v>
                  </c:pt>
                  <c:pt idx="3">
                    <c:v>7.6000000000000004E-4</c:v>
                  </c:pt>
                  <c:pt idx="4">
                    <c:v>5.0699999999999999E-3</c:v>
                  </c:pt>
                  <c:pt idx="5">
                    <c:v>2.7999999999999998E-4</c:v>
                  </c:pt>
                  <c:pt idx="6">
                    <c:v>3.31E-3</c:v>
                  </c:pt>
                  <c:pt idx="7">
                    <c:v>2.0899999999999998E-3</c:v>
                  </c:pt>
                  <c:pt idx="8">
                    <c:v>8.2199999999999999E-3</c:v>
                  </c:pt>
                  <c:pt idx="9">
                    <c:v>6.0999999999999997E-4</c:v>
                  </c:pt>
                  <c:pt idx="10">
                    <c:v>1.7899999999999999E-3</c:v>
                  </c:pt>
                  <c:pt idx="11">
                    <c:v>4.2999999999999999E-4</c:v>
                  </c:pt>
                  <c:pt idx="12">
                    <c:v>1.39E-3</c:v>
                  </c:pt>
                  <c:pt idx="13">
                    <c:v>8.0000000000000002E-3</c:v>
                  </c:pt>
                  <c:pt idx="14">
                    <c:v>7.7999999999999999E-4</c:v>
                  </c:pt>
                  <c:pt idx="15">
                    <c:v>1.56E-3</c:v>
                  </c:pt>
                  <c:pt idx="16">
                    <c:v>1.6100000000000001E-3</c:v>
                  </c:pt>
                  <c:pt idx="17">
                    <c:v>2.82E-3</c:v>
                  </c:pt>
                  <c:pt idx="18">
                    <c:v>6.0000000000000001E-3</c:v>
                  </c:pt>
                  <c:pt idx="19">
                    <c:v>1.75E-3</c:v>
                  </c:pt>
                  <c:pt idx="20">
                    <c:v>1.2700000000000001E-3</c:v>
                  </c:pt>
                  <c:pt idx="21">
                    <c:v>3.0799999999999998E-3</c:v>
                  </c:pt>
                  <c:pt idx="22">
                    <c:v>9.4999999999999998E-3</c:v>
                  </c:pt>
                  <c:pt idx="2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-133</c:v>
                </c:pt>
                <c:pt idx="2">
                  <c:v>-132.5</c:v>
                </c:pt>
                <c:pt idx="3">
                  <c:v>61</c:v>
                </c:pt>
                <c:pt idx="4">
                  <c:v>61.5</c:v>
                </c:pt>
                <c:pt idx="5">
                  <c:v>409</c:v>
                </c:pt>
                <c:pt idx="6">
                  <c:v>409.5</c:v>
                </c:pt>
                <c:pt idx="7">
                  <c:v>730</c:v>
                </c:pt>
                <c:pt idx="8">
                  <c:v>730.5</c:v>
                </c:pt>
                <c:pt idx="9">
                  <c:v>1224</c:v>
                </c:pt>
                <c:pt idx="10">
                  <c:v>1224.5</c:v>
                </c:pt>
                <c:pt idx="11">
                  <c:v>1611</c:v>
                </c:pt>
                <c:pt idx="12">
                  <c:v>1628</c:v>
                </c:pt>
                <c:pt idx="13">
                  <c:v>1640</c:v>
                </c:pt>
                <c:pt idx="14">
                  <c:v>1809</c:v>
                </c:pt>
                <c:pt idx="15">
                  <c:v>1809.5</c:v>
                </c:pt>
                <c:pt idx="16">
                  <c:v>2164</c:v>
                </c:pt>
                <c:pt idx="17">
                  <c:v>2164.5</c:v>
                </c:pt>
                <c:pt idx="18">
                  <c:v>2169</c:v>
                </c:pt>
                <c:pt idx="19">
                  <c:v>2213.5</c:v>
                </c:pt>
                <c:pt idx="20">
                  <c:v>2214</c:v>
                </c:pt>
                <c:pt idx="21">
                  <c:v>2411</c:v>
                </c:pt>
                <c:pt idx="22">
                  <c:v>2411.5</c:v>
                </c:pt>
                <c:pt idx="23">
                  <c:v>4212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49-4C6E-901E-125B92FE3EE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1.238E-2</c:v>
                  </c:pt>
                  <c:pt idx="3">
                    <c:v>7.6000000000000004E-4</c:v>
                  </c:pt>
                  <c:pt idx="4">
                    <c:v>5.0699999999999999E-3</c:v>
                  </c:pt>
                  <c:pt idx="5">
                    <c:v>2.7999999999999998E-4</c:v>
                  </c:pt>
                  <c:pt idx="6">
                    <c:v>3.31E-3</c:v>
                  </c:pt>
                  <c:pt idx="7">
                    <c:v>2.0899999999999998E-3</c:v>
                  </c:pt>
                  <c:pt idx="8">
                    <c:v>8.2199999999999999E-3</c:v>
                  </c:pt>
                  <c:pt idx="9">
                    <c:v>6.0999999999999997E-4</c:v>
                  </c:pt>
                  <c:pt idx="10">
                    <c:v>1.7899999999999999E-3</c:v>
                  </c:pt>
                  <c:pt idx="11">
                    <c:v>4.2999999999999999E-4</c:v>
                  </c:pt>
                  <c:pt idx="12">
                    <c:v>1.39E-3</c:v>
                  </c:pt>
                  <c:pt idx="13">
                    <c:v>8.0000000000000002E-3</c:v>
                  </c:pt>
                  <c:pt idx="14">
                    <c:v>7.7999999999999999E-4</c:v>
                  </c:pt>
                  <c:pt idx="15">
                    <c:v>1.56E-3</c:v>
                  </c:pt>
                  <c:pt idx="16">
                    <c:v>1.6100000000000001E-3</c:v>
                  </c:pt>
                  <c:pt idx="17">
                    <c:v>2.82E-3</c:v>
                  </c:pt>
                  <c:pt idx="18">
                    <c:v>6.0000000000000001E-3</c:v>
                  </c:pt>
                  <c:pt idx="19">
                    <c:v>1.75E-3</c:v>
                  </c:pt>
                  <c:pt idx="20">
                    <c:v>1.2700000000000001E-3</c:v>
                  </c:pt>
                  <c:pt idx="21">
                    <c:v>3.0799999999999998E-3</c:v>
                  </c:pt>
                  <c:pt idx="22">
                    <c:v>9.4999999999999998E-3</c:v>
                  </c:pt>
                  <c:pt idx="2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1.238E-2</c:v>
                  </c:pt>
                  <c:pt idx="3">
                    <c:v>7.6000000000000004E-4</c:v>
                  </c:pt>
                  <c:pt idx="4">
                    <c:v>5.0699999999999999E-3</c:v>
                  </c:pt>
                  <c:pt idx="5">
                    <c:v>2.7999999999999998E-4</c:v>
                  </c:pt>
                  <c:pt idx="6">
                    <c:v>3.31E-3</c:v>
                  </c:pt>
                  <c:pt idx="7">
                    <c:v>2.0899999999999998E-3</c:v>
                  </c:pt>
                  <c:pt idx="8">
                    <c:v>8.2199999999999999E-3</c:v>
                  </c:pt>
                  <c:pt idx="9">
                    <c:v>6.0999999999999997E-4</c:v>
                  </c:pt>
                  <c:pt idx="10">
                    <c:v>1.7899999999999999E-3</c:v>
                  </c:pt>
                  <c:pt idx="11">
                    <c:v>4.2999999999999999E-4</c:v>
                  </c:pt>
                  <c:pt idx="12">
                    <c:v>1.39E-3</c:v>
                  </c:pt>
                  <c:pt idx="13">
                    <c:v>8.0000000000000002E-3</c:v>
                  </c:pt>
                  <c:pt idx="14">
                    <c:v>7.7999999999999999E-4</c:v>
                  </c:pt>
                  <c:pt idx="15">
                    <c:v>1.56E-3</c:v>
                  </c:pt>
                  <c:pt idx="16">
                    <c:v>1.6100000000000001E-3</c:v>
                  </c:pt>
                  <c:pt idx="17">
                    <c:v>2.82E-3</c:v>
                  </c:pt>
                  <c:pt idx="18">
                    <c:v>6.0000000000000001E-3</c:v>
                  </c:pt>
                  <c:pt idx="19">
                    <c:v>1.75E-3</c:v>
                  </c:pt>
                  <c:pt idx="20">
                    <c:v>1.2700000000000001E-3</c:v>
                  </c:pt>
                  <c:pt idx="21">
                    <c:v>3.0799999999999998E-3</c:v>
                  </c:pt>
                  <c:pt idx="22">
                    <c:v>9.4999999999999998E-3</c:v>
                  </c:pt>
                  <c:pt idx="2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-133</c:v>
                </c:pt>
                <c:pt idx="2">
                  <c:v>-132.5</c:v>
                </c:pt>
                <c:pt idx="3">
                  <c:v>61</c:v>
                </c:pt>
                <c:pt idx="4">
                  <c:v>61.5</c:v>
                </c:pt>
                <c:pt idx="5">
                  <c:v>409</c:v>
                </c:pt>
                <c:pt idx="6">
                  <c:v>409.5</c:v>
                </c:pt>
                <c:pt idx="7">
                  <c:v>730</c:v>
                </c:pt>
                <c:pt idx="8">
                  <c:v>730.5</c:v>
                </c:pt>
                <c:pt idx="9">
                  <c:v>1224</c:v>
                </c:pt>
                <c:pt idx="10">
                  <c:v>1224.5</c:v>
                </c:pt>
                <c:pt idx="11">
                  <c:v>1611</c:v>
                </c:pt>
                <c:pt idx="12">
                  <c:v>1628</c:v>
                </c:pt>
                <c:pt idx="13">
                  <c:v>1640</c:v>
                </c:pt>
                <c:pt idx="14">
                  <c:v>1809</c:v>
                </c:pt>
                <c:pt idx="15">
                  <c:v>1809.5</c:v>
                </c:pt>
                <c:pt idx="16">
                  <c:v>2164</c:v>
                </c:pt>
                <c:pt idx="17">
                  <c:v>2164.5</c:v>
                </c:pt>
                <c:pt idx="18">
                  <c:v>2169</c:v>
                </c:pt>
                <c:pt idx="19">
                  <c:v>2213.5</c:v>
                </c:pt>
                <c:pt idx="20">
                  <c:v>2214</c:v>
                </c:pt>
                <c:pt idx="21">
                  <c:v>2411</c:v>
                </c:pt>
                <c:pt idx="22">
                  <c:v>2411.5</c:v>
                </c:pt>
                <c:pt idx="23">
                  <c:v>4212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49-4C6E-901E-125B92FE3EE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1.238E-2</c:v>
                  </c:pt>
                  <c:pt idx="3">
                    <c:v>7.6000000000000004E-4</c:v>
                  </c:pt>
                  <c:pt idx="4">
                    <c:v>5.0699999999999999E-3</c:v>
                  </c:pt>
                  <c:pt idx="5">
                    <c:v>2.7999999999999998E-4</c:v>
                  </c:pt>
                  <c:pt idx="6">
                    <c:v>3.31E-3</c:v>
                  </c:pt>
                  <c:pt idx="7">
                    <c:v>2.0899999999999998E-3</c:v>
                  </c:pt>
                  <c:pt idx="8">
                    <c:v>8.2199999999999999E-3</c:v>
                  </c:pt>
                  <c:pt idx="9">
                    <c:v>6.0999999999999997E-4</c:v>
                  </c:pt>
                  <c:pt idx="10">
                    <c:v>1.7899999999999999E-3</c:v>
                  </c:pt>
                  <c:pt idx="11">
                    <c:v>4.2999999999999999E-4</c:v>
                  </c:pt>
                  <c:pt idx="12">
                    <c:v>1.39E-3</c:v>
                  </c:pt>
                  <c:pt idx="13">
                    <c:v>8.0000000000000002E-3</c:v>
                  </c:pt>
                  <c:pt idx="14">
                    <c:v>7.7999999999999999E-4</c:v>
                  </c:pt>
                  <c:pt idx="15">
                    <c:v>1.56E-3</c:v>
                  </c:pt>
                  <c:pt idx="16">
                    <c:v>1.6100000000000001E-3</c:v>
                  </c:pt>
                  <c:pt idx="17">
                    <c:v>2.82E-3</c:v>
                  </c:pt>
                  <c:pt idx="18">
                    <c:v>6.0000000000000001E-3</c:v>
                  </c:pt>
                  <c:pt idx="19">
                    <c:v>1.75E-3</c:v>
                  </c:pt>
                  <c:pt idx="20">
                    <c:v>1.2700000000000001E-3</c:v>
                  </c:pt>
                  <c:pt idx="21">
                    <c:v>3.0799999999999998E-3</c:v>
                  </c:pt>
                  <c:pt idx="22">
                    <c:v>9.4999999999999998E-3</c:v>
                  </c:pt>
                  <c:pt idx="2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1.238E-2</c:v>
                  </c:pt>
                  <c:pt idx="3">
                    <c:v>7.6000000000000004E-4</c:v>
                  </c:pt>
                  <c:pt idx="4">
                    <c:v>5.0699999999999999E-3</c:v>
                  </c:pt>
                  <c:pt idx="5">
                    <c:v>2.7999999999999998E-4</c:v>
                  </c:pt>
                  <c:pt idx="6">
                    <c:v>3.31E-3</c:v>
                  </c:pt>
                  <c:pt idx="7">
                    <c:v>2.0899999999999998E-3</c:v>
                  </c:pt>
                  <c:pt idx="8">
                    <c:v>8.2199999999999999E-3</c:v>
                  </c:pt>
                  <c:pt idx="9">
                    <c:v>6.0999999999999997E-4</c:v>
                  </c:pt>
                  <c:pt idx="10">
                    <c:v>1.7899999999999999E-3</c:v>
                  </c:pt>
                  <c:pt idx="11">
                    <c:v>4.2999999999999999E-4</c:v>
                  </c:pt>
                  <c:pt idx="12">
                    <c:v>1.39E-3</c:v>
                  </c:pt>
                  <c:pt idx="13">
                    <c:v>8.0000000000000002E-3</c:v>
                  </c:pt>
                  <c:pt idx="14">
                    <c:v>7.7999999999999999E-4</c:v>
                  </c:pt>
                  <c:pt idx="15">
                    <c:v>1.56E-3</c:v>
                  </c:pt>
                  <c:pt idx="16">
                    <c:v>1.6100000000000001E-3</c:v>
                  </c:pt>
                  <c:pt idx="17">
                    <c:v>2.82E-3</c:v>
                  </c:pt>
                  <c:pt idx="18">
                    <c:v>6.0000000000000001E-3</c:v>
                  </c:pt>
                  <c:pt idx="19">
                    <c:v>1.75E-3</c:v>
                  </c:pt>
                  <c:pt idx="20">
                    <c:v>1.2700000000000001E-3</c:v>
                  </c:pt>
                  <c:pt idx="21">
                    <c:v>3.0799999999999998E-3</c:v>
                  </c:pt>
                  <c:pt idx="22">
                    <c:v>9.4999999999999998E-3</c:v>
                  </c:pt>
                  <c:pt idx="2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-133</c:v>
                </c:pt>
                <c:pt idx="2">
                  <c:v>-132.5</c:v>
                </c:pt>
                <c:pt idx="3">
                  <c:v>61</c:v>
                </c:pt>
                <c:pt idx="4">
                  <c:v>61.5</c:v>
                </c:pt>
                <c:pt idx="5">
                  <c:v>409</c:v>
                </c:pt>
                <c:pt idx="6">
                  <c:v>409.5</c:v>
                </c:pt>
                <c:pt idx="7">
                  <c:v>730</c:v>
                </c:pt>
                <c:pt idx="8">
                  <c:v>730.5</c:v>
                </c:pt>
                <c:pt idx="9">
                  <c:v>1224</c:v>
                </c:pt>
                <c:pt idx="10">
                  <c:v>1224.5</c:v>
                </c:pt>
                <c:pt idx="11">
                  <c:v>1611</c:v>
                </c:pt>
                <c:pt idx="12">
                  <c:v>1628</c:v>
                </c:pt>
                <c:pt idx="13">
                  <c:v>1640</c:v>
                </c:pt>
                <c:pt idx="14">
                  <c:v>1809</c:v>
                </c:pt>
                <c:pt idx="15">
                  <c:v>1809.5</c:v>
                </c:pt>
                <c:pt idx="16">
                  <c:v>2164</c:v>
                </c:pt>
                <c:pt idx="17">
                  <c:v>2164.5</c:v>
                </c:pt>
                <c:pt idx="18">
                  <c:v>2169</c:v>
                </c:pt>
                <c:pt idx="19">
                  <c:v>2213.5</c:v>
                </c:pt>
                <c:pt idx="20">
                  <c:v>2214</c:v>
                </c:pt>
                <c:pt idx="21">
                  <c:v>2411</c:v>
                </c:pt>
                <c:pt idx="22">
                  <c:v>2411.5</c:v>
                </c:pt>
                <c:pt idx="23">
                  <c:v>4212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5.5999999967752956E-3</c:v>
                </c:pt>
                <c:pt idx="2">
                  <c:v>6.0000005760230124E-5</c:v>
                </c:pt>
                <c:pt idx="3">
                  <c:v>4.3499999956111424E-3</c:v>
                </c:pt>
                <c:pt idx="4">
                  <c:v>1.4999999984866008E-4</c:v>
                </c:pt>
                <c:pt idx="5">
                  <c:v>4.6500000025844201E-3</c:v>
                </c:pt>
                <c:pt idx="6">
                  <c:v>8.7999999959720299E-4</c:v>
                </c:pt>
                <c:pt idx="7">
                  <c:v>3.6099999997531995E-3</c:v>
                </c:pt>
                <c:pt idx="8">
                  <c:v>-5.7100000049103983E-3</c:v>
                </c:pt>
                <c:pt idx="9">
                  <c:v>-8.7999999959720299E-4</c:v>
                </c:pt>
                <c:pt idx="10">
                  <c:v>-7.7400000009220093E-3</c:v>
                </c:pt>
                <c:pt idx="11">
                  <c:v>-5.7499999966239557E-3</c:v>
                </c:pt>
                <c:pt idx="12">
                  <c:v>-5.1199999943492003E-3</c:v>
                </c:pt>
                <c:pt idx="13">
                  <c:v>-3.7300000039977022E-3</c:v>
                </c:pt>
                <c:pt idx="14">
                  <c:v>-6.2899999975343235E-3</c:v>
                </c:pt>
                <c:pt idx="15">
                  <c:v>-1.1900000026798807E-3</c:v>
                </c:pt>
                <c:pt idx="16">
                  <c:v>-9.5300000029965304E-3</c:v>
                </c:pt>
                <c:pt idx="17">
                  <c:v>-1.0269999998854473E-2</c:v>
                </c:pt>
                <c:pt idx="18">
                  <c:v>-8.9500000030966476E-3</c:v>
                </c:pt>
                <c:pt idx="19">
                  <c:v>-1.5700000003562309E-2</c:v>
                </c:pt>
                <c:pt idx="20">
                  <c:v>-1.1549999995622784E-2</c:v>
                </c:pt>
                <c:pt idx="21">
                  <c:v>-9.5099999962258153E-3</c:v>
                </c:pt>
                <c:pt idx="22">
                  <c:v>-1.0309999997843988E-2</c:v>
                </c:pt>
                <c:pt idx="23">
                  <c:v>-1.4000000002852175E-2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49-4C6E-901E-125B92FE3EE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1.238E-2</c:v>
                  </c:pt>
                  <c:pt idx="3">
                    <c:v>7.6000000000000004E-4</c:v>
                  </c:pt>
                  <c:pt idx="4">
                    <c:v>5.0699999999999999E-3</c:v>
                  </c:pt>
                  <c:pt idx="5">
                    <c:v>2.7999999999999998E-4</c:v>
                  </c:pt>
                  <c:pt idx="6">
                    <c:v>3.31E-3</c:v>
                  </c:pt>
                  <c:pt idx="7">
                    <c:v>2.0899999999999998E-3</c:v>
                  </c:pt>
                  <c:pt idx="8">
                    <c:v>8.2199999999999999E-3</c:v>
                  </c:pt>
                  <c:pt idx="9">
                    <c:v>6.0999999999999997E-4</c:v>
                  </c:pt>
                  <c:pt idx="10">
                    <c:v>1.7899999999999999E-3</c:v>
                  </c:pt>
                  <c:pt idx="11">
                    <c:v>4.2999999999999999E-4</c:v>
                  </c:pt>
                  <c:pt idx="12">
                    <c:v>1.39E-3</c:v>
                  </c:pt>
                  <c:pt idx="13">
                    <c:v>8.0000000000000002E-3</c:v>
                  </c:pt>
                  <c:pt idx="14">
                    <c:v>7.7999999999999999E-4</c:v>
                  </c:pt>
                  <c:pt idx="15">
                    <c:v>1.56E-3</c:v>
                  </c:pt>
                  <c:pt idx="16">
                    <c:v>1.6100000000000001E-3</c:v>
                  </c:pt>
                  <c:pt idx="17">
                    <c:v>2.82E-3</c:v>
                  </c:pt>
                  <c:pt idx="18">
                    <c:v>6.0000000000000001E-3</c:v>
                  </c:pt>
                  <c:pt idx="19">
                    <c:v>1.75E-3</c:v>
                  </c:pt>
                  <c:pt idx="20">
                    <c:v>1.2700000000000001E-3</c:v>
                  </c:pt>
                  <c:pt idx="21">
                    <c:v>3.0799999999999998E-3</c:v>
                  </c:pt>
                  <c:pt idx="22">
                    <c:v>9.4999999999999998E-3</c:v>
                  </c:pt>
                  <c:pt idx="2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1.238E-2</c:v>
                  </c:pt>
                  <c:pt idx="3">
                    <c:v>7.6000000000000004E-4</c:v>
                  </c:pt>
                  <c:pt idx="4">
                    <c:v>5.0699999999999999E-3</c:v>
                  </c:pt>
                  <c:pt idx="5">
                    <c:v>2.7999999999999998E-4</c:v>
                  </c:pt>
                  <c:pt idx="6">
                    <c:v>3.31E-3</c:v>
                  </c:pt>
                  <c:pt idx="7">
                    <c:v>2.0899999999999998E-3</c:v>
                  </c:pt>
                  <c:pt idx="8">
                    <c:v>8.2199999999999999E-3</c:v>
                  </c:pt>
                  <c:pt idx="9">
                    <c:v>6.0999999999999997E-4</c:v>
                  </c:pt>
                  <c:pt idx="10">
                    <c:v>1.7899999999999999E-3</c:v>
                  </c:pt>
                  <c:pt idx="11">
                    <c:v>4.2999999999999999E-4</c:v>
                  </c:pt>
                  <c:pt idx="12">
                    <c:v>1.39E-3</c:v>
                  </c:pt>
                  <c:pt idx="13">
                    <c:v>8.0000000000000002E-3</c:v>
                  </c:pt>
                  <c:pt idx="14">
                    <c:v>7.7999999999999999E-4</c:v>
                  </c:pt>
                  <c:pt idx="15">
                    <c:v>1.56E-3</c:v>
                  </c:pt>
                  <c:pt idx="16">
                    <c:v>1.6100000000000001E-3</c:v>
                  </c:pt>
                  <c:pt idx="17">
                    <c:v>2.82E-3</c:v>
                  </c:pt>
                  <c:pt idx="18">
                    <c:v>6.0000000000000001E-3</c:v>
                  </c:pt>
                  <c:pt idx="19">
                    <c:v>1.75E-3</c:v>
                  </c:pt>
                  <c:pt idx="20">
                    <c:v>1.2700000000000001E-3</c:v>
                  </c:pt>
                  <c:pt idx="21">
                    <c:v>3.0799999999999998E-3</c:v>
                  </c:pt>
                  <c:pt idx="22">
                    <c:v>9.4999999999999998E-3</c:v>
                  </c:pt>
                  <c:pt idx="2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-133</c:v>
                </c:pt>
                <c:pt idx="2">
                  <c:v>-132.5</c:v>
                </c:pt>
                <c:pt idx="3">
                  <c:v>61</c:v>
                </c:pt>
                <c:pt idx="4">
                  <c:v>61.5</c:v>
                </c:pt>
                <c:pt idx="5">
                  <c:v>409</c:v>
                </c:pt>
                <c:pt idx="6">
                  <c:v>409.5</c:v>
                </c:pt>
                <c:pt idx="7">
                  <c:v>730</c:v>
                </c:pt>
                <c:pt idx="8">
                  <c:v>730.5</c:v>
                </c:pt>
                <c:pt idx="9">
                  <c:v>1224</c:v>
                </c:pt>
                <c:pt idx="10">
                  <c:v>1224.5</c:v>
                </c:pt>
                <c:pt idx="11">
                  <c:v>1611</c:v>
                </c:pt>
                <c:pt idx="12">
                  <c:v>1628</c:v>
                </c:pt>
                <c:pt idx="13">
                  <c:v>1640</c:v>
                </c:pt>
                <c:pt idx="14">
                  <c:v>1809</c:v>
                </c:pt>
                <c:pt idx="15">
                  <c:v>1809.5</c:v>
                </c:pt>
                <c:pt idx="16">
                  <c:v>2164</c:v>
                </c:pt>
                <c:pt idx="17">
                  <c:v>2164.5</c:v>
                </c:pt>
                <c:pt idx="18">
                  <c:v>2169</c:v>
                </c:pt>
                <c:pt idx="19">
                  <c:v>2213.5</c:v>
                </c:pt>
                <c:pt idx="20">
                  <c:v>2214</c:v>
                </c:pt>
                <c:pt idx="21">
                  <c:v>2411</c:v>
                </c:pt>
                <c:pt idx="22">
                  <c:v>2411.5</c:v>
                </c:pt>
                <c:pt idx="23">
                  <c:v>4212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49-4C6E-901E-125B92FE3EE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1.238E-2</c:v>
                  </c:pt>
                  <c:pt idx="3">
                    <c:v>7.6000000000000004E-4</c:v>
                  </c:pt>
                  <c:pt idx="4">
                    <c:v>5.0699999999999999E-3</c:v>
                  </c:pt>
                  <c:pt idx="5">
                    <c:v>2.7999999999999998E-4</c:v>
                  </c:pt>
                  <c:pt idx="6">
                    <c:v>3.31E-3</c:v>
                  </c:pt>
                  <c:pt idx="7">
                    <c:v>2.0899999999999998E-3</c:v>
                  </c:pt>
                  <c:pt idx="8">
                    <c:v>8.2199999999999999E-3</c:v>
                  </c:pt>
                  <c:pt idx="9">
                    <c:v>6.0999999999999997E-4</c:v>
                  </c:pt>
                  <c:pt idx="10">
                    <c:v>1.7899999999999999E-3</c:v>
                  </c:pt>
                  <c:pt idx="11">
                    <c:v>4.2999999999999999E-4</c:v>
                  </c:pt>
                  <c:pt idx="12">
                    <c:v>1.39E-3</c:v>
                  </c:pt>
                  <c:pt idx="13">
                    <c:v>8.0000000000000002E-3</c:v>
                  </c:pt>
                  <c:pt idx="14">
                    <c:v>7.7999999999999999E-4</c:v>
                  </c:pt>
                  <c:pt idx="15">
                    <c:v>1.56E-3</c:v>
                  </c:pt>
                  <c:pt idx="16">
                    <c:v>1.6100000000000001E-3</c:v>
                  </c:pt>
                  <c:pt idx="17">
                    <c:v>2.82E-3</c:v>
                  </c:pt>
                  <c:pt idx="18">
                    <c:v>6.0000000000000001E-3</c:v>
                  </c:pt>
                  <c:pt idx="19">
                    <c:v>1.75E-3</c:v>
                  </c:pt>
                  <c:pt idx="20">
                    <c:v>1.2700000000000001E-3</c:v>
                  </c:pt>
                  <c:pt idx="21">
                    <c:v>3.0799999999999998E-3</c:v>
                  </c:pt>
                  <c:pt idx="22">
                    <c:v>9.4999999999999998E-3</c:v>
                  </c:pt>
                  <c:pt idx="2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1.238E-2</c:v>
                  </c:pt>
                  <c:pt idx="3">
                    <c:v>7.6000000000000004E-4</c:v>
                  </c:pt>
                  <c:pt idx="4">
                    <c:v>5.0699999999999999E-3</c:v>
                  </c:pt>
                  <c:pt idx="5">
                    <c:v>2.7999999999999998E-4</c:v>
                  </c:pt>
                  <c:pt idx="6">
                    <c:v>3.31E-3</c:v>
                  </c:pt>
                  <c:pt idx="7">
                    <c:v>2.0899999999999998E-3</c:v>
                  </c:pt>
                  <c:pt idx="8">
                    <c:v>8.2199999999999999E-3</c:v>
                  </c:pt>
                  <c:pt idx="9">
                    <c:v>6.0999999999999997E-4</c:v>
                  </c:pt>
                  <c:pt idx="10">
                    <c:v>1.7899999999999999E-3</c:v>
                  </c:pt>
                  <c:pt idx="11">
                    <c:v>4.2999999999999999E-4</c:v>
                  </c:pt>
                  <c:pt idx="12">
                    <c:v>1.39E-3</c:v>
                  </c:pt>
                  <c:pt idx="13">
                    <c:v>8.0000000000000002E-3</c:v>
                  </c:pt>
                  <c:pt idx="14">
                    <c:v>7.7999999999999999E-4</c:v>
                  </c:pt>
                  <c:pt idx="15">
                    <c:v>1.56E-3</c:v>
                  </c:pt>
                  <c:pt idx="16">
                    <c:v>1.6100000000000001E-3</c:v>
                  </c:pt>
                  <c:pt idx="17">
                    <c:v>2.82E-3</c:v>
                  </c:pt>
                  <c:pt idx="18">
                    <c:v>6.0000000000000001E-3</c:v>
                  </c:pt>
                  <c:pt idx="19">
                    <c:v>1.75E-3</c:v>
                  </c:pt>
                  <c:pt idx="20">
                    <c:v>1.2700000000000001E-3</c:v>
                  </c:pt>
                  <c:pt idx="21">
                    <c:v>3.0799999999999998E-3</c:v>
                  </c:pt>
                  <c:pt idx="22">
                    <c:v>9.4999999999999998E-3</c:v>
                  </c:pt>
                  <c:pt idx="2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-133</c:v>
                </c:pt>
                <c:pt idx="2">
                  <c:v>-132.5</c:v>
                </c:pt>
                <c:pt idx="3">
                  <c:v>61</c:v>
                </c:pt>
                <c:pt idx="4">
                  <c:v>61.5</c:v>
                </c:pt>
                <c:pt idx="5">
                  <c:v>409</c:v>
                </c:pt>
                <c:pt idx="6">
                  <c:v>409.5</c:v>
                </c:pt>
                <c:pt idx="7">
                  <c:v>730</c:v>
                </c:pt>
                <c:pt idx="8">
                  <c:v>730.5</c:v>
                </c:pt>
                <c:pt idx="9">
                  <c:v>1224</c:v>
                </c:pt>
                <c:pt idx="10">
                  <c:v>1224.5</c:v>
                </c:pt>
                <c:pt idx="11">
                  <c:v>1611</c:v>
                </c:pt>
                <c:pt idx="12">
                  <c:v>1628</c:v>
                </c:pt>
                <c:pt idx="13">
                  <c:v>1640</c:v>
                </c:pt>
                <c:pt idx="14">
                  <c:v>1809</c:v>
                </c:pt>
                <c:pt idx="15">
                  <c:v>1809.5</c:v>
                </c:pt>
                <c:pt idx="16">
                  <c:v>2164</c:v>
                </c:pt>
                <c:pt idx="17">
                  <c:v>2164.5</c:v>
                </c:pt>
                <c:pt idx="18">
                  <c:v>2169</c:v>
                </c:pt>
                <c:pt idx="19">
                  <c:v>2213.5</c:v>
                </c:pt>
                <c:pt idx="20">
                  <c:v>2214</c:v>
                </c:pt>
                <c:pt idx="21">
                  <c:v>2411</c:v>
                </c:pt>
                <c:pt idx="22">
                  <c:v>2411.5</c:v>
                </c:pt>
                <c:pt idx="23">
                  <c:v>4212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49-4C6E-901E-125B92FE3EE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1.238E-2</c:v>
                  </c:pt>
                  <c:pt idx="3">
                    <c:v>7.6000000000000004E-4</c:v>
                  </c:pt>
                  <c:pt idx="4">
                    <c:v>5.0699999999999999E-3</c:v>
                  </c:pt>
                  <c:pt idx="5">
                    <c:v>2.7999999999999998E-4</c:v>
                  </c:pt>
                  <c:pt idx="6">
                    <c:v>3.31E-3</c:v>
                  </c:pt>
                  <c:pt idx="7">
                    <c:v>2.0899999999999998E-3</c:v>
                  </c:pt>
                  <c:pt idx="8">
                    <c:v>8.2199999999999999E-3</c:v>
                  </c:pt>
                  <c:pt idx="9">
                    <c:v>6.0999999999999997E-4</c:v>
                  </c:pt>
                  <c:pt idx="10">
                    <c:v>1.7899999999999999E-3</c:v>
                  </c:pt>
                  <c:pt idx="11">
                    <c:v>4.2999999999999999E-4</c:v>
                  </c:pt>
                  <c:pt idx="12">
                    <c:v>1.39E-3</c:v>
                  </c:pt>
                  <c:pt idx="13">
                    <c:v>8.0000000000000002E-3</c:v>
                  </c:pt>
                  <c:pt idx="14">
                    <c:v>7.7999999999999999E-4</c:v>
                  </c:pt>
                  <c:pt idx="15">
                    <c:v>1.56E-3</c:v>
                  </c:pt>
                  <c:pt idx="16">
                    <c:v>1.6100000000000001E-3</c:v>
                  </c:pt>
                  <c:pt idx="17">
                    <c:v>2.82E-3</c:v>
                  </c:pt>
                  <c:pt idx="18">
                    <c:v>6.0000000000000001E-3</c:v>
                  </c:pt>
                  <c:pt idx="19">
                    <c:v>1.75E-3</c:v>
                  </c:pt>
                  <c:pt idx="20">
                    <c:v>1.2700000000000001E-3</c:v>
                  </c:pt>
                  <c:pt idx="21">
                    <c:v>3.0799999999999998E-3</c:v>
                  </c:pt>
                  <c:pt idx="22">
                    <c:v>9.4999999999999998E-3</c:v>
                  </c:pt>
                  <c:pt idx="2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1.238E-2</c:v>
                  </c:pt>
                  <c:pt idx="3">
                    <c:v>7.6000000000000004E-4</c:v>
                  </c:pt>
                  <c:pt idx="4">
                    <c:v>5.0699999999999999E-3</c:v>
                  </c:pt>
                  <c:pt idx="5">
                    <c:v>2.7999999999999998E-4</c:v>
                  </c:pt>
                  <c:pt idx="6">
                    <c:v>3.31E-3</c:v>
                  </c:pt>
                  <c:pt idx="7">
                    <c:v>2.0899999999999998E-3</c:v>
                  </c:pt>
                  <c:pt idx="8">
                    <c:v>8.2199999999999999E-3</c:v>
                  </c:pt>
                  <c:pt idx="9">
                    <c:v>6.0999999999999997E-4</c:v>
                  </c:pt>
                  <c:pt idx="10">
                    <c:v>1.7899999999999999E-3</c:v>
                  </c:pt>
                  <c:pt idx="11">
                    <c:v>4.2999999999999999E-4</c:v>
                  </c:pt>
                  <c:pt idx="12">
                    <c:v>1.39E-3</c:v>
                  </c:pt>
                  <c:pt idx="13">
                    <c:v>8.0000000000000002E-3</c:v>
                  </c:pt>
                  <c:pt idx="14">
                    <c:v>7.7999999999999999E-4</c:v>
                  </c:pt>
                  <c:pt idx="15">
                    <c:v>1.56E-3</c:v>
                  </c:pt>
                  <c:pt idx="16">
                    <c:v>1.6100000000000001E-3</c:v>
                  </c:pt>
                  <c:pt idx="17">
                    <c:v>2.82E-3</c:v>
                  </c:pt>
                  <c:pt idx="18">
                    <c:v>6.0000000000000001E-3</c:v>
                  </c:pt>
                  <c:pt idx="19">
                    <c:v>1.75E-3</c:v>
                  </c:pt>
                  <c:pt idx="20">
                    <c:v>1.2700000000000001E-3</c:v>
                  </c:pt>
                  <c:pt idx="21">
                    <c:v>3.0799999999999998E-3</c:v>
                  </c:pt>
                  <c:pt idx="22">
                    <c:v>9.4999999999999998E-3</c:v>
                  </c:pt>
                  <c:pt idx="2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-133</c:v>
                </c:pt>
                <c:pt idx="2">
                  <c:v>-132.5</c:v>
                </c:pt>
                <c:pt idx="3">
                  <c:v>61</c:v>
                </c:pt>
                <c:pt idx="4">
                  <c:v>61.5</c:v>
                </c:pt>
                <c:pt idx="5">
                  <c:v>409</c:v>
                </c:pt>
                <c:pt idx="6">
                  <c:v>409.5</c:v>
                </c:pt>
                <c:pt idx="7">
                  <c:v>730</c:v>
                </c:pt>
                <c:pt idx="8">
                  <c:v>730.5</c:v>
                </c:pt>
                <c:pt idx="9">
                  <c:v>1224</c:v>
                </c:pt>
                <c:pt idx="10">
                  <c:v>1224.5</c:v>
                </c:pt>
                <c:pt idx="11">
                  <c:v>1611</c:v>
                </c:pt>
                <c:pt idx="12">
                  <c:v>1628</c:v>
                </c:pt>
                <c:pt idx="13">
                  <c:v>1640</c:v>
                </c:pt>
                <c:pt idx="14">
                  <c:v>1809</c:v>
                </c:pt>
                <c:pt idx="15">
                  <c:v>1809.5</c:v>
                </c:pt>
                <c:pt idx="16">
                  <c:v>2164</c:v>
                </c:pt>
                <c:pt idx="17">
                  <c:v>2164.5</c:v>
                </c:pt>
                <c:pt idx="18">
                  <c:v>2169</c:v>
                </c:pt>
                <c:pt idx="19">
                  <c:v>2213.5</c:v>
                </c:pt>
                <c:pt idx="20">
                  <c:v>2214</c:v>
                </c:pt>
                <c:pt idx="21">
                  <c:v>2411</c:v>
                </c:pt>
                <c:pt idx="22">
                  <c:v>2411.5</c:v>
                </c:pt>
                <c:pt idx="23">
                  <c:v>4212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49-4C6E-901E-125B92FE3EE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-133</c:v>
                </c:pt>
                <c:pt idx="2">
                  <c:v>-132.5</c:v>
                </c:pt>
                <c:pt idx="3">
                  <c:v>61</c:v>
                </c:pt>
                <c:pt idx="4">
                  <c:v>61.5</c:v>
                </c:pt>
                <c:pt idx="5">
                  <c:v>409</c:v>
                </c:pt>
                <c:pt idx="6">
                  <c:v>409.5</c:v>
                </c:pt>
                <c:pt idx="7">
                  <c:v>730</c:v>
                </c:pt>
                <c:pt idx="8">
                  <c:v>730.5</c:v>
                </c:pt>
                <c:pt idx="9">
                  <c:v>1224</c:v>
                </c:pt>
                <c:pt idx="10">
                  <c:v>1224.5</c:v>
                </c:pt>
                <c:pt idx="11">
                  <c:v>1611</c:v>
                </c:pt>
                <c:pt idx="12">
                  <c:v>1628</c:v>
                </c:pt>
                <c:pt idx="13">
                  <c:v>1640</c:v>
                </c:pt>
                <c:pt idx="14">
                  <c:v>1809</c:v>
                </c:pt>
                <c:pt idx="15">
                  <c:v>1809.5</c:v>
                </c:pt>
                <c:pt idx="16">
                  <c:v>2164</c:v>
                </c:pt>
                <c:pt idx="17">
                  <c:v>2164.5</c:v>
                </c:pt>
                <c:pt idx="18">
                  <c:v>2169</c:v>
                </c:pt>
                <c:pt idx="19">
                  <c:v>2213.5</c:v>
                </c:pt>
                <c:pt idx="20">
                  <c:v>2214</c:v>
                </c:pt>
                <c:pt idx="21">
                  <c:v>2411</c:v>
                </c:pt>
                <c:pt idx="22">
                  <c:v>2411.5</c:v>
                </c:pt>
                <c:pt idx="23">
                  <c:v>4212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2.2372548167406692E-3</c:v>
                </c:pt>
                <c:pt idx="1">
                  <c:v>2.8838055900187449E-3</c:v>
                </c:pt>
                <c:pt idx="2">
                  <c:v>2.8813749480139398E-3</c:v>
                </c:pt>
                <c:pt idx="3">
                  <c:v>1.9407164921544841E-3</c:v>
                </c:pt>
                <c:pt idx="4">
                  <c:v>1.9382858501496793E-3</c:v>
                </c:pt>
                <c:pt idx="5">
                  <c:v>2.4898965681034637E-4</c:v>
                </c:pt>
                <c:pt idx="6">
                  <c:v>2.465590148055417E-4</c:v>
                </c:pt>
                <c:pt idx="7">
                  <c:v>-1.3114825102743324E-3</c:v>
                </c:pt>
                <c:pt idx="8">
                  <c:v>-1.3139131522791371E-3</c:v>
                </c:pt>
                <c:pt idx="9">
                  <c:v>-3.7129568110214704E-3</c:v>
                </c:pt>
                <c:pt idx="10">
                  <c:v>-3.715387453026275E-3</c:v>
                </c:pt>
                <c:pt idx="11">
                  <c:v>-5.5942737227403817E-3</c:v>
                </c:pt>
                <c:pt idx="12">
                  <c:v>-5.6769155509037456E-3</c:v>
                </c:pt>
                <c:pt idx="13">
                  <c:v>-5.7352509590190611E-3</c:v>
                </c:pt>
                <c:pt idx="14">
                  <c:v>-6.556807956643082E-3</c:v>
                </c:pt>
                <c:pt idx="15">
                  <c:v>-6.5592385986478867E-3</c:v>
                </c:pt>
                <c:pt idx="16">
                  <c:v>-8.282563780054486E-3</c:v>
                </c:pt>
                <c:pt idx="17">
                  <c:v>-8.2849944220592907E-3</c:v>
                </c:pt>
                <c:pt idx="18">
                  <c:v>-8.3068702001025344E-3</c:v>
                </c:pt>
                <c:pt idx="19">
                  <c:v>-8.5231973385301602E-3</c:v>
                </c:pt>
                <c:pt idx="20">
                  <c:v>-8.5256279805349666E-3</c:v>
                </c:pt>
                <c:pt idx="21">
                  <c:v>-9.4833009304280558E-3</c:v>
                </c:pt>
                <c:pt idx="22">
                  <c:v>-9.4857315724328605E-3</c:v>
                </c:pt>
                <c:pt idx="23">
                  <c:v>-1.8238473431734931E-2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49-4C6E-901E-125B92FE3EE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-133</c:v>
                </c:pt>
                <c:pt idx="2">
                  <c:v>-132.5</c:v>
                </c:pt>
                <c:pt idx="3">
                  <c:v>61</c:v>
                </c:pt>
                <c:pt idx="4">
                  <c:v>61.5</c:v>
                </c:pt>
                <c:pt idx="5">
                  <c:v>409</c:v>
                </c:pt>
                <c:pt idx="6">
                  <c:v>409.5</c:v>
                </c:pt>
                <c:pt idx="7">
                  <c:v>730</c:v>
                </c:pt>
                <c:pt idx="8">
                  <c:v>730.5</c:v>
                </c:pt>
                <c:pt idx="9">
                  <c:v>1224</c:v>
                </c:pt>
                <c:pt idx="10">
                  <c:v>1224.5</c:v>
                </c:pt>
                <c:pt idx="11">
                  <c:v>1611</c:v>
                </c:pt>
                <c:pt idx="12">
                  <c:v>1628</c:v>
                </c:pt>
                <c:pt idx="13">
                  <c:v>1640</c:v>
                </c:pt>
                <c:pt idx="14">
                  <c:v>1809</c:v>
                </c:pt>
                <c:pt idx="15">
                  <c:v>1809.5</c:v>
                </c:pt>
                <c:pt idx="16">
                  <c:v>2164</c:v>
                </c:pt>
                <c:pt idx="17">
                  <c:v>2164.5</c:v>
                </c:pt>
                <c:pt idx="18">
                  <c:v>2169</c:v>
                </c:pt>
                <c:pt idx="19">
                  <c:v>2213.5</c:v>
                </c:pt>
                <c:pt idx="20">
                  <c:v>2214</c:v>
                </c:pt>
                <c:pt idx="21">
                  <c:v>2411</c:v>
                </c:pt>
                <c:pt idx="22">
                  <c:v>2411.5</c:v>
                </c:pt>
                <c:pt idx="23">
                  <c:v>4212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49-4C6E-901E-125B92FE3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86664"/>
        <c:axId val="1"/>
      </c:scatterChart>
      <c:valAx>
        <c:axId val="794386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910592316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456385934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86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74130865218"/>
          <c:w val="0.7338345864661654"/>
          <c:h val="5.8651133520590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106AD42-0815-20FC-2611-26603E3A1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710937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ht="12.95" customHeight="1" x14ac:dyDescent="0.2">
      <c r="A2" t="s">
        <v>23</v>
      </c>
      <c r="B2" t="s">
        <v>36</v>
      </c>
      <c r="C2" s="3"/>
      <c r="D2" s="3"/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25" t="s">
        <v>33</v>
      </c>
      <c r="D4" s="26" t="s">
        <v>33</v>
      </c>
    </row>
    <row r="5" spans="1:6" ht="12.95" customHeight="1" thickTop="1" x14ac:dyDescent="0.2">
      <c r="A5" s="9" t="s">
        <v>25</v>
      </c>
      <c r="B5" s="10"/>
      <c r="C5" s="11">
        <v>-9.5</v>
      </c>
      <c r="D5" s="10" t="s">
        <v>26</v>
      </c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 s="33">
        <v>52082.911</v>
      </c>
      <c r="D7" s="27" t="s">
        <v>34</v>
      </c>
    </row>
    <row r="8" spans="1:6" ht="12.95" customHeight="1" x14ac:dyDescent="0.2">
      <c r="A8" t="s">
        <v>3</v>
      </c>
      <c r="C8" s="33">
        <v>1.2382</v>
      </c>
      <c r="D8" s="27" t="s">
        <v>34</v>
      </c>
    </row>
    <row r="9" spans="1:6" ht="12.95" customHeight="1" x14ac:dyDescent="0.2">
      <c r="A9" s="22" t="s">
        <v>28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6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6" ht="12.95" customHeight="1" x14ac:dyDescent="0.2">
      <c r="A11" s="10" t="s">
        <v>15</v>
      </c>
      <c r="B11" s="10"/>
      <c r="C11" s="19">
        <f ca="1">INTERCEPT(INDIRECT($D$9):G992,INDIRECT($C$9):F992)</f>
        <v>2.2372548167406692E-3</v>
      </c>
      <c r="D11" s="3"/>
      <c r="E11" s="10"/>
    </row>
    <row r="12" spans="1:6" ht="12.95" customHeight="1" x14ac:dyDescent="0.2">
      <c r="A12" s="10" t="s">
        <v>16</v>
      </c>
      <c r="B12" s="10"/>
      <c r="C12" s="19">
        <f ca="1">SLOPE(INDIRECT($D$9):G992,INDIRECT($C$9):F992)</f>
        <v>-4.8612840096095913E-6</v>
      </c>
      <c r="D12" s="3"/>
      <c r="E12" s="34" t="s">
        <v>48</v>
      </c>
      <c r="F12" s="35" t="s">
        <v>49</v>
      </c>
    </row>
    <row r="13" spans="1:6" ht="12.95" customHeight="1" x14ac:dyDescent="0.2">
      <c r="A13" s="10" t="s">
        <v>18</v>
      </c>
      <c r="B13" s="10"/>
      <c r="C13" s="3" t="s">
        <v>13</v>
      </c>
      <c r="E13" s="36" t="s">
        <v>30</v>
      </c>
      <c r="F13" s="37">
        <v>1</v>
      </c>
    </row>
    <row r="14" spans="1:6" ht="12.95" customHeight="1" x14ac:dyDescent="0.2">
      <c r="A14" s="10"/>
      <c r="B14" s="10"/>
      <c r="C14" s="10"/>
      <c r="E14" s="36" t="s">
        <v>27</v>
      </c>
      <c r="F14" s="38">
        <f ca="1">NOW()+15018.5+$C$5/24</f>
        <v>60520.857694212958</v>
      </c>
    </row>
    <row r="15" spans="1:6" ht="12.95" customHeight="1" x14ac:dyDescent="0.2">
      <c r="A15" s="12" t="s">
        <v>17</v>
      </c>
      <c r="B15" s="10"/>
      <c r="C15" s="13">
        <f ca="1">(C7+C11)+(C8+C12)*INT(MAX(F21:F3533))</f>
        <v>57298.191161526571</v>
      </c>
      <c r="E15" s="36" t="s">
        <v>31</v>
      </c>
      <c r="F15" s="38">
        <f ca="1">ROUND(2*(F14-$C$7)/$C$8,0)/2+F13</f>
        <v>6815.5</v>
      </c>
    </row>
    <row r="16" spans="1:6" ht="12.95" customHeight="1" x14ac:dyDescent="0.2">
      <c r="A16" s="15" t="s">
        <v>4</v>
      </c>
      <c r="B16" s="10"/>
      <c r="C16" s="16">
        <f ca="1">+C8+C12</f>
        <v>1.2381951387159904</v>
      </c>
      <c r="E16" s="36" t="s">
        <v>32</v>
      </c>
      <c r="F16" s="39">
        <f ca="1">ROUND(2*(F14-$C$15)/$C$16,0)/2+F13</f>
        <v>2603.5</v>
      </c>
    </row>
    <row r="17" spans="1:18" ht="12.95" customHeight="1" thickBot="1" x14ac:dyDescent="0.25">
      <c r="A17" s="14" t="s">
        <v>24</v>
      </c>
      <c r="B17" s="10"/>
      <c r="C17" s="10">
        <f>COUNT(C21:C2191)</f>
        <v>24</v>
      </c>
      <c r="E17" s="36" t="s">
        <v>50</v>
      </c>
      <c r="F17" s="40">
        <f ca="1">+$C$15+$C$16*$F$16-15018.5-$C$5/24</f>
        <v>45503.72803850699</v>
      </c>
    </row>
    <row r="18" spans="1:18" ht="12.95" customHeight="1" thickTop="1" thickBot="1" x14ac:dyDescent="0.25">
      <c r="A18" s="15" t="s">
        <v>5</v>
      </c>
      <c r="B18" s="10"/>
      <c r="C18" s="17">
        <f ca="1">+C15</f>
        <v>57298.191161526571</v>
      </c>
      <c r="D18" s="18">
        <f ca="1">+C16</f>
        <v>1.2381951387159904</v>
      </c>
      <c r="E18" s="42" t="s">
        <v>51</v>
      </c>
      <c r="F18" s="41">
        <f ca="1">+($C$15+$C$16*$F$16)-($C$16/2)-15018.5-$C$5/24</f>
        <v>45503.108940937629</v>
      </c>
    </row>
    <row r="19" spans="1:18" ht="12.95" customHeight="1" thickTop="1" x14ac:dyDescent="0.2"/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42</v>
      </c>
      <c r="J20" s="7" t="s">
        <v>43</v>
      </c>
      <c r="K20" s="7" t="s">
        <v>44</v>
      </c>
      <c r="L20" s="7" t="s">
        <v>45</v>
      </c>
      <c r="M20" s="7" t="s">
        <v>46</v>
      </c>
      <c r="N20" s="7" t="s">
        <v>47</v>
      </c>
      <c r="O20" s="7" t="s">
        <v>22</v>
      </c>
      <c r="P20" s="6" t="s">
        <v>21</v>
      </c>
      <c r="Q20" s="4" t="s">
        <v>14</v>
      </c>
      <c r="R20" s="24" t="s">
        <v>29</v>
      </c>
    </row>
    <row r="21" spans="1:18" ht="12.95" customHeight="1" x14ac:dyDescent="0.2">
      <c r="A21" t="s">
        <v>34</v>
      </c>
      <c r="C21" s="8">
        <f>C$7</f>
        <v>52082.911</v>
      </c>
      <c r="D21" s="8" t="s">
        <v>13</v>
      </c>
      <c r="E21">
        <f t="shared" ref="E21:E44" si="0">+(C21-C$7)/C$8</f>
        <v>0</v>
      </c>
      <c r="F21">
        <f t="shared" ref="F21:F44" si="1">ROUND(2*E21,0)/2</f>
        <v>0</v>
      </c>
      <c r="G21">
        <f t="shared" ref="G21:G44" si="2">+C21-(C$7+F21*C$8)</f>
        <v>0</v>
      </c>
      <c r="I21">
        <f>+G21</f>
        <v>0</v>
      </c>
      <c r="O21">
        <f t="shared" ref="O21:O44" ca="1" si="3">+C$11+C$12*$F21</f>
        <v>2.2372548167406692E-3</v>
      </c>
      <c r="Q21" s="2">
        <f t="shared" ref="Q21:Q44" si="4">+C21-15018.5</f>
        <v>37064.411</v>
      </c>
    </row>
    <row r="22" spans="1:18" ht="12.95" customHeight="1" x14ac:dyDescent="0.2">
      <c r="A22" s="28" t="s">
        <v>37</v>
      </c>
      <c r="B22" s="29" t="s">
        <v>38</v>
      </c>
      <c r="C22" s="28">
        <v>51918.235999999997</v>
      </c>
      <c r="D22" s="28">
        <v>7.6999999999999996E-4</v>
      </c>
      <c r="E22">
        <f t="shared" si="0"/>
        <v>-132.99547730576879</v>
      </c>
      <c r="F22">
        <f t="shared" si="1"/>
        <v>-133</v>
      </c>
      <c r="G22">
        <f t="shared" si="2"/>
        <v>5.5999999967752956E-3</v>
      </c>
      <c r="K22">
        <f t="shared" ref="K22:K44" si="5">+G22</f>
        <v>5.5999999967752956E-3</v>
      </c>
      <c r="O22">
        <f t="shared" ca="1" si="3"/>
        <v>2.8838055900187449E-3</v>
      </c>
      <c r="Q22" s="2">
        <f t="shared" si="4"/>
        <v>36899.735999999997</v>
      </c>
    </row>
    <row r="23" spans="1:18" ht="12.95" customHeight="1" x14ac:dyDescent="0.2">
      <c r="A23" s="28" t="s">
        <v>37</v>
      </c>
      <c r="B23" s="29" t="s">
        <v>39</v>
      </c>
      <c r="C23" s="28">
        <v>51918.849560000002</v>
      </c>
      <c r="D23" s="28">
        <v>1.238E-2</v>
      </c>
      <c r="E23">
        <f t="shared" si="0"/>
        <v>-132.4999515425599</v>
      </c>
      <c r="F23">
        <f t="shared" si="1"/>
        <v>-132.5</v>
      </c>
      <c r="G23">
        <f t="shared" si="2"/>
        <v>6.0000005760230124E-5</v>
      </c>
      <c r="K23">
        <f t="shared" si="5"/>
        <v>6.0000005760230124E-5</v>
      </c>
      <c r="O23">
        <f t="shared" ca="1" si="3"/>
        <v>2.8813749480139398E-3</v>
      </c>
      <c r="Q23" s="2">
        <f t="shared" si="4"/>
        <v>36900.349560000002</v>
      </c>
    </row>
    <row r="24" spans="1:18" ht="12.95" customHeight="1" x14ac:dyDescent="0.2">
      <c r="A24" s="28" t="s">
        <v>37</v>
      </c>
      <c r="B24" s="29" t="s">
        <v>38</v>
      </c>
      <c r="C24" s="28">
        <v>52158.445549999997</v>
      </c>
      <c r="D24" s="28">
        <v>7.6000000000000004E-4</v>
      </c>
      <c r="E24">
        <f t="shared" si="0"/>
        <v>61.003513164268028</v>
      </c>
      <c r="F24">
        <f t="shared" si="1"/>
        <v>61</v>
      </c>
      <c r="G24">
        <f t="shared" si="2"/>
        <v>4.3499999956111424E-3</v>
      </c>
      <c r="K24">
        <f t="shared" si="5"/>
        <v>4.3499999956111424E-3</v>
      </c>
      <c r="O24">
        <f t="shared" ca="1" si="3"/>
        <v>1.9407164921544841E-3</v>
      </c>
      <c r="Q24" s="2">
        <f t="shared" si="4"/>
        <v>37139.945549999997</v>
      </c>
    </row>
    <row r="25" spans="1:18" ht="12.95" customHeight="1" x14ac:dyDescent="0.2">
      <c r="A25" s="28" t="s">
        <v>37</v>
      </c>
      <c r="B25" s="29" t="s">
        <v>39</v>
      </c>
      <c r="C25" s="28">
        <v>52159.060449999997</v>
      </c>
      <c r="D25" s="28">
        <v>5.0699999999999999E-3</v>
      </c>
      <c r="E25">
        <f t="shared" si="0"/>
        <v>61.500121143593248</v>
      </c>
      <c r="F25">
        <f t="shared" si="1"/>
        <v>61.5</v>
      </c>
      <c r="G25">
        <f t="shared" si="2"/>
        <v>1.4999999984866008E-4</v>
      </c>
      <c r="K25">
        <f t="shared" si="5"/>
        <v>1.4999999984866008E-4</v>
      </c>
      <c r="O25">
        <f t="shared" ca="1" si="3"/>
        <v>1.9382858501496793E-3</v>
      </c>
      <c r="Q25" s="2">
        <f t="shared" si="4"/>
        <v>37140.560449999997</v>
      </c>
    </row>
    <row r="26" spans="1:18" ht="12.95" customHeight="1" x14ac:dyDescent="0.2">
      <c r="A26" s="28" t="s">
        <v>37</v>
      </c>
      <c r="B26" s="29" t="s">
        <v>38</v>
      </c>
      <c r="C26" s="28">
        <v>52589.339449999999</v>
      </c>
      <c r="D26" s="28">
        <v>2.7999999999999998E-4</v>
      </c>
      <c r="E26">
        <f t="shared" si="0"/>
        <v>409.00375545146136</v>
      </c>
      <c r="F26">
        <f t="shared" si="1"/>
        <v>409</v>
      </c>
      <c r="G26">
        <f t="shared" si="2"/>
        <v>4.6500000025844201E-3</v>
      </c>
      <c r="K26">
        <f t="shared" si="5"/>
        <v>4.6500000025844201E-3</v>
      </c>
      <c r="O26">
        <f t="shared" ca="1" si="3"/>
        <v>2.4898965681034637E-4</v>
      </c>
      <c r="Q26" s="2">
        <f t="shared" si="4"/>
        <v>37570.839449999999</v>
      </c>
    </row>
    <row r="27" spans="1:18" ht="12.95" customHeight="1" x14ac:dyDescent="0.2">
      <c r="A27" s="28" t="s">
        <v>37</v>
      </c>
      <c r="B27" s="29" t="s">
        <v>39</v>
      </c>
      <c r="C27" s="28">
        <v>52589.95478</v>
      </c>
      <c r="D27" s="28">
        <v>3.31E-3</v>
      </c>
      <c r="E27">
        <f t="shared" si="0"/>
        <v>409.50071070909382</v>
      </c>
      <c r="F27">
        <f t="shared" si="1"/>
        <v>409.5</v>
      </c>
      <c r="G27">
        <f t="shared" si="2"/>
        <v>8.7999999959720299E-4</v>
      </c>
      <c r="K27">
        <f t="shared" si="5"/>
        <v>8.7999999959720299E-4</v>
      </c>
      <c r="O27">
        <f t="shared" ca="1" si="3"/>
        <v>2.465590148055417E-4</v>
      </c>
      <c r="Q27" s="2">
        <f t="shared" si="4"/>
        <v>37571.45478</v>
      </c>
    </row>
    <row r="28" spans="1:18" ht="12.95" customHeight="1" x14ac:dyDescent="0.2">
      <c r="A28" s="28" t="s">
        <v>37</v>
      </c>
      <c r="B28" s="29" t="s">
        <v>38</v>
      </c>
      <c r="C28" s="28">
        <v>52986.800609999998</v>
      </c>
      <c r="D28" s="28">
        <v>2.0899999999999998E-3</v>
      </c>
      <c r="E28">
        <f t="shared" si="0"/>
        <v>730.00291552253145</v>
      </c>
      <c r="F28">
        <f t="shared" si="1"/>
        <v>730</v>
      </c>
      <c r="G28">
        <f t="shared" si="2"/>
        <v>3.6099999997531995E-3</v>
      </c>
      <c r="K28">
        <f t="shared" si="5"/>
        <v>3.6099999997531995E-3</v>
      </c>
      <c r="O28">
        <f t="shared" ca="1" si="3"/>
        <v>-1.3114825102743324E-3</v>
      </c>
      <c r="Q28" s="2">
        <f t="shared" si="4"/>
        <v>37968.300609999998</v>
      </c>
    </row>
    <row r="29" spans="1:18" ht="12.95" customHeight="1" x14ac:dyDescent="0.2">
      <c r="A29" s="28" t="s">
        <v>37</v>
      </c>
      <c r="B29" s="29" t="s">
        <v>39</v>
      </c>
      <c r="C29" s="28">
        <v>52987.410389999997</v>
      </c>
      <c r="D29" s="28">
        <v>8.2199999999999999E-3</v>
      </c>
      <c r="E29">
        <f t="shared" si="0"/>
        <v>730.49538846712744</v>
      </c>
      <c r="F29">
        <f t="shared" si="1"/>
        <v>730.5</v>
      </c>
      <c r="G29">
        <f t="shared" si="2"/>
        <v>-5.7100000049103983E-3</v>
      </c>
      <c r="K29">
        <f t="shared" si="5"/>
        <v>-5.7100000049103983E-3</v>
      </c>
      <c r="O29">
        <f t="shared" ca="1" si="3"/>
        <v>-1.3139131522791371E-3</v>
      </c>
      <c r="Q29" s="2">
        <f t="shared" si="4"/>
        <v>37968.910389999997</v>
      </c>
    </row>
    <row r="30" spans="1:18" ht="12.95" customHeight="1" x14ac:dyDescent="0.2">
      <c r="A30" s="28" t="s">
        <v>37</v>
      </c>
      <c r="B30" s="29" t="s">
        <v>38</v>
      </c>
      <c r="C30" s="28">
        <v>53598.466919999999</v>
      </c>
      <c r="D30" s="28">
        <v>6.0999999999999997E-4</v>
      </c>
      <c r="E30">
        <f t="shared" si="0"/>
        <v>1223.9992892909054</v>
      </c>
      <c r="F30">
        <f t="shared" si="1"/>
        <v>1224</v>
      </c>
      <c r="G30">
        <f t="shared" si="2"/>
        <v>-8.7999999959720299E-4</v>
      </c>
      <c r="K30">
        <f t="shared" si="5"/>
        <v>-8.7999999959720299E-4</v>
      </c>
      <c r="O30">
        <f t="shared" ca="1" si="3"/>
        <v>-3.7129568110214704E-3</v>
      </c>
      <c r="Q30" s="2">
        <f t="shared" si="4"/>
        <v>38579.966919999999</v>
      </c>
    </row>
    <row r="31" spans="1:18" x14ac:dyDescent="0.2">
      <c r="A31" s="28" t="s">
        <v>37</v>
      </c>
      <c r="B31" s="29" t="s">
        <v>39</v>
      </c>
      <c r="C31" s="28">
        <v>53599.079160000001</v>
      </c>
      <c r="D31" s="28">
        <v>1.7899999999999999E-3</v>
      </c>
      <c r="E31">
        <f t="shared" si="0"/>
        <v>1224.493748990471</v>
      </c>
      <c r="F31">
        <f t="shared" si="1"/>
        <v>1224.5</v>
      </c>
      <c r="G31">
        <f t="shared" si="2"/>
        <v>-7.7400000009220093E-3</v>
      </c>
      <c r="K31">
        <f t="shared" si="5"/>
        <v>-7.7400000009220093E-3</v>
      </c>
      <c r="O31">
        <f t="shared" ca="1" si="3"/>
        <v>-3.715387453026275E-3</v>
      </c>
      <c r="Q31" s="2">
        <f t="shared" si="4"/>
        <v>38580.579160000001</v>
      </c>
    </row>
    <row r="32" spans="1:18" x14ac:dyDescent="0.2">
      <c r="A32" s="28" t="s">
        <v>37</v>
      </c>
      <c r="B32" s="29" t="s">
        <v>38</v>
      </c>
      <c r="C32" s="28">
        <v>54077.645450000004</v>
      </c>
      <c r="D32" s="28">
        <v>4.2999999999999999E-4</v>
      </c>
      <c r="E32">
        <f t="shared" si="0"/>
        <v>1610.9953561621737</v>
      </c>
      <c r="F32">
        <f t="shared" si="1"/>
        <v>1611</v>
      </c>
      <c r="G32">
        <f t="shared" si="2"/>
        <v>-5.7499999966239557E-3</v>
      </c>
      <c r="K32">
        <f t="shared" si="5"/>
        <v>-5.7499999966239557E-3</v>
      </c>
      <c r="O32">
        <f t="shared" ca="1" si="3"/>
        <v>-5.5942737227403817E-3</v>
      </c>
      <c r="Q32" s="2">
        <f t="shared" si="4"/>
        <v>39059.145450000004</v>
      </c>
    </row>
    <row r="33" spans="1:17" x14ac:dyDescent="0.2">
      <c r="A33" s="28" t="s">
        <v>37</v>
      </c>
      <c r="B33" s="29" t="s">
        <v>38</v>
      </c>
      <c r="C33" s="28">
        <v>54098.695480000002</v>
      </c>
      <c r="D33" s="28">
        <v>1.39E-3</v>
      </c>
      <c r="E33">
        <f t="shared" si="0"/>
        <v>1627.995864965274</v>
      </c>
      <c r="F33">
        <f t="shared" si="1"/>
        <v>1628</v>
      </c>
      <c r="G33">
        <f t="shared" si="2"/>
        <v>-5.1199999943492003E-3</v>
      </c>
      <c r="K33">
        <f t="shared" si="5"/>
        <v>-5.1199999943492003E-3</v>
      </c>
      <c r="O33">
        <f t="shared" ca="1" si="3"/>
        <v>-5.6769155509037456E-3</v>
      </c>
      <c r="Q33" s="2">
        <f t="shared" si="4"/>
        <v>39080.195480000002</v>
      </c>
    </row>
    <row r="34" spans="1:17" x14ac:dyDescent="0.2">
      <c r="A34" s="28" t="s">
        <v>37</v>
      </c>
      <c r="B34" s="29" t="s">
        <v>38</v>
      </c>
      <c r="C34" s="28">
        <v>54113.555269999997</v>
      </c>
      <c r="D34" s="28">
        <v>8.0000000000000002E-3</v>
      </c>
      <c r="E34">
        <f t="shared" si="0"/>
        <v>1639.9969875625886</v>
      </c>
      <c r="F34">
        <f t="shared" si="1"/>
        <v>1640</v>
      </c>
      <c r="G34">
        <f t="shared" si="2"/>
        <v>-3.7300000039977022E-3</v>
      </c>
      <c r="K34">
        <f t="shared" si="5"/>
        <v>-3.7300000039977022E-3</v>
      </c>
      <c r="O34">
        <f t="shared" ca="1" si="3"/>
        <v>-5.7352509590190611E-3</v>
      </c>
      <c r="Q34" s="2">
        <f t="shared" si="4"/>
        <v>39095.055269999997</v>
      </c>
    </row>
    <row r="35" spans="1:17" x14ac:dyDescent="0.2">
      <c r="A35" s="28" t="s">
        <v>37</v>
      </c>
      <c r="B35" s="29" t="s">
        <v>38</v>
      </c>
      <c r="C35" s="28">
        <v>54322.808510000003</v>
      </c>
      <c r="D35" s="28">
        <v>7.7999999999999999E-4</v>
      </c>
      <c r="E35">
        <f t="shared" si="0"/>
        <v>1808.994920045229</v>
      </c>
      <c r="F35">
        <f t="shared" si="1"/>
        <v>1809</v>
      </c>
      <c r="G35">
        <f t="shared" si="2"/>
        <v>-6.2899999975343235E-3</v>
      </c>
      <c r="K35">
        <f t="shared" si="5"/>
        <v>-6.2899999975343235E-3</v>
      </c>
      <c r="O35">
        <f t="shared" ca="1" si="3"/>
        <v>-6.556807956643082E-3</v>
      </c>
      <c r="Q35" s="2">
        <f t="shared" si="4"/>
        <v>39304.308510000003</v>
      </c>
    </row>
    <row r="36" spans="1:17" x14ac:dyDescent="0.2">
      <c r="A36" s="28" t="s">
        <v>37</v>
      </c>
      <c r="B36" s="29" t="s">
        <v>39</v>
      </c>
      <c r="C36" s="28">
        <v>54323.432710000001</v>
      </c>
      <c r="D36" s="28">
        <v>1.56E-3</v>
      </c>
      <c r="E36">
        <f t="shared" si="0"/>
        <v>1809.4990389274762</v>
      </c>
      <c r="F36">
        <f t="shared" si="1"/>
        <v>1809.5</v>
      </c>
      <c r="G36">
        <f t="shared" si="2"/>
        <v>-1.1900000026798807E-3</v>
      </c>
      <c r="K36">
        <f t="shared" si="5"/>
        <v>-1.1900000026798807E-3</v>
      </c>
      <c r="O36">
        <f t="shared" ca="1" si="3"/>
        <v>-6.5592385986478867E-3</v>
      </c>
      <c r="Q36" s="2">
        <f t="shared" si="4"/>
        <v>39304.932710000001</v>
      </c>
    </row>
    <row r="37" spans="1:17" x14ac:dyDescent="0.2">
      <c r="A37" s="28" t="s">
        <v>37</v>
      </c>
      <c r="B37" s="29" t="s">
        <v>38</v>
      </c>
      <c r="C37" s="28">
        <v>54762.366269999999</v>
      </c>
      <c r="D37" s="28">
        <v>1.6100000000000001E-3</v>
      </c>
      <c r="E37">
        <f t="shared" si="0"/>
        <v>2163.9923033435621</v>
      </c>
      <c r="F37">
        <f t="shared" si="1"/>
        <v>2164</v>
      </c>
      <c r="G37">
        <f t="shared" si="2"/>
        <v>-9.5300000029965304E-3</v>
      </c>
      <c r="K37">
        <f t="shared" si="5"/>
        <v>-9.5300000029965304E-3</v>
      </c>
      <c r="O37">
        <f t="shared" ca="1" si="3"/>
        <v>-8.282563780054486E-3</v>
      </c>
      <c r="Q37" s="2">
        <f t="shared" si="4"/>
        <v>39743.866269999999</v>
      </c>
    </row>
    <row r="38" spans="1:17" x14ac:dyDescent="0.2">
      <c r="A38" s="28" t="s">
        <v>37</v>
      </c>
      <c r="B38" s="29" t="s">
        <v>39</v>
      </c>
      <c r="C38" s="28">
        <v>54762.984629999999</v>
      </c>
      <c r="D38" s="28">
        <v>2.82E-3</v>
      </c>
      <c r="E38">
        <f t="shared" si="0"/>
        <v>2164.4917057018242</v>
      </c>
      <c r="F38">
        <f t="shared" si="1"/>
        <v>2164.5</v>
      </c>
      <c r="G38">
        <f t="shared" si="2"/>
        <v>-1.0269999998854473E-2</v>
      </c>
      <c r="K38">
        <f t="shared" si="5"/>
        <v>-1.0269999998854473E-2</v>
      </c>
      <c r="O38">
        <f t="shared" ca="1" si="3"/>
        <v>-8.2849944220592907E-3</v>
      </c>
      <c r="Q38" s="2">
        <f t="shared" si="4"/>
        <v>39744.484629999999</v>
      </c>
    </row>
    <row r="39" spans="1:17" x14ac:dyDescent="0.2">
      <c r="A39" s="28" t="s">
        <v>37</v>
      </c>
      <c r="B39" s="29" t="s">
        <v>38</v>
      </c>
      <c r="C39" s="28">
        <v>54768.557849999997</v>
      </c>
      <c r="D39" s="28">
        <v>6.0000000000000001E-3</v>
      </c>
      <c r="E39">
        <f t="shared" si="0"/>
        <v>2168.9927717654641</v>
      </c>
      <c r="F39">
        <f t="shared" si="1"/>
        <v>2169</v>
      </c>
      <c r="G39">
        <f t="shared" si="2"/>
        <v>-8.9500000030966476E-3</v>
      </c>
      <c r="K39">
        <f t="shared" si="5"/>
        <v>-8.9500000030966476E-3</v>
      </c>
      <c r="O39">
        <f t="shared" ca="1" si="3"/>
        <v>-8.3068702001025344E-3</v>
      </c>
      <c r="Q39" s="2">
        <f t="shared" si="4"/>
        <v>39750.057849999997</v>
      </c>
    </row>
    <row r="40" spans="1:17" x14ac:dyDescent="0.2">
      <c r="A40" s="28" t="s">
        <v>37</v>
      </c>
      <c r="B40" s="29" t="s">
        <v>39</v>
      </c>
      <c r="C40" s="28">
        <v>54823.650999999998</v>
      </c>
      <c r="D40" s="28">
        <v>1.75E-3</v>
      </c>
      <c r="E40">
        <f t="shared" si="0"/>
        <v>2213.487320303665</v>
      </c>
      <c r="F40">
        <f t="shared" si="1"/>
        <v>2213.5</v>
      </c>
      <c r="G40">
        <f t="shared" si="2"/>
        <v>-1.5700000003562309E-2</v>
      </c>
      <c r="K40">
        <f t="shared" si="5"/>
        <v>-1.5700000003562309E-2</v>
      </c>
      <c r="O40">
        <f t="shared" ca="1" si="3"/>
        <v>-8.5231973385301602E-3</v>
      </c>
      <c r="Q40" s="2">
        <f t="shared" si="4"/>
        <v>39805.150999999998</v>
      </c>
    </row>
    <row r="41" spans="1:17" x14ac:dyDescent="0.2">
      <c r="A41" s="28" t="s">
        <v>37</v>
      </c>
      <c r="B41" s="29" t="s">
        <v>38</v>
      </c>
      <c r="C41" s="28">
        <v>54824.274250000002</v>
      </c>
      <c r="D41" s="28">
        <v>1.2700000000000001E-3</v>
      </c>
      <c r="E41">
        <f t="shared" si="0"/>
        <v>2213.9906719431451</v>
      </c>
      <c r="F41">
        <f t="shared" si="1"/>
        <v>2214</v>
      </c>
      <c r="G41">
        <f t="shared" si="2"/>
        <v>-1.1549999995622784E-2</v>
      </c>
      <c r="K41">
        <f t="shared" si="5"/>
        <v>-1.1549999995622784E-2</v>
      </c>
      <c r="O41">
        <f t="shared" ca="1" si="3"/>
        <v>-8.5256279805349666E-3</v>
      </c>
      <c r="Q41" s="2">
        <f t="shared" si="4"/>
        <v>39805.774250000002</v>
      </c>
    </row>
    <row r="42" spans="1:17" x14ac:dyDescent="0.2">
      <c r="A42" s="28" t="s">
        <v>37</v>
      </c>
      <c r="B42" s="29" t="s">
        <v>38</v>
      </c>
      <c r="C42" s="28">
        <v>55068.201690000002</v>
      </c>
      <c r="D42" s="28">
        <v>3.0799999999999998E-3</v>
      </c>
      <c r="E42">
        <f t="shared" si="0"/>
        <v>2410.9923194960438</v>
      </c>
      <c r="F42">
        <f t="shared" si="1"/>
        <v>2411</v>
      </c>
      <c r="G42">
        <f t="shared" si="2"/>
        <v>-9.5099999962258153E-3</v>
      </c>
      <c r="K42">
        <f t="shared" si="5"/>
        <v>-9.5099999962258153E-3</v>
      </c>
      <c r="O42">
        <f t="shared" ca="1" si="3"/>
        <v>-9.4833009304280558E-3</v>
      </c>
      <c r="Q42" s="2">
        <f t="shared" si="4"/>
        <v>40049.701690000002</v>
      </c>
    </row>
    <row r="43" spans="1:17" x14ac:dyDescent="0.2">
      <c r="A43" s="28" t="s">
        <v>37</v>
      </c>
      <c r="B43" s="29" t="s">
        <v>39</v>
      </c>
      <c r="C43" s="28">
        <v>55068.819990000004</v>
      </c>
      <c r="D43" s="28">
        <v>9.4999999999999998E-3</v>
      </c>
      <c r="E43">
        <f t="shared" si="0"/>
        <v>2411.4916733968694</v>
      </c>
      <c r="F43">
        <f t="shared" si="1"/>
        <v>2411.5</v>
      </c>
      <c r="G43">
        <f t="shared" si="2"/>
        <v>-1.0309999997843988E-2</v>
      </c>
      <c r="K43">
        <f t="shared" si="5"/>
        <v>-1.0309999997843988E-2</v>
      </c>
      <c r="O43">
        <f t="shared" ca="1" si="3"/>
        <v>-9.4857315724328605E-3</v>
      </c>
      <c r="Q43" s="2">
        <f t="shared" si="4"/>
        <v>40050.319990000004</v>
      </c>
    </row>
    <row r="44" spans="1:17" x14ac:dyDescent="0.2">
      <c r="A44" s="30" t="s">
        <v>40</v>
      </c>
      <c r="B44" s="31" t="s">
        <v>38</v>
      </c>
      <c r="C44" s="32">
        <v>57298.195399999997</v>
      </c>
      <c r="D44" s="32">
        <v>1E-4</v>
      </c>
      <c r="E44">
        <f t="shared" si="0"/>
        <v>4211.988693264414</v>
      </c>
      <c r="F44">
        <f t="shared" si="1"/>
        <v>4212</v>
      </c>
      <c r="G44">
        <f t="shared" si="2"/>
        <v>-1.4000000002852175E-2</v>
      </c>
      <c r="K44">
        <f t="shared" si="5"/>
        <v>-1.4000000002852175E-2</v>
      </c>
      <c r="O44">
        <f t="shared" ca="1" si="3"/>
        <v>-1.8238473431734931E-2</v>
      </c>
      <c r="Q44" s="2">
        <f t="shared" si="4"/>
        <v>42279.695399999997</v>
      </c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2024-07-29T08:35:04Z</dcterms:modified>
</cp:coreProperties>
</file>