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7CDF92-DA9B-4DF0-AE1A-9BB867E267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F11" i="1"/>
  <c r="Q22" i="1"/>
  <c r="Q21" i="1"/>
  <c r="E21" i="1"/>
  <c r="F21" i="1"/>
  <c r="G21" i="1"/>
  <c r="H21" i="1"/>
  <c r="G11" i="1"/>
  <c r="E15" i="1"/>
  <c r="C17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<sst xmlns="http://schemas.openxmlformats.org/spreadsheetml/2006/main" count="48" uniqueCount="44">
  <si>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</si>
  <si>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</si>
  <si>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</si>
  <si>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</si>
  <si>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</si>
  <si>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</si>
  <si>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</si>
  <si>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</si>
  <si>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</si>
  <si>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</si>
  <si>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</si>
  <si>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</si>
  <si>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</si>
  <si>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</si>
  <si>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</si>
  <si>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</si>
  <si>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</si>
  <si>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</si>
  <si>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</si>
  <si>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</si>
  <si>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</si>
  <si>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</si>
  <si>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</si>
  <si>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</si>
  <si>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</si>
  <si>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</si>
  <si>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</si>
  <si>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</si>
  <si>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</si>
  <si>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</si>
  <si>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</si>
  <si>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</si>
  <si>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</si>
  <si>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</si>
  <si>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</si>
  <si>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</si>
  <si>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</si>
  <si>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</si>
  <si>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0107</t>
  </si>
  <si>
    <t>I</t>
  </si>
  <si>
    <t>not avail.</t>
  </si>
  <si>
    <t>EA</t>
  </si>
  <si>
    <t>GV Gem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</si>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</sst>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Gem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3.2779999994090758E-2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4-44DF-AB59-E4000970FA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4-44DF-AB59-E4000970FA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F4-44DF-AB59-E4000970FA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F4-44DF-AB59-E4000970FA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F4-44DF-AB59-E4000970FA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F4-44DF-AB59-E4000970FA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F4-44DF-AB59-E4000970FA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3.2779999994090758E-2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F4-44DF-AB59-E4000970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515096"/>
        <c:axId val="1"/>
      </c:scatterChart>
      <c:valAx>
        <c:axId val="57051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515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65413533834586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6B57341-5C4C-DEFF-3B74-078C28E4B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M30" sqref="M3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40</v>
      </c>
      <c r="D4" s="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54830.336020000002</v>
      </c>
    </row>
    <row r="8" spans="1:7" x14ac:dyDescent="0.2">
      <c r="A8" t="s">
        <v>3</v>
      </c>
      <c r="C8" s="10">
        <v>1</v>
      </c>
      <c r="D8" s="29" t="s">
        <v>38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1.2140740738552133E-3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(C7+C11)+(C8+C12)*INT(MAX(F21:F3533))</f>
        <v>54857.368799999997</v>
      </c>
      <c r="D15" s="16" t="s">
        <v>33</v>
      </c>
      <c r="E15" s="17">
        <f ca="1">TODAY()+15018.5-B9/24</f>
        <v>60351.5</v>
      </c>
    </row>
    <row r="16" spans="1:7" x14ac:dyDescent="0.2">
      <c r="A16" s="18" t="s">
        <v>4</v>
      </c>
      <c r="B16" s="12"/>
      <c r="C16" s="19">
        <f ca="1">+C8+C12</f>
        <v>1.0012140740738553</v>
      </c>
      <c r="D16" s="16" t="s">
        <v>34</v>
      </c>
      <c r="E16" s="17">
        <f ca="1">ROUND(2*(E15-C15)/C16,0)/2+1</f>
        <v>5488.5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45334.428078887686</v>
      </c>
    </row>
    <row r="18" spans="1:17" ht="14.25" thickTop="1" thickBot="1" x14ac:dyDescent="0.25">
      <c r="A18" s="18" t="s">
        <v>5</v>
      </c>
      <c r="B18" s="12"/>
      <c r="C18" s="21">
        <f ca="1">+C15</f>
        <v>54857.368799999997</v>
      </c>
      <c r="D18" s="22">
        <f ca="1">+C16</f>
        <v>1.0012140740738553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1" t="s">
        <v>38</v>
      </c>
      <c r="B21" s="32" t="s">
        <v>39</v>
      </c>
      <c r="C21" s="30">
        <v>54830.336020000002</v>
      </c>
      <c r="D21" s="30">
        <v>2.9999999999999997E-4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39811.836020000002</v>
      </c>
    </row>
    <row r="22" spans="1:17" x14ac:dyDescent="0.2">
      <c r="A22" s="31" t="s">
        <v>38</v>
      </c>
      <c r="B22" s="32" t="s">
        <v>39</v>
      </c>
      <c r="C22" s="30">
        <v>54857.368799999997</v>
      </c>
      <c r="D22" s="30">
        <v>6.9999999999999999E-4</v>
      </c>
      <c r="E22">
        <f>+(C22-C$7)/C$8</f>
        <v>27.032779999994091</v>
      </c>
      <c r="F22">
        <f>ROUND(2*E22,0)/2</f>
        <v>27</v>
      </c>
      <c r="G22">
        <f>+C22-(C$7+F22*C$8)</f>
        <v>3.2779999994090758E-2</v>
      </c>
      <c r="H22">
        <f>+G22</f>
        <v>3.2779999994090758E-2</v>
      </c>
      <c r="O22">
        <f ca="1">+C$11+C$12*$F22</f>
        <v>3.2779999994090758E-2</v>
      </c>
      <c r="Q22" s="2">
        <f>+C22-15018.5</f>
        <v>39838.868799999997</v>
      </c>
    </row>
    <row r="23" spans="1:17" x14ac:dyDescent="0.2">
      <c r="A23" s="33"/>
      <c r="B23" s="33"/>
      <c r="C23" s="30"/>
      <c r="D23" s="30"/>
      <c r="Q23" s="2"/>
    </row>
    <row r="24" spans="1:17" x14ac:dyDescent="0.2">
      <c r="A24" s="33"/>
      <c r="B24" s="33"/>
      <c r="C24" s="30"/>
      <c r="D24" s="3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2024-02-11T05:17:17Z</dcterms:modified>
</cp:coreProperties>
</file>