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1ED903-9A78-4ACA-9A99-C6DD8224A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6" i="2" l="1"/>
  <c r="F166" i="2" s="1"/>
  <c r="G166" i="2" s="1"/>
  <c r="K166" i="2" s="1"/>
  <c r="Q166" i="2"/>
  <c r="E167" i="2"/>
  <c r="F167" i="2"/>
  <c r="G167" i="2" s="1"/>
  <c r="K167" i="2" s="1"/>
  <c r="Q167" i="2"/>
  <c r="Q165" i="2"/>
  <c r="Q164" i="2"/>
  <c r="Q162" i="2"/>
  <c r="Q163" i="2"/>
  <c r="Q161" i="2"/>
  <c r="Q160" i="2"/>
  <c r="Q159" i="2"/>
  <c r="Q155" i="2"/>
  <c r="D9" i="2"/>
  <c r="C9" i="2"/>
  <c r="Q158" i="2"/>
  <c r="Q156" i="2"/>
  <c r="Q157" i="2"/>
  <c r="C7" i="2"/>
  <c r="E126" i="2" s="1"/>
  <c r="C8" i="2"/>
  <c r="E165" i="2" s="1"/>
  <c r="F165" i="2" s="1"/>
  <c r="G165" i="2" s="1"/>
  <c r="K165" i="2" s="1"/>
  <c r="Q21" i="2"/>
  <c r="Q22" i="2"/>
  <c r="Q23" i="2"/>
  <c r="Q24" i="2"/>
  <c r="Q25" i="2"/>
  <c r="Q26" i="2"/>
  <c r="Q27" i="2"/>
  <c r="Q28" i="2"/>
  <c r="Q29" i="2"/>
  <c r="Q30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71" i="2"/>
  <c r="Q88" i="2"/>
  <c r="Q96" i="2"/>
  <c r="Q104" i="2"/>
  <c r="Q108" i="2"/>
  <c r="Q109" i="2"/>
  <c r="Q117" i="2"/>
  <c r="Q128" i="2"/>
  <c r="Q129" i="2"/>
  <c r="Q130" i="2"/>
  <c r="Q131" i="2"/>
  <c r="Q133" i="2"/>
  <c r="Q138" i="2"/>
  <c r="Q140" i="2"/>
  <c r="Q141" i="2"/>
  <c r="Q142" i="2"/>
  <c r="Q144" i="2"/>
  <c r="Q146" i="2"/>
  <c r="Q151" i="2"/>
  <c r="Q154" i="2"/>
  <c r="G145" i="3"/>
  <c r="C145" i="3"/>
  <c r="G95" i="3"/>
  <c r="C95" i="3"/>
  <c r="G94" i="3"/>
  <c r="C94" i="3"/>
  <c r="G144" i="3"/>
  <c r="C144" i="3"/>
  <c r="G93" i="3"/>
  <c r="C93" i="3"/>
  <c r="G92" i="3"/>
  <c r="C92" i="3"/>
  <c r="G91" i="3"/>
  <c r="C91" i="3"/>
  <c r="G90" i="3"/>
  <c r="C90" i="3"/>
  <c r="G143" i="3"/>
  <c r="C143" i="3"/>
  <c r="G89" i="3"/>
  <c r="C89" i="3"/>
  <c r="G142" i="3"/>
  <c r="C142" i="3"/>
  <c r="G88" i="3"/>
  <c r="C88" i="3"/>
  <c r="G141" i="3"/>
  <c r="C141" i="3"/>
  <c r="G140" i="3"/>
  <c r="C140" i="3"/>
  <c r="G139" i="3"/>
  <c r="C139" i="3"/>
  <c r="G87" i="3"/>
  <c r="C87" i="3"/>
  <c r="G138" i="3"/>
  <c r="C138" i="3"/>
  <c r="G86" i="3"/>
  <c r="C86" i="3"/>
  <c r="G85" i="3"/>
  <c r="C85" i="3"/>
  <c r="G84" i="3"/>
  <c r="C84" i="3"/>
  <c r="G83" i="3"/>
  <c r="C83" i="3"/>
  <c r="G137" i="3"/>
  <c r="C137" i="3"/>
  <c r="G82" i="3"/>
  <c r="C82" i="3"/>
  <c r="G136" i="3"/>
  <c r="C136" i="3"/>
  <c r="G135" i="3"/>
  <c r="C135" i="3"/>
  <c r="G134" i="3"/>
  <c r="C134" i="3"/>
  <c r="G133" i="3"/>
  <c r="C133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132" i="3"/>
  <c r="C13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131" i="3"/>
  <c r="C131" i="3"/>
  <c r="G130" i="3"/>
  <c r="C130" i="3"/>
  <c r="G63" i="3"/>
  <c r="C63" i="3"/>
  <c r="G62" i="3"/>
  <c r="C62" i="3"/>
  <c r="G61" i="3"/>
  <c r="C61" i="3"/>
  <c r="G129" i="3"/>
  <c r="C129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128" i="3"/>
  <c r="C128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127" i="3"/>
  <c r="C12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126" i="3"/>
  <c r="C126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25" i="3"/>
  <c r="C125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6" i="3"/>
  <c r="C116" i="3"/>
  <c r="G115" i="3"/>
  <c r="C115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1" i="3"/>
  <c r="C11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G97" i="3"/>
  <c r="C97" i="3"/>
  <c r="G96" i="3"/>
  <c r="C96" i="3"/>
  <c r="H145" i="3"/>
  <c r="B145" i="3"/>
  <c r="D145" i="3"/>
  <c r="A145" i="3"/>
  <c r="H95" i="3"/>
  <c r="B95" i="3"/>
  <c r="D95" i="3"/>
  <c r="A95" i="3"/>
  <c r="H94" i="3"/>
  <c r="B94" i="3"/>
  <c r="D94" i="3"/>
  <c r="A94" i="3"/>
  <c r="H144" i="3"/>
  <c r="B144" i="3"/>
  <c r="D144" i="3"/>
  <c r="A14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143" i="3"/>
  <c r="B143" i="3"/>
  <c r="D143" i="3"/>
  <c r="A143" i="3"/>
  <c r="H89" i="3"/>
  <c r="B89" i="3"/>
  <c r="D89" i="3"/>
  <c r="A89" i="3"/>
  <c r="H142" i="3"/>
  <c r="B142" i="3"/>
  <c r="D142" i="3"/>
  <c r="A142" i="3"/>
  <c r="H88" i="3"/>
  <c r="B88" i="3"/>
  <c r="D88" i="3"/>
  <c r="A88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87" i="3"/>
  <c r="B87" i="3"/>
  <c r="D87" i="3"/>
  <c r="A87" i="3"/>
  <c r="H138" i="3"/>
  <c r="B138" i="3"/>
  <c r="D138" i="3"/>
  <c r="A138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137" i="3"/>
  <c r="B137" i="3"/>
  <c r="D137" i="3"/>
  <c r="A137" i="3"/>
  <c r="H82" i="3"/>
  <c r="B82" i="3"/>
  <c r="D82" i="3"/>
  <c r="A82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132" i="3"/>
  <c r="B132" i="3"/>
  <c r="D132" i="3"/>
  <c r="A13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131" i="3"/>
  <c r="B131" i="3"/>
  <c r="D131" i="3"/>
  <c r="A131" i="3"/>
  <c r="H130" i="3"/>
  <c r="B130" i="3"/>
  <c r="D130" i="3"/>
  <c r="A130" i="3"/>
  <c r="H63" i="3"/>
  <c r="B63" i="3"/>
  <c r="D63" i="3"/>
  <c r="A63" i="3"/>
  <c r="H62" i="3"/>
  <c r="B62" i="3"/>
  <c r="D62" i="3"/>
  <c r="A62" i="3"/>
  <c r="H61" i="3"/>
  <c r="B61" i="3"/>
  <c r="D61" i="3"/>
  <c r="A61" i="3"/>
  <c r="H129" i="3"/>
  <c r="B129" i="3"/>
  <c r="D129" i="3"/>
  <c r="A129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128" i="3"/>
  <c r="B128" i="3"/>
  <c r="D128" i="3"/>
  <c r="A128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F50" i="3"/>
  <c r="D50" i="3"/>
  <c r="B50" i="3"/>
  <c r="A50" i="3"/>
  <c r="H49" i="3"/>
  <c r="B49" i="3"/>
  <c r="F49" i="3"/>
  <c r="D49" i="3"/>
  <c r="A49" i="3"/>
  <c r="H48" i="3"/>
  <c r="F48" i="3"/>
  <c r="D48" i="3"/>
  <c r="B48" i="3"/>
  <c r="A48" i="3"/>
  <c r="H47" i="3"/>
  <c r="B47" i="3"/>
  <c r="F47" i="3"/>
  <c r="D47" i="3"/>
  <c r="A47" i="3"/>
  <c r="H127" i="3"/>
  <c r="F127" i="3"/>
  <c r="D127" i="3"/>
  <c r="B127" i="3"/>
  <c r="A12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126" i="3"/>
  <c r="B126" i="3"/>
  <c r="D126" i="3"/>
  <c r="A126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1" i="3"/>
  <c r="B11" i="3"/>
  <c r="D11" i="3"/>
  <c r="A11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Q152" i="2"/>
  <c r="Q153" i="2"/>
  <c r="Q143" i="2"/>
  <c r="Q145" i="2"/>
  <c r="Q147" i="2"/>
  <c r="Q148" i="2"/>
  <c r="Q149" i="2"/>
  <c r="Q150" i="2"/>
  <c r="Q136" i="2"/>
  <c r="F16" i="2"/>
  <c r="C17" i="2"/>
  <c r="Q139" i="2"/>
  <c r="Q132" i="2"/>
  <c r="Q134" i="2"/>
  <c r="Q137" i="2"/>
  <c r="Q135" i="2"/>
  <c r="Q3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9" i="2"/>
  <c r="Q90" i="2"/>
  <c r="Q91" i="2"/>
  <c r="Q92" i="2"/>
  <c r="Q93" i="2"/>
  <c r="Q94" i="2"/>
  <c r="Q95" i="2"/>
  <c r="Q97" i="2"/>
  <c r="Q98" i="2"/>
  <c r="Q99" i="2"/>
  <c r="Q100" i="2"/>
  <c r="Q101" i="2"/>
  <c r="Q102" i="2"/>
  <c r="Q103" i="2"/>
  <c r="Q105" i="2"/>
  <c r="Q106" i="2"/>
  <c r="Q107" i="2"/>
  <c r="Q110" i="2"/>
  <c r="Q111" i="2"/>
  <c r="Q112" i="2"/>
  <c r="Q113" i="2"/>
  <c r="Q114" i="2"/>
  <c r="Q115" i="2"/>
  <c r="Q116" i="2"/>
  <c r="Q118" i="2"/>
  <c r="Q119" i="2"/>
  <c r="Q120" i="2"/>
  <c r="Q121" i="2"/>
  <c r="Q122" i="2"/>
  <c r="Q123" i="2"/>
  <c r="Q124" i="2"/>
  <c r="Q125" i="2"/>
  <c r="Q126" i="2"/>
  <c r="Q127" i="2"/>
  <c r="Q92" i="1"/>
  <c r="E26" i="1"/>
  <c r="F26" i="1"/>
  <c r="E34" i="1"/>
  <c r="F34" i="1"/>
  <c r="E41" i="1"/>
  <c r="F41" i="1"/>
  <c r="E87" i="1"/>
  <c r="F87" i="1"/>
  <c r="E55" i="1"/>
  <c r="F55" i="1"/>
  <c r="E66" i="1"/>
  <c r="F66" i="1"/>
  <c r="E70" i="1"/>
  <c r="F70" i="1"/>
  <c r="E71" i="1"/>
  <c r="F71" i="1"/>
  <c r="E59" i="1"/>
  <c r="F59" i="1"/>
  <c r="G59" i="1"/>
  <c r="N59" i="1"/>
  <c r="E79" i="1"/>
  <c r="F79" i="1"/>
  <c r="E80" i="1"/>
  <c r="F80" i="1"/>
  <c r="G8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C7" i="1"/>
  <c r="E25" i="1"/>
  <c r="F25" i="1"/>
  <c r="C8" i="1"/>
  <c r="C18" i="1"/>
  <c r="Q21" i="1"/>
  <c r="E123" i="2"/>
  <c r="E77" i="3" s="1"/>
  <c r="E50" i="2"/>
  <c r="F50" i="2" s="1"/>
  <c r="G50" i="2" s="1"/>
  <c r="I50" i="2" s="1"/>
  <c r="E113" i="2"/>
  <c r="F113" i="2" s="1"/>
  <c r="G113" i="2" s="1"/>
  <c r="I113" i="2" s="1"/>
  <c r="E81" i="2"/>
  <c r="E40" i="3" s="1"/>
  <c r="E134" i="2"/>
  <c r="F134" i="2" s="1"/>
  <c r="G134" i="2" s="1"/>
  <c r="K134" i="2" s="1"/>
  <c r="E26" i="2"/>
  <c r="F26" i="2" s="1"/>
  <c r="G26" i="2" s="1"/>
  <c r="I26" i="2" s="1"/>
  <c r="E51" i="2"/>
  <c r="F51" i="2" s="1"/>
  <c r="G51" i="2" s="1"/>
  <c r="I51" i="2" s="1"/>
  <c r="E57" i="2"/>
  <c r="E17" i="3" s="1"/>
  <c r="E121" i="2"/>
  <c r="F121" i="2" s="1"/>
  <c r="G121" i="2" s="1"/>
  <c r="I121" i="2" s="1"/>
  <c r="E40" i="2"/>
  <c r="F40" i="2" s="1"/>
  <c r="G40" i="2" s="1"/>
  <c r="I40" i="2" s="1"/>
  <c r="E108" i="2"/>
  <c r="E130" i="3" s="1"/>
  <c r="E132" i="2"/>
  <c r="F132" i="2" s="1"/>
  <c r="G132" i="2" s="1"/>
  <c r="K132" i="2" s="1"/>
  <c r="E92" i="1"/>
  <c r="F92" i="1"/>
  <c r="G92" i="1"/>
  <c r="J92" i="1"/>
  <c r="E21" i="1"/>
  <c r="F21" i="1"/>
  <c r="G21" i="1"/>
  <c r="J80" i="1"/>
  <c r="E78" i="1"/>
  <c r="F78" i="1"/>
  <c r="G78" i="1"/>
  <c r="J78" i="1"/>
  <c r="E73" i="1"/>
  <c r="F73" i="1"/>
  <c r="G73" i="1"/>
  <c r="I73" i="1"/>
  <c r="G71" i="1"/>
  <c r="I71" i="1"/>
  <c r="E69" i="1"/>
  <c r="F69" i="1"/>
  <c r="G69" i="1"/>
  <c r="I69" i="1"/>
  <c r="E65" i="1"/>
  <c r="F65" i="1"/>
  <c r="G65" i="1"/>
  <c r="I65" i="1"/>
  <c r="E60" i="1"/>
  <c r="F60" i="1"/>
  <c r="G60" i="1"/>
  <c r="I60" i="1"/>
  <c r="E54" i="1"/>
  <c r="F54" i="1"/>
  <c r="G54" i="1"/>
  <c r="I54" i="1"/>
  <c r="E50" i="1"/>
  <c r="F50" i="1"/>
  <c r="G50" i="1"/>
  <c r="I50" i="1"/>
  <c r="E86" i="1"/>
  <c r="F86" i="1"/>
  <c r="G86" i="1"/>
  <c r="I86" i="1"/>
  <c r="E82" i="1"/>
  <c r="F82" i="1"/>
  <c r="G82" i="1"/>
  <c r="I82" i="1"/>
  <c r="E74" i="1"/>
  <c r="F74" i="1"/>
  <c r="G74" i="1"/>
  <c r="I74" i="1"/>
  <c r="E48" i="1"/>
  <c r="F48" i="1"/>
  <c r="G48" i="1"/>
  <c r="I48" i="1"/>
  <c r="E44" i="1"/>
  <c r="F44" i="1"/>
  <c r="G44" i="1"/>
  <c r="I44" i="1"/>
  <c r="E40" i="1"/>
  <c r="F40" i="1"/>
  <c r="G40" i="1"/>
  <c r="I40" i="1"/>
  <c r="E36" i="1"/>
  <c r="F36" i="1"/>
  <c r="G36" i="1"/>
  <c r="I36" i="1"/>
  <c r="G34" i="1"/>
  <c r="I34" i="1"/>
  <c r="E32" i="1"/>
  <c r="F32" i="1"/>
  <c r="G32" i="1"/>
  <c r="N32" i="1"/>
  <c r="E28" i="1"/>
  <c r="F28" i="1"/>
  <c r="G28" i="1"/>
  <c r="I28" i="1"/>
  <c r="G26" i="1"/>
  <c r="I26" i="1"/>
  <c r="E24" i="1"/>
  <c r="F24" i="1"/>
  <c r="G24" i="1"/>
  <c r="I24" i="1"/>
  <c r="E145" i="2"/>
  <c r="F145" i="2" s="1"/>
  <c r="G145" i="2" s="1"/>
  <c r="K145" i="2" s="1"/>
  <c r="E81" i="1"/>
  <c r="F81" i="1"/>
  <c r="G81" i="1"/>
  <c r="J81" i="1"/>
  <c r="E62" i="1"/>
  <c r="F62" i="1"/>
  <c r="G62" i="1"/>
  <c r="N62" i="1"/>
  <c r="E72" i="1"/>
  <c r="F72" i="1"/>
  <c r="G72" i="1"/>
  <c r="I72" i="1"/>
  <c r="E67" i="1"/>
  <c r="F67" i="1"/>
  <c r="G67" i="1"/>
  <c r="I67" i="1"/>
  <c r="E64" i="1"/>
  <c r="F64" i="1"/>
  <c r="G64" i="1"/>
  <c r="I64" i="1"/>
  <c r="E57" i="1"/>
  <c r="F57" i="1"/>
  <c r="G57" i="1"/>
  <c r="I57" i="1"/>
  <c r="E53" i="1"/>
  <c r="F53" i="1"/>
  <c r="G53" i="1"/>
  <c r="I53" i="1"/>
  <c r="E89" i="1"/>
  <c r="F89" i="1"/>
  <c r="G89" i="1"/>
  <c r="I89" i="1"/>
  <c r="E85" i="1"/>
  <c r="F85" i="1"/>
  <c r="G85" i="1"/>
  <c r="I85" i="1"/>
  <c r="E77" i="1"/>
  <c r="F77" i="1"/>
  <c r="G77" i="1"/>
  <c r="I77" i="1"/>
  <c r="E91" i="1"/>
  <c r="F91" i="1"/>
  <c r="G91" i="1"/>
  <c r="I91" i="1"/>
  <c r="E47" i="1"/>
  <c r="F47" i="1"/>
  <c r="G47" i="1"/>
  <c r="I47" i="1"/>
  <c r="E43" i="1"/>
  <c r="F43" i="1"/>
  <c r="G43" i="1"/>
  <c r="N43" i="1"/>
  <c r="E39" i="1"/>
  <c r="F39" i="1"/>
  <c r="G39" i="1"/>
  <c r="I39" i="1"/>
  <c r="E35" i="1"/>
  <c r="F35" i="1"/>
  <c r="G35" i="1"/>
  <c r="I35" i="1"/>
  <c r="E31" i="1"/>
  <c r="F31" i="1"/>
  <c r="G31" i="1"/>
  <c r="I31" i="1"/>
  <c r="E27" i="1"/>
  <c r="F27" i="1"/>
  <c r="G27" i="1"/>
  <c r="I27" i="1"/>
  <c r="E23" i="1"/>
  <c r="F23" i="1"/>
  <c r="G23" i="1"/>
  <c r="I23" i="1"/>
  <c r="E142" i="2"/>
  <c r="F142" i="2" s="1"/>
  <c r="G142" i="2" s="1"/>
  <c r="I142" i="2" s="1"/>
  <c r="G51" i="1"/>
  <c r="I51" i="1"/>
  <c r="E84" i="1"/>
  <c r="F84" i="1"/>
  <c r="G84" i="1"/>
  <c r="I84" i="1"/>
  <c r="E75" i="1"/>
  <c r="F75" i="1"/>
  <c r="G75" i="1"/>
  <c r="I75" i="1"/>
  <c r="E33" i="1"/>
  <c r="F33" i="1"/>
  <c r="E29" i="1"/>
  <c r="F29" i="1"/>
  <c r="G33" i="1"/>
  <c r="N33" i="1"/>
  <c r="E38" i="1"/>
  <c r="F38" i="1"/>
  <c r="G38" i="1"/>
  <c r="I38" i="1"/>
  <c r="E68" i="1"/>
  <c r="F68" i="1"/>
  <c r="G68" i="1"/>
  <c r="I68" i="1"/>
  <c r="E58" i="1"/>
  <c r="F58" i="1"/>
  <c r="G58" i="1"/>
  <c r="N58" i="1"/>
  <c r="G79" i="1"/>
  <c r="J79" i="1"/>
  <c r="E22" i="1"/>
  <c r="F22" i="1"/>
  <c r="G22" i="1"/>
  <c r="I22" i="1"/>
  <c r="G25" i="1"/>
  <c r="I25" i="1"/>
  <c r="E30" i="1"/>
  <c r="F30" i="1"/>
  <c r="G30" i="1"/>
  <c r="I30" i="1"/>
  <c r="E37" i="1"/>
  <c r="F37" i="1"/>
  <c r="G37" i="1"/>
  <c r="G41" i="1"/>
  <c r="I41" i="1"/>
  <c r="E49" i="1"/>
  <c r="F49" i="1"/>
  <c r="G49" i="1"/>
  <c r="I49" i="1"/>
  <c r="E45" i="1"/>
  <c r="F45" i="1"/>
  <c r="G45" i="1"/>
  <c r="I45" i="1"/>
  <c r="E90" i="1"/>
  <c r="F90" i="1"/>
  <c r="G90" i="1"/>
  <c r="I90" i="1"/>
  <c r="E83" i="1"/>
  <c r="F83" i="1"/>
  <c r="G87" i="1"/>
  <c r="I87" i="1"/>
  <c r="E52" i="1"/>
  <c r="F52" i="1"/>
  <c r="G52" i="1"/>
  <c r="I52" i="1"/>
  <c r="E61" i="1"/>
  <c r="F61" i="1"/>
  <c r="G61" i="1"/>
  <c r="I61" i="1"/>
  <c r="E56" i="1"/>
  <c r="F56" i="1"/>
  <c r="G56" i="1"/>
  <c r="I56" i="1"/>
  <c r="E51" i="1"/>
  <c r="F51" i="1"/>
  <c r="G83" i="1"/>
  <c r="I83" i="1"/>
  <c r="G66" i="1"/>
  <c r="I66" i="1"/>
  <c r="G29" i="1"/>
  <c r="I29" i="1"/>
  <c r="G55" i="1"/>
  <c r="I55" i="1"/>
  <c r="E88" i="1"/>
  <c r="F88" i="1"/>
  <c r="G88" i="1"/>
  <c r="I88" i="1"/>
  <c r="E76" i="1"/>
  <c r="F76" i="1"/>
  <c r="G76" i="1"/>
  <c r="I76" i="1"/>
  <c r="E46" i="1"/>
  <c r="F46" i="1"/>
  <c r="G46" i="1"/>
  <c r="I46" i="1"/>
  <c r="G70" i="1"/>
  <c r="I70" i="1"/>
  <c r="E63" i="1"/>
  <c r="F63" i="1"/>
  <c r="G63" i="1"/>
  <c r="I63" i="1"/>
  <c r="E42" i="1"/>
  <c r="F42" i="1"/>
  <c r="G42" i="1"/>
  <c r="N42" i="1"/>
  <c r="I37" i="1"/>
  <c r="C11" i="1"/>
  <c r="C12" i="1"/>
  <c r="C16" i="1"/>
  <c r="D18" i="1"/>
  <c r="O52" i="1"/>
  <c r="O84" i="1"/>
  <c r="O41" i="1"/>
  <c r="O44" i="1"/>
  <c r="O80" i="1"/>
  <c r="O45" i="1"/>
  <c r="O77" i="1"/>
  <c r="O39" i="1"/>
  <c r="O71" i="1"/>
  <c r="O26" i="1"/>
  <c r="O86" i="1"/>
  <c r="O48" i="1"/>
  <c r="O88" i="1"/>
  <c r="O49" i="1"/>
  <c r="O81" i="1"/>
  <c r="O43" i="1"/>
  <c r="O75" i="1"/>
  <c r="O30" i="1"/>
  <c r="O42" i="1"/>
  <c r="O56" i="1"/>
  <c r="O92" i="1"/>
  <c r="O53" i="1"/>
  <c r="O85" i="1"/>
  <c r="O47" i="1"/>
  <c r="O79" i="1"/>
  <c r="O78" i="1"/>
  <c r="O50" i="1"/>
  <c r="O63" i="1"/>
  <c r="O24" i="1"/>
  <c r="O60" i="1"/>
  <c r="O34" i="1"/>
  <c r="O57" i="1"/>
  <c r="O89" i="1"/>
  <c r="O51" i="1"/>
  <c r="O83" i="1"/>
  <c r="O38" i="1"/>
  <c r="O58" i="1"/>
  <c r="O28" i="1"/>
  <c r="O64" i="1"/>
  <c r="O25" i="1"/>
  <c r="O61" i="1"/>
  <c r="O23" i="1"/>
  <c r="O55" i="1"/>
  <c r="O87" i="1"/>
  <c r="O46" i="1"/>
  <c r="O66" i="1"/>
  <c r="O72" i="1"/>
  <c r="O62" i="1"/>
  <c r="O32" i="1"/>
  <c r="O68" i="1"/>
  <c r="O29" i="1"/>
  <c r="O65" i="1"/>
  <c r="O27" i="1"/>
  <c r="O59" i="1"/>
  <c r="O91" i="1"/>
  <c r="O54" i="1"/>
  <c r="O74" i="1"/>
  <c r="O36" i="1"/>
  <c r="O33" i="1"/>
  <c r="O69" i="1"/>
  <c r="O31" i="1"/>
  <c r="O21" i="1"/>
  <c r="O82" i="1"/>
  <c r="O40" i="1"/>
  <c r="O76" i="1"/>
  <c r="O37" i="1"/>
  <c r="O73" i="1"/>
  <c r="O35" i="1"/>
  <c r="O67" i="1"/>
  <c r="O22" i="1"/>
  <c r="O70" i="1"/>
  <c r="O90" i="1"/>
  <c r="F126" i="2" l="1"/>
  <c r="G126" i="2" s="1"/>
  <c r="I126" i="2" s="1"/>
  <c r="E80" i="3"/>
  <c r="E159" i="2"/>
  <c r="F159" i="2" s="1"/>
  <c r="G159" i="2" s="1"/>
  <c r="K159" i="2" s="1"/>
  <c r="E122" i="2"/>
  <c r="E36" i="2"/>
  <c r="E110" i="3" s="1"/>
  <c r="E146" i="2"/>
  <c r="E143" i="3" s="1"/>
  <c r="E116" i="2"/>
  <c r="E153" i="2"/>
  <c r="E53" i="2"/>
  <c r="E58" i="2"/>
  <c r="E18" i="3" s="1"/>
  <c r="E110" i="2"/>
  <c r="E124" i="2"/>
  <c r="E115" i="2"/>
  <c r="E70" i="3" s="1"/>
  <c r="E152" i="2"/>
  <c r="E82" i="2"/>
  <c r="E74" i="2"/>
  <c r="F17" i="2"/>
  <c r="E150" i="2"/>
  <c r="E163" i="2"/>
  <c r="F163" i="2" s="1"/>
  <c r="G163" i="2" s="1"/>
  <c r="K163" i="2" s="1"/>
  <c r="E66" i="2"/>
  <c r="E26" i="3" s="1"/>
  <c r="E89" i="3"/>
  <c r="E112" i="2"/>
  <c r="E72" i="2"/>
  <c r="E71" i="2"/>
  <c r="E32" i="2"/>
  <c r="E136" i="2"/>
  <c r="E91" i="2"/>
  <c r="F91" i="2" s="1"/>
  <c r="G91" i="2" s="1"/>
  <c r="I91" i="2" s="1"/>
  <c r="E59" i="2"/>
  <c r="E95" i="2"/>
  <c r="E47" i="2"/>
  <c r="E22" i="2"/>
  <c r="E120" i="2"/>
  <c r="E90" i="2"/>
  <c r="E75" i="2"/>
  <c r="E83" i="2"/>
  <c r="E46" i="2"/>
  <c r="E34" i="2"/>
  <c r="E105" i="2"/>
  <c r="F105" i="2" s="1"/>
  <c r="G105" i="2" s="1"/>
  <c r="I105" i="2" s="1"/>
  <c r="E64" i="2"/>
  <c r="E69" i="2"/>
  <c r="E109" i="2"/>
  <c r="E83" i="3"/>
  <c r="E28" i="2"/>
  <c r="E103" i="3" s="1"/>
  <c r="E33" i="2"/>
  <c r="E67" i="3"/>
  <c r="E31" i="2"/>
  <c r="E119" i="2"/>
  <c r="E27" i="2"/>
  <c r="E102" i="3" s="1"/>
  <c r="E107" i="2"/>
  <c r="E149" i="2"/>
  <c r="E54" i="2"/>
  <c r="E60" i="2"/>
  <c r="E20" i="3" s="1"/>
  <c r="E21" i="2"/>
  <c r="E144" i="2"/>
  <c r="E142" i="3" s="1"/>
  <c r="E106" i="2"/>
  <c r="F106" i="2" s="1"/>
  <c r="G106" i="2" s="1"/>
  <c r="I106" i="2" s="1"/>
  <c r="E76" i="2"/>
  <c r="E99" i="2"/>
  <c r="E29" i="2"/>
  <c r="E141" i="2"/>
  <c r="E67" i="2"/>
  <c r="E162" i="2"/>
  <c r="F162" i="2" s="1"/>
  <c r="G162" i="2" s="1"/>
  <c r="K162" i="2" s="1"/>
  <c r="E103" i="2"/>
  <c r="E73" i="2"/>
  <c r="E125" i="3"/>
  <c r="E111" i="2"/>
  <c r="E23" i="2"/>
  <c r="E61" i="2"/>
  <c r="E104" i="2"/>
  <c r="F104" i="2" s="1"/>
  <c r="G104" i="2" s="1"/>
  <c r="I104" i="2" s="1"/>
  <c r="E43" i="2"/>
  <c r="E77" i="2"/>
  <c r="E84" i="2"/>
  <c r="E117" i="2"/>
  <c r="E42" i="2"/>
  <c r="E25" i="2"/>
  <c r="E147" i="2"/>
  <c r="F147" i="2" s="1"/>
  <c r="G147" i="2" s="1"/>
  <c r="K147" i="2" s="1"/>
  <c r="E101" i="2"/>
  <c r="E88" i="2"/>
  <c r="E94" i="2"/>
  <c r="F123" i="2"/>
  <c r="G123" i="2" s="1"/>
  <c r="I123" i="2" s="1"/>
  <c r="E141" i="3"/>
  <c r="E45" i="2"/>
  <c r="E114" i="3"/>
  <c r="E130" i="2"/>
  <c r="E135" i="3" s="1"/>
  <c r="E48" i="2"/>
  <c r="E138" i="2"/>
  <c r="E143" i="2"/>
  <c r="E158" i="2"/>
  <c r="F158" i="2" s="1"/>
  <c r="G158" i="2" s="1"/>
  <c r="J158" i="2" s="1"/>
  <c r="E55" i="2"/>
  <c r="E92" i="2"/>
  <c r="E39" i="2"/>
  <c r="E133" i="2"/>
  <c r="E148" i="2"/>
  <c r="E100" i="2"/>
  <c r="E78" i="2"/>
  <c r="F78" i="2" s="1"/>
  <c r="G78" i="2" s="1"/>
  <c r="I78" i="2" s="1"/>
  <c r="E85" i="2"/>
  <c r="E62" i="2"/>
  <c r="E22" i="3" s="1"/>
  <c r="E156" i="2"/>
  <c r="F156" i="2" s="1"/>
  <c r="U156" i="2" s="1"/>
  <c r="E65" i="2"/>
  <c r="E41" i="2"/>
  <c r="E160" i="2"/>
  <c r="F160" i="2" s="1"/>
  <c r="G160" i="2" s="1"/>
  <c r="K160" i="2" s="1"/>
  <c r="E164" i="2"/>
  <c r="F164" i="2" s="1"/>
  <c r="G164" i="2" s="1"/>
  <c r="K164" i="2" s="1"/>
  <c r="E155" i="2"/>
  <c r="F155" i="2" s="1"/>
  <c r="G155" i="2" s="1"/>
  <c r="K155" i="2" s="1"/>
  <c r="E161" i="2"/>
  <c r="F161" i="2" s="1"/>
  <c r="G161" i="2" s="1"/>
  <c r="K161" i="2" s="1"/>
  <c r="F81" i="2"/>
  <c r="G81" i="2" s="1"/>
  <c r="I81" i="2" s="1"/>
  <c r="E139" i="2"/>
  <c r="E98" i="2"/>
  <c r="E49" i="2"/>
  <c r="E75" i="3"/>
  <c r="E101" i="3"/>
  <c r="E97" i="2"/>
  <c r="E44" i="2"/>
  <c r="E129" i="2"/>
  <c r="E137" i="2"/>
  <c r="E93" i="2"/>
  <c r="E35" i="2"/>
  <c r="F35" i="2" s="1"/>
  <c r="G35" i="2" s="1"/>
  <c r="I35" i="2" s="1"/>
  <c r="E157" i="2"/>
  <c r="F157" i="2" s="1"/>
  <c r="G157" i="2" s="1"/>
  <c r="K157" i="2" s="1"/>
  <c r="E79" i="2"/>
  <c r="E86" i="2"/>
  <c r="E38" i="2"/>
  <c r="E131" i="2"/>
  <c r="E135" i="2"/>
  <c r="E151" i="2"/>
  <c r="F151" i="2" s="1"/>
  <c r="G151" i="2" s="1"/>
  <c r="I151" i="2" s="1"/>
  <c r="E68" i="2"/>
  <c r="E70" i="2"/>
  <c r="E89" i="2"/>
  <c r="E37" i="2"/>
  <c r="E140" i="2"/>
  <c r="E139" i="3" s="1"/>
  <c r="E154" i="2"/>
  <c r="E124" i="3"/>
  <c r="F108" i="2"/>
  <c r="G108" i="2" s="1"/>
  <c r="I108" i="2" s="1"/>
  <c r="E125" i="2"/>
  <c r="E79" i="3" s="1"/>
  <c r="E102" i="2"/>
  <c r="E52" i="2"/>
  <c r="E56" i="2"/>
  <c r="E118" i="2"/>
  <c r="E30" i="2"/>
  <c r="E128" i="2"/>
  <c r="E63" i="2"/>
  <c r="E80" i="2"/>
  <c r="E87" i="2"/>
  <c r="E96" i="2"/>
  <c r="E127" i="2"/>
  <c r="F127" i="2" s="1"/>
  <c r="G127" i="2" s="1"/>
  <c r="I127" i="2" s="1"/>
  <c r="E114" i="2"/>
  <c r="E24" i="2"/>
  <c r="E62" i="3"/>
  <c r="F66" i="2"/>
  <c r="G66" i="2" s="1"/>
  <c r="I66" i="2" s="1"/>
  <c r="E129" i="3"/>
  <c r="F140" i="2"/>
  <c r="G140" i="2" s="1"/>
  <c r="I140" i="2" s="1"/>
  <c r="F36" i="2"/>
  <c r="G36" i="2" s="1"/>
  <c r="I36" i="2" s="1"/>
  <c r="F27" i="2"/>
  <c r="G27" i="2" s="1"/>
  <c r="I27" i="2" s="1"/>
  <c r="F146" i="2"/>
  <c r="G146" i="2" s="1"/>
  <c r="I146" i="2" s="1"/>
  <c r="F60" i="2"/>
  <c r="G60" i="2" s="1"/>
  <c r="I60" i="2" s="1"/>
  <c r="F144" i="2"/>
  <c r="G144" i="2" s="1"/>
  <c r="I144" i="2" s="1"/>
  <c r="F62" i="2"/>
  <c r="G62" i="2" s="1"/>
  <c r="K62" i="2" s="1"/>
  <c r="E37" i="3"/>
  <c r="E61" i="3"/>
  <c r="E81" i="3"/>
  <c r="E82" i="3"/>
  <c r="F57" i="2"/>
  <c r="G57" i="2" s="1"/>
  <c r="I57" i="2" s="1"/>
  <c r="F93" i="2" l="1"/>
  <c r="G93" i="2" s="1"/>
  <c r="I93" i="2" s="1"/>
  <c r="E51" i="3"/>
  <c r="E92" i="3"/>
  <c r="F149" i="2"/>
  <c r="G149" i="2" s="1"/>
  <c r="K149" i="2" s="1"/>
  <c r="F130" i="2"/>
  <c r="G130" i="2" s="1"/>
  <c r="I130" i="2" s="1"/>
  <c r="F30" i="2"/>
  <c r="G30" i="2" s="1"/>
  <c r="I30" i="2" s="1"/>
  <c r="E105" i="3"/>
  <c r="E136" i="3"/>
  <c r="F131" i="2"/>
  <c r="G131" i="2" s="1"/>
  <c r="I131" i="2" s="1"/>
  <c r="E134" i="3"/>
  <c r="F129" i="2"/>
  <c r="G129" i="2" s="1"/>
  <c r="I129" i="2" s="1"/>
  <c r="F117" i="2"/>
  <c r="G117" i="2" s="1"/>
  <c r="I117" i="2" s="1"/>
  <c r="E132" i="3"/>
  <c r="F120" i="2"/>
  <c r="G120" i="2" s="1"/>
  <c r="E74" i="3"/>
  <c r="F153" i="2"/>
  <c r="G153" i="2" s="1"/>
  <c r="K153" i="2" s="1"/>
  <c r="E95" i="3"/>
  <c r="F28" i="2"/>
  <c r="G28" i="2" s="1"/>
  <c r="I28" i="2" s="1"/>
  <c r="F115" i="2"/>
  <c r="G115" i="2" s="1"/>
  <c r="J115" i="2" s="1"/>
  <c r="E109" i="3"/>
  <c r="E69" i="3"/>
  <c r="F114" i="2"/>
  <c r="G114" i="2" s="1"/>
  <c r="J114" i="2" s="1"/>
  <c r="E68" i="3"/>
  <c r="F118" i="2"/>
  <c r="G118" i="2" s="1"/>
  <c r="I118" i="2" s="1"/>
  <c r="E72" i="3"/>
  <c r="E112" i="3"/>
  <c r="F38" i="2"/>
  <c r="G38" i="2" s="1"/>
  <c r="I38" i="2" s="1"/>
  <c r="F44" i="2"/>
  <c r="G44" i="2" s="1"/>
  <c r="I44" i="2" s="1"/>
  <c r="E118" i="3"/>
  <c r="F85" i="2"/>
  <c r="G85" i="2" s="1"/>
  <c r="I85" i="2" s="1"/>
  <c r="E44" i="3"/>
  <c r="E43" i="3"/>
  <c r="F84" i="2"/>
  <c r="G84" i="2" s="1"/>
  <c r="I84" i="2" s="1"/>
  <c r="F73" i="2"/>
  <c r="G73" i="2" s="1"/>
  <c r="I73" i="2" s="1"/>
  <c r="E32" i="3"/>
  <c r="F119" i="2"/>
  <c r="G119" i="2" s="1"/>
  <c r="I119" i="2" s="1"/>
  <c r="E73" i="3"/>
  <c r="F64" i="2"/>
  <c r="G64" i="2" s="1"/>
  <c r="I64" i="2" s="1"/>
  <c r="E24" i="3"/>
  <c r="E97" i="3"/>
  <c r="F22" i="2"/>
  <c r="G22" i="2" s="1"/>
  <c r="I22" i="2" s="1"/>
  <c r="E31" i="3"/>
  <c r="F72" i="2"/>
  <c r="G72" i="2" s="1"/>
  <c r="I72" i="2" s="1"/>
  <c r="E41" i="3"/>
  <c r="F82" i="2"/>
  <c r="G82" i="2" s="1"/>
  <c r="I82" i="2" s="1"/>
  <c r="F116" i="2"/>
  <c r="G116" i="2" s="1"/>
  <c r="J116" i="2" s="1"/>
  <c r="E71" i="3"/>
  <c r="F65" i="2"/>
  <c r="G65" i="2" s="1"/>
  <c r="I65" i="2" s="1"/>
  <c r="E25" i="3"/>
  <c r="F29" i="2"/>
  <c r="G29" i="2" s="1"/>
  <c r="I29" i="2" s="1"/>
  <c r="E104" i="3"/>
  <c r="F24" i="2"/>
  <c r="G24" i="2" s="1"/>
  <c r="I24" i="2" s="1"/>
  <c r="E99" i="3"/>
  <c r="E145" i="3"/>
  <c r="F154" i="2"/>
  <c r="G154" i="2" s="1"/>
  <c r="I154" i="2" s="1"/>
  <c r="E15" i="3"/>
  <c r="F55" i="2"/>
  <c r="G55" i="2" s="1"/>
  <c r="I55" i="2" s="1"/>
  <c r="E35" i="3"/>
  <c r="F76" i="2"/>
  <c r="G76" i="2" s="1"/>
  <c r="I76" i="2" s="1"/>
  <c r="E29" i="3"/>
  <c r="F69" i="2"/>
  <c r="G69" i="2" s="1"/>
  <c r="I69" i="2" s="1"/>
  <c r="E126" i="3"/>
  <c r="F71" i="2"/>
  <c r="G71" i="2" s="1"/>
  <c r="I71" i="2" s="1"/>
  <c r="E33" i="3"/>
  <c r="F74" i="2"/>
  <c r="G74" i="2" s="1"/>
  <c r="I74" i="2" s="1"/>
  <c r="F125" i="2"/>
  <c r="G125" i="2" s="1"/>
  <c r="F56" i="2"/>
  <c r="G56" i="2" s="1"/>
  <c r="I56" i="2" s="1"/>
  <c r="E16" i="3"/>
  <c r="F37" i="2"/>
  <c r="G37" i="2" s="1"/>
  <c r="I37" i="2" s="1"/>
  <c r="E111" i="3"/>
  <c r="F86" i="2"/>
  <c r="G86" i="2" s="1"/>
  <c r="I86" i="2" s="1"/>
  <c r="E45" i="3"/>
  <c r="E54" i="3"/>
  <c r="F97" i="2"/>
  <c r="G97" i="2" s="1"/>
  <c r="I97" i="2" s="1"/>
  <c r="E88" i="3"/>
  <c r="F143" i="2"/>
  <c r="G143" i="2" s="1"/>
  <c r="K143" i="2" s="1"/>
  <c r="F94" i="2"/>
  <c r="G94" i="2" s="1"/>
  <c r="I94" i="2" s="1"/>
  <c r="E52" i="3"/>
  <c r="E36" i="3"/>
  <c r="F77" i="2"/>
  <c r="G77" i="2" s="1"/>
  <c r="I77" i="2" s="1"/>
  <c r="E60" i="3"/>
  <c r="F103" i="2"/>
  <c r="G103" i="2" s="1"/>
  <c r="I103" i="2" s="1"/>
  <c r="E11" i="3"/>
  <c r="F31" i="2"/>
  <c r="E121" i="3"/>
  <c r="F47" i="2"/>
  <c r="G47" i="2" s="1"/>
  <c r="I47" i="2" s="1"/>
  <c r="F112" i="2"/>
  <c r="G112" i="2" s="1"/>
  <c r="I112" i="2" s="1"/>
  <c r="E66" i="3"/>
  <c r="E94" i="3"/>
  <c r="F152" i="2"/>
  <c r="G152" i="2" s="1"/>
  <c r="K152" i="2" s="1"/>
  <c r="F96" i="2"/>
  <c r="G96" i="2" s="1"/>
  <c r="I96" i="2" s="1"/>
  <c r="E128" i="3"/>
  <c r="F52" i="2"/>
  <c r="G52" i="2" s="1"/>
  <c r="I52" i="2" s="1"/>
  <c r="E12" i="3"/>
  <c r="F79" i="2"/>
  <c r="G79" i="2" s="1"/>
  <c r="I79" i="2" s="1"/>
  <c r="E38" i="3"/>
  <c r="E57" i="3"/>
  <c r="F100" i="2"/>
  <c r="G100" i="2" s="1"/>
  <c r="I100" i="2" s="1"/>
  <c r="F138" i="2"/>
  <c r="G138" i="2" s="1"/>
  <c r="I138" i="2" s="1"/>
  <c r="E138" i="3"/>
  <c r="E117" i="3"/>
  <c r="F43" i="2"/>
  <c r="G43" i="2" s="1"/>
  <c r="I43" i="2" s="1"/>
  <c r="F34" i="2"/>
  <c r="G34" i="2" s="1"/>
  <c r="I34" i="2" s="1"/>
  <c r="E108" i="3"/>
  <c r="E53" i="3"/>
  <c r="F95" i="2"/>
  <c r="G95" i="2" s="1"/>
  <c r="I95" i="2" s="1"/>
  <c r="F80" i="2"/>
  <c r="G80" i="2" s="1"/>
  <c r="I80" i="2" s="1"/>
  <c r="E39" i="3"/>
  <c r="F98" i="2"/>
  <c r="G98" i="2" s="1"/>
  <c r="I98" i="2" s="1"/>
  <c r="E55" i="3"/>
  <c r="E47" i="3"/>
  <c r="F89" i="2"/>
  <c r="G89" i="2" s="1"/>
  <c r="I89" i="2" s="1"/>
  <c r="F88" i="2"/>
  <c r="G88" i="2" s="1"/>
  <c r="I88" i="2" s="1"/>
  <c r="E127" i="3"/>
  <c r="F21" i="2"/>
  <c r="G21" i="2" s="1"/>
  <c r="I21" i="2" s="1"/>
  <c r="E96" i="3"/>
  <c r="E49" i="3"/>
  <c r="F58" i="2"/>
  <c r="G58" i="2" s="1"/>
  <c r="I58" i="2" s="1"/>
  <c r="E90" i="3"/>
  <c r="F87" i="2"/>
  <c r="G87" i="2" s="1"/>
  <c r="I87" i="2" s="1"/>
  <c r="E46" i="3"/>
  <c r="F102" i="2"/>
  <c r="G102" i="2" s="1"/>
  <c r="I102" i="2" s="1"/>
  <c r="E59" i="3"/>
  <c r="E30" i="3"/>
  <c r="F70" i="2"/>
  <c r="G70" i="2" s="1"/>
  <c r="I70" i="2" s="1"/>
  <c r="F148" i="2"/>
  <c r="G148" i="2" s="1"/>
  <c r="K148" i="2" s="1"/>
  <c r="E91" i="3"/>
  <c r="E122" i="3"/>
  <c r="F48" i="2"/>
  <c r="G48" i="2" s="1"/>
  <c r="I48" i="2" s="1"/>
  <c r="E58" i="3"/>
  <c r="F101" i="2"/>
  <c r="G101" i="2" s="1"/>
  <c r="I101" i="2" s="1"/>
  <c r="F67" i="2"/>
  <c r="G67" i="2" s="1"/>
  <c r="I67" i="2" s="1"/>
  <c r="E27" i="3"/>
  <c r="F33" i="2"/>
  <c r="G33" i="2" s="1"/>
  <c r="I33" i="2" s="1"/>
  <c r="E107" i="3"/>
  <c r="E120" i="3"/>
  <c r="F46" i="2"/>
  <c r="G46" i="2" s="1"/>
  <c r="I46" i="2" s="1"/>
  <c r="F59" i="2"/>
  <c r="G59" i="2" s="1"/>
  <c r="I59" i="2" s="1"/>
  <c r="E19" i="3"/>
  <c r="E78" i="3"/>
  <c r="F124" i="2"/>
  <c r="G124" i="2" s="1"/>
  <c r="I124" i="2" s="1"/>
  <c r="F122" i="2"/>
  <c r="G122" i="2" s="1"/>
  <c r="I122" i="2" s="1"/>
  <c r="E76" i="3"/>
  <c r="F68" i="2"/>
  <c r="G68" i="2" s="1"/>
  <c r="I68" i="2" s="1"/>
  <c r="E28" i="3"/>
  <c r="F49" i="2"/>
  <c r="G49" i="2" s="1"/>
  <c r="I49" i="2" s="1"/>
  <c r="E123" i="3"/>
  <c r="F41" i="2"/>
  <c r="G41" i="2" s="1"/>
  <c r="I41" i="2" s="1"/>
  <c r="E115" i="3"/>
  <c r="E137" i="3"/>
  <c r="F133" i="2"/>
  <c r="G133" i="2" s="1"/>
  <c r="I133" i="2" s="1"/>
  <c r="F61" i="2"/>
  <c r="G61" i="2" s="1"/>
  <c r="I61" i="2" s="1"/>
  <c r="E21" i="3"/>
  <c r="F141" i="2"/>
  <c r="G141" i="2" s="1"/>
  <c r="I141" i="2" s="1"/>
  <c r="E140" i="3"/>
  <c r="F54" i="2"/>
  <c r="G54" i="2" s="1"/>
  <c r="I54" i="2" s="1"/>
  <c r="E14" i="3"/>
  <c r="E42" i="3"/>
  <c r="F83" i="2"/>
  <c r="G83" i="2" s="1"/>
  <c r="I83" i="2" s="1"/>
  <c r="F110" i="2"/>
  <c r="G110" i="2" s="1"/>
  <c r="I110" i="2" s="1"/>
  <c r="E64" i="3"/>
  <c r="E23" i="3"/>
  <c r="F63" i="2"/>
  <c r="G63" i="2" s="1"/>
  <c r="K63" i="2" s="1"/>
  <c r="F25" i="2"/>
  <c r="G25" i="2" s="1"/>
  <c r="I25" i="2" s="1"/>
  <c r="E100" i="3"/>
  <c r="F23" i="2"/>
  <c r="G23" i="2" s="1"/>
  <c r="I23" i="2" s="1"/>
  <c r="E98" i="3"/>
  <c r="E34" i="3"/>
  <c r="F75" i="2"/>
  <c r="G75" i="2" s="1"/>
  <c r="I75" i="2" s="1"/>
  <c r="F136" i="2"/>
  <c r="G136" i="2" s="1"/>
  <c r="I136" i="2" s="1"/>
  <c r="E85" i="3"/>
  <c r="F150" i="2"/>
  <c r="G150" i="2" s="1"/>
  <c r="K150" i="2" s="1"/>
  <c r="E93" i="3"/>
  <c r="F39" i="2"/>
  <c r="G39" i="2" s="1"/>
  <c r="I39" i="2" s="1"/>
  <c r="E113" i="3"/>
  <c r="E144" i="3"/>
  <c r="F128" i="2"/>
  <c r="G128" i="2" s="1"/>
  <c r="I128" i="2" s="1"/>
  <c r="E133" i="3"/>
  <c r="F135" i="2"/>
  <c r="G135" i="2" s="1"/>
  <c r="K135" i="2" s="1"/>
  <c r="E84" i="3"/>
  <c r="F137" i="2"/>
  <c r="G137" i="2" s="1"/>
  <c r="I137" i="2" s="1"/>
  <c r="E86" i="3"/>
  <c r="E87" i="3"/>
  <c r="F139" i="2"/>
  <c r="G139" i="2" s="1"/>
  <c r="K139" i="2" s="1"/>
  <c r="F92" i="2"/>
  <c r="G92" i="2" s="1"/>
  <c r="I92" i="2" s="1"/>
  <c r="E50" i="3"/>
  <c r="F45" i="2"/>
  <c r="G45" i="2" s="1"/>
  <c r="I45" i="2" s="1"/>
  <c r="E119" i="3"/>
  <c r="E116" i="3"/>
  <c r="F42" i="2"/>
  <c r="G42" i="2" s="1"/>
  <c r="I42" i="2" s="1"/>
  <c r="E65" i="3"/>
  <c r="F111" i="2"/>
  <c r="G111" i="2" s="1"/>
  <c r="I111" i="2" s="1"/>
  <c r="E56" i="3"/>
  <c r="F99" i="2"/>
  <c r="G99" i="2" s="1"/>
  <c r="I99" i="2" s="1"/>
  <c r="E63" i="3"/>
  <c r="F107" i="2"/>
  <c r="G107" i="2" s="1"/>
  <c r="I107" i="2" s="1"/>
  <c r="E131" i="3"/>
  <c r="F109" i="2"/>
  <c r="G109" i="2" s="1"/>
  <c r="I109" i="2" s="1"/>
  <c r="F90" i="2"/>
  <c r="G90" i="2" s="1"/>
  <c r="I90" i="2" s="1"/>
  <c r="E48" i="3"/>
  <c r="F32" i="2"/>
  <c r="G32" i="2" s="1"/>
  <c r="I32" i="2" s="1"/>
  <c r="E106" i="3"/>
  <c r="E13" i="3"/>
  <c r="F53" i="2"/>
  <c r="G53" i="2" s="1"/>
  <c r="I53" i="2" s="1"/>
  <c r="I125" i="2"/>
  <c r="C11" i="2"/>
  <c r="C12" i="2"/>
  <c r="O167" i="2" l="1"/>
  <c r="O166" i="2"/>
  <c r="C16" i="2"/>
  <c r="D18" i="2" s="1"/>
  <c r="O130" i="2"/>
  <c r="O84" i="2"/>
  <c r="O75" i="2"/>
  <c r="O71" i="2"/>
  <c r="O66" i="2"/>
  <c r="O58" i="2"/>
  <c r="O165" i="2"/>
  <c r="O54" i="2"/>
  <c r="O64" i="2"/>
  <c r="O137" i="2"/>
  <c r="O129" i="2"/>
  <c r="O98" i="2"/>
  <c r="O124" i="2"/>
  <c r="O136" i="2"/>
  <c r="O143" i="2"/>
  <c r="O73" i="2"/>
  <c r="O153" i="2"/>
  <c r="O97" i="2"/>
  <c r="O125" i="2"/>
  <c r="O100" i="2"/>
  <c r="O78" i="2"/>
  <c r="O126" i="2"/>
  <c r="O81" i="2"/>
  <c r="O50" i="2"/>
  <c r="O148" i="2"/>
  <c r="O52" i="2"/>
  <c r="O117" i="2"/>
  <c r="O139" i="2"/>
  <c r="O152" i="2"/>
  <c r="O94" i="2"/>
  <c r="O104" i="2"/>
  <c r="O127" i="2"/>
  <c r="O120" i="2"/>
  <c r="O55" i="2"/>
  <c r="O62" i="2"/>
  <c r="O106" i="2"/>
  <c r="O146" i="2"/>
  <c r="O51" i="2"/>
  <c r="O56" i="2"/>
  <c r="O86" i="2"/>
  <c r="O151" i="2"/>
  <c r="O88" i="2"/>
  <c r="O102" i="2"/>
  <c r="O79" i="2"/>
  <c r="O49" i="2"/>
  <c r="O103" i="2"/>
  <c r="O85" i="2"/>
  <c r="O74" i="2"/>
  <c r="O156" i="2"/>
  <c r="O99" i="2"/>
  <c r="O159" i="2"/>
  <c r="O140" i="2"/>
  <c r="O141" i="2"/>
  <c r="O112" i="2"/>
  <c r="O72" i="2"/>
  <c r="O135" i="2"/>
  <c r="O158" i="2"/>
  <c r="O162" i="2"/>
  <c r="O57" i="2"/>
  <c r="O164" i="2"/>
  <c r="O161" i="2"/>
  <c r="O76" i="2"/>
  <c r="O65" i="2"/>
  <c r="O67" i="2"/>
  <c r="O128" i="2"/>
  <c r="O96" i="2"/>
  <c r="O89" i="2"/>
  <c r="O63" i="2"/>
  <c r="O108" i="2"/>
  <c r="O157" i="2"/>
  <c r="O138" i="2"/>
  <c r="O131" i="2"/>
  <c r="O150" i="2"/>
  <c r="O60" i="2"/>
  <c r="O90" i="2"/>
  <c r="O145" i="2"/>
  <c r="O69" i="2"/>
  <c r="O93" i="2"/>
  <c r="O59" i="2"/>
  <c r="O119" i="2"/>
  <c r="O105" i="2"/>
  <c r="O111" i="2"/>
  <c r="O160" i="2"/>
  <c r="O77" i="2"/>
  <c r="O116" i="2"/>
  <c r="O87" i="2"/>
  <c r="O144" i="2"/>
  <c r="O142" i="2"/>
  <c r="O109" i="2"/>
  <c r="O107" i="2"/>
  <c r="O61" i="2"/>
  <c r="O68" i="2"/>
  <c r="O70" i="2"/>
  <c r="O122" i="2"/>
  <c r="O132" i="2"/>
  <c r="O82" i="2"/>
  <c r="O110" i="2"/>
  <c r="O101" i="2"/>
  <c r="O154" i="2"/>
  <c r="O114" i="2"/>
  <c r="O118" i="2"/>
  <c r="O113" i="2"/>
  <c r="O115" i="2"/>
  <c r="O163" i="2"/>
  <c r="O147" i="2"/>
  <c r="O149" i="2"/>
  <c r="O91" i="2"/>
  <c r="O123" i="2"/>
  <c r="O134" i="2"/>
  <c r="O83" i="2"/>
  <c r="O155" i="2"/>
  <c r="O95" i="2"/>
  <c r="O92" i="2"/>
  <c r="O133" i="2"/>
  <c r="C15" i="2"/>
  <c r="F18" i="2" s="1"/>
  <c r="F19" i="2" s="1"/>
  <c r="O121" i="2"/>
  <c r="O53" i="2"/>
  <c r="O80" i="2"/>
  <c r="I120" i="2"/>
  <c r="C18" i="2" l="1"/>
</calcChain>
</file>

<file path=xl/sharedStrings.xml><?xml version="1.0" encoding="utf-8"?>
<sst xmlns="http://schemas.openxmlformats.org/spreadsheetml/2006/main" count="1802" uniqueCount="598">
  <si>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</si>
  <si>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</si>
  <si>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</si>
  <si>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</si>
  <si>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</si>
  <si>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</si>
  <si>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</si>
  <si>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</si>
  <si>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</si>
  <si>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</si>
  <si>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</si>
  <si>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</si>
  <si>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</si>
  <si>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</si>
  <si>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</si>
  <si>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</si>
  <si>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</si>
  <si>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</si>
  <si>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</si>
  <si>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</si>
  <si>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</si>
  <si>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</si>
  <si>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</si>
  <si>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</si>
  <si>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</si>
  <si>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</si>
  <si>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</si>
  <si>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</si>
  <si>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</si>
  <si>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</si>
  <si>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</si>
  <si>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TX Gem</t>
  </si>
  <si>
    <t>Locher K</t>
  </si>
  <si>
    <t>BBSAG Bull...28</t>
  </si>
  <si>
    <t>B</t>
  </si>
  <si>
    <t>Diethelm R</t>
  </si>
  <si>
    <t>BBSAG Bull.2</t>
  </si>
  <si>
    <t>BBSAG Bull.8</t>
  </si>
  <si>
    <t>BBSAG Bull.15</t>
  </si>
  <si>
    <t>v</t>
  </si>
  <si>
    <t>Peter H</t>
  </si>
  <si>
    <t>BBSAG Bull.20</t>
  </si>
  <si>
    <t>BBSAG Bull.21</t>
  </si>
  <si>
    <t>JAAVSO 7,1,28</t>
  </si>
  <si>
    <t>K</t>
  </si>
  <si>
    <t>BBSAG Bull.27</t>
  </si>
  <si>
    <t>BBSAG Bull.32</t>
  </si>
  <si>
    <t>BBSAG Bull.33</t>
  </si>
  <si>
    <t>BBSAG Bull.42</t>
  </si>
  <si>
    <t>BRNO 23</t>
  </si>
  <si>
    <t>BBSAG Bull.47</t>
  </si>
  <si>
    <t>BBSAG Bull.54</t>
  </si>
  <si>
    <t>BBSAG Bull.58</t>
  </si>
  <si>
    <t>BBSAG Bull.60</t>
  </si>
  <si>
    <t>BBSAG Bull.65</t>
  </si>
  <si>
    <t>Stoikidis N</t>
  </si>
  <si>
    <t>BBSAG Bull.67</t>
  </si>
  <si>
    <t>BBSAG Bull.71</t>
  </si>
  <si>
    <t>BBSAG Bull.76</t>
  </si>
  <si>
    <t>BRNO 27</t>
  </si>
  <si>
    <t>BBSAG Bull.79</t>
  </si>
  <si>
    <t>BRNO 28</t>
  </si>
  <si>
    <t>BBSAG Bull.82</t>
  </si>
  <si>
    <t>BBSAG Bull.83</t>
  </si>
  <si>
    <t>BBSAG Bull.86</t>
  </si>
  <si>
    <t>BBSAG Bull.87</t>
  </si>
  <si>
    <t>Blaettler E</t>
  </si>
  <si>
    <t>BBSAG Bull.88</t>
  </si>
  <si>
    <t>BBSAG Bull.91</t>
  </si>
  <si>
    <t>BBSAG Bull.101</t>
  </si>
  <si>
    <t>BBSAG Bull.103</t>
  </si>
  <si>
    <t>BBSAG Bull.104</t>
  </si>
  <si>
    <t>phe  B</t>
  </si>
  <si>
    <t>IBVS 4263</t>
  </si>
  <si>
    <t>phe  V</t>
  </si>
  <si>
    <t>phe  U</t>
  </si>
  <si>
    <t>phe  R</t>
  </si>
  <si>
    <t>BBSAG Bull.108</t>
  </si>
  <si>
    <t>Kohl M</t>
  </si>
  <si>
    <t>BBSAG Bull.109</t>
  </si>
  <si>
    <t>BBSAG Bull.111</t>
  </si>
  <si>
    <t>BBSAG Bull.112</t>
  </si>
  <si>
    <t>BBSAG Bull.117</t>
  </si>
  <si>
    <t>K.Locher</t>
  </si>
  <si>
    <t>BBSAG 119</t>
  </si>
  <si>
    <t>BBSAG 120</t>
  </si>
  <si>
    <t>BBSAG</t>
  </si>
  <si>
    <t>IBVS</t>
  </si>
  <si>
    <t>IBVS 5583</t>
  </si>
  <si>
    <t>I</t>
  </si>
  <si>
    <t>IBVS 5543</t>
  </si>
  <si>
    <t>EA/SD:</t>
  </si>
  <si>
    <t># of data points:</t>
  </si>
  <si>
    <t>TX Gem / gsc 1365-2460</t>
  </si>
  <si>
    <t>IBVS 5438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</si>
  <si>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</si>
  <si>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</si>
  <si>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</si>
  <si>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</si>
  <si>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</si>
  <si>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</si>
  <si>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</si>
  <si>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</si>
  <si>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Add cycle</t>
  </si>
  <si>
    <t>Old Cycle</t>
  </si>
  <si>
    <t>OEJV 0003</t>
  </si>
  <si>
    <t>JAVSO..36..171</t>
  </si>
  <si>
    <t>JAVSO..38..183</t>
  </si>
  <si>
    <t>2013JAVSO..41..122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</si>
  <si>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</si>
  <si>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</si>
  <si>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</si>
  <si>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</si>
  <si>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</si>
  <si>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</si>
  <si>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</si>
  <si>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</si>
  <si>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</si>
  <si>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</si>
  <si>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</si>
  <si>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</si>
  <si>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</si>
  <si>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</si>
  <si>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2415317.927 </t>
  </si>
  <si>
    <t> 25.10.1900 10:14 </t>
  </si>
  <si>
    <t> -0.062 </t>
  </si>
  <si>
    <t>P </t>
  </si>
  <si>
    <t> A.J.Cannon </t>
  </si>
  <si>
    <t> HC 164 </t>
  </si>
  <si>
    <t>2416905.622 </t>
  </si>
  <si>
    <t> 01.03.1905 02:55 </t>
  </si>
  <si>
    <t> 0.025 </t>
  </si>
  <si>
    <t>2419044.780 </t>
  </si>
  <si>
    <t> 08.01.1911 06:43 </t>
  </si>
  <si>
    <t> -0.028 </t>
  </si>
  <si>
    <t>2419089.596 </t>
  </si>
  <si>
    <t> 22.02.1911 02:18 </t>
  </si>
  <si>
    <t> -0.012 </t>
  </si>
  <si>
    <t>2419089.638 </t>
  </si>
  <si>
    <t> 22.02.1911 03:18 </t>
  </si>
  <si>
    <t> 0.030 </t>
  </si>
  <si>
    <t>2419512.424 </t>
  </si>
  <si>
    <t> 19.04.1912 22:10 </t>
  </si>
  <si>
    <t> 0.014 </t>
  </si>
  <si>
    <t>V </t>
  </si>
  <si>
    <t> E.Zinner </t>
  </si>
  <si>
    <t> AAAN 4.3.8 </t>
  </si>
  <si>
    <t>2419526.416 </t>
  </si>
  <si>
    <t> 03.05.1912 21:59 </t>
  </si>
  <si>
    <t> 0.006 </t>
  </si>
  <si>
    <t>2419540.402 </t>
  </si>
  <si>
    <t> 17.05.1912 21:38 </t>
  </si>
  <si>
    <t> -0.008 </t>
  </si>
  <si>
    <t>2419795.228 </t>
  </si>
  <si>
    <t> 27.01.1913 17:28 </t>
  </si>
  <si>
    <t> 0.016 </t>
  </si>
  <si>
    <t>2419806.409 </t>
  </si>
  <si>
    <t> 07.02.1913 21:48 </t>
  </si>
  <si>
    <t>2419848.412 </t>
  </si>
  <si>
    <t> 21.03.1913 21:53 </t>
  </si>
  <si>
    <t> 0.000 </t>
  </si>
  <si>
    <t>2420173.239 </t>
  </si>
  <si>
    <t> 09.02.1914 17:44 </t>
  </si>
  <si>
    <t>2420226.411 </t>
  </si>
  <si>
    <t> 03.04.1914 21:51 </t>
  </si>
  <si>
    <t>2420240.428 </t>
  </si>
  <si>
    <t> 17.04.1914 22:16 </t>
  </si>
  <si>
    <t>2425728.46 </t>
  </si>
  <si>
    <t> 26.04.1929 23:02 </t>
  </si>
  <si>
    <t> 0.02 </t>
  </si>
  <si>
    <t> A.V.Nielsen </t>
  </si>
  <si>
    <t> BZ 18.43 </t>
  </si>
  <si>
    <t>2425840.45 </t>
  </si>
  <si>
    <t> 16.08.1929 22:48 </t>
  </si>
  <si>
    <t> 0.01 </t>
  </si>
  <si>
    <t> BZ 28.62 </t>
  </si>
  <si>
    <t>2426011.246 </t>
  </si>
  <si>
    <t> 03.02.1930 17:54 </t>
  </si>
  <si>
    <t> 0.003 </t>
  </si>
  <si>
    <t> W.Zessewitsch </t>
  </si>
  <si>
    <t> IODE 4.2.53 </t>
  </si>
  <si>
    <t>2426400.458 </t>
  </si>
  <si>
    <t> 27.02.1931 22:59 </t>
  </si>
  <si>
    <t> 0.013 </t>
  </si>
  <si>
    <t> AAR 15.202 </t>
  </si>
  <si>
    <t>2428886.903 </t>
  </si>
  <si>
    <t> 19.12.1937 09:40 </t>
  </si>
  <si>
    <t> 0.046 </t>
  </si>
  <si>
    <t> S.Gaposchkin </t>
  </si>
  <si>
    <t> HA 113.74 </t>
  </si>
  <si>
    <t>2432616.478 </t>
  </si>
  <si>
    <t> 05.03.1948 23:28 </t>
  </si>
  <si>
    <t> 0.002 </t>
  </si>
  <si>
    <t> R.Szafraniec </t>
  </si>
  <si>
    <t> AAC 4.114 </t>
  </si>
  <si>
    <t>2432879.682 </t>
  </si>
  <si>
    <t> 24.11.1948 04:22 </t>
  </si>
  <si>
    <t> 0.005 </t>
  </si>
  <si>
    <t>2433358.476 </t>
  </si>
  <si>
    <t> 17.03.1950 23:25 </t>
  </si>
  <si>
    <t> -0.004 </t>
  </si>
  <si>
    <t> AAC 5.8 </t>
  </si>
  <si>
    <t>2434439.289 </t>
  </si>
  <si>
    <t> 02.03.1953 18:56 </t>
  </si>
  <si>
    <t> 0.004 </t>
  </si>
  <si>
    <t> AAC 5.190 </t>
  </si>
  <si>
    <t>2435920.422 </t>
  </si>
  <si>
    <t> 22.03.1957 22:07 </t>
  </si>
  <si>
    <t> -0.070 </t>
  </si>
  <si>
    <t> H.Huth </t>
  </si>
  <si>
    <t> MVS 2.123 </t>
  </si>
  <si>
    <t>2436130.500 </t>
  </si>
  <si>
    <t> 19.10.1957 00:00 </t>
  </si>
  <si>
    <t> 0.007 </t>
  </si>
  <si>
    <t> AA 8.190 </t>
  </si>
  <si>
    <t>2436609.304 </t>
  </si>
  <si>
    <t> 09.02.1959 19:17 </t>
  </si>
  <si>
    <t> 0.008 </t>
  </si>
  <si>
    <t>2437015.305 </t>
  </si>
  <si>
    <t> 21.03.1960 19:19 </t>
  </si>
  <si>
    <t> AA 13.79 </t>
  </si>
  <si>
    <t>2437320.501 </t>
  </si>
  <si>
    <t> 21.01.1961 00:01 </t>
  </si>
  <si>
    <t> R.Rudolph </t>
  </si>
  <si>
    <t>BAVM 15 </t>
  </si>
  <si>
    <t>2437320.502 </t>
  </si>
  <si>
    <t> 21.01.1961 00:02 </t>
  </si>
  <si>
    <t> W.Quester </t>
  </si>
  <si>
    <t>2437320.506 </t>
  </si>
  <si>
    <t> 21.01.1961 00:08 </t>
  </si>
  <si>
    <t> P.B.Lehmann </t>
  </si>
  <si>
    <t>2437365.303 </t>
  </si>
  <si>
    <t> 06.03.1961 19:16 </t>
  </si>
  <si>
    <t>2440974.529 </t>
  </si>
  <si>
    <t> 23.01.1971 00:41 </t>
  </si>
  <si>
    <t> 0.011 </t>
  </si>
  <si>
    <t> K.Locher </t>
  </si>
  <si>
    <t> ORI 123 </t>
  </si>
  <si>
    <t>2441369.316 </t>
  </si>
  <si>
    <t> 21.02.1972 19:35 </t>
  </si>
  <si>
    <t> R.Diethelm </t>
  </si>
  <si>
    <t> BBS 2 </t>
  </si>
  <si>
    <t>2441719.312 </t>
  </si>
  <si>
    <t> 05.02.1973 19:29 </t>
  </si>
  <si>
    <t> -0.009 </t>
  </si>
  <si>
    <t> BBS 8 </t>
  </si>
  <si>
    <t>2441719.323 </t>
  </si>
  <si>
    <t> 05.02.1973 19:45 </t>
  </si>
  <si>
    <t>2442139.316 </t>
  </si>
  <si>
    <t> 01.04.1974 19:35 </t>
  </si>
  <si>
    <t> -0.007 </t>
  </si>
  <si>
    <t> BBS 15 </t>
  </si>
  <si>
    <t>2442139.319 </t>
  </si>
  <si>
    <t> 01.04.1974 19:39 </t>
  </si>
  <si>
    <t>2442433.316 </t>
  </si>
  <si>
    <t> 20.01.1975 19:35 </t>
  </si>
  <si>
    <t> H.Peter </t>
  </si>
  <si>
    <t> BBS 20 </t>
  </si>
  <si>
    <t>2442433.325 </t>
  </si>
  <si>
    <t> 20.01.1975 19:48 </t>
  </si>
  <si>
    <t>2442461.319 </t>
  </si>
  <si>
    <t> 17.02.1975 19:39 </t>
  </si>
  <si>
    <t> -0.006 </t>
  </si>
  <si>
    <t> BBS 21 </t>
  </si>
  <si>
    <t>2442461.326 </t>
  </si>
  <si>
    <t> 17.02.1975 19:49 </t>
  </si>
  <si>
    <t> 0.001 </t>
  </si>
  <si>
    <t>2442777.720 </t>
  </si>
  <si>
    <t> 31.12.1975 05:16 </t>
  </si>
  <si>
    <t> D.Ruokonen </t>
  </si>
  <si>
    <t> AVSJ 7.35 </t>
  </si>
  <si>
    <t>2442777.728 </t>
  </si>
  <si>
    <t> 31.12.1975 05:28 </t>
  </si>
  <si>
    <t> G.Wedemayer </t>
  </si>
  <si>
    <t>2442839.330 </t>
  </si>
  <si>
    <t> 01.03.1976 19:55 </t>
  </si>
  <si>
    <t> BBS 27 </t>
  </si>
  <si>
    <t>2442867.321 </t>
  </si>
  <si>
    <t> 29.03.1976 19:42 </t>
  </si>
  <si>
    <t>2443161.330 </t>
  </si>
  <si>
    <t> 17.01.1977 19:55 </t>
  </si>
  <si>
    <t> BBS 32 </t>
  </si>
  <si>
    <t>2443189.332 </t>
  </si>
  <si>
    <t> 14.02.1977 19:58 </t>
  </si>
  <si>
    <t>2443189.333 </t>
  </si>
  <si>
    <t> 14.02.1977 19:59 </t>
  </si>
  <si>
    <t>2443217.327 </t>
  </si>
  <si>
    <t> 14.03.1977 19:50 </t>
  </si>
  <si>
    <t> -0.002 </t>
  </si>
  <si>
    <t> BBS 33 </t>
  </si>
  <si>
    <t>2443217.333 </t>
  </si>
  <si>
    <t> 14.03.1977 19:59 </t>
  </si>
  <si>
    <t>2443883.730 </t>
  </si>
  <si>
    <t> 10.01.1979 05:31 </t>
  </si>
  <si>
    <t> G.Samolyk </t>
  </si>
  <si>
    <t> AOEB 10 </t>
  </si>
  <si>
    <t>2443931.332 </t>
  </si>
  <si>
    <t> 26.02.1979 19:58 </t>
  </si>
  <si>
    <t> -0.000 </t>
  </si>
  <si>
    <t> BBS 42 </t>
  </si>
  <si>
    <t>2443931.335 </t>
  </si>
  <si>
    <t> 26.02.1979 20:02 </t>
  </si>
  <si>
    <t> J.Silhan </t>
  </si>
  <si>
    <t> BRNO 23 </t>
  </si>
  <si>
    <t>2443931.346 </t>
  </si>
  <si>
    <t> 26.02.1979 20:18 </t>
  </si>
  <si>
    <t> R.Polloczek </t>
  </si>
  <si>
    <t>2444337.329 </t>
  </si>
  <si>
    <t> 07.04.1980 19:53 </t>
  </si>
  <si>
    <t> -0.005 </t>
  </si>
  <si>
    <t> BBS 47 </t>
  </si>
  <si>
    <t>2444701.341 </t>
  </si>
  <si>
    <t> 06.04.1981 20:11 </t>
  </si>
  <si>
    <t> BBS 54 </t>
  </si>
  <si>
    <t>2444995.327 </t>
  </si>
  <si>
    <t> 25.01.1982 19:50 </t>
  </si>
  <si>
    <t> -0.011 </t>
  </si>
  <si>
    <t> BBS 58 </t>
  </si>
  <si>
    <t>2445065.345 </t>
  </si>
  <si>
    <t> 05.04.1982 20:16 </t>
  </si>
  <si>
    <t> BBS 60 </t>
  </si>
  <si>
    <t>2445079.334 </t>
  </si>
  <si>
    <t> 19.04.1982 20:00 </t>
  </si>
  <si>
    <t>2445093.325 </t>
  </si>
  <si>
    <t> 03.05.1982 19:48 </t>
  </si>
  <si>
    <t> -0.013 </t>
  </si>
  <si>
    <t>2445387.336 </t>
  </si>
  <si>
    <t> 21.02.1983 20:03 </t>
  </si>
  <si>
    <t> BBS 65 </t>
  </si>
  <si>
    <t>2445401.338 </t>
  </si>
  <si>
    <t> 07.03.1983 20:06 </t>
  </si>
  <si>
    <t>2445401.339 </t>
  </si>
  <si>
    <t> 07.03.1983 20:08 </t>
  </si>
  <si>
    <t> -0.001 </t>
  </si>
  <si>
    <t>2445415.326 </t>
  </si>
  <si>
    <t> 21.03.1983 19:49 </t>
  </si>
  <si>
    <t> -0.014 </t>
  </si>
  <si>
    <t> N.Stoikidis </t>
  </si>
  <si>
    <t>2445457.335 </t>
  </si>
  <si>
    <t> 02.05.1983 20:02 </t>
  </si>
  <si>
    <t> BBS 67 </t>
  </si>
  <si>
    <t>2445765.338 </t>
  </si>
  <si>
    <t> 05.03.1984 20:06 </t>
  </si>
  <si>
    <t> BBS 71 </t>
  </si>
  <si>
    <t>2445779.339 </t>
  </si>
  <si>
    <t> 19.03.1984 20:08 </t>
  </si>
  <si>
    <t>2446123.739 </t>
  </si>
  <si>
    <t> 27.02.1985 05:44 </t>
  </si>
  <si>
    <t> P.Atwood </t>
  </si>
  <si>
    <t>2446157.337 </t>
  </si>
  <si>
    <t> 01.04.1985 20:05 </t>
  </si>
  <si>
    <t> BBS 76 </t>
  </si>
  <si>
    <t>2446171.333 </t>
  </si>
  <si>
    <t> 15.04.1985 19:59 </t>
  </si>
  <si>
    <t> BRNO 27 </t>
  </si>
  <si>
    <t>2446171.334 </t>
  </si>
  <si>
    <t> 15.04.1985 20:00 </t>
  </si>
  <si>
    <t> -0.010 </t>
  </si>
  <si>
    <t>2446171.350 </t>
  </si>
  <si>
    <t> 15.04.1985 20:24 </t>
  </si>
  <si>
    <t>2446451.347 </t>
  </si>
  <si>
    <t> 20.01.1986 20:19 </t>
  </si>
  <si>
    <t> BBS 79 </t>
  </si>
  <si>
    <t>2446521.346 </t>
  </si>
  <si>
    <t> 31.03.1986 20:18 </t>
  </si>
  <si>
    <t> BRNO 28 </t>
  </si>
  <si>
    <t>2446742.552 </t>
  </si>
  <si>
    <t> 08.11.1986 01:14 </t>
  </si>
  <si>
    <t> BBS 82 </t>
  </si>
  <si>
    <t>2446879.743 </t>
  </si>
  <si>
    <t> 25.03.1987 05:49 </t>
  </si>
  <si>
    <t>2446913.349 </t>
  </si>
  <si>
    <t> 27.04.1987 20:22 </t>
  </si>
  <si>
    <t> BBS 83 </t>
  </si>
  <si>
    <t>2447078.554 </t>
  </si>
  <si>
    <t> 10.10.1987 01:17 </t>
  </si>
  <si>
    <t> BBS 86 </t>
  </si>
  <si>
    <t>2447207.341 </t>
  </si>
  <si>
    <t> 15.02.1988 20:11 </t>
  </si>
  <si>
    <t> BBS 87 </t>
  </si>
  <si>
    <t>2447207.357 </t>
  </si>
  <si>
    <t> 15.02.1988 20:34 </t>
  </si>
  <si>
    <t> E.Blättler </t>
  </si>
  <si>
    <t> BBS 88 </t>
  </si>
  <si>
    <t>2447207.367 </t>
  </si>
  <si>
    <t> 15.02.1988 20:48 </t>
  </si>
  <si>
    <t> 0.018 </t>
  </si>
  <si>
    <t>2447235.342 </t>
  </si>
  <si>
    <t> 14.03.1988 20:12 </t>
  </si>
  <si>
    <t>2447263.353 </t>
  </si>
  <si>
    <t> 11.04.1988 20:28 </t>
  </si>
  <si>
    <t>2447540.548 </t>
  </si>
  <si>
    <t> 14.01.1989 01:09 </t>
  </si>
  <si>
    <t>2447568.533 </t>
  </si>
  <si>
    <t> 11.02.1989 00:47 </t>
  </si>
  <si>
    <t> -0.018 </t>
  </si>
  <si>
    <t> BBS 91 </t>
  </si>
  <si>
    <t>2447613.345 </t>
  </si>
  <si>
    <t> 27.03.1989 20:16 </t>
  </si>
  <si>
    <t>2447613.352 </t>
  </si>
  <si>
    <t> 27.03.1989 20:26 </t>
  </si>
  <si>
    <t>2447621.743 </t>
  </si>
  <si>
    <t> 05.04.1989 05:49 </t>
  </si>
  <si>
    <t> R.Hill </t>
  </si>
  <si>
    <t>2448251.745 </t>
  </si>
  <si>
    <t> 26.12.1990 05:52 </t>
  </si>
  <si>
    <t>2448733.347 </t>
  </si>
  <si>
    <t> 20.04.1992 20:19 </t>
  </si>
  <si>
    <t> BBS 101 </t>
  </si>
  <si>
    <t>2448733.358 </t>
  </si>
  <si>
    <t> 20.04.1992 20:35 </t>
  </si>
  <si>
    <t>2449055.358 </t>
  </si>
  <si>
    <t> 08.03.1993 20:35 </t>
  </si>
  <si>
    <t> BBS 103 </t>
  </si>
  <si>
    <t>2449097.343 </t>
  </si>
  <si>
    <t> 19.04.1993 20:13 </t>
  </si>
  <si>
    <t> -0.015 </t>
  </si>
  <si>
    <t> BBS 104 </t>
  </si>
  <si>
    <t>2449374.5513 </t>
  </si>
  <si>
    <t> 22.01.1994 01:13 </t>
  </si>
  <si>
    <t> -0.0083 </t>
  </si>
  <si>
    <t>E </t>
  </si>
  <si>
    <t> G.Pajdosz et al. </t>
  </si>
  <si>
    <t>IBVS 4263 </t>
  </si>
  <si>
    <t>G</t>
  </si>
  <si>
    <t>2449374.5521 </t>
  </si>
  <si>
    <t> 22.01.1994 01:15 </t>
  </si>
  <si>
    <t> -0.0075 </t>
  </si>
  <si>
    <t>U</t>
  </si>
  <si>
    <t>2449374.5528 </t>
  </si>
  <si>
    <t> 22.01.1994 01:16 </t>
  </si>
  <si>
    <t> -0.0068 </t>
  </si>
  <si>
    <t>R</t>
  </si>
  <si>
    <t>2449388.551 </t>
  </si>
  <si>
    <t> 05.02.1994 01:13 </t>
  </si>
  <si>
    <t>2449769.345 </t>
  </si>
  <si>
    <t> 20.02.1995 20:16 </t>
  </si>
  <si>
    <t> -0.017 </t>
  </si>
  <si>
    <t> BBS 108 </t>
  </si>
  <si>
    <t>2449769.350 </t>
  </si>
  <si>
    <t> 20.02.1995 20:24 </t>
  </si>
  <si>
    <t> M.Kohl </t>
  </si>
  <si>
    <t> BBS 109 </t>
  </si>
  <si>
    <t>2449811.348 </t>
  </si>
  <si>
    <t> 03.04.1995 20:21 </t>
  </si>
  <si>
    <t>2449811.355 </t>
  </si>
  <si>
    <t> 03.04.1995 20:31 </t>
  </si>
  <si>
    <t>2450147.361 </t>
  </si>
  <si>
    <t> 04.03.1996 20:39 </t>
  </si>
  <si>
    <t> BBS 111 </t>
  </si>
  <si>
    <t>2450189.353 </t>
  </si>
  <si>
    <t> 15.04.1996 20:28 </t>
  </si>
  <si>
    <t> BBS 112 </t>
  </si>
  <si>
    <t>2450875.357 </t>
  </si>
  <si>
    <t> 02.03.1998 20:34 </t>
  </si>
  <si>
    <t> BBS 117 </t>
  </si>
  <si>
    <t>2450903.358 </t>
  </si>
  <si>
    <t> 30.03.1998 20:35 </t>
  </si>
  <si>
    <t>2451138.572 </t>
  </si>
  <si>
    <t> 21.11.1998 01:43 </t>
  </si>
  <si>
    <t> BBS 119 </t>
  </si>
  <si>
    <t>2451225.352 </t>
  </si>
  <si>
    <t> 15.02.1999 20:26 </t>
  </si>
  <si>
    <t> BBS 120 </t>
  </si>
  <si>
    <t>2451950.5557 </t>
  </si>
  <si>
    <t> 10.02.2001 01:20 </t>
  </si>
  <si>
    <t> -0.0168 </t>
  </si>
  <si>
    <t>C </t>
  </si>
  <si>
    <t>ns</t>
  </si>
  <si>
    <t> S.Dvorak </t>
  </si>
  <si>
    <t>2451967.370 </t>
  </si>
  <si>
    <t> 26.02.2001 20:52 </t>
  </si>
  <si>
    <t> BBS 124 </t>
  </si>
  <si>
    <t>2452317.366 </t>
  </si>
  <si>
    <t> 11.02.2002 20:47 </t>
  </si>
  <si>
    <t> BBS 127 </t>
  </si>
  <si>
    <t>2452356.5565 </t>
  </si>
  <si>
    <t> 23.03.2002 01:21 </t>
  </si>
  <si>
    <t> -0.0180 </t>
  </si>
  <si>
    <t>2452667.358 </t>
  </si>
  <si>
    <t> 27.01.2003 20:35 </t>
  </si>
  <si>
    <t> BBS 129 </t>
  </si>
  <si>
    <t>2452678.5564 </t>
  </si>
  <si>
    <t> 08.02.2003 01:21 </t>
  </si>
  <si>
    <t> -0.0198 </t>
  </si>
  <si>
    <t>2453000.5576 </t>
  </si>
  <si>
    <t> 27.12.2003 01:22 </t>
  </si>
  <si>
    <t> -0.0202 </t>
  </si>
  <si>
    <t>?</t>
  </si>
  <si>
    <t> M.Zejda </t>
  </si>
  <si>
    <t>IBVS 5583 </t>
  </si>
  <si>
    <t>2453028.563 </t>
  </si>
  <si>
    <t> 24.01.2004 01:30 </t>
  </si>
  <si>
    <t> BBS 130 </t>
  </si>
  <si>
    <t>2453378.559 </t>
  </si>
  <si>
    <t> 08.01.2005 01:24 </t>
  </si>
  <si>
    <t> -0.021 </t>
  </si>
  <si>
    <t>OEJV 0003 </t>
  </si>
  <si>
    <t>2453381.3563 </t>
  </si>
  <si>
    <t> 10.01.2005 20:33 </t>
  </si>
  <si>
    <t> -0.0234 </t>
  </si>
  <si>
    <t>-I</t>
  </si>
  <si>
    <t> Ch.&amp; M.Rätz </t>
  </si>
  <si>
    <t>BAVM 178 </t>
  </si>
  <si>
    <t>2453406.5589 </t>
  </si>
  <si>
    <t> 05.02.2005 01:24 </t>
  </si>
  <si>
    <t>11985</t>
  </si>
  <si>
    <t> -0.0209 </t>
  </si>
  <si>
    <t>2453451.3600 </t>
  </si>
  <si>
    <t> 21.03.2005 20:38 </t>
  </si>
  <si>
    <t>12001</t>
  </si>
  <si>
    <t> -0.0200 </t>
  </si>
  <si>
    <t> M.Zejda et al. </t>
  </si>
  <si>
    <t>IBVS 5741 </t>
  </si>
  <si>
    <t>2453678.1619 </t>
  </si>
  <si>
    <t> 03.11.2005 15:53 </t>
  </si>
  <si>
    <t>12082</t>
  </si>
  <si>
    <t> -0.0192 </t>
  </si>
  <si>
    <t> Kubotera </t>
  </si>
  <si>
    <t>VSB 44 </t>
  </si>
  <si>
    <t>2453706.1588 </t>
  </si>
  <si>
    <t> 01.12.2005 15:48 </t>
  </si>
  <si>
    <t>12092</t>
  </si>
  <si>
    <t> -0.0225 </t>
  </si>
  <si>
    <t> Nakajima </t>
  </si>
  <si>
    <t>2454075.7575 </t>
  </si>
  <si>
    <t> 06.12.2006 06:10 </t>
  </si>
  <si>
    <t>12224</t>
  </si>
  <si>
    <t> -0.0256 </t>
  </si>
  <si>
    <t> J.Bialozynski </t>
  </si>
  <si>
    <t> AOEB 12 </t>
  </si>
  <si>
    <t>2454453.7593 </t>
  </si>
  <si>
    <t> 19.12.2007 06:13 </t>
  </si>
  <si>
    <t>12359</t>
  </si>
  <si>
    <t> -0.0257 </t>
  </si>
  <si>
    <t>JAAVSO 36(2);171 </t>
  </si>
  <si>
    <t>2454492.955 </t>
  </si>
  <si>
    <t> 27.01.2008 10:55 </t>
  </si>
  <si>
    <t>12373</t>
  </si>
  <si>
    <t> -0.030 </t>
  </si>
  <si>
    <t> K.Hirosawa </t>
  </si>
  <si>
    <t>VSB 48 </t>
  </si>
  <si>
    <t>2454495.7590 </t>
  </si>
  <si>
    <t> 30.01.2008 06:12 </t>
  </si>
  <si>
    <t>12374</t>
  </si>
  <si>
    <t> -0.0262 </t>
  </si>
  <si>
    <t>2454856.960 </t>
  </si>
  <si>
    <t> 25.01.2009 11:02 </t>
  </si>
  <si>
    <t>12503</t>
  </si>
  <si>
    <t> -0.027 </t>
  </si>
  <si>
    <t>VSB 50 </t>
  </si>
  <si>
    <t>2455181.7579 </t>
  </si>
  <si>
    <t> 16.12.2009 06:11 </t>
  </si>
  <si>
    <t>12619</t>
  </si>
  <si>
    <t> -0.0308 </t>
  </si>
  <si>
    <t> JAAVSO 38;120 </t>
  </si>
  <si>
    <t>2455223.7580 </t>
  </si>
  <si>
    <t> 27.01.2010 06:11 </t>
  </si>
  <si>
    <t>12634</t>
  </si>
  <si>
    <t> -0.0309 </t>
  </si>
  <si>
    <t> K.Menzies </t>
  </si>
  <si>
    <t>2455240.5578 </t>
  </si>
  <si>
    <t> 13.02.2010 01:23 </t>
  </si>
  <si>
    <t>12640</t>
  </si>
  <si>
    <t> -0.0312 </t>
  </si>
  <si>
    <t>2455240.5584 </t>
  </si>
  <si>
    <t> 13.02.2010 01:24 </t>
  </si>
  <si>
    <t> -0.0306 </t>
  </si>
  <si>
    <t>2455248.954 </t>
  </si>
  <si>
    <t> 21.02.2010 10:53 </t>
  </si>
  <si>
    <t>12643</t>
  </si>
  <si>
    <t> -0.035 </t>
  </si>
  <si>
    <t>VSB 51 </t>
  </si>
  <si>
    <t>2456024.5581 </t>
  </si>
  <si>
    <t> 07.04.2012 01:23 </t>
  </si>
  <si>
    <t>12920</t>
  </si>
  <si>
    <t> -0.0348 </t>
  </si>
  <si>
    <t> JAAVSO 41;122 </t>
  </si>
  <si>
    <t>2456284.9589 </t>
  </si>
  <si>
    <t> 23.12.2012 11:00 </t>
  </si>
  <si>
    <t>13013</t>
  </si>
  <si>
    <t> -0.0353 </t>
  </si>
  <si>
    <t> JAAVSO 41;328 </t>
  </si>
  <si>
    <t>2456956.9598 </t>
  </si>
  <si>
    <t> 26.10.2014 11:02 </t>
  </si>
  <si>
    <t>13253</t>
  </si>
  <si>
    <t> -0.0377 </t>
  </si>
  <si>
    <t> JAAVSO 43-1 </t>
  </si>
  <si>
    <t>VSB_061</t>
  </si>
  <si>
    <t>OEJV 0179</t>
  </si>
  <si>
    <t>JAVSO 43, 77</t>
  </si>
  <si>
    <t>JAVSO..45..121</t>
  </si>
  <si>
    <t>JAVSO..45..215</t>
  </si>
  <si>
    <t>JAVSO..46…79 (2018)</t>
  </si>
  <si>
    <t>JAVSO..48…87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</si>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</sst>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3" fillId="0" borderId="0"/>
    <xf numFmtId="0" fontId="13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42" applyFont="1" applyAlignment="1">
      <alignment horizontal="left" vertical="center"/>
    </xf>
    <xf numFmtId="0" fontId="39" fillId="0" borderId="0" xfId="42" applyFont="1" applyAlignment="1">
      <alignment horizontal="center" vertical="center"/>
    </xf>
    <xf numFmtId="0" fontId="39" fillId="0" borderId="0" xfId="42" applyFont="1" applyAlignment="1">
      <alignment horizontal="left"/>
    </xf>
    <xf numFmtId="0" fontId="39" fillId="0" borderId="0" xfId="42" applyFont="1" applyAlignment="1">
      <alignment horizontal="center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Alignment="1">
      <alignment horizontal="left" vertical="center" wrapText="1"/>
    </xf>
    <xf numFmtId="165" fontId="40" fillId="0" borderId="0" xfId="0" applyNumberFormat="1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5000504744599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69252958613219"/>
          <c:w val="0.8092961383465706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DC-41E0-ADAF-FF8D44D03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7">
                  <c:v>-1.6810000000987202E-2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0">
                  <c:v>-1.8040000002656598E-2</c:v>
                </c:pt>
                <c:pt idx="112">
                  <c:v>-1.9749999992200173E-2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17">
                  <c:v>-2.0889999999781139E-2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  <c:pt idx="133">
                  <c:v>-3.7742000000434928E-2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DC-41E0-ADAF-FF8D44D03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DC-41E0-ADAF-FF8D44D03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-6.6459999943617731E-3</c:v>
                </c:pt>
                <c:pt idx="42">
                  <c:v>1.3540000072680414E-3</c:v>
                </c:pt>
                <c:pt idx="111">
                  <c:v>-1.8094000006385613E-2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8">
                  <c:v>-2.0013999994262122E-2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DC-41E0-ADAF-FF8D44D03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DC-41E0-ADAF-FF8D44D03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DC-41E0-ADAF-FF8D44D03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DC-41E0-ADAF-FF8D44D03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4.5863861562571551E-2</c:v>
                </c:pt>
                <c:pt idx="29">
                  <c:v>4.5863861562571551E-2</c:v>
                </c:pt>
                <c:pt idx="30">
                  <c:v>4.5678344591736489E-2</c:v>
                </c:pt>
                <c:pt idx="31">
                  <c:v>3.0732633628837158E-2</c:v>
                </c:pt>
                <c:pt idx="32">
                  <c:v>2.9097765323353203E-2</c:v>
                </c:pt>
                <c:pt idx="33">
                  <c:v>2.7648413988704323E-2</c:v>
                </c:pt>
                <c:pt idx="34">
                  <c:v>2.7648413988704323E-2</c:v>
                </c:pt>
                <c:pt idx="35">
                  <c:v>2.5909192387125662E-2</c:v>
                </c:pt>
                <c:pt idx="36">
                  <c:v>2.5909192387125662E-2</c:v>
                </c:pt>
                <c:pt idx="37">
                  <c:v>2.4691737266020586E-2</c:v>
                </c:pt>
                <c:pt idx="38">
                  <c:v>2.4691737266020586E-2</c:v>
                </c:pt>
                <c:pt idx="39">
                  <c:v>2.4575789159248684E-2</c:v>
                </c:pt>
                <c:pt idx="40">
                  <c:v>2.4575789159248684E-2</c:v>
                </c:pt>
                <c:pt idx="41">
                  <c:v>2.3265575552726084E-2</c:v>
                </c:pt>
                <c:pt idx="42">
                  <c:v>2.3265575552726084E-2</c:v>
                </c:pt>
                <c:pt idx="43">
                  <c:v>2.3010489717827876E-2</c:v>
                </c:pt>
                <c:pt idx="44">
                  <c:v>2.2894541611055974E-2</c:v>
                </c:pt>
                <c:pt idx="45">
                  <c:v>2.1677086489950897E-2</c:v>
                </c:pt>
                <c:pt idx="46">
                  <c:v>2.1561138383178996E-2</c:v>
                </c:pt>
                <c:pt idx="47">
                  <c:v>2.1561138383178996E-2</c:v>
                </c:pt>
                <c:pt idx="48">
                  <c:v>2.1445190276407081E-2</c:v>
                </c:pt>
                <c:pt idx="49">
                  <c:v>2.1445190276407081E-2</c:v>
                </c:pt>
                <c:pt idx="50">
                  <c:v>1.8685625335235601E-2</c:v>
                </c:pt>
                <c:pt idx="51">
                  <c:v>1.8488513553723343E-2</c:v>
                </c:pt>
                <c:pt idx="52">
                  <c:v>1.8488513553723343E-2</c:v>
                </c:pt>
                <c:pt idx="53">
                  <c:v>1.8488513553723343E-2</c:v>
                </c:pt>
                <c:pt idx="54">
                  <c:v>1.6807266005530633E-2</c:v>
                </c:pt>
                <c:pt idx="55">
                  <c:v>1.5299940617495789E-2</c:v>
                </c:pt>
                <c:pt idx="56">
                  <c:v>1.4082485496390726E-2</c:v>
                </c:pt>
                <c:pt idx="57">
                  <c:v>1.3792615229460944E-2</c:v>
                </c:pt>
                <c:pt idx="58">
                  <c:v>1.3734641176074994E-2</c:v>
                </c:pt>
                <c:pt idx="59">
                  <c:v>1.3676667122689043E-2</c:v>
                </c:pt>
                <c:pt idx="60">
                  <c:v>1.245921200158398E-2</c:v>
                </c:pt>
                <c:pt idx="61">
                  <c:v>1.2401237948198016E-2</c:v>
                </c:pt>
                <c:pt idx="62">
                  <c:v>1.2401237948198016E-2</c:v>
                </c:pt>
                <c:pt idx="63">
                  <c:v>1.2343263894812065E-2</c:v>
                </c:pt>
                <c:pt idx="64">
                  <c:v>1.2169341734654199E-2</c:v>
                </c:pt>
                <c:pt idx="65">
                  <c:v>1.0893912560163171E-2</c:v>
                </c:pt>
                <c:pt idx="66">
                  <c:v>1.0835938506777221E-2</c:v>
                </c:pt>
                <c:pt idx="67">
                  <c:v>9.4097767934827187E-3</c:v>
                </c:pt>
                <c:pt idx="68">
                  <c:v>9.2706390653564258E-3</c:v>
                </c:pt>
                <c:pt idx="69">
                  <c:v>9.2126650119704612E-3</c:v>
                </c:pt>
                <c:pt idx="70">
                  <c:v>9.2126650119704612E-3</c:v>
                </c:pt>
                <c:pt idx="71">
                  <c:v>9.2126650119704612E-3</c:v>
                </c:pt>
                <c:pt idx="72">
                  <c:v>8.0531839442513492E-3</c:v>
                </c:pt>
                <c:pt idx="73">
                  <c:v>7.7633136773215816E-3</c:v>
                </c:pt>
                <c:pt idx="74">
                  <c:v>6.8473236338234822E-3</c:v>
                </c:pt>
                <c:pt idx="75">
                  <c:v>6.279177910641115E-3</c:v>
                </c:pt>
                <c:pt idx="76">
                  <c:v>6.1400401825148221E-3</c:v>
                </c:pt>
                <c:pt idx="77">
                  <c:v>5.4559463525605534E-3</c:v>
                </c:pt>
                <c:pt idx="78">
                  <c:v>4.9225850614097594E-3</c:v>
                </c:pt>
                <c:pt idx="79">
                  <c:v>4.9225850614097594E-3</c:v>
                </c:pt>
                <c:pt idx="80">
                  <c:v>4.9225850614097594E-3</c:v>
                </c:pt>
                <c:pt idx="81">
                  <c:v>4.806636954637844E-3</c:v>
                </c:pt>
                <c:pt idx="82">
                  <c:v>4.6906888478659287E-3</c:v>
                </c:pt>
                <c:pt idx="83">
                  <c:v>3.5428025908240124E-3</c:v>
                </c:pt>
                <c:pt idx="84">
                  <c:v>3.426854484052097E-3</c:v>
                </c:pt>
                <c:pt idx="85">
                  <c:v>3.2413375132170491E-3</c:v>
                </c:pt>
                <c:pt idx="86">
                  <c:v>3.2413375132170491E-3</c:v>
                </c:pt>
                <c:pt idx="87">
                  <c:v>3.2065530811854759E-3</c:v>
                </c:pt>
                <c:pt idx="88">
                  <c:v>5.9772067881747049E-4</c:v>
                </c:pt>
                <c:pt idx="89">
                  <c:v>-1.3965867576593988E-3</c:v>
                </c:pt>
                <c:pt idx="90">
                  <c:v>-1.3965867576593988E-3</c:v>
                </c:pt>
                <c:pt idx="91">
                  <c:v>-2.7299899855363768E-3</c:v>
                </c:pt>
                <c:pt idx="92">
                  <c:v>-2.9039121456942429E-3</c:v>
                </c:pt>
                <c:pt idx="93">
                  <c:v>-4.0517984027361592E-3</c:v>
                </c:pt>
                <c:pt idx="94">
                  <c:v>-4.0517984027361592E-3</c:v>
                </c:pt>
                <c:pt idx="95">
                  <c:v>-4.0517984027361592E-3</c:v>
                </c:pt>
                <c:pt idx="96">
                  <c:v>-4.10977245612211E-3</c:v>
                </c:pt>
                <c:pt idx="97">
                  <c:v>-5.6866667082201006E-3</c:v>
                </c:pt>
                <c:pt idx="98">
                  <c:v>-5.6866667082201006E-3</c:v>
                </c:pt>
                <c:pt idx="99">
                  <c:v>-5.8605888683779667E-3</c:v>
                </c:pt>
                <c:pt idx="100">
                  <c:v>-5.8605888683779667E-3</c:v>
                </c:pt>
                <c:pt idx="101">
                  <c:v>-7.2519661496409094E-3</c:v>
                </c:pt>
                <c:pt idx="102">
                  <c:v>-7.4258883097987616E-3</c:v>
                </c:pt>
                <c:pt idx="103">
                  <c:v>-1.0266616925710598E-2</c:v>
                </c:pt>
                <c:pt idx="104">
                  <c:v>-1.0382565032482499E-2</c:v>
                </c:pt>
                <c:pt idx="105">
                  <c:v>-1.1356529129366549E-2</c:v>
                </c:pt>
                <c:pt idx="106">
                  <c:v>-1.1715968260359477E-2</c:v>
                </c:pt>
                <c:pt idx="107">
                  <c:v>-1.471902422575197E-2</c:v>
                </c:pt>
                <c:pt idx="108">
                  <c:v>-1.4788593089815116E-2</c:v>
                </c:pt>
                <c:pt idx="109">
                  <c:v>-1.6237944424464024E-2</c:v>
                </c:pt>
                <c:pt idx="110">
                  <c:v>-1.640027177394468E-2</c:v>
                </c:pt>
                <c:pt idx="111">
                  <c:v>-1.7687295759112903E-2</c:v>
                </c:pt>
                <c:pt idx="112">
                  <c:v>-1.7733675001821658E-2</c:v>
                </c:pt>
                <c:pt idx="113">
                  <c:v>-1.9067078229698636E-2</c:v>
                </c:pt>
                <c:pt idx="114">
                  <c:v>-1.9183026336470566E-2</c:v>
                </c:pt>
                <c:pt idx="115">
                  <c:v>-2.0632377671119445E-2</c:v>
                </c:pt>
                <c:pt idx="116">
                  <c:v>-2.0643972481796641E-2</c:v>
                </c:pt>
                <c:pt idx="117">
                  <c:v>-2.0748325777891347E-2</c:v>
                </c:pt>
                <c:pt idx="118">
                  <c:v>-2.0933842748726422E-2</c:v>
                </c:pt>
                <c:pt idx="119">
                  <c:v>-2.1873022413578885E-2</c:v>
                </c:pt>
                <c:pt idx="120">
                  <c:v>-2.1988970520350787E-2</c:v>
                </c:pt>
                <c:pt idx="121">
                  <c:v>-2.3519485529740036E-2</c:v>
                </c:pt>
                <c:pt idx="122">
                  <c:v>-2.5084784971160817E-2</c:v>
                </c:pt>
                <c:pt idx="123">
                  <c:v>-2.5247112320641502E-2</c:v>
                </c:pt>
                <c:pt idx="124">
                  <c:v>-2.5258707131318697E-2</c:v>
                </c:pt>
                <c:pt idx="125">
                  <c:v>-2.6754437708676332E-2</c:v>
                </c:pt>
                <c:pt idx="126">
                  <c:v>-2.8099435747230506E-2</c:v>
                </c:pt>
                <c:pt idx="127">
                  <c:v>-2.8273357907388386E-2</c:v>
                </c:pt>
                <c:pt idx="128">
                  <c:v>-2.8342926771451532E-2</c:v>
                </c:pt>
                <c:pt idx="129">
                  <c:v>-2.8342926771451532E-2</c:v>
                </c:pt>
                <c:pt idx="130">
                  <c:v>-2.8377711203483091E-2</c:v>
                </c:pt>
                <c:pt idx="131">
                  <c:v>-3.1589473761065023E-2</c:v>
                </c:pt>
                <c:pt idx="132">
                  <c:v>-3.2667791154043807E-2</c:v>
                </c:pt>
                <c:pt idx="133">
                  <c:v>-3.5450545716569665E-2</c:v>
                </c:pt>
                <c:pt idx="134">
                  <c:v>-3.5450545716569665E-2</c:v>
                </c:pt>
                <c:pt idx="135">
                  <c:v>-3.5705631551467887E-2</c:v>
                </c:pt>
                <c:pt idx="136">
                  <c:v>-3.5775200415531033E-2</c:v>
                </c:pt>
                <c:pt idx="137">
                  <c:v>-3.7178172507471158E-2</c:v>
                </c:pt>
                <c:pt idx="138">
                  <c:v>-3.8523170546025304E-2</c:v>
                </c:pt>
                <c:pt idx="139">
                  <c:v>-3.9068126647853307E-2</c:v>
                </c:pt>
                <c:pt idx="140">
                  <c:v>-4.0331961011667139E-2</c:v>
                </c:pt>
                <c:pt idx="141">
                  <c:v>-4.3288637734350849E-2</c:v>
                </c:pt>
                <c:pt idx="142">
                  <c:v>-4.3288637734350849E-2</c:v>
                </c:pt>
                <c:pt idx="143">
                  <c:v>-4.4993074903897951E-2</c:v>
                </c:pt>
                <c:pt idx="144">
                  <c:v>-4.6558374345318759E-2</c:v>
                </c:pt>
                <c:pt idx="145">
                  <c:v>-4.8181647840125519E-2</c:v>
                </c:pt>
                <c:pt idx="146">
                  <c:v>-4.823962189351147E-2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DC-41E0-ADAF-FF8D44D03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DC-41E0-ADAF-FF8D44D0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8928"/>
        <c:axId val="1"/>
      </c:scatterChart>
      <c:valAx>
        <c:axId val="86661892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393027794603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60003359580052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723926380368099"/>
          <c:w val="0.80960063250049419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D6-4C18-82C3-C56F973D24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7">
                  <c:v>-1.6810000000987202E-2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0">
                  <c:v>-1.8040000002656598E-2</c:v>
                </c:pt>
                <c:pt idx="112">
                  <c:v>-1.9749999992200173E-2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17">
                  <c:v>-2.0889999999781139E-2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  <c:pt idx="133">
                  <c:v>-3.7742000000434928E-2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D6-4C18-82C3-C56F973D24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D6-4C18-82C3-C56F973D24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-6.6459999943617731E-3</c:v>
                </c:pt>
                <c:pt idx="42">
                  <c:v>1.3540000072680414E-3</c:v>
                </c:pt>
                <c:pt idx="111">
                  <c:v>-1.8094000006385613E-2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8">
                  <c:v>-2.0013999994262122E-2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D6-4C18-82C3-C56F973D24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D6-4C18-82C3-C56F973D24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D6-4C18-82C3-C56F973D24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D6-4C18-82C3-C56F973D24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4.5863861562571551E-2</c:v>
                </c:pt>
                <c:pt idx="29">
                  <c:v>4.5863861562571551E-2</c:v>
                </c:pt>
                <c:pt idx="30">
                  <c:v>4.5678344591736489E-2</c:v>
                </c:pt>
                <c:pt idx="31">
                  <c:v>3.0732633628837158E-2</c:v>
                </c:pt>
                <c:pt idx="32">
                  <c:v>2.9097765323353203E-2</c:v>
                </c:pt>
                <c:pt idx="33">
                  <c:v>2.7648413988704323E-2</c:v>
                </c:pt>
                <c:pt idx="34">
                  <c:v>2.7648413988704323E-2</c:v>
                </c:pt>
                <c:pt idx="35">
                  <c:v>2.5909192387125662E-2</c:v>
                </c:pt>
                <c:pt idx="36">
                  <c:v>2.5909192387125662E-2</c:v>
                </c:pt>
                <c:pt idx="37">
                  <c:v>2.4691737266020586E-2</c:v>
                </c:pt>
                <c:pt idx="38">
                  <c:v>2.4691737266020586E-2</c:v>
                </c:pt>
                <c:pt idx="39">
                  <c:v>2.4575789159248684E-2</c:v>
                </c:pt>
                <c:pt idx="40">
                  <c:v>2.4575789159248684E-2</c:v>
                </c:pt>
                <c:pt idx="41">
                  <c:v>2.3265575552726084E-2</c:v>
                </c:pt>
                <c:pt idx="42">
                  <c:v>2.3265575552726084E-2</c:v>
                </c:pt>
                <c:pt idx="43">
                  <c:v>2.3010489717827876E-2</c:v>
                </c:pt>
                <c:pt idx="44">
                  <c:v>2.2894541611055974E-2</c:v>
                </c:pt>
                <c:pt idx="45">
                  <c:v>2.1677086489950897E-2</c:v>
                </c:pt>
                <c:pt idx="46">
                  <c:v>2.1561138383178996E-2</c:v>
                </c:pt>
                <c:pt idx="47">
                  <c:v>2.1561138383178996E-2</c:v>
                </c:pt>
                <c:pt idx="48">
                  <c:v>2.1445190276407081E-2</c:v>
                </c:pt>
                <c:pt idx="49">
                  <c:v>2.1445190276407081E-2</c:v>
                </c:pt>
                <c:pt idx="50">
                  <c:v>1.8685625335235601E-2</c:v>
                </c:pt>
                <c:pt idx="51">
                  <c:v>1.8488513553723343E-2</c:v>
                </c:pt>
                <c:pt idx="52">
                  <c:v>1.8488513553723343E-2</c:v>
                </c:pt>
                <c:pt idx="53">
                  <c:v>1.8488513553723343E-2</c:v>
                </c:pt>
                <c:pt idx="54">
                  <c:v>1.6807266005530633E-2</c:v>
                </c:pt>
                <c:pt idx="55">
                  <c:v>1.5299940617495789E-2</c:v>
                </c:pt>
                <c:pt idx="56">
                  <c:v>1.4082485496390726E-2</c:v>
                </c:pt>
                <c:pt idx="57">
                  <c:v>1.3792615229460944E-2</c:v>
                </c:pt>
                <c:pt idx="58">
                  <c:v>1.3734641176074994E-2</c:v>
                </c:pt>
                <c:pt idx="59">
                  <c:v>1.3676667122689043E-2</c:v>
                </c:pt>
                <c:pt idx="60">
                  <c:v>1.245921200158398E-2</c:v>
                </c:pt>
                <c:pt idx="61">
                  <c:v>1.2401237948198016E-2</c:v>
                </c:pt>
                <c:pt idx="62">
                  <c:v>1.2401237948198016E-2</c:v>
                </c:pt>
                <c:pt idx="63">
                  <c:v>1.2343263894812065E-2</c:v>
                </c:pt>
                <c:pt idx="64">
                  <c:v>1.2169341734654199E-2</c:v>
                </c:pt>
                <c:pt idx="65">
                  <c:v>1.0893912560163171E-2</c:v>
                </c:pt>
                <c:pt idx="66">
                  <c:v>1.0835938506777221E-2</c:v>
                </c:pt>
                <c:pt idx="67">
                  <c:v>9.4097767934827187E-3</c:v>
                </c:pt>
                <c:pt idx="68">
                  <c:v>9.2706390653564258E-3</c:v>
                </c:pt>
                <c:pt idx="69">
                  <c:v>9.2126650119704612E-3</c:v>
                </c:pt>
                <c:pt idx="70">
                  <c:v>9.2126650119704612E-3</c:v>
                </c:pt>
                <c:pt idx="71">
                  <c:v>9.2126650119704612E-3</c:v>
                </c:pt>
                <c:pt idx="72">
                  <c:v>8.0531839442513492E-3</c:v>
                </c:pt>
                <c:pt idx="73">
                  <c:v>7.7633136773215816E-3</c:v>
                </c:pt>
                <c:pt idx="74">
                  <c:v>6.8473236338234822E-3</c:v>
                </c:pt>
                <c:pt idx="75">
                  <c:v>6.279177910641115E-3</c:v>
                </c:pt>
                <c:pt idx="76">
                  <c:v>6.1400401825148221E-3</c:v>
                </c:pt>
                <c:pt idx="77">
                  <c:v>5.4559463525605534E-3</c:v>
                </c:pt>
                <c:pt idx="78">
                  <c:v>4.9225850614097594E-3</c:v>
                </c:pt>
                <c:pt idx="79">
                  <c:v>4.9225850614097594E-3</c:v>
                </c:pt>
                <c:pt idx="80">
                  <c:v>4.9225850614097594E-3</c:v>
                </c:pt>
                <c:pt idx="81">
                  <c:v>4.806636954637844E-3</c:v>
                </c:pt>
                <c:pt idx="82">
                  <c:v>4.6906888478659287E-3</c:v>
                </c:pt>
                <c:pt idx="83">
                  <c:v>3.5428025908240124E-3</c:v>
                </c:pt>
                <c:pt idx="84">
                  <c:v>3.426854484052097E-3</c:v>
                </c:pt>
                <c:pt idx="85">
                  <c:v>3.2413375132170491E-3</c:v>
                </c:pt>
                <c:pt idx="86">
                  <c:v>3.2413375132170491E-3</c:v>
                </c:pt>
                <c:pt idx="87">
                  <c:v>3.2065530811854759E-3</c:v>
                </c:pt>
                <c:pt idx="88">
                  <c:v>5.9772067881747049E-4</c:v>
                </c:pt>
                <c:pt idx="89">
                  <c:v>-1.3965867576593988E-3</c:v>
                </c:pt>
                <c:pt idx="90">
                  <c:v>-1.3965867576593988E-3</c:v>
                </c:pt>
                <c:pt idx="91">
                  <c:v>-2.7299899855363768E-3</c:v>
                </c:pt>
                <c:pt idx="92">
                  <c:v>-2.9039121456942429E-3</c:v>
                </c:pt>
                <c:pt idx="93">
                  <c:v>-4.0517984027361592E-3</c:v>
                </c:pt>
                <c:pt idx="94">
                  <c:v>-4.0517984027361592E-3</c:v>
                </c:pt>
                <c:pt idx="95">
                  <c:v>-4.0517984027361592E-3</c:v>
                </c:pt>
                <c:pt idx="96">
                  <c:v>-4.10977245612211E-3</c:v>
                </c:pt>
                <c:pt idx="97">
                  <c:v>-5.6866667082201006E-3</c:v>
                </c:pt>
                <c:pt idx="98">
                  <c:v>-5.6866667082201006E-3</c:v>
                </c:pt>
                <c:pt idx="99">
                  <c:v>-5.8605888683779667E-3</c:v>
                </c:pt>
                <c:pt idx="100">
                  <c:v>-5.8605888683779667E-3</c:v>
                </c:pt>
                <c:pt idx="101">
                  <c:v>-7.2519661496409094E-3</c:v>
                </c:pt>
                <c:pt idx="102">
                  <c:v>-7.4258883097987616E-3</c:v>
                </c:pt>
                <c:pt idx="103">
                  <c:v>-1.0266616925710598E-2</c:v>
                </c:pt>
                <c:pt idx="104">
                  <c:v>-1.0382565032482499E-2</c:v>
                </c:pt>
                <c:pt idx="105">
                  <c:v>-1.1356529129366549E-2</c:v>
                </c:pt>
                <c:pt idx="106">
                  <c:v>-1.1715968260359477E-2</c:v>
                </c:pt>
                <c:pt idx="107">
                  <c:v>-1.471902422575197E-2</c:v>
                </c:pt>
                <c:pt idx="108">
                  <c:v>-1.4788593089815116E-2</c:v>
                </c:pt>
                <c:pt idx="109">
                  <c:v>-1.6237944424464024E-2</c:v>
                </c:pt>
                <c:pt idx="110">
                  <c:v>-1.640027177394468E-2</c:v>
                </c:pt>
                <c:pt idx="111">
                  <c:v>-1.7687295759112903E-2</c:v>
                </c:pt>
                <c:pt idx="112">
                  <c:v>-1.7733675001821658E-2</c:v>
                </c:pt>
                <c:pt idx="113">
                  <c:v>-1.9067078229698636E-2</c:v>
                </c:pt>
                <c:pt idx="114">
                  <c:v>-1.9183026336470566E-2</c:v>
                </c:pt>
                <c:pt idx="115">
                  <c:v>-2.0632377671119445E-2</c:v>
                </c:pt>
                <c:pt idx="116">
                  <c:v>-2.0643972481796641E-2</c:v>
                </c:pt>
                <c:pt idx="117">
                  <c:v>-2.0748325777891347E-2</c:v>
                </c:pt>
                <c:pt idx="118">
                  <c:v>-2.0933842748726422E-2</c:v>
                </c:pt>
                <c:pt idx="119">
                  <c:v>-2.1873022413578885E-2</c:v>
                </c:pt>
                <c:pt idx="120">
                  <c:v>-2.1988970520350787E-2</c:v>
                </c:pt>
                <c:pt idx="121">
                  <c:v>-2.3519485529740036E-2</c:v>
                </c:pt>
                <c:pt idx="122">
                  <c:v>-2.5084784971160817E-2</c:v>
                </c:pt>
                <c:pt idx="123">
                  <c:v>-2.5247112320641502E-2</c:v>
                </c:pt>
                <c:pt idx="124">
                  <c:v>-2.5258707131318697E-2</c:v>
                </c:pt>
                <c:pt idx="125">
                  <c:v>-2.6754437708676332E-2</c:v>
                </c:pt>
                <c:pt idx="126">
                  <c:v>-2.8099435747230506E-2</c:v>
                </c:pt>
                <c:pt idx="127">
                  <c:v>-2.8273357907388386E-2</c:v>
                </c:pt>
                <c:pt idx="128">
                  <c:v>-2.8342926771451532E-2</c:v>
                </c:pt>
                <c:pt idx="129">
                  <c:v>-2.8342926771451532E-2</c:v>
                </c:pt>
                <c:pt idx="130">
                  <c:v>-2.8377711203483091E-2</c:v>
                </c:pt>
                <c:pt idx="131">
                  <c:v>-3.1589473761065023E-2</c:v>
                </c:pt>
                <c:pt idx="132">
                  <c:v>-3.2667791154043807E-2</c:v>
                </c:pt>
                <c:pt idx="133">
                  <c:v>-3.5450545716569665E-2</c:v>
                </c:pt>
                <c:pt idx="134">
                  <c:v>-3.5450545716569665E-2</c:v>
                </c:pt>
                <c:pt idx="135">
                  <c:v>-3.5705631551467887E-2</c:v>
                </c:pt>
                <c:pt idx="136">
                  <c:v>-3.5775200415531033E-2</c:v>
                </c:pt>
                <c:pt idx="137">
                  <c:v>-3.7178172507471158E-2</c:v>
                </c:pt>
                <c:pt idx="138">
                  <c:v>-3.8523170546025304E-2</c:v>
                </c:pt>
                <c:pt idx="139">
                  <c:v>-3.9068126647853307E-2</c:v>
                </c:pt>
                <c:pt idx="140">
                  <c:v>-4.0331961011667139E-2</c:v>
                </c:pt>
                <c:pt idx="141">
                  <c:v>-4.3288637734350849E-2</c:v>
                </c:pt>
                <c:pt idx="142">
                  <c:v>-4.3288637734350849E-2</c:v>
                </c:pt>
                <c:pt idx="143">
                  <c:v>-4.4993074903897951E-2</c:v>
                </c:pt>
                <c:pt idx="144">
                  <c:v>-4.6558374345318759E-2</c:v>
                </c:pt>
                <c:pt idx="145">
                  <c:v>-4.8181647840125519E-2</c:v>
                </c:pt>
                <c:pt idx="146">
                  <c:v>-4.823962189351147E-2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D6-4C18-82C3-C56F973D24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D6-4C18-82C3-C56F973D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0072"/>
        <c:axId val="1"/>
      </c:scatterChart>
      <c:valAx>
        <c:axId val="86661007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0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3884340903668031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860681114551083"/>
          <c:w val="0.7500007566349317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4-48B7-A544-AB244135BA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1.1370000000169966E-2</c:v>
                </c:pt>
                <c:pt idx="2">
                  <c:v>-3.6040000049979426E-3</c:v>
                </c:pt>
                <c:pt idx="3">
                  <c:v>-9.3540000016218983E-3</c:v>
                </c:pt>
                <c:pt idx="4">
                  <c:v>1.6459999969811179E-3</c:v>
                </c:pt>
                <c:pt idx="5">
                  <c:v>-7.4539999986882322E-3</c:v>
                </c:pt>
                <c:pt idx="6">
                  <c:v>-4.4539999944390729E-3</c:v>
                </c:pt>
                <c:pt idx="7">
                  <c:v>-8.9240000015706755E-3</c:v>
                </c:pt>
                <c:pt idx="8">
                  <c:v>7.599999662488699E-5</c:v>
                </c:pt>
                <c:pt idx="9">
                  <c:v>-6.0640000010607764E-3</c:v>
                </c:pt>
                <c:pt idx="10">
                  <c:v>9.3599999672733247E-4</c:v>
                </c:pt>
                <c:pt idx="13">
                  <c:v>3.0459999979939312E-3</c:v>
                </c:pt>
                <c:pt idx="14">
                  <c:v>-6.0939999966649339E-3</c:v>
                </c:pt>
                <c:pt idx="15">
                  <c:v>1.4360000059241429E-3</c:v>
                </c:pt>
                <c:pt idx="16">
                  <c:v>3.2960000025923364E-3</c:v>
                </c:pt>
                <c:pt idx="17">
                  <c:v>4.2959999991580844E-3</c:v>
                </c:pt>
                <c:pt idx="18">
                  <c:v>-1.8440000058035366E-3</c:v>
                </c:pt>
                <c:pt idx="19">
                  <c:v>4.1559999954188243E-3</c:v>
                </c:pt>
                <c:pt idx="20">
                  <c:v>-4.1400000191060826E-4</c:v>
                </c:pt>
                <c:pt idx="23">
                  <c:v>-5.4440000021713786E-3</c:v>
                </c:pt>
                <c:pt idx="24">
                  <c:v>4.7360000025946647E-3</c:v>
                </c:pt>
                <c:pt idx="25">
                  <c:v>-1.0734000003139954E-2</c:v>
                </c:pt>
                <c:pt idx="26">
                  <c:v>6.9159999984549358E-3</c:v>
                </c:pt>
                <c:pt idx="27">
                  <c:v>-4.1539999947417527E-3</c:v>
                </c:pt>
                <c:pt idx="28">
                  <c:v>-1.3224000002082903E-2</c:v>
                </c:pt>
                <c:pt idx="29">
                  <c:v>-3.6939999990863726E-3</c:v>
                </c:pt>
                <c:pt idx="30">
                  <c:v>-1.764000000548549E-3</c:v>
                </c:pt>
                <c:pt idx="31">
                  <c:v>-7.6400000398280099E-4</c:v>
                </c:pt>
                <c:pt idx="32">
                  <c:v>-1.3833999997586943E-2</c:v>
                </c:pt>
                <c:pt idx="33">
                  <c:v>-5.0439999977243133E-3</c:v>
                </c:pt>
                <c:pt idx="34">
                  <c:v>-3.5839999982272275E-3</c:v>
                </c:pt>
                <c:pt idx="35">
                  <c:v>-2.6540000035311095E-3</c:v>
                </c:pt>
                <c:pt idx="36">
                  <c:v>-6.5440000034868717E-3</c:v>
                </c:pt>
                <c:pt idx="39">
                  <c:v>6.3860000009299256E-3</c:v>
                </c:pt>
                <c:pt idx="40">
                  <c:v>1.9860000029439107E-3</c:v>
                </c:pt>
                <c:pt idx="42">
                  <c:v>5.5300000021816231E-3</c:v>
                </c:pt>
                <c:pt idx="43">
                  <c:v>1.6759999998612329E-3</c:v>
                </c:pt>
                <c:pt idx="44">
                  <c:v>5.8499999940977432E-3</c:v>
                </c:pt>
                <c:pt idx="45">
                  <c:v>-7.7940000046510249E-3</c:v>
                </c:pt>
                <c:pt idx="46">
                  <c:v>8.2059999986086041E-3</c:v>
                </c:pt>
                <c:pt idx="47">
                  <c:v>1.8205999993369915E-2</c:v>
                </c:pt>
                <c:pt idx="48">
                  <c:v>-6.9340000045485795E-3</c:v>
                </c:pt>
                <c:pt idx="49">
                  <c:v>3.9260000048670918E-3</c:v>
                </c:pt>
                <c:pt idx="50">
                  <c:v>-1.7599999999220017E-2</c:v>
                </c:pt>
                <c:pt idx="51">
                  <c:v>-5.8239999998477288E-3</c:v>
                </c:pt>
                <c:pt idx="52">
                  <c:v>1.1759999979403801E-3</c:v>
                </c:pt>
                <c:pt idx="53">
                  <c:v>-9.4239999962155707E-3</c:v>
                </c:pt>
                <c:pt idx="54">
                  <c:v>1.5760000023874454E-3</c:v>
                </c:pt>
                <c:pt idx="55">
                  <c:v>-3.4000004234258085E-5</c:v>
                </c:pt>
                <c:pt idx="56">
                  <c:v>-1.5244000001985114E-2</c:v>
                </c:pt>
                <c:pt idx="61">
                  <c:v>-1.6604000004008412E-2</c:v>
                </c:pt>
                <c:pt idx="62">
                  <c:v>-1.1604000006627757E-2</c:v>
                </c:pt>
                <c:pt idx="63">
                  <c:v>-1.3814000005368143E-2</c:v>
                </c:pt>
                <c:pt idx="64">
                  <c:v>-6.8140000003040768E-3</c:v>
                </c:pt>
                <c:pt idx="65">
                  <c:v>-2.4940000075730495E-3</c:v>
                </c:pt>
                <c:pt idx="66">
                  <c:v>-1.0704000000259839E-2</c:v>
                </c:pt>
                <c:pt idx="67">
                  <c:v>-1.0133999996469356E-2</c:v>
                </c:pt>
                <c:pt idx="68">
                  <c:v>-9.2740000036428683E-3</c:v>
                </c:pt>
                <c:pt idx="69">
                  <c:v>3.550000001268927E-3</c:v>
                </c:pt>
                <c:pt idx="70">
                  <c:v>-1.6883999996935017E-2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4-48B7-A544-AB244135BA9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57">
                  <c:v>-8.3300000042072497E-3</c:v>
                </c:pt>
                <c:pt idx="58">
                  <c:v>-8.3300000042072497E-3</c:v>
                </c:pt>
                <c:pt idx="59">
                  <c:v>-7.5300000025890768E-3</c:v>
                </c:pt>
                <c:pt idx="60">
                  <c:v>-6.8300000057206489E-3</c:v>
                </c:pt>
                <c:pt idx="71">
                  <c:v>-2.0160000000032596E-2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4-48B7-A544-AB244135BA9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4-48B7-A544-AB244135BA9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44-48B7-A544-AB244135BA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44-48B7-A544-AB244135BA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1">
                  <c:v>-6.6459999943617731E-3</c:v>
                </c:pt>
                <c:pt idx="12">
                  <c:v>1.3540000072680414E-3</c:v>
                </c:pt>
                <c:pt idx="21">
                  <c:v>2.5859999950625934E-3</c:v>
                </c:pt>
                <c:pt idx="22">
                  <c:v>1.358599999366561E-2</c:v>
                </c:pt>
                <c:pt idx="37">
                  <c:v>-1.0613999998895451E-2</c:v>
                </c:pt>
                <c:pt idx="38">
                  <c:v>-9.6139999950537458E-3</c:v>
                </c:pt>
                <c:pt idx="41">
                  <c:v>6.3599999703001231E-4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44-48B7-A544-AB244135BA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1.0713064652698225E-2</c:v>
                </c:pt>
                <c:pt idx="1">
                  <c:v>-7.5403027419059659E-4</c:v>
                </c:pt>
                <c:pt idx="2">
                  <c:v>-9.683258851503479E-4</c:v>
                </c:pt>
                <c:pt idx="3">
                  <c:v>-1.1583042636607657E-3</c:v>
                </c:pt>
                <c:pt idx="4">
                  <c:v>-1.1583042636607657E-3</c:v>
                </c:pt>
                <c:pt idx="5">
                  <c:v>-1.3862783178732671E-3</c:v>
                </c:pt>
                <c:pt idx="6">
                  <c:v>-1.3862783178732671E-3</c:v>
                </c:pt>
                <c:pt idx="7">
                  <c:v>-1.5458601558220181E-3</c:v>
                </c:pt>
                <c:pt idx="8">
                  <c:v>-1.5458601558220181E-3</c:v>
                </c:pt>
                <c:pt idx="9">
                  <c:v>-1.5610584261028515E-3</c:v>
                </c:pt>
                <c:pt idx="10">
                  <c:v>-1.5610584261028515E-3</c:v>
                </c:pt>
                <c:pt idx="11">
                  <c:v>-1.7327988802762692E-3</c:v>
                </c:pt>
                <c:pt idx="12">
                  <c:v>-1.7327988802762692E-3</c:v>
                </c:pt>
                <c:pt idx="13">
                  <c:v>-1.7662350748941028E-3</c:v>
                </c:pt>
                <c:pt idx="14">
                  <c:v>-1.7814333451749362E-3</c:v>
                </c:pt>
                <c:pt idx="15">
                  <c:v>-1.9410151831236871E-3</c:v>
                </c:pt>
                <c:pt idx="16">
                  <c:v>-1.9562134534045206E-3</c:v>
                </c:pt>
                <c:pt idx="17">
                  <c:v>-1.9562134534045206E-3</c:v>
                </c:pt>
                <c:pt idx="18">
                  <c:v>-1.971411723685354E-3</c:v>
                </c:pt>
                <c:pt idx="19">
                  <c:v>-1.971411723685354E-3</c:v>
                </c:pt>
                <c:pt idx="20">
                  <c:v>-2.3589676158466064E-3</c:v>
                </c:pt>
                <c:pt idx="21">
                  <c:v>-2.3589676158466064E-3</c:v>
                </c:pt>
                <c:pt idx="22">
                  <c:v>-2.3589676158466064E-3</c:v>
                </c:pt>
                <c:pt idx="23">
                  <c:v>-2.579342534918691E-3</c:v>
                </c:pt>
                <c:pt idx="24">
                  <c:v>-2.7769200485695256E-3</c:v>
                </c:pt>
                <c:pt idx="25">
                  <c:v>-2.9365018865182765E-3</c:v>
                </c:pt>
                <c:pt idx="26">
                  <c:v>-2.9744975622203601E-3</c:v>
                </c:pt>
                <c:pt idx="27">
                  <c:v>-2.9820966973607768E-3</c:v>
                </c:pt>
                <c:pt idx="28">
                  <c:v>-2.9896958325011935E-3</c:v>
                </c:pt>
                <c:pt idx="29">
                  <c:v>-3.1492776704499445E-3</c:v>
                </c:pt>
                <c:pt idx="30">
                  <c:v>-3.1568768055903612E-3</c:v>
                </c:pt>
                <c:pt idx="31">
                  <c:v>-3.1568768055903612E-3</c:v>
                </c:pt>
                <c:pt idx="32">
                  <c:v>-3.1644759407307779E-3</c:v>
                </c:pt>
                <c:pt idx="33">
                  <c:v>-3.1872733461520281E-3</c:v>
                </c:pt>
                <c:pt idx="34">
                  <c:v>-3.3544543192411957E-3</c:v>
                </c:pt>
                <c:pt idx="35">
                  <c:v>-3.3620534543816125E-3</c:v>
                </c:pt>
                <c:pt idx="36">
                  <c:v>-3.5672301031728637E-3</c:v>
                </c:pt>
                <c:pt idx="37">
                  <c:v>-3.5748292383132804E-3</c:v>
                </c:pt>
                <c:pt idx="38">
                  <c:v>-3.5748292383132804E-3</c:v>
                </c:pt>
                <c:pt idx="39">
                  <c:v>-3.5748292383132804E-3</c:v>
                </c:pt>
                <c:pt idx="40">
                  <c:v>-3.7268119411216147E-3</c:v>
                </c:pt>
                <c:pt idx="41">
                  <c:v>-3.7648076168236982E-3</c:v>
                </c:pt>
                <c:pt idx="42">
                  <c:v>-3.8848739520422823E-3</c:v>
                </c:pt>
                <c:pt idx="43">
                  <c:v>-3.9775834007553662E-3</c:v>
                </c:pt>
                <c:pt idx="44">
                  <c:v>-4.0672531954122834E-3</c:v>
                </c:pt>
                <c:pt idx="45">
                  <c:v>-4.1371652387041172E-3</c:v>
                </c:pt>
                <c:pt idx="46">
                  <c:v>-4.1371652387041172E-3</c:v>
                </c:pt>
                <c:pt idx="47">
                  <c:v>-4.1371652387041172E-3</c:v>
                </c:pt>
                <c:pt idx="48">
                  <c:v>-4.1523635089849506E-3</c:v>
                </c:pt>
                <c:pt idx="49">
                  <c:v>-4.167561779265784E-3</c:v>
                </c:pt>
                <c:pt idx="50">
                  <c:v>-4.3332229253268684E-3</c:v>
                </c:pt>
                <c:pt idx="51">
                  <c:v>-4.3575401577762019E-3</c:v>
                </c:pt>
                <c:pt idx="52">
                  <c:v>-4.3575401577762019E-3</c:v>
                </c:pt>
                <c:pt idx="53">
                  <c:v>-4.9654709690095406E-3</c:v>
                </c:pt>
                <c:pt idx="54">
                  <c:v>-4.9654709690095406E-3</c:v>
                </c:pt>
                <c:pt idx="55">
                  <c:v>-5.140251077239125E-3</c:v>
                </c:pt>
                <c:pt idx="56">
                  <c:v>-5.1630484826603752E-3</c:v>
                </c:pt>
                <c:pt idx="57">
                  <c:v>-5.3135113584406261E-3</c:v>
                </c:pt>
                <c:pt idx="58">
                  <c:v>-5.3135113584406261E-3</c:v>
                </c:pt>
                <c:pt idx="59">
                  <c:v>-5.3135113584406261E-3</c:v>
                </c:pt>
                <c:pt idx="60">
                  <c:v>-5.3135113584406261E-3</c:v>
                </c:pt>
                <c:pt idx="61">
                  <c:v>-5.5278069694003774E-3</c:v>
                </c:pt>
                <c:pt idx="62">
                  <c:v>-5.5278069694003774E-3</c:v>
                </c:pt>
                <c:pt idx="63">
                  <c:v>-5.5506043748216275E-3</c:v>
                </c:pt>
                <c:pt idx="64">
                  <c:v>-5.5506043748216275E-3</c:v>
                </c:pt>
                <c:pt idx="65">
                  <c:v>-5.7329836181916286E-3</c:v>
                </c:pt>
                <c:pt idx="66">
                  <c:v>-5.7557810236128788E-3</c:v>
                </c:pt>
                <c:pt idx="67">
                  <c:v>-6.1281386454932977E-3</c:v>
                </c:pt>
                <c:pt idx="68">
                  <c:v>-6.1433369157741311E-3</c:v>
                </c:pt>
                <c:pt idx="69">
                  <c:v>-6.2710023861331319E-3</c:v>
                </c:pt>
                <c:pt idx="70">
                  <c:v>-6.3181170240037155E-3</c:v>
                </c:pt>
                <c:pt idx="71">
                  <c:v>-7.2816873598085547E-3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44-48B7-A544-AB244135B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3024"/>
        <c:axId val="1"/>
      </c:scatterChart>
      <c:valAx>
        <c:axId val="86661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47116114617904"/>
          <c:y val="0.30937500000000001"/>
          <c:w val="0.99173662176525457"/>
          <c:h val="0.784375000000000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466725</xdr:colOff>
      <xdr:row>18</xdr:row>
      <xdr:rowOff>47625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5D3A1A47-2576-A67D-834B-70510B03F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0</xdr:row>
      <xdr:rowOff>9525</xdr:rowOff>
    </xdr:from>
    <xdr:to>
      <xdr:col>26</xdr:col>
      <xdr:colOff>523875</xdr:colOff>
      <xdr:row>18</xdr:row>
      <xdr:rowOff>38100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10158881-8255-7DB5-6DED-0D287A390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E82DAD7-72E5-DC0C-C27D-5408006A3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15" TargetMode="External"/><Relationship Id="rId7" Type="http://schemas.openxmlformats.org/officeDocument/2006/relationships/hyperlink" Target="http://www.konkoly.hu/cgi-bin/IBVS?4263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www.aavso.org/sites/default/files/jaavso/v36n2/171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konkoly.hu/cgi-bin/IBVS?4263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4263" TargetMode="External"/><Relationship Id="rId1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4263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20"/>
  <sheetViews>
    <sheetView tabSelected="1" workbookViewId="0">
      <pane xSplit="14" ySplit="22" topLeftCell="O14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5.5703125" customWidth="1"/>
    <col min="2" max="2" width="5.140625" customWidth="1"/>
    <col min="3" max="3" width="13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93</v>
      </c>
    </row>
    <row r="2" spans="1:6">
      <c r="A2" t="s">
        <v>27</v>
      </c>
      <c r="B2" s="16" t="s">
        <v>91</v>
      </c>
    </row>
    <row r="4" spans="1:6" ht="14.25" thickTop="1" thickBot="1">
      <c r="A4" s="8" t="s">
        <v>1</v>
      </c>
      <c r="C4" s="3">
        <v>19848.412</v>
      </c>
      <c r="D4" s="4">
        <v>2.800014</v>
      </c>
    </row>
    <row r="5" spans="1:6" ht="13.5" thickTop="1">
      <c r="A5" s="19" t="s">
        <v>96</v>
      </c>
      <c r="B5" s="15"/>
      <c r="C5" s="20">
        <v>-9.5</v>
      </c>
      <c r="D5" s="15" t="s">
        <v>97</v>
      </c>
    </row>
    <row r="6" spans="1:6">
      <c r="A6" s="8" t="s">
        <v>2</v>
      </c>
    </row>
    <row r="7" spans="1:6">
      <c r="A7" t="s">
        <v>3</v>
      </c>
      <c r="C7">
        <f>+C4</f>
        <v>19848.412</v>
      </c>
    </row>
    <row r="8" spans="1:6">
      <c r="A8" t="s">
        <v>4</v>
      </c>
      <c r="C8">
        <f>+D4</f>
        <v>2.800014</v>
      </c>
    </row>
    <row r="9" spans="1:6">
      <c r="A9" s="32" t="s">
        <v>102</v>
      </c>
      <c r="B9" s="33">
        <v>120</v>
      </c>
      <c r="C9" s="31" t="str">
        <f>"F"&amp;B9</f>
        <v>F120</v>
      </c>
      <c r="D9" s="14" t="str">
        <f>"G"&amp;B9</f>
        <v>G120</v>
      </c>
    </row>
    <row r="10" spans="1:6" ht="13.5" thickBot="1">
      <c r="A10" s="15"/>
      <c r="B10" s="15"/>
      <c r="C10" s="7" t="s">
        <v>22</v>
      </c>
      <c r="D10" s="7" t="s">
        <v>23</v>
      </c>
      <c r="E10" s="15"/>
    </row>
    <row r="11" spans="1:6">
      <c r="A11" s="15" t="s">
        <v>17</v>
      </c>
      <c r="B11" s="15"/>
      <c r="C11" s="30">
        <f ca="1">INTERCEPT(INDIRECT($D$9):G983,INDIRECT($C$9):F983)</f>
        <v>0.11821548018824404</v>
      </c>
      <c r="D11" s="6"/>
      <c r="E11" s="15"/>
    </row>
    <row r="12" spans="1:6">
      <c r="A12" s="15" t="s">
        <v>18</v>
      </c>
      <c r="B12" s="15"/>
      <c r="C12" s="30">
        <f ca="1">SLOPE(INDIRECT($D$9):G983,INDIRECT($C$9):F983)</f>
        <v>-1.1594810677191105E-5</v>
      </c>
      <c r="D12" s="6"/>
      <c r="E12" s="15"/>
    </row>
    <row r="13" spans="1:6">
      <c r="A13" s="15" t="s">
        <v>21</v>
      </c>
      <c r="B13" s="15"/>
      <c r="C13" s="6" t="s">
        <v>15</v>
      </c>
    </row>
    <row r="14" spans="1:6">
      <c r="A14" s="15"/>
      <c r="B14" s="15"/>
      <c r="C14" s="15"/>
    </row>
    <row r="15" spans="1:6">
      <c r="A15" s="21" t="s">
        <v>19</v>
      </c>
      <c r="B15" s="15"/>
      <c r="C15" s="22">
        <f ca="1">(C7+C11)+(C8+C12)*INT(MAX(F21:F3524))</f>
        <v>60045.364744378108</v>
      </c>
      <c r="E15" s="23" t="s">
        <v>103</v>
      </c>
      <c r="F15" s="20">
        <v>1</v>
      </c>
    </row>
    <row r="16" spans="1:6">
      <c r="A16" s="25" t="s">
        <v>5</v>
      </c>
      <c r="B16" s="15"/>
      <c r="C16" s="26">
        <f ca="1">+C8+C12</f>
        <v>2.8000024051893226</v>
      </c>
      <c r="E16" s="23" t="s">
        <v>98</v>
      </c>
      <c r="F16" s="24">
        <f ca="1">NOW()+15018.5+$C$5/24</f>
        <v>60351.790460763885</v>
      </c>
    </row>
    <row r="17" spans="1:21" ht="13.5" thickBot="1">
      <c r="A17" s="23" t="s">
        <v>92</v>
      </c>
      <c r="B17" s="15"/>
      <c r="C17" s="15">
        <f>COUNT(C21:C2182)</f>
        <v>147</v>
      </c>
      <c r="E17" s="23" t="s">
        <v>104</v>
      </c>
      <c r="F17" s="24">
        <f ca="1">ROUND(2*(F16-$C$7)/$C$8,0)/2+F15</f>
        <v>14466.5</v>
      </c>
    </row>
    <row r="18" spans="1:21" ht="14.25" thickTop="1" thickBot="1">
      <c r="A18" s="25" t="s">
        <v>6</v>
      </c>
      <c r="B18" s="15"/>
      <c r="C18" s="28">
        <f ca="1">+C15</f>
        <v>60045.364744378108</v>
      </c>
      <c r="D18" s="29">
        <f ca="1">+C16</f>
        <v>2.8000024051893226</v>
      </c>
      <c r="E18" s="23" t="s">
        <v>99</v>
      </c>
      <c r="F18" s="14">
        <f ca="1">ROUND(2*(F16-$C$15)/$C$16,0)/2+F15</f>
        <v>110.5</v>
      </c>
    </row>
    <row r="19" spans="1:21" ht="13.5" thickTop="1">
      <c r="E19" s="23" t="s">
        <v>100</v>
      </c>
      <c r="F19" s="27">
        <f ca="1">+$C$15+$C$16*F18-15018.5-$C$5/24</f>
        <v>45336.660843484868</v>
      </c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117</v>
      </c>
      <c r="I20" s="10" t="s">
        <v>120</v>
      </c>
      <c r="J20" s="10" t="s">
        <v>114</v>
      </c>
      <c r="K20" s="10" t="s">
        <v>112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  <c r="U20" s="57" t="s">
        <v>0</v>
      </c>
    </row>
    <row r="21" spans="1:21">
      <c r="A21" s="55" t="s">
        <v>128</v>
      </c>
      <c r="B21" s="56" t="s">
        <v>89</v>
      </c>
      <c r="C21" s="55">
        <v>15317.927</v>
      </c>
      <c r="D21" s="55" t="s">
        <v>120</v>
      </c>
      <c r="E21" s="34">
        <f t="shared" ref="E21:E52" si="0">+(C21-C$7)/C$8</f>
        <v>-1618.0222670315222</v>
      </c>
      <c r="F21">
        <f t="shared" ref="F21:F52" si="1">ROUND(2*E21,0)/2</f>
        <v>-1618</v>
      </c>
      <c r="G21">
        <f t="shared" ref="G21:G30" si="2">+C21-(C$7+F21*C$8)</f>
        <v>-6.2347999999474268E-2</v>
      </c>
      <c r="I21">
        <f t="shared" ref="I21:I30" si="3">+G21</f>
        <v>-6.2347999999474268E-2</v>
      </c>
      <c r="Q21" s="2">
        <f t="shared" ref="Q21:Q52" si="4">+C21-15018.5</f>
        <v>299.42699999999968</v>
      </c>
    </row>
    <row r="22" spans="1:21">
      <c r="A22" s="55" t="s">
        <v>128</v>
      </c>
      <c r="B22" s="56" t="s">
        <v>89</v>
      </c>
      <c r="C22" s="55">
        <v>16905.621999999999</v>
      </c>
      <c r="D22" s="55" t="s">
        <v>120</v>
      </c>
      <c r="E22" s="34">
        <f t="shared" si="0"/>
        <v>-1050.9911736155609</v>
      </c>
      <c r="F22">
        <f t="shared" si="1"/>
        <v>-1051</v>
      </c>
      <c r="G22">
        <f t="shared" si="2"/>
        <v>2.4713999999221414E-2</v>
      </c>
      <c r="I22">
        <f t="shared" si="3"/>
        <v>2.4713999999221414E-2</v>
      </c>
      <c r="Q22" s="2">
        <f t="shared" si="4"/>
        <v>1887.1219999999994</v>
      </c>
    </row>
    <row r="23" spans="1:21">
      <c r="A23" s="55" t="s">
        <v>128</v>
      </c>
      <c r="B23" s="56" t="s">
        <v>89</v>
      </c>
      <c r="C23" s="55">
        <v>19044.78</v>
      </c>
      <c r="D23" s="55" t="s">
        <v>120</v>
      </c>
      <c r="E23" s="34">
        <f t="shared" si="0"/>
        <v>-287.00999352146147</v>
      </c>
      <c r="F23">
        <f t="shared" si="1"/>
        <v>-287</v>
      </c>
      <c r="G23">
        <f t="shared" si="2"/>
        <v>-2.7981999999610707E-2</v>
      </c>
      <c r="I23">
        <f t="shared" si="3"/>
        <v>-2.7981999999610707E-2</v>
      </c>
      <c r="Q23" s="2">
        <f t="shared" si="4"/>
        <v>4026.2799999999988</v>
      </c>
    </row>
    <row r="24" spans="1:21">
      <c r="A24" s="55" t="s">
        <v>128</v>
      </c>
      <c r="B24" s="56" t="s">
        <v>89</v>
      </c>
      <c r="C24" s="55">
        <v>19089.596000000001</v>
      </c>
      <c r="D24" s="55" t="s">
        <v>120</v>
      </c>
      <c r="E24" s="34">
        <f t="shared" si="0"/>
        <v>-271.00435926391759</v>
      </c>
      <c r="F24">
        <f t="shared" si="1"/>
        <v>-271</v>
      </c>
      <c r="G24">
        <f t="shared" si="2"/>
        <v>-1.2205999999423511E-2</v>
      </c>
      <c r="I24">
        <f t="shared" si="3"/>
        <v>-1.2205999999423511E-2</v>
      </c>
      <c r="Q24" s="2">
        <f t="shared" si="4"/>
        <v>4071.0960000000014</v>
      </c>
    </row>
    <row r="25" spans="1:21">
      <c r="A25" s="55" t="s">
        <v>128</v>
      </c>
      <c r="B25" s="56" t="s">
        <v>89</v>
      </c>
      <c r="C25" s="55">
        <v>19089.637999999999</v>
      </c>
      <c r="D25" s="55" t="s">
        <v>120</v>
      </c>
      <c r="E25" s="34">
        <f t="shared" si="0"/>
        <v>-270.98935933891806</v>
      </c>
      <c r="F25">
        <f t="shared" si="1"/>
        <v>-271</v>
      </c>
      <c r="G25">
        <f t="shared" si="2"/>
        <v>2.9793999998219078E-2</v>
      </c>
      <c r="I25">
        <f t="shared" si="3"/>
        <v>2.9793999998219078E-2</v>
      </c>
      <c r="Q25" s="2">
        <f t="shared" si="4"/>
        <v>4071.137999999999</v>
      </c>
    </row>
    <row r="26" spans="1:21">
      <c r="A26" s="55" t="s">
        <v>146</v>
      </c>
      <c r="B26" s="56" t="s">
        <v>89</v>
      </c>
      <c r="C26" s="55">
        <v>19512.423999999999</v>
      </c>
      <c r="D26" s="55" t="s">
        <v>120</v>
      </c>
      <c r="E26" s="34">
        <f t="shared" si="0"/>
        <v>-119.99511431014317</v>
      </c>
      <c r="F26">
        <f t="shared" si="1"/>
        <v>-120</v>
      </c>
      <c r="G26">
        <f t="shared" si="2"/>
        <v>1.3680000000022119E-2</v>
      </c>
      <c r="I26">
        <f t="shared" si="3"/>
        <v>1.3680000000022119E-2</v>
      </c>
      <c r="Q26" s="2">
        <f t="shared" si="4"/>
        <v>4493.9239999999991</v>
      </c>
    </row>
    <row r="27" spans="1:21">
      <c r="A27" s="55" t="s">
        <v>146</v>
      </c>
      <c r="B27" s="56" t="s">
        <v>89</v>
      </c>
      <c r="C27" s="55">
        <v>19526.416000000001</v>
      </c>
      <c r="D27" s="55" t="s">
        <v>120</v>
      </c>
      <c r="E27" s="34">
        <f t="shared" si="0"/>
        <v>-114.99799643858894</v>
      </c>
      <c r="F27">
        <f t="shared" si="1"/>
        <v>-115</v>
      </c>
      <c r="G27">
        <f t="shared" si="2"/>
        <v>5.6100000001606531E-3</v>
      </c>
      <c r="I27">
        <f t="shared" si="3"/>
        <v>5.6100000001606531E-3</v>
      </c>
      <c r="Q27" s="2">
        <f t="shared" si="4"/>
        <v>4507.9160000000011</v>
      </c>
    </row>
    <row r="28" spans="1:21">
      <c r="A28" s="55" t="s">
        <v>146</v>
      </c>
      <c r="B28" s="56" t="s">
        <v>89</v>
      </c>
      <c r="C28" s="55">
        <v>19540.401999999998</v>
      </c>
      <c r="D28" s="55" t="s">
        <v>120</v>
      </c>
      <c r="E28" s="34">
        <f t="shared" si="0"/>
        <v>-110.00302141346509</v>
      </c>
      <c r="F28">
        <f t="shared" si="1"/>
        <v>-110</v>
      </c>
      <c r="G28">
        <f t="shared" si="2"/>
        <v>-8.4600000009231735E-3</v>
      </c>
      <c r="I28">
        <f t="shared" si="3"/>
        <v>-8.4600000009231735E-3</v>
      </c>
      <c r="Q28" s="2">
        <f t="shared" si="4"/>
        <v>4521.9019999999982</v>
      </c>
    </row>
    <row r="29" spans="1:21">
      <c r="A29" s="55" t="s">
        <v>146</v>
      </c>
      <c r="B29" s="56" t="s">
        <v>89</v>
      </c>
      <c r="C29" s="55">
        <v>19795.227999999999</v>
      </c>
      <c r="D29" s="55" t="s">
        <v>120</v>
      </c>
      <c r="E29" s="34">
        <f t="shared" si="0"/>
        <v>-18.994190743332393</v>
      </c>
      <c r="F29">
        <f t="shared" si="1"/>
        <v>-19</v>
      </c>
      <c r="G29">
        <f t="shared" si="2"/>
        <v>1.6265999998722691E-2</v>
      </c>
      <c r="I29">
        <f t="shared" si="3"/>
        <v>1.6265999998722691E-2</v>
      </c>
      <c r="Q29" s="2">
        <f t="shared" si="4"/>
        <v>4776.7279999999992</v>
      </c>
    </row>
    <row r="30" spans="1:21">
      <c r="A30" s="55" t="s">
        <v>146</v>
      </c>
      <c r="B30" s="56" t="s">
        <v>89</v>
      </c>
      <c r="C30" s="55">
        <v>19806.409</v>
      </c>
      <c r="D30" s="55" t="s">
        <v>120</v>
      </c>
      <c r="E30" s="34">
        <f t="shared" si="0"/>
        <v>-15.000996423589529</v>
      </c>
      <c r="F30">
        <f t="shared" si="1"/>
        <v>-15</v>
      </c>
      <c r="G30">
        <f t="shared" si="2"/>
        <v>-2.7900000022782478E-3</v>
      </c>
      <c r="I30">
        <f t="shared" si="3"/>
        <v>-2.7900000022782478E-3</v>
      </c>
      <c r="Q30" s="2">
        <f t="shared" si="4"/>
        <v>4787.9089999999997</v>
      </c>
    </row>
    <row r="31" spans="1:21">
      <c r="A31" t="s">
        <v>13</v>
      </c>
      <c r="C31" s="18">
        <v>19848.412</v>
      </c>
      <c r="D31" s="18" t="s">
        <v>15</v>
      </c>
      <c r="E31">
        <f t="shared" si="0"/>
        <v>0</v>
      </c>
      <c r="F31">
        <f t="shared" si="1"/>
        <v>0</v>
      </c>
      <c r="H31" s="14">
        <v>0</v>
      </c>
      <c r="Q31" s="2">
        <f t="shared" si="4"/>
        <v>4829.9120000000003</v>
      </c>
    </row>
    <row r="32" spans="1:21">
      <c r="A32" s="55" t="s">
        <v>146</v>
      </c>
      <c r="B32" s="56" t="s">
        <v>89</v>
      </c>
      <c r="C32" s="55">
        <v>20173.239000000001</v>
      </c>
      <c r="D32" s="55" t="s">
        <v>120</v>
      </c>
      <c r="E32" s="34">
        <f t="shared" si="0"/>
        <v>116.00906281182921</v>
      </c>
      <c r="F32">
        <f t="shared" si="1"/>
        <v>116</v>
      </c>
      <c r="G32">
        <f t="shared" ref="G32:G63" si="5">+C32-(C$7+F32*C$8)</f>
        <v>2.5376000001415377E-2</v>
      </c>
      <c r="I32">
        <f t="shared" ref="I32:I47" si="6">+G32</f>
        <v>2.5376000001415377E-2</v>
      </c>
      <c r="Q32" s="2">
        <f t="shared" si="4"/>
        <v>5154.7390000000014</v>
      </c>
    </row>
    <row r="33" spans="1:17">
      <c r="A33" s="55" t="s">
        <v>146</v>
      </c>
      <c r="B33" s="56" t="s">
        <v>89</v>
      </c>
      <c r="C33" s="55">
        <v>20226.411</v>
      </c>
      <c r="D33" s="55" t="s">
        <v>120</v>
      </c>
      <c r="E33" s="34">
        <f t="shared" si="0"/>
        <v>134.99896786230346</v>
      </c>
      <c r="F33">
        <f t="shared" si="1"/>
        <v>135</v>
      </c>
      <c r="G33">
        <f t="shared" si="5"/>
        <v>-2.8899999997520354E-3</v>
      </c>
      <c r="I33">
        <f t="shared" si="6"/>
        <v>-2.8899999997520354E-3</v>
      </c>
      <c r="Q33" s="2">
        <f t="shared" si="4"/>
        <v>5207.9110000000001</v>
      </c>
    </row>
    <row r="34" spans="1:17">
      <c r="A34" s="55" t="s">
        <v>146</v>
      </c>
      <c r="B34" s="56" t="s">
        <v>89</v>
      </c>
      <c r="C34" s="55">
        <v>20240.428</v>
      </c>
      <c r="D34" s="55" t="s">
        <v>120</v>
      </c>
      <c r="E34" s="34">
        <f t="shared" si="0"/>
        <v>140.00501426064284</v>
      </c>
      <c r="F34">
        <f t="shared" si="1"/>
        <v>140</v>
      </c>
      <c r="G34">
        <f t="shared" si="5"/>
        <v>1.4039999998203712E-2</v>
      </c>
      <c r="I34">
        <f t="shared" si="6"/>
        <v>1.4039999998203712E-2</v>
      </c>
      <c r="Q34" s="2">
        <f t="shared" si="4"/>
        <v>5221.9279999999999</v>
      </c>
    </row>
    <row r="35" spans="1:17">
      <c r="A35" s="55" t="s">
        <v>171</v>
      </c>
      <c r="B35" s="56" t="s">
        <v>89</v>
      </c>
      <c r="C35" s="55">
        <v>25728.46</v>
      </c>
      <c r="D35" s="55" t="s">
        <v>120</v>
      </c>
      <c r="E35" s="34">
        <f t="shared" si="0"/>
        <v>2100.0066428239284</v>
      </c>
      <c r="F35">
        <f t="shared" si="1"/>
        <v>2100</v>
      </c>
      <c r="G35">
        <f t="shared" si="5"/>
        <v>1.8599999999423744E-2</v>
      </c>
      <c r="I35">
        <f t="shared" si="6"/>
        <v>1.8599999999423744E-2</v>
      </c>
      <c r="Q35" s="2">
        <f t="shared" si="4"/>
        <v>10709.96</v>
      </c>
    </row>
    <row r="36" spans="1:17">
      <c r="A36" s="55" t="s">
        <v>175</v>
      </c>
      <c r="B36" s="56" t="s">
        <v>89</v>
      </c>
      <c r="C36" s="55">
        <v>25840.45</v>
      </c>
      <c r="D36" s="55" t="s">
        <v>120</v>
      </c>
      <c r="E36" s="34">
        <f t="shared" si="0"/>
        <v>2140.0028714142145</v>
      </c>
      <c r="F36">
        <f t="shared" si="1"/>
        <v>2140</v>
      </c>
      <c r="G36">
        <f t="shared" si="5"/>
        <v>8.0400000006193295E-3</v>
      </c>
      <c r="I36">
        <f t="shared" si="6"/>
        <v>8.0400000006193295E-3</v>
      </c>
      <c r="Q36" s="2">
        <f t="shared" si="4"/>
        <v>10821.95</v>
      </c>
    </row>
    <row r="37" spans="1:17">
      <c r="A37" s="55" t="s">
        <v>180</v>
      </c>
      <c r="B37" s="56" t="s">
        <v>89</v>
      </c>
      <c r="C37" s="55">
        <v>26011.245999999999</v>
      </c>
      <c r="D37" s="55" t="s">
        <v>120</v>
      </c>
      <c r="E37" s="34">
        <f t="shared" si="0"/>
        <v>2201.0011378514532</v>
      </c>
      <c r="F37">
        <f t="shared" si="1"/>
        <v>2201</v>
      </c>
      <c r="G37">
        <f t="shared" si="5"/>
        <v>3.1859999980952125E-3</v>
      </c>
      <c r="I37">
        <f t="shared" si="6"/>
        <v>3.1859999980952125E-3</v>
      </c>
      <c r="Q37" s="2">
        <f t="shared" si="4"/>
        <v>10992.745999999999</v>
      </c>
    </row>
    <row r="38" spans="1:17">
      <c r="A38" s="55" t="s">
        <v>184</v>
      </c>
      <c r="B38" s="56" t="s">
        <v>89</v>
      </c>
      <c r="C38" s="55">
        <v>26400.457999999999</v>
      </c>
      <c r="D38" s="55" t="s">
        <v>120</v>
      </c>
      <c r="E38" s="34">
        <f t="shared" si="0"/>
        <v>2340.0047285477854</v>
      </c>
      <c r="F38">
        <f t="shared" si="1"/>
        <v>2340</v>
      </c>
      <c r="G38">
        <f t="shared" si="5"/>
        <v>1.3240000000223517E-2</v>
      </c>
      <c r="I38">
        <f t="shared" si="6"/>
        <v>1.3240000000223517E-2</v>
      </c>
      <c r="Q38" s="2">
        <f t="shared" si="4"/>
        <v>11381.957999999999</v>
      </c>
    </row>
    <row r="39" spans="1:17">
      <c r="A39" s="55" t="s">
        <v>189</v>
      </c>
      <c r="B39" s="56" t="s">
        <v>89</v>
      </c>
      <c r="C39" s="55">
        <v>28886.902999999998</v>
      </c>
      <c r="D39" s="55" t="s">
        <v>120</v>
      </c>
      <c r="E39" s="34">
        <f t="shared" si="0"/>
        <v>3228.0163599181997</v>
      </c>
      <c r="F39">
        <f t="shared" si="1"/>
        <v>3228</v>
      </c>
      <c r="G39">
        <f t="shared" si="5"/>
        <v>4.580799999894225E-2</v>
      </c>
      <c r="I39">
        <f t="shared" si="6"/>
        <v>4.580799999894225E-2</v>
      </c>
      <c r="Q39" s="2">
        <f t="shared" si="4"/>
        <v>13868.402999999998</v>
      </c>
    </row>
    <row r="40" spans="1:17">
      <c r="A40" s="55" t="s">
        <v>194</v>
      </c>
      <c r="B40" s="56" t="s">
        <v>89</v>
      </c>
      <c r="C40" s="55">
        <v>32616.477999999999</v>
      </c>
      <c r="D40" s="55" t="s">
        <v>120</v>
      </c>
      <c r="E40" s="34">
        <f t="shared" si="0"/>
        <v>4560.000771424714</v>
      </c>
      <c r="F40">
        <f t="shared" si="1"/>
        <v>4560</v>
      </c>
      <c r="G40">
        <f t="shared" si="5"/>
        <v>2.1600000000034925E-3</v>
      </c>
      <c r="I40">
        <f t="shared" si="6"/>
        <v>2.1600000000034925E-3</v>
      </c>
      <c r="Q40" s="2">
        <f t="shared" si="4"/>
        <v>17597.977999999999</v>
      </c>
    </row>
    <row r="41" spans="1:17">
      <c r="A41" s="55" t="s">
        <v>194</v>
      </c>
      <c r="B41" s="56" t="s">
        <v>89</v>
      </c>
      <c r="C41" s="55">
        <v>32879.682000000001</v>
      </c>
      <c r="D41" s="55" t="s">
        <v>120</v>
      </c>
      <c r="E41" s="34">
        <f t="shared" si="0"/>
        <v>4654.0017299913497</v>
      </c>
      <c r="F41">
        <f t="shared" si="1"/>
        <v>4654</v>
      </c>
      <c r="G41">
        <f t="shared" si="5"/>
        <v>4.8440000027767383E-3</v>
      </c>
      <c r="I41">
        <f t="shared" si="6"/>
        <v>4.8440000027767383E-3</v>
      </c>
      <c r="Q41" s="2">
        <f t="shared" si="4"/>
        <v>17861.182000000001</v>
      </c>
    </row>
    <row r="42" spans="1:17">
      <c r="A42" s="55" t="s">
        <v>201</v>
      </c>
      <c r="B42" s="56" t="s">
        <v>89</v>
      </c>
      <c r="C42" s="55">
        <v>33358.476000000002</v>
      </c>
      <c r="D42" s="55" t="s">
        <v>120</v>
      </c>
      <c r="E42" s="34">
        <f t="shared" si="0"/>
        <v>4824.9987321491972</v>
      </c>
      <c r="F42">
        <f t="shared" si="1"/>
        <v>4825</v>
      </c>
      <c r="G42">
        <f t="shared" si="5"/>
        <v>-3.550000001268927E-3</v>
      </c>
      <c r="I42">
        <f t="shared" si="6"/>
        <v>-3.550000001268927E-3</v>
      </c>
      <c r="Q42" s="2">
        <f t="shared" si="4"/>
        <v>18339.976000000002</v>
      </c>
    </row>
    <row r="43" spans="1:17">
      <c r="A43" s="55" t="s">
        <v>205</v>
      </c>
      <c r="B43" s="56" t="s">
        <v>89</v>
      </c>
      <c r="C43" s="55">
        <v>34439.288999999997</v>
      </c>
      <c r="D43" s="55" t="s">
        <v>120</v>
      </c>
      <c r="E43" s="34">
        <f t="shared" si="0"/>
        <v>5211.0014449927739</v>
      </c>
      <c r="F43">
        <f t="shared" si="1"/>
        <v>5211</v>
      </c>
      <c r="G43">
        <f t="shared" si="5"/>
        <v>4.0459999945596792E-3</v>
      </c>
      <c r="I43">
        <f t="shared" si="6"/>
        <v>4.0459999945596792E-3</v>
      </c>
      <c r="Q43" s="2">
        <f t="shared" si="4"/>
        <v>19420.788999999997</v>
      </c>
    </row>
    <row r="44" spans="1:17">
      <c r="A44" s="55" t="s">
        <v>210</v>
      </c>
      <c r="B44" s="56" t="s">
        <v>89</v>
      </c>
      <c r="C44" s="55">
        <v>35920.421999999999</v>
      </c>
      <c r="D44" s="55" t="s">
        <v>120</v>
      </c>
      <c r="E44" s="34">
        <f t="shared" si="0"/>
        <v>5739.9748715542128</v>
      </c>
      <c r="F44">
        <f t="shared" si="1"/>
        <v>5740</v>
      </c>
      <c r="G44">
        <f t="shared" si="5"/>
        <v>-7.0360000005166512E-2</v>
      </c>
      <c r="I44">
        <f t="shared" si="6"/>
        <v>-7.0360000005166512E-2</v>
      </c>
      <c r="Q44" s="2">
        <f t="shared" si="4"/>
        <v>20901.921999999999</v>
      </c>
    </row>
    <row r="45" spans="1:17">
      <c r="A45" s="55" t="s">
        <v>214</v>
      </c>
      <c r="B45" s="56" t="s">
        <v>89</v>
      </c>
      <c r="C45" s="55">
        <v>36130.5</v>
      </c>
      <c r="D45" s="55" t="s">
        <v>120</v>
      </c>
      <c r="E45" s="34">
        <f t="shared" si="0"/>
        <v>5815.0023535596611</v>
      </c>
      <c r="F45">
        <f t="shared" si="1"/>
        <v>5815</v>
      </c>
      <c r="G45">
        <f t="shared" si="5"/>
        <v>6.5899999972316436E-3</v>
      </c>
      <c r="I45">
        <f t="shared" si="6"/>
        <v>6.5899999972316436E-3</v>
      </c>
      <c r="Q45" s="2">
        <f t="shared" si="4"/>
        <v>21112</v>
      </c>
    </row>
    <row r="46" spans="1:17">
      <c r="A46" s="55" t="s">
        <v>210</v>
      </c>
      <c r="B46" s="56" t="s">
        <v>89</v>
      </c>
      <c r="C46" s="55">
        <v>36609.303999999996</v>
      </c>
      <c r="D46" s="55" t="s">
        <v>120</v>
      </c>
      <c r="E46" s="34">
        <f t="shared" si="0"/>
        <v>5986.0029271282201</v>
      </c>
      <c r="F46">
        <f t="shared" si="1"/>
        <v>5986</v>
      </c>
      <c r="G46">
        <f t="shared" si="5"/>
        <v>8.1959999952232465E-3</v>
      </c>
      <c r="I46">
        <f t="shared" si="6"/>
        <v>8.1959999952232465E-3</v>
      </c>
      <c r="Q46" s="2">
        <f t="shared" si="4"/>
        <v>21590.803999999996</v>
      </c>
    </row>
    <row r="47" spans="1:17">
      <c r="A47" s="55" t="s">
        <v>220</v>
      </c>
      <c r="B47" s="56" t="s">
        <v>89</v>
      </c>
      <c r="C47" s="55">
        <v>37015.305</v>
      </c>
      <c r="D47" s="55" t="s">
        <v>120</v>
      </c>
      <c r="E47" s="34">
        <f t="shared" si="0"/>
        <v>6131.002559272918</v>
      </c>
      <c r="F47">
        <f t="shared" si="1"/>
        <v>6131</v>
      </c>
      <c r="G47">
        <f t="shared" si="5"/>
        <v>7.1660000030533411E-3</v>
      </c>
      <c r="I47">
        <f t="shared" si="6"/>
        <v>7.1660000030533411E-3</v>
      </c>
      <c r="Q47" s="2">
        <f t="shared" si="4"/>
        <v>21996.805</v>
      </c>
    </row>
    <row r="48" spans="1:17">
      <c r="A48" s="55" t="s">
        <v>224</v>
      </c>
      <c r="B48" s="56" t="s">
        <v>89</v>
      </c>
      <c r="C48" s="55">
        <v>37320.500999999997</v>
      </c>
      <c r="D48" s="55" t="s">
        <v>120</v>
      </c>
      <c r="E48" s="34">
        <f t="shared" si="0"/>
        <v>6240.0005857113556</v>
      </c>
      <c r="F48">
        <f t="shared" si="1"/>
        <v>6240</v>
      </c>
      <c r="G48">
        <f t="shared" si="5"/>
        <v>1.6399999949499033E-3</v>
      </c>
      <c r="I48">
        <f>+G48</f>
        <v>1.6399999949499033E-3</v>
      </c>
      <c r="Q48" s="2">
        <f t="shared" si="4"/>
        <v>22302.000999999997</v>
      </c>
    </row>
    <row r="49" spans="1:32">
      <c r="A49" s="55" t="s">
        <v>224</v>
      </c>
      <c r="B49" s="56" t="s">
        <v>89</v>
      </c>
      <c r="C49" s="55">
        <v>37320.502</v>
      </c>
      <c r="D49" s="55" t="s">
        <v>120</v>
      </c>
      <c r="E49" s="34">
        <f t="shared" si="0"/>
        <v>6240.000942852429</v>
      </c>
      <c r="F49">
        <f t="shared" si="1"/>
        <v>6240</v>
      </c>
      <c r="G49">
        <f t="shared" si="5"/>
        <v>2.639999998791609E-3</v>
      </c>
      <c r="I49">
        <f>+G49</f>
        <v>2.639999998791609E-3</v>
      </c>
      <c r="O49">
        <f t="shared" ref="O49:O80" ca="1" si="7">+C$11+C$12*F49</f>
        <v>4.5863861562571551E-2</v>
      </c>
      <c r="Q49" s="2">
        <f t="shared" si="4"/>
        <v>22302.002</v>
      </c>
    </row>
    <row r="50" spans="1:32">
      <c r="A50" s="55" t="s">
        <v>224</v>
      </c>
      <c r="B50" s="56" t="s">
        <v>89</v>
      </c>
      <c r="C50" s="55">
        <v>37320.506000000001</v>
      </c>
      <c r="D50" s="55" t="s">
        <v>120</v>
      </c>
      <c r="E50" s="34">
        <f t="shared" si="0"/>
        <v>6240.0023714167146</v>
      </c>
      <c r="F50">
        <f t="shared" si="1"/>
        <v>6240</v>
      </c>
      <c r="G50">
        <f t="shared" si="5"/>
        <v>6.6399999996065162E-3</v>
      </c>
      <c r="I50">
        <f>+G50</f>
        <v>6.6399999996065162E-3</v>
      </c>
      <c r="O50">
        <f t="shared" ca="1" si="7"/>
        <v>4.5863861562571551E-2</v>
      </c>
      <c r="Q50" s="2">
        <f t="shared" si="4"/>
        <v>22302.006000000001</v>
      </c>
    </row>
    <row r="51" spans="1:32">
      <c r="A51" s="55" t="s">
        <v>210</v>
      </c>
      <c r="B51" s="56" t="s">
        <v>89</v>
      </c>
      <c r="C51" s="55">
        <v>37365.303</v>
      </c>
      <c r="D51" s="55" t="s">
        <v>120</v>
      </c>
      <c r="E51" s="34">
        <f t="shared" si="0"/>
        <v>6256.0012199939001</v>
      </c>
      <c r="F51">
        <f t="shared" si="1"/>
        <v>6256</v>
      </c>
      <c r="G51">
        <f t="shared" si="5"/>
        <v>3.4159999995608814E-3</v>
      </c>
      <c r="I51">
        <f t="shared" ref="I51:I61" si="8">+G51</f>
        <v>3.4159999995608814E-3</v>
      </c>
      <c r="O51">
        <f t="shared" ca="1" si="7"/>
        <v>4.5678344591736489E-2</v>
      </c>
      <c r="Q51" s="2">
        <f t="shared" si="4"/>
        <v>22346.803</v>
      </c>
    </row>
    <row r="52" spans="1:32">
      <c r="A52" t="s">
        <v>33</v>
      </c>
      <c r="C52" s="18">
        <v>40974.529000000002</v>
      </c>
      <c r="D52" s="18"/>
      <c r="E52">
        <f t="shared" si="0"/>
        <v>7545.0040606939829</v>
      </c>
      <c r="F52">
        <f t="shared" si="1"/>
        <v>7545</v>
      </c>
      <c r="G52">
        <f t="shared" si="5"/>
        <v>1.1370000000169966E-2</v>
      </c>
      <c r="I52">
        <f t="shared" si="8"/>
        <v>1.1370000000169966E-2</v>
      </c>
      <c r="O52">
        <f t="shared" ca="1" si="7"/>
        <v>3.0732633628837158E-2</v>
      </c>
      <c r="Q52" s="2">
        <f t="shared" si="4"/>
        <v>25956.029000000002</v>
      </c>
      <c r="AB52">
        <v>11</v>
      </c>
      <c r="AD52" t="s">
        <v>32</v>
      </c>
      <c r="AF52" t="s">
        <v>34</v>
      </c>
    </row>
    <row r="53" spans="1:32">
      <c r="A53" t="s">
        <v>36</v>
      </c>
      <c r="C53" s="18">
        <v>41369.315999999999</v>
      </c>
      <c r="D53" s="18"/>
      <c r="E53">
        <f t="shared" ref="E53:E84" si="9">+(C53-C$7)/C$8</f>
        <v>7685.9987128635785</v>
      </c>
      <c r="F53">
        <f t="shared" ref="F53:F84" si="10">ROUND(2*E53,0)/2</f>
        <v>7686</v>
      </c>
      <c r="G53">
        <f t="shared" si="5"/>
        <v>-3.6040000049979426E-3</v>
      </c>
      <c r="I53">
        <f t="shared" si="8"/>
        <v>-3.6040000049979426E-3</v>
      </c>
      <c r="O53">
        <f t="shared" ca="1" si="7"/>
        <v>2.9097765323353203E-2</v>
      </c>
      <c r="Q53" s="2">
        <f t="shared" ref="Q53:Q84" si="11">+C53-15018.5</f>
        <v>26350.815999999999</v>
      </c>
      <c r="AB53">
        <v>12</v>
      </c>
      <c r="AD53" t="s">
        <v>35</v>
      </c>
      <c r="AF53" t="s">
        <v>34</v>
      </c>
    </row>
    <row r="54" spans="1:32">
      <c r="A54" t="s">
        <v>37</v>
      </c>
      <c r="C54" s="18">
        <v>41719.311999999998</v>
      </c>
      <c r="D54" s="18"/>
      <c r="E54">
        <f t="shared" si="9"/>
        <v>7810.9966593024174</v>
      </c>
      <c r="F54">
        <f t="shared" si="10"/>
        <v>7811</v>
      </c>
      <c r="G54">
        <f t="shared" si="5"/>
        <v>-9.3540000016218983E-3</v>
      </c>
      <c r="I54">
        <f t="shared" si="8"/>
        <v>-9.3540000016218983E-3</v>
      </c>
      <c r="O54">
        <f t="shared" ca="1" si="7"/>
        <v>2.7648413988704323E-2</v>
      </c>
      <c r="Q54" s="2">
        <f t="shared" si="11"/>
        <v>26700.811999999998</v>
      </c>
      <c r="AB54">
        <v>10</v>
      </c>
      <c r="AD54" t="s">
        <v>35</v>
      </c>
      <c r="AF54" t="s">
        <v>34</v>
      </c>
    </row>
    <row r="55" spans="1:32">
      <c r="A55" t="s">
        <v>37</v>
      </c>
      <c r="C55" s="18">
        <v>41719.322999999997</v>
      </c>
      <c r="D55" s="18"/>
      <c r="E55">
        <f t="shared" si="9"/>
        <v>7811.0005878542024</v>
      </c>
      <c r="F55">
        <f t="shared" si="10"/>
        <v>7811</v>
      </c>
      <c r="G55">
        <f t="shared" si="5"/>
        <v>1.6459999969811179E-3</v>
      </c>
      <c r="I55">
        <f t="shared" si="8"/>
        <v>1.6459999969811179E-3</v>
      </c>
      <c r="O55">
        <f t="shared" ca="1" si="7"/>
        <v>2.7648413988704323E-2</v>
      </c>
      <c r="Q55" s="2">
        <f t="shared" si="11"/>
        <v>26700.822999999997</v>
      </c>
      <c r="AB55">
        <v>4</v>
      </c>
      <c r="AD55" t="s">
        <v>32</v>
      </c>
      <c r="AF55" t="s">
        <v>34</v>
      </c>
    </row>
    <row r="56" spans="1:32">
      <c r="A56" t="s">
        <v>38</v>
      </c>
      <c r="C56" s="18">
        <v>42139.315999999999</v>
      </c>
      <c r="D56" s="18"/>
      <c r="E56">
        <f t="shared" si="9"/>
        <v>7960.9973378704526</v>
      </c>
      <c r="F56">
        <f t="shared" si="10"/>
        <v>7961</v>
      </c>
      <c r="G56">
        <f t="shared" si="5"/>
        <v>-7.4539999986882322E-3</v>
      </c>
      <c r="I56">
        <f t="shared" si="8"/>
        <v>-7.4539999986882322E-3</v>
      </c>
      <c r="O56">
        <f t="shared" ca="1" si="7"/>
        <v>2.5909192387125662E-2</v>
      </c>
      <c r="Q56" s="2">
        <f t="shared" si="11"/>
        <v>27120.815999999999</v>
      </c>
      <c r="AB56">
        <v>6</v>
      </c>
      <c r="AD56" t="s">
        <v>32</v>
      </c>
      <c r="AF56" t="s">
        <v>34</v>
      </c>
    </row>
    <row r="57" spans="1:32">
      <c r="A57" t="s">
        <v>38</v>
      </c>
      <c r="C57" s="18">
        <v>42139.319000000003</v>
      </c>
      <c r="D57" s="18"/>
      <c r="E57">
        <f t="shared" si="9"/>
        <v>7960.9984092936693</v>
      </c>
      <c r="F57">
        <f t="shared" si="10"/>
        <v>7961</v>
      </c>
      <c r="G57">
        <f t="shared" si="5"/>
        <v>-4.4539999944390729E-3</v>
      </c>
      <c r="I57">
        <f t="shared" si="8"/>
        <v>-4.4539999944390729E-3</v>
      </c>
      <c r="O57">
        <f t="shared" ca="1" si="7"/>
        <v>2.5909192387125662E-2</v>
      </c>
      <c r="Q57" s="2">
        <f t="shared" si="11"/>
        <v>27120.819000000003</v>
      </c>
      <c r="AA57" t="s">
        <v>39</v>
      </c>
      <c r="AB57">
        <v>11</v>
      </c>
      <c r="AD57" t="s">
        <v>32</v>
      </c>
      <c r="AF57" t="s">
        <v>34</v>
      </c>
    </row>
    <row r="58" spans="1:32">
      <c r="A58" t="s">
        <v>41</v>
      </c>
      <c r="C58" s="18">
        <v>42433.315999999999</v>
      </c>
      <c r="D58" s="18"/>
      <c r="E58">
        <f t="shared" si="9"/>
        <v>8065.9968128730779</v>
      </c>
      <c r="F58">
        <f t="shared" si="10"/>
        <v>8066</v>
      </c>
      <c r="G58">
        <f t="shared" si="5"/>
        <v>-8.9240000015706755E-3</v>
      </c>
      <c r="I58">
        <f t="shared" si="8"/>
        <v>-8.9240000015706755E-3</v>
      </c>
      <c r="O58">
        <f t="shared" ca="1" si="7"/>
        <v>2.4691737266020586E-2</v>
      </c>
      <c r="Q58" s="2">
        <f t="shared" si="11"/>
        <v>27414.815999999999</v>
      </c>
      <c r="AA58" t="s">
        <v>39</v>
      </c>
      <c r="AB58">
        <v>13</v>
      </c>
      <c r="AD58" t="s">
        <v>40</v>
      </c>
      <c r="AF58" t="s">
        <v>34</v>
      </c>
    </row>
    <row r="59" spans="1:32">
      <c r="A59" t="s">
        <v>41</v>
      </c>
      <c r="C59" s="18">
        <v>42433.324999999997</v>
      </c>
      <c r="D59" s="18"/>
      <c r="E59">
        <f t="shared" si="9"/>
        <v>8066.0000271427207</v>
      </c>
      <c r="F59">
        <f t="shared" si="10"/>
        <v>8066</v>
      </c>
      <c r="G59">
        <f t="shared" si="5"/>
        <v>7.599999662488699E-5</v>
      </c>
      <c r="I59">
        <f t="shared" si="8"/>
        <v>7.599999662488699E-5</v>
      </c>
      <c r="O59">
        <f t="shared" ca="1" si="7"/>
        <v>2.4691737266020586E-2</v>
      </c>
      <c r="Q59" s="2">
        <f t="shared" si="11"/>
        <v>27414.824999999997</v>
      </c>
      <c r="AA59" t="s">
        <v>39</v>
      </c>
      <c r="AB59">
        <v>7</v>
      </c>
      <c r="AD59" t="s">
        <v>32</v>
      </c>
      <c r="AF59" t="s">
        <v>34</v>
      </c>
    </row>
    <row r="60" spans="1:32">
      <c r="A60" t="s">
        <v>42</v>
      </c>
      <c r="C60" s="18">
        <v>42461.319000000003</v>
      </c>
      <c r="D60" s="18"/>
      <c r="E60">
        <f t="shared" si="9"/>
        <v>8075.9978342965442</v>
      </c>
      <c r="F60">
        <f t="shared" si="10"/>
        <v>8076</v>
      </c>
      <c r="G60">
        <f t="shared" si="5"/>
        <v>-6.0640000010607764E-3</v>
      </c>
      <c r="I60">
        <f t="shared" si="8"/>
        <v>-6.0640000010607764E-3</v>
      </c>
      <c r="O60">
        <f t="shared" ca="1" si="7"/>
        <v>2.4575789159248684E-2</v>
      </c>
      <c r="Q60" s="2">
        <f t="shared" si="11"/>
        <v>27442.819000000003</v>
      </c>
      <c r="AA60" t="s">
        <v>39</v>
      </c>
      <c r="AB60">
        <v>12</v>
      </c>
      <c r="AD60" t="s">
        <v>35</v>
      </c>
      <c r="AF60" t="s">
        <v>34</v>
      </c>
    </row>
    <row r="61" spans="1:32">
      <c r="A61" t="s">
        <v>42</v>
      </c>
      <c r="C61" s="18">
        <v>42461.326000000001</v>
      </c>
      <c r="D61" s="18"/>
      <c r="E61">
        <f t="shared" si="9"/>
        <v>8076.0003342840428</v>
      </c>
      <c r="F61">
        <f t="shared" si="10"/>
        <v>8076</v>
      </c>
      <c r="G61">
        <f t="shared" si="5"/>
        <v>9.3599999672733247E-4</v>
      </c>
      <c r="I61">
        <f t="shared" si="8"/>
        <v>9.3599999672733247E-4</v>
      </c>
      <c r="O61">
        <f t="shared" ca="1" si="7"/>
        <v>2.4575789159248684E-2</v>
      </c>
      <c r="Q61" s="2">
        <f t="shared" si="11"/>
        <v>27442.826000000001</v>
      </c>
      <c r="AA61" t="s">
        <v>39</v>
      </c>
      <c r="AB61">
        <v>9</v>
      </c>
      <c r="AD61" t="s">
        <v>32</v>
      </c>
      <c r="AF61" t="s">
        <v>34</v>
      </c>
    </row>
    <row r="62" spans="1:32">
      <c r="A62" t="s">
        <v>43</v>
      </c>
      <c r="C62" s="18">
        <v>42777.72</v>
      </c>
      <c r="D62" s="18"/>
      <c r="E62">
        <f t="shared" si="9"/>
        <v>8188.9976264404395</v>
      </c>
      <c r="F62">
        <f t="shared" si="10"/>
        <v>8189</v>
      </c>
      <c r="G62">
        <f t="shared" si="5"/>
        <v>-6.6459999943617731E-3</v>
      </c>
      <c r="K62">
        <f>+G62</f>
        <v>-6.6459999943617731E-3</v>
      </c>
      <c r="O62">
        <f t="shared" ca="1" si="7"/>
        <v>2.3265575552726084E-2</v>
      </c>
      <c r="Q62" s="2">
        <f t="shared" si="11"/>
        <v>27759.22</v>
      </c>
      <c r="AA62" t="s">
        <v>39</v>
      </c>
      <c r="AF62" t="s">
        <v>44</v>
      </c>
    </row>
    <row r="63" spans="1:32">
      <c r="A63" t="s">
        <v>43</v>
      </c>
      <c r="C63" s="18">
        <v>42777.728000000003</v>
      </c>
      <c r="D63" s="18"/>
      <c r="E63">
        <f t="shared" si="9"/>
        <v>8189.0004835690115</v>
      </c>
      <c r="F63">
        <f t="shared" si="10"/>
        <v>8189</v>
      </c>
      <c r="G63">
        <f t="shared" si="5"/>
        <v>1.3540000072680414E-3</v>
      </c>
      <c r="K63">
        <f>+G63</f>
        <v>1.3540000072680414E-3</v>
      </c>
      <c r="O63">
        <f t="shared" ca="1" si="7"/>
        <v>2.3265575552726084E-2</v>
      </c>
      <c r="Q63" s="2">
        <f t="shared" si="11"/>
        <v>27759.228000000003</v>
      </c>
      <c r="AA63" t="s">
        <v>39</v>
      </c>
      <c r="AF63" t="s">
        <v>44</v>
      </c>
    </row>
    <row r="64" spans="1:32">
      <c r="A64" t="s">
        <v>45</v>
      </c>
      <c r="C64" s="18">
        <v>42839.33</v>
      </c>
      <c r="D64" s="18"/>
      <c r="E64">
        <f t="shared" si="9"/>
        <v>8211.0010878517041</v>
      </c>
      <c r="F64">
        <f t="shared" si="10"/>
        <v>8211</v>
      </c>
      <c r="G64">
        <f t="shared" ref="G64:G95" si="12">+C64-(C$7+F64*C$8)</f>
        <v>3.0459999979939312E-3</v>
      </c>
      <c r="I64">
        <f t="shared" ref="I64:I95" si="13">+G64</f>
        <v>3.0459999979939312E-3</v>
      </c>
      <c r="O64">
        <f t="shared" ca="1" si="7"/>
        <v>2.3010489717827876E-2</v>
      </c>
      <c r="Q64" s="2">
        <f t="shared" si="11"/>
        <v>27820.83</v>
      </c>
      <c r="AA64" t="s">
        <v>39</v>
      </c>
      <c r="AB64">
        <v>11</v>
      </c>
      <c r="AD64" t="s">
        <v>40</v>
      </c>
      <c r="AF64" t="s">
        <v>34</v>
      </c>
    </row>
    <row r="65" spans="1:32">
      <c r="A65" t="s">
        <v>45</v>
      </c>
      <c r="C65" s="18">
        <v>42867.321000000004</v>
      </c>
      <c r="D65" s="18"/>
      <c r="E65">
        <f t="shared" si="9"/>
        <v>8220.997823582311</v>
      </c>
      <c r="F65">
        <f t="shared" si="10"/>
        <v>8221</v>
      </c>
      <c r="G65">
        <f t="shared" si="12"/>
        <v>-6.0939999966649339E-3</v>
      </c>
      <c r="I65">
        <f t="shared" si="13"/>
        <v>-6.0939999966649339E-3</v>
      </c>
      <c r="O65">
        <f t="shared" ca="1" si="7"/>
        <v>2.2894541611055974E-2</v>
      </c>
      <c r="Q65" s="2">
        <f t="shared" si="11"/>
        <v>27848.821000000004</v>
      </c>
      <c r="AA65" t="s">
        <v>39</v>
      </c>
      <c r="AB65">
        <v>8</v>
      </c>
      <c r="AD65" t="s">
        <v>32</v>
      </c>
      <c r="AF65" t="s">
        <v>34</v>
      </c>
    </row>
    <row r="66" spans="1:32">
      <c r="A66" t="s">
        <v>46</v>
      </c>
      <c r="C66" s="18">
        <v>43161.33</v>
      </c>
      <c r="D66" s="18"/>
      <c r="E66">
        <f t="shared" si="9"/>
        <v>8326.0005128545799</v>
      </c>
      <c r="F66">
        <f t="shared" si="10"/>
        <v>8326</v>
      </c>
      <c r="G66">
        <f t="shared" si="12"/>
        <v>1.4360000059241429E-3</v>
      </c>
      <c r="I66">
        <f t="shared" si="13"/>
        <v>1.4360000059241429E-3</v>
      </c>
      <c r="O66">
        <f t="shared" ca="1" si="7"/>
        <v>2.1677086489950897E-2</v>
      </c>
      <c r="Q66" s="2">
        <f t="shared" si="11"/>
        <v>28142.83</v>
      </c>
      <c r="AA66" t="s">
        <v>39</v>
      </c>
      <c r="AB66">
        <v>6</v>
      </c>
      <c r="AD66" t="s">
        <v>32</v>
      </c>
      <c r="AF66" t="s">
        <v>34</v>
      </c>
    </row>
    <row r="67" spans="1:32">
      <c r="A67" t="s">
        <v>46</v>
      </c>
      <c r="C67" s="18">
        <v>43189.332000000002</v>
      </c>
      <c r="D67" s="18"/>
      <c r="E67">
        <f t="shared" si="9"/>
        <v>8336.0011771369718</v>
      </c>
      <c r="F67">
        <f t="shared" si="10"/>
        <v>8336</v>
      </c>
      <c r="G67">
        <f t="shared" si="12"/>
        <v>3.2960000025923364E-3</v>
      </c>
      <c r="I67">
        <f t="shared" si="13"/>
        <v>3.2960000025923364E-3</v>
      </c>
      <c r="O67">
        <f t="shared" ca="1" si="7"/>
        <v>2.1561138383178996E-2</v>
      </c>
      <c r="Q67" s="2">
        <f t="shared" si="11"/>
        <v>28170.832000000002</v>
      </c>
      <c r="AA67" t="s">
        <v>39</v>
      </c>
      <c r="AB67">
        <v>10</v>
      </c>
      <c r="AD67" t="s">
        <v>40</v>
      </c>
      <c r="AF67" t="s">
        <v>34</v>
      </c>
    </row>
    <row r="68" spans="1:32">
      <c r="A68" t="s">
        <v>46</v>
      </c>
      <c r="C68" s="18">
        <v>43189.332999999999</v>
      </c>
      <c r="D68" s="18"/>
      <c r="E68">
        <f t="shared" si="9"/>
        <v>8336.0015342780425</v>
      </c>
      <c r="F68">
        <f t="shared" si="10"/>
        <v>8336</v>
      </c>
      <c r="G68">
        <f t="shared" si="12"/>
        <v>4.2959999991580844E-3</v>
      </c>
      <c r="I68">
        <f t="shared" si="13"/>
        <v>4.2959999991580844E-3</v>
      </c>
      <c r="O68">
        <f t="shared" ca="1" si="7"/>
        <v>2.1561138383178996E-2</v>
      </c>
      <c r="Q68" s="2">
        <f t="shared" si="11"/>
        <v>28170.832999999999</v>
      </c>
      <c r="AA68" t="s">
        <v>39</v>
      </c>
      <c r="AB68">
        <v>7</v>
      </c>
      <c r="AD68" t="s">
        <v>32</v>
      </c>
      <c r="AF68" t="s">
        <v>34</v>
      </c>
    </row>
    <row r="69" spans="1:32">
      <c r="A69" t="s">
        <v>47</v>
      </c>
      <c r="C69" s="18">
        <v>43217.326999999997</v>
      </c>
      <c r="D69" s="18"/>
      <c r="E69">
        <f t="shared" si="9"/>
        <v>8345.9993414318633</v>
      </c>
      <c r="F69">
        <f t="shared" si="10"/>
        <v>8346</v>
      </c>
      <c r="G69">
        <f t="shared" si="12"/>
        <v>-1.8440000058035366E-3</v>
      </c>
      <c r="I69">
        <f t="shared" si="13"/>
        <v>-1.8440000058035366E-3</v>
      </c>
      <c r="O69">
        <f t="shared" ca="1" si="7"/>
        <v>2.1445190276407081E-2</v>
      </c>
      <c r="Q69" s="2">
        <f t="shared" si="11"/>
        <v>28198.826999999997</v>
      </c>
      <c r="AA69" t="s">
        <v>39</v>
      </c>
      <c r="AB69">
        <v>7</v>
      </c>
      <c r="AD69" t="s">
        <v>32</v>
      </c>
      <c r="AF69" t="s">
        <v>34</v>
      </c>
    </row>
    <row r="70" spans="1:32">
      <c r="A70" t="s">
        <v>47</v>
      </c>
      <c r="C70" s="18">
        <v>43217.332999999999</v>
      </c>
      <c r="D70" s="18"/>
      <c r="E70">
        <f t="shared" si="9"/>
        <v>8346.001484278293</v>
      </c>
      <c r="F70">
        <f t="shared" si="10"/>
        <v>8346</v>
      </c>
      <c r="G70">
        <f t="shared" si="12"/>
        <v>4.1559999954188243E-3</v>
      </c>
      <c r="I70">
        <f t="shared" si="13"/>
        <v>4.1559999954188243E-3</v>
      </c>
      <c r="O70">
        <f t="shared" ca="1" si="7"/>
        <v>2.1445190276407081E-2</v>
      </c>
      <c r="Q70" s="2">
        <f t="shared" si="11"/>
        <v>28198.832999999999</v>
      </c>
      <c r="AA70" t="s">
        <v>39</v>
      </c>
      <c r="AB70">
        <v>11</v>
      </c>
      <c r="AD70" t="s">
        <v>40</v>
      </c>
      <c r="AF70" t="s">
        <v>34</v>
      </c>
    </row>
    <row r="71" spans="1:32">
      <c r="A71" s="55" t="s">
        <v>295</v>
      </c>
      <c r="B71" s="56" t="s">
        <v>89</v>
      </c>
      <c r="C71" s="55">
        <v>43883.73</v>
      </c>
      <c r="D71" s="55" t="s">
        <v>120</v>
      </c>
      <c r="E71" s="34">
        <f t="shared" si="9"/>
        <v>8583.9992228610299</v>
      </c>
      <c r="F71">
        <f t="shared" si="10"/>
        <v>8584</v>
      </c>
      <c r="G71">
        <f t="shared" si="12"/>
        <v>-2.1760000017820857E-3</v>
      </c>
      <c r="I71">
        <f t="shared" si="13"/>
        <v>-2.1760000017820857E-3</v>
      </c>
      <c r="O71">
        <f t="shared" ca="1" si="7"/>
        <v>1.8685625335235601E-2</v>
      </c>
      <c r="Q71" s="2">
        <f t="shared" si="11"/>
        <v>28865.230000000003</v>
      </c>
    </row>
    <row r="72" spans="1:32">
      <c r="A72" t="s">
        <v>48</v>
      </c>
      <c r="C72" s="18">
        <v>43931.332000000002</v>
      </c>
      <c r="D72" s="18"/>
      <c r="E72">
        <f t="shared" si="9"/>
        <v>8600.9998521435973</v>
      </c>
      <c r="F72">
        <f t="shared" si="10"/>
        <v>8601</v>
      </c>
      <c r="G72">
        <f t="shared" si="12"/>
        <v>-4.1400000191060826E-4</v>
      </c>
      <c r="I72">
        <f t="shared" si="13"/>
        <v>-4.1400000191060826E-4</v>
      </c>
      <c r="O72">
        <f t="shared" ca="1" si="7"/>
        <v>1.8488513553723343E-2</v>
      </c>
      <c r="Q72" s="2">
        <f t="shared" si="11"/>
        <v>28912.832000000002</v>
      </c>
      <c r="AA72" t="s">
        <v>39</v>
      </c>
      <c r="AB72">
        <v>9</v>
      </c>
      <c r="AD72" t="s">
        <v>40</v>
      </c>
      <c r="AF72" t="s">
        <v>34</v>
      </c>
    </row>
    <row r="73" spans="1:32">
      <c r="A73" t="s">
        <v>49</v>
      </c>
      <c r="C73" s="18">
        <v>43931.334999999999</v>
      </c>
      <c r="D73" s="18"/>
      <c r="E73">
        <f t="shared" si="9"/>
        <v>8601.0009235668094</v>
      </c>
      <c r="F73">
        <f t="shared" si="10"/>
        <v>8601</v>
      </c>
      <c r="G73">
        <f t="shared" si="12"/>
        <v>2.5859999950625934E-3</v>
      </c>
      <c r="I73">
        <f t="shared" si="13"/>
        <v>2.5859999950625934E-3</v>
      </c>
      <c r="O73">
        <f t="shared" ca="1" si="7"/>
        <v>1.8488513553723343E-2</v>
      </c>
      <c r="Q73" s="2">
        <f t="shared" si="11"/>
        <v>28912.834999999999</v>
      </c>
      <c r="AA73" t="s">
        <v>39</v>
      </c>
      <c r="AF73" t="s">
        <v>44</v>
      </c>
    </row>
    <row r="74" spans="1:32">
      <c r="A74" t="s">
        <v>49</v>
      </c>
      <c r="C74" s="18">
        <v>43931.345999999998</v>
      </c>
      <c r="D74" s="18"/>
      <c r="E74">
        <f t="shared" si="9"/>
        <v>8601.0048521185963</v>
      </c>
      <c r="F74">
        <f t="shared" si="10"/>
        <v>8601</v>
      </c>
      <c r="G74">
        <f t="shared" si="12"/>
        <v>1.358599999366561E-2</v>
      </c>
      <c r="I74">
        <f t="shared" si="13"/>
        <v>1.358599999366561E-2</v>
      </c>
      <c r="O74">
        <f t="shared" ca="1" si="7"/>
        <v>1.8488513553723343E-2</v>
      </c>
      <c r="Q74" s="2">
        <f t="shared" si="11"/>
        <v>28912.845999999998</v>
      </c>
      <c r="AA74" t="s">
        <v>39</v>
      </c>
      <c r="AF74" t="s">
        <v>44</v>
      </c>
    </row>
    <row r="75" spans="1:32">
      <c r="A75" t="s">
        <v>50</v>
      </c>
      <c r="C75" s="18">
        <v>44337.328999999998</v>
      </c>
      <c r="D75" s="18"/>
      <c r="E75">
        <f t="shared" si="9"/>
        <v>8745.9980557240069</v>
      </c>
      <c r="F75">
        <f t="shared" si="10"/>
        <v>8746</v>
      </c>
      <c r="G75">
        <f t="shared" si="12"/>
        <v>-5.4440000021713786E-3</v>
      </c>
      <c r="I75">
        <f t="shared" si="13"/>
        <v>-5.4440000021713786E-3</v>
      </c>
      <c r="O75">
        <f t="shared" ca="1" si="7"/>
        <v>1.6807266005530633E-2</v>
      </c>
      <c r="Q75" s="2">
        <f t="shared" si="11"/>
        <v>29318.828999999998</v>
      </c>
      <c r="AA75" t="s">
        <v>39</v>
      </c>
      <c r="AB75">
        <v>7</v>
      </c>
      <c r="AD75" t="s">
        <v>40</v>
      </c>
      <c r="AF75" t="s">
        <v>34</v>
      </c>
    </row>
    <row r="76" spans="1:32">
      <c r="A76" t="s">
        <v>51</v>
      </c>
      <c r="C76" s="18">
        <v>44701.341</v>
      </c>
      <c r="D76" s="18"/>
      <c r="E76">
        <f t="shared" si="9"/>
        <v>8876.0016914201151</v>
      </c>
      <c r="F76">
        <f t="shared" si="10"/>
        <v>8876</v>
      </c>
      <c r="G76">
        <f t="shared" si="12"/>
        <v>4.7360000025946647E-3</v>
      </c>
      <c r="I76">
        <f t="shared" si="13"/>
        <v>4.7360000025946647E-3</v>
      </c>
      <c r="O76">
        <f t="shared" ca="1" si="7"/>
        <v>1.5299940617495789E-2</v>
      </c>
      <c r="Q76" s="2">
        <f t="shared" si="11"/>
        <v>29682.841</v>
      </c>
      <c r="AA76" t="s">
        <v>39</v>
      </c>
      <c r="AB76">
        <v>6</v>
      </c>
      <c r="AD76" t="s">
        <v>32</v>
      </c>
      <c r="AF76" t="s">
        <v>34</v>
      </c>
    </row>
    <row r="77" spans="1:32">
      <c r="A77" t="s">
        <v>52</v>
      </c>
      <c r="C77" s="18">
        <v>44995.326999999997</v>
      </c>
      <c r="D77" s="18"/>
      <c r="E77">
        <f t="shared" si="9"/>
        <v>8980.9961664477378</v>
      </c>
      <c r="F77">
        <f t="shared" si="10"/>
        <v>8981</v>
      </c>
      <c r="G77">
        <f t="shared" si="12"/>
        <v>-1.0734000003139954E-2</v>
      </c>
      <c r="I77">
        <f t="shared" si="13"/>
        <v>-1.0734000003139954E-2</v>
      </c>
      <c r="O77">
        <f t="shared" ca="1" si="7"/>
        <v>1.4082485496390726E-2</v>
      </c>
      <c r="Q77" s="2">
        <f t="shared" si="11"/>
        <v>29976.826999999997</v>
      </c>
      <c r="AA77" t="s">
        <v>39</v>
      </c>
      <c r="AB77">
        <v>7</v>
      </c>
      <c r="AD77" t="s">
        <v>32</v>
      </c>
      <c r="AF77" t="s">
        <v>34</v>
      </c>
    </row>
    <row r="78" spans="1:32">
      <c r="A78" t="s">
        <v>53</v>
      </c>
      <c r="C78" s="18">
        <v>45065.345000000001</v>
      </c>
      <c r="D78" s="18"/>
      <c r="E78">
        <f t="shared" si="9"/>
        <v>9006.0024699876503</v>
      </c>
      <c r="F78">
        <f t="shared" si="10"/>
        <v>9006</v>
      </c>
      <c r="G78">
        <f t="shared" si="12"/>
        <v>6.9159999984549358E-3</v>
      </c>
      <c r="I78">
        <f t="shared" si="13"/>
        <v>6.9159999984549358E-3</v>
      </c>
      <c r="O78">
        <f t="shared" ca="1" si="7"/>
        <v>1.3792615229460944E-2</v>
      </c>
      <c r="Q78" s="2">
        <f t="shared" si="11"/>
        <v>30046.845000000001</v>
      </c>
      <c r="AA78" t="s">
        <v>39</v>
      </c>
      <c r="AB78">
        <v>9</v>
      </c>
      <c r="AD78" t="s">
        <v>32</v>
      </c>
      <c r="AF78" t="s">
        <v>34</v>
      </c>
    </row>
    <row r="79" spans="1:32">
      <c r="A79" t="s">
        <v>53</v>
      </c>
      <c r="C79" s="18">
        <v>45079.334000000003</v>
      </c>
      <c r="D79" s="18"/>
      <c r="E79">
        <f t="shared" si="9"/>
        <v>9010.9985164359896</v>
      </c>
      <c r="F79">
        <f t="shared" si="10"/>
        <v>9011</v>
      </c>
      <c r="G79">
        <f t="shared" si="12"/>
        <v>-4.1539999947417527E-3</v>
      </c>
      <c r="I79">
        <f t="shared" si="13"/>
        <v>-4.1539999947417527E-3</v>
      </c>
      <c r="O79">
        <f t="shared" ca="1" si="7"/>
        <v>1.3734641176074994E-2</v>
      </c>
      <c r="Q79" s="2">
        <f t="shared" si="11"/>
        <v>30060.834000000003</v>
      </c>
      <c r="AA79" t="s">
        <v>39</v>
      </c>
      <c r="AB79">
        <v>8</v>
      </c>
      <c r="AD79" t="s">
        <v>40</v>
      </c>
      <c r="AF79" t="s">
        <v>34</v>
      </c>
    </row>
    <row r="80" spans="1:32">
      <c r="A80" t="s">
        <v>53</v>
      </c>
      <c r="C80" s="18">
        <v>45093.324999999997</v>
      </c>
      <c r="D80" s="18"/>
      <c r="E80">
        <f t="shared" si="9"/>
        <v>9015.9952771664703</v>
      </c>
      <c r="F80">
        <f t="shared" si="10"/>
        <v>9016</v>
      </c>
      <c r="G80">
        <f t="shared" si="12"/>
        <v>-1.3224000002082903E-2</v>
      </c>
      <c r="I80">
        <f t="shared" si="13"/>
        <v>-1.3224000002082903E-2</v>
      </c>
      <c r="O80">
        <f t="shared" ca="1" si="7"/>
        <v>1.3676667122689043E-2</v>
      </c>
      <c r="Q80" s="2">
        <f t="shared" si="11"/>
        <v>30074.824999999997</v>
      </c>
      <c r="AA80" t="s">
        <v>39</v>
      </c>
      <c r="AB80">
        <v>6</v>
      </c>
      <c r="AD80" t="s">
        <v>32</v>
      </c>
      <c r="AF80" t="s">
        <v>34</v>
      </c>
    </row>
    <row r="81" spans="1:32">
      <c r="A81" t="s">
        <v>54</v>
      </c>
      <c r="C81" s="18">
        <v>45387.336000000003</v>
      </c>
      <c r="D81" s="18"/>
      <c r="E81">
        <f t="shared" si="9"/>
        <v>9120.9986807208825</v>
      </c>
      <c r="F81">
        <f t="shared" si="10"/>
        <v>9121</v>
      </c>
      <c r="G81">
        <f t="shared" si="12"/>
        <v>-3.6939999990863726E-3</v>
      </c>
      <c r="I81">
        <f t="shared" si="13"/>
        <v>-3.6939999990863726E-3</v>
      </c>
      <c r="O81">
        <f t="shared" ref="O81:O112" ca="1" si="14">+C$11+C$12*F81</f>
        <v>1.245921200158398E-2</v>
      </c>
      <c r="Q81" s="2">
        <f t="shared" si="11"/>
        <v>30368.836000000003</v>
      </c>
      <c r="AA81" t="s">
        <v>39</v>
      </c>
      <c r="AB81">
        <v>9</v>
      </c>
      <c r="AD81" t="s">
        <v>40</v>
      </c>
      <c r="AF81" t="s">
        <v>34</v>
      </c>
    </row>
    <row r="82" spans="1:32">
      <c r="A82" t="s">
        <v>54</v>
      </c>
      <c r="C82" s="18">
        <v>45401.338000000003</v>
      </c>
      <c r="D82" s="18"/>
      <c r="E82">
        <f t="shared" si="9"/>
        <v>9125.9993700031519</v>
      </c>
      <c r="F82">
        <f t="shared" si="10"/>
        <v>9126</v>
      </c>
      <c r="G82">
        <f t="shared" si="12"/>
        <v>-1.764000000548549E-3</v>
      </c>
      <c r="I82">
        <f t="shared" si="13"/>
        <v>-1.764000000548549E-3</v>
      </c>
      <c r="O82">
        <f t="shared" ca="1" si="14"/>
        <v>1.2401237948198016E-2</v>
      </c>
      <c r="Q82" s="2">
        <f t="shared" si="11"/>
        <v>30382.838000000003</v>
      </c>
      <c r="AA82" t="s">
        <v>39</v>
      </c>
      <c r="AB82">
        <v>11</v>
      </c>
      <c r="AD82" t="s">
        <v>40</v>
      </c>
      <c r="AF82" t="s">
        <v>34</v>
      </c>
    </row>
    <row r="83" spans="1:32">
      <c r="A83" t="s">
        <v>54</v>
      </c>
      <c r="C83" s="18">
        <v>45401.339</v>
      </c>
      <c r="D83" s="18"/>
      <c r="E83">
        <f t="shared" si="9"/>
        <v>9125.9997271442207</v>
      </c>
      <c r="F83">
        <f t="shared" si="10"/>
        <v>9126</v>
      </c>
      <c r="G83">
        <f t="shared" si="12"/>
        <v>-7.6400000398280099E-4</v>
      </c>
      <c r="I83">
        <f t="shared" si="13"/>
        <v>-7.6400000398280099E-4</v>
      </c>
      <c r="O83">
        <f t="shared" ca="1" si="14"/>
        <v>1.2401237948198016E-2</v>
      </c>
      <c r="Q83" s="2">
        <f t="shared" si="11"/>
        <v>30382.839</v>
      </c>
      <c r="AA83" t="s">
        <v>39</v>
      </c>
      <c r="AB83">
        <v>6</v>
      </c>
      <c r="AD83" t="s">
        <v>32</v>
      </c>
      <c r="AF83" t="s">
        <v>34</v>
      </c>
    </row>
    <row r="84" spans="1:32">
      <c r="A84" t="s">
        <v>54</v>
      </c>
      <c r="C84" s="18">
        <v>45415.326000000001</v>
      </c>
      <c r="D84" s="18"/>
      <c r="E84">
        <f t="shared" si="9"/>
        <v>9130.9950593104186</v>
      </c>
      <c r="F84">
        <f t="shared" si="10"/>
        <v>9131</v>
      </c>
      <c r="G84">
        <f t="shared" si="12"/>
        <v>-1.3833999997586943E-2</v>
      </c>
      <c r="I84">
        <f t="shared" si="13"/>
        <v>-1.3833999997586943E-2</v>
      </c>
      <c r="O84">
        <f t="shared" ca="1" si="14"/>
        <v>1.2343263894812065E-2</v>
      </c>
      <c r="Q84" s="2">
        <f t="shared" si="11"/>
        <v>30396.826000000001</v>
      </c>
      <c r="AA84" t="s">
        <v>39</v>
      </c>
      <c r="AB84">
        <v>9</v>
      </c>
      <c r="AD84" t="s">
        <v>55</v>
      </c>
      <c r="AF84" t="s">
        <v>34</v>
      </c>
    </row>
    <row r="85" spans="1:32">
      <c r="A85" t="s">
        <v>56</v>
      </c>
      <c r="C85" s="18">
        <v>45457.334999999999</v>
      </c>
      <c r="D85" s="18"/>
      <c r="E85">
        <f t="shared" ref="E85:E116" si="15">+(C85-C$7)/C$8</f>
        <v>9145.9981985804352</v>
      </c>
      <c r="F85">
        <f t="shared" ref="F85:F116" si="16">ROUND(2*E85,0)/2</f>
        <v>9146</v>
      </c>
      <c r="G85">
        <f t="shared" si="12"/>
        <v>-5.0439999977243133E-3</v>
      </c>
      <c r="I85">
        <f t="shared" si="13"/>
        <v>-5.0439999977243133E-3</v>
      </c>
      <c r="O85">
        <f t="shared" ca="1" si="14"/>
        <v>1.2169341734654199E-2</v>
      </c>
      <c r="Q85" s="2">
        <f t="shared" ref="Q85:Q116" si="17">+C85-15018.5</f>
        <v>30438.834999999999</v>
      </c>
      <c r="AA85" t="s">
        <v>39</v>
      </c>
      <c r="AB85">
        <v>6</v>
      </c>
      <c r="AD85" t="s">
        <v>55</v>
      </c>
      <c r="AF85" t="s">
        <v>34</v>
      </c>
    </row>
    <row r="86" spans="1:32">
      <c r="A86" t="s">
        <v>57</v>
      </c>
      <c r="C86" s="18">
        <v>45765.338000000003</v>
      </c>
      <c r="D86" s="18"/>
      <c r="E86">
        <f t="shared" si="15"/>
        <v>9255.9987200064006</v>
      </c>
      <c r="F86">
        <f t="shared" si="16"/>
        <v>9256</v>
      </c>
      <c r="G86">
        <f t="shared" si="12"/>
        <v>-3.5839999982272275E-3</v>
      </c>
      <c r="I86">
        <f t="shared" si="13"/>
        <v>-3.5839999982272275E-3</v>
      </c>
      <c r="O86">
        <f t="shared" ca="1" si="14"/>
        <v>1.0893912560163171E-2</v>
      </c>
      <c r="Q86" s="2">
        <f t="shared" si="17"/>
        <v>30746.838000000003</v>
      </c>
      <c r="AA86" t="s">
        <v>39</v>
      </c>
      <c r="AB86">
        <v>6</v>
      </c>
      <c r="AD86" t="s">
        <v>32</v>
      </c>
      <c r="AF86" t="s">
        <v>34</v>
      </c>
    </row>
    <row r="87" spans="1:32">
      <c r="A87" t="s">
        <v>57</v>
      </c>
      <c r="C87" s="18">
        <v>45779.339</v>
      </c>
      <c r="D87" s="18"/>
      <c r="E87">
        <f t="shared" si="15"/>
        <v>9260.9990521475956</v>
      </c>
      <c r="F87">
        <f t="shared" si="16"/>
        <v>9261</v>
      </c>
      <c r="G87">
        <f t="shared" si="12"/>
        <v>-2.6540000035311095E-3</v>
      </c>
      <c r="I87">
        <f t="shared" si="13"/>
        <v>-2.6540000035311095E-3</v>
      </c>
      <c r="O87">
        <f t="shared" ca="1" si="14"/>
        <v>1.0835938506777221E-2</v>
      </c>
      <c r="Q87" s="2">
        <f t="shared" si="17"/>
        <v>30760.839</v>
      </c>
      <c r="AA87" t="s">
        <v>39</v>
      </c>
      <c r="AB87">
        <v>6</v>
      </c>
      <c r="AD87" t="s">
        <v>32</v>
      </c>
      <c r="AF87" t="s">
        <v>34</v>
      </c>
    </row>
    <row r="88" spans="1:32">
      <c r="A88" s="55" t="s">
        <v>295</v>
      </c>
      <c r="B88" s="56" t="s">
        <v>89</v>
      </c>
      <c r="C88" s="55">
        <v>46123.739000000001</v>
      </c>
      <c r="D88" s="55" t="s">
        <v>120</v>
      </c>
      <c r="E88" s="34">
        <f t="shared" si="15"/>
        <v>9383.9984371506725</v>
      </c>
      <c r="F88">
        <f t="shared" si="16"/>
        <v>9384</v>
      </c>
      <c r="G88">
        <f t="shared" si="12"/>
        <v>-4.3759999971371144E-3</v>
      </c>
      <c r="I88">
        <f t="shared" si="13"/>
        <v>-4.3759999971371144E-3</v>
      </c>
      <c r="O88">
        <f t="shared" ca="1" si="14"/>
        <v>9.4097767934827187E-3</v>
      </c>
      <c r="Q88" s="2">
        <f t="shared" si="17"/>
        <v>31105.239000000001</v>
      </c>
    </row>
    <row r="89" spans="1:32">
      <c r="A89" t="s">
        <v>58</v>
      </c>
      <c r="C89" s="18">
        <v>46157.337</v>
      </c>
      <c r="D89" s="18"/>
      <c r="E89">
        <f t="shared" si="15"/>
        <v>9395.9976628688291</v>
      </c>
      <c r="F89">
        <f t="shared" si="16"/>
        <v>9396</v>
      </c>
      <c r="G89">
        <f t="shared" si="12"/>
        <v>-6.5440000034868717E-3</v>
      </c>
      <c r="I89">
        <f t="shared" si="13"/>
        <v>-6.5440000034868717E-3</v>
      </c>
      <c r="O89">
        <f t="shared" ca="1" si="14"/>
        <v>9.2706390653564258E-3</v>
      </c>
      <c r="Q89" s="2">
        <f t="shared" si="17"/>
        <v>31138.837</v>
      </c>
      <c r="AA89" t="s">
        <v>39</v>
      </c>
      <c r="AB89">
        <v>10</v>
      </c>
      <c r="AD89" t="s">
        <v>32</v>
      </c>
      <c r="AF89" t="s">
        <v>34</v>
      </c>
    </row>
    <row r="90" spans="1:32">
      <c r="A90" t="s">
        <v>59</v>
      </c>
      <c r="C90" s="18">
        <v>46171.332999999999</v>
      </c>
      <c r="D90" s="18"/>
      <c r="E90">
        <f t="shared" si="15"/>
        <v>9400.996209304667</v>
      </c>
      <c r="F90">
        <f t="shared" si="16"/>
        <v>9401</v>
      </c>
      <c r="G90">
        <f t="shared" si="12"/>
        <v>-1.0613999998895451E-2</v>
      </c>
      <c r="I90">
        <f t="shared" si="13"/>
        <v>-1.0613999998895451E-2</v>
      </c>
      <c r="O90">
        <f t="shared" ca="1" si="14"/>
        <v>9.2126650119704612E-3</v>
      </c>
      <c r="Q90" s="2">
        <f t="shared" si="17"/>
        <v>31152.832999999999</v>
      </c>
      <c r="AA90" t="s">
        <v>39</v>
      </c>
      <c r="AF90" t="s">
        <v>44</v>
      </c>
    </row>
    <row r="91" spans="1:32">
      <c r="A91" t="s">
        <v>59</v>
      </c>
      <c r="C91" s="18">
        <v>46171.334000000003</v>
      </c>
      <c r="D91" s="18"/>
      <c r="E91">
        <f t="shared" si="15"/>
        <v>9400.9965664457395</v>
      </c>
      <c r="F91">
        <f t="shared" si="16"/>
        <v>9401</v>
      </c>
      <c r="G91">
        <f t="shared" si="12"/>
        <v>-9.6139999950537458E-3</v>
      </c>
      <c r="I91">
        <f t="shared" si="13"/>
        <v>-9.6139999950537458E-3</v>
      </c>
      <c r="O91">
        <f t="shared" ca="1" si="14"/>
        <v>9.2126650119704612E-3</v>
      </c>
      <c r="Q91" s="2">
        <f t="shared" si="17"/>
        <v>31152.834000000003</v>
      </c>
      <c r="AA91" t="s">
        <v>39</v>
      </c>
      <c r="AF91" t="s">
        <v>44</v>
      </c>
    </row>
    <row r="92" spans="1:32">
      <c r="A92" t="s">
        <v>58</v>
      </c>
      <c r="C92" s="18">
        <v>46171.35</v>
      </c>
      <c r="D92" s="18"/>
      <c r="E92">
        <f t="shared" si="15"/>
        <v>9401.0022807028818</v>
      </c>
      <c r="F92">
        <f t="shared" si="16"/>
        <v>9401</v>
      </c>
      <c r="G92">
        <f t="shared" si="12"/>
        <v>6.3860000009299256E-3</v>
      </c>
      <c r="I92">
        <f t="shared" si="13"/>
        <v>6.3860000009299256E-3</v>
      </c>
      <c r="O92">
        <f t="shared" ca="1" si="14"/>
        <v>9.2126650119704612E-3</v>
      </c>
      <c r="Q92" s="2">
        <f t="shared" si="17"/>
        <v>31152.85</v>
      </c>
      <c r="AA92" t="s">
        <v>39</v>
      </c>
      <c r="AB92">
        <v>10</v>
      </c>
      <c r="AD92" t="s">
        <v>40</v>
      </c>
      <c r="AF92" t="s">
        <v>34</v>
      </c>
    </row>
    <row r="93" spans="1:32">
      <c r="A93" t="s">
        <v>60</v>
      </c>
      <c r="C93" s="18">
        <v>46451.347000000002</v>
      </c>
      <c r="D93" s="18"/>
      <c r="E93">
        <f t="shared" si="15"/>
        <v>9501.0007092821688</v>
      </c>
      <c r="F93">
        <f t="shared" si="16"/>
        <v>9501</v>
      </c>
      <c r="G93">
        <f t="shared" si="12"/>
        <v>1.9860000029439107E-3</v>
      </c>
      <c r="I93">
        <f t="shared" si="13"/>
        <v>1.9860000029439107E-3</v>
      </c>
      <c r="O93">
        <f t="shared" ca="1" si="14"/>
        <v>8.0531839442513492E-3</v>
      </c>
      <c r="Q93" s="2">
        <f t="shared" si="17"/>
        <v>31432.847000000002</v>
      </c>
      <c r="AA93" t="s">
        <v>39</v>
      </c>
      <c r="AB93">
        <v>5</v>
      </c>
      <c r="AD93" t="s">
        <v>32</v>
      </c>
      <c r="AF93" t="s">
        <v>34</v>
      </c>
    </row>
    <row r="94" spans="1:32">
      <c r="A94" t="s">
        <v>61</v>
      </c>
      <c r="C94" s="18">
        <v>46521.345999999998</v>
      </c>
      <c r="D94" s="18"/>
      <c r="E94">
        <f t="shared" si="15"/>
        <v>9526.0002271417197</v>
      </c>
      <c r="F94">
        <f t="shared" si="16"/>
        <v>9526</v>
      </c>
      <c r="G94">
        <f t="shared" si="12"/>
        <v>6.3599999703001231E-4</v>
      </c>
      <c r="I94">
        <f t="shared" si="13"/>
        <v>6.3599999703001231E-4</v>
      </c>
      <c r="O94">
        <f t="shared" ca="1" si="14"/>
        <v>7.7633136773215816E-3</v>
      </c>
      <c r="Q94" s="2">
        <f t="shared" si="17"/>
        <v>31502.845999999998</v>
      </c>
      <c r="AA94" t="s">
        <v>39</v>
      </c>
      <c r="AF94" t="s">
        <v>44</v>
      </c>
    </row>
    <row r="95" spans="1:32">
      <c r="A95" t="s">
        <v>62</v>
      </c>
      <c r="C95" s="18">
        <v>46742.552000000003</v>
      </c>
      <c r="D95" s="18"/>
      <c r="E95">
        <f t="shared" si="15"/>
        <v>9605.0019749901257</v>
      </c>
      <c r="F95">
        <f t="shared" si="16"/>
        <v>9605</v>
      </c>
      <c r="G95">
        <f t="shared" si="12"/>
        <v>5.5300000021816231E-3</v>
      </c>
      <c r="I95">
        <f t="shared" si="13"/>
        <v>5.5300000021816231E-3</v>
      </c>
      <c r="O95">
        <f t="shared" ca="1" si="14"/>
        <v>6.8473236338234822E-3</v>
      </c>
      <c r="Q95" s="2">
        <f t="shared" si="17"/>
        <v>31724.052000000003</v>
      </c>
      <c r="AA95" t="s">
        <v>39</v>
      </c>
      <c r="AB95">
        <v>6</v>
      </c>
      <c r="AD95" t="s">
        <v>32</v>
      </c>
      <c r="AF95" t="s">
        <v>34</v>
      </c>
    </row>
    <row r="96" spans="1:32">
      <c r="A96" s="55" t="s">
        <v>295</v>
      </c>
      <c r="B96" s="56" t="s">
        <v>89</v>
      </c>
      <c r="C96" s="55">
        <v>46879.743000000002</v>
      </c>
      <c r="D96" s="55" t="s">
        <v>120</v>
      </c>
      <c r="E96" s="34">
        <f t="shared" si="15"/>
        <v>9653.998515721707</v>
      </c>
      <c r="F96">
        <f t="shared" si="16"/>
        <v>9654</v>
      </c>
      <c r="G96">
        <f t="shared" ref="G96:G127" si="18">+C96-(C$7+F96*C$8)</f>
        <v>-4.1559999954188243E-3</v>
      </c>
      <c r="I96">
        <f t="shared" ref="I96:I113" si="19">+G96</f>
        <v>-4.1559999954188243E-3</v>
      </c>
      <c r="O96">
        <f t="shared" ca="1" si="14"/>
        <v>6.279177910641115E-3</v>
      </c>
      <c r="Q96" s="2">
        <f t="shared" si="17"/>
        <v>31861.243000000002</v>
      </c>
    </row>
    <row r="97" spans="1:32">
      <c r="A97" t="s">
        <v>63</v>
      </c>
      <c r="C97" s="18">
        <v>46913.349000000002</v>
      </c>
      <c r="D97" s="18"/>
      <c r="E97">
        <f t="shared" si="15"/>
        <v>9666.0005985684365</v>
      </c>
      <c r="F97">
        <f t="shared" si="16"/>
        <v>9666</v>
      </c>
      <c r="G97">
        <f t="shared" si="18"/>
        <v>1.6759999998612329E-3</v>
      </c>
      <c r="I97">
        <f t="shared" si="19"/>
        <v>1.6759999998612329E-3</v>
      </c>
      <c r="O97">
        <f t="shared" ca="1" si="14"/>
        <v>6.1400401825148221E-3</v>
      </c>
      <c r="Q97" s="2">
        <f t="shared" si="17"/>
        <v>31894.849000000002</v>
      </c>
      <c r="AA97" t="s">
        <v>39</v>
      </c>
      <c r="AB97">
        <v>6</v>
      </c>
      <c r="AD97" t="s">
        <v>32</v>
      </c>
      <c r="AF97" t="s">
        <v>34</v>
      </c>
    </row>
    <row r="98" spans="1:32">
      <c r="A98" t="s">
        <v>64</v>
      </c>
      <c r="C98" s="18">
        <v>47078.553999999996</v>
      </c>
      <c r="D98" s="18"/>
      <c r="E98">
        <f t="shared" si="15"/>
        <v>9725.0020892752673</v>
      </c>
      <c r="F98">
        <f t="shared" si="16"/>
        <v>9725</v>
      </c>
      <c r="G98">
        <f t="shared" si="18"/>
        <v>5.8499999940977432E-3</v>
      </c>
      <c r="I98">
        <f t="shared" si="19"/>
        <v>5.8499999940977432E-3</v>
      </c>
      <c r="O98">
        <f t="shared" ca="1" si="14"/>
        <v>5.4559463525605534E-3</v>
      </c>
      <c r="Q98" s="2">
        <f t="shared" si="17"/>
        <v>32060.053999999996</v>
      </c>
      <c r="AA98" t="s">
        <v>39</v>
      </c>
      <c r="AB98">
        <v>6</v>
      </c>
      <c r="AD98" t="s">
        <v>32</v>
      </c>
      <c r="AF98" t="s">
        <v>34</v>
      </c>
    </row>
    <row r="99" spans="1:32">
      <c r="A99" t="s">
        <v>65</v>
      </c>
      <c r="C99" s="18">
        <v>47207.341</v>
      </c>
      <c r="D99" s="18"/>
      <c r="E99">
        <f t="shared" si="15"/>
        <v>9770.9972164424889</v>
      </c>
      <c r="F99">
        <f t="shared" si="16"/>
        <v>9771</v>
      </c>
      <c r="G99">
        <f t="shared" si="18"/>
        <v>-7.7940000046510249E-3</v>
      </c>
      <c r="I99">
        <f t="shared" si="19"/>
        <v>-7.7940000046510249E-3</v>
      </c>
      <c r="O99">
        <f t="shared" ca="1" si="14"/>
        <v>4.9225850614097594E-3</v>
      </c>
      <c r="Q99" s="2">
        <f t="shared" si="17"/>
        <v>32188.841</v>
      </c>
      <c r="AA99" t="s">
        <v>39</v>
      </c>
      <c r="AB99">
        <v>6</v>
      </c>
      <c r="AD99" t="s">
        <v>32</v>
      </c>
      <c r="AF99" t="s">
        <v>34</v>
      </c>
    </row>
    <row r="100" spans="1:32">
      <c r="A100" t="s">
        <v>67</v>
      </c>
      <c r="C100" s="18">
        <v>47207.357000000004</v>
      </c>
      <c r="D100" s="18"/>
      <c r="E100">
        <f t="shared" si="15"/>
        <v>9771.002930699633</v>
      </c>
      <c r="F100">
        <f t="shared" si="16"/>
        <v>9771</v>
      </c>
      <c r="G100">
        <f t="shared" si="18"/>
        <v>8.2059999986086041E-3</v>
      </c>
      <c r="I100">
        <f t="shared" si="19"/>
        <v>8.2059999986086041E-3</v>
      </c>
      <c r="O100">
        <f t="shared" ca="1" si="14"/>
        <v>4.9225850614097594E-3</v>
      </c>
      <c r="Q100" s="2">
        <f t="shared" si="17"/>
        <v>32188.857000000004</v>
      </c>
      <c r="AA100" t="s">
        <v>39</v>
      </c>
      <c r="AB100">
        <v>7</v>
      </c>
      <c r="AD100" t="s">
        <v>66</v>
      </c>
      <c r="AF100" t="s">
        <v>34</v>
      </c>
    </row>
    <row r="101" spans="1:32">
      <c r="A101" t="s">
        <v>65</v>
      </c>
      <c r="C101" s="18">
        <v>47207.366999999998</v>
      </c>
      <c r="D101" s="18"/>
      <c r="E101">
        <f t="shared" si="15"/>
        <v>9771.0065021103455</v>
      </c>
      <c r="F101">
        <f t="shared" si="16"/>
        <v>9771</v>
      </c>
      <c r="G101">
        <f t="shared" si="18"/>
        <v>1.8205999993369915E-2</v>
      </c>
      <c r="I101">
        <f t="shared" si="19"/>
        <v>1.8205999993369915E-2</v>
      </c>
      <c r="O101">
        <f t="shared" ca="1" si="14"/>
        <v>4.9225850614097594E-3</v>
      </c>
      <c r="Q101" s="2">
        <f t="shared" si="17"/>
        <v>32188.866999999998</v>
      </c>
      <c r="AA101" t="s">
        <v>39</v>
      </c>
      <c r="AB101">
        <v>7</v>
      </c>
      <c r="AD101" t="s">
        <v>40</v>
      </c>
      <c r="AF101" t="s">
        <v>34</v>
      </c>
    </row>
    <row r="102" spans="1:32">
      <c r="A102" t="s">
        <v>67</v>
      </c>
      <c r="C102" s="18">
        <v>47235.341999999997</v>
      </c>
      <c r="D102" s="18"/>
      <c r="E102">
        <f t="shared" si="15"/>
        <v>9780.9975235838101</v>
      </c>
      <c r="F102">
        <f t="shared" si="16"/>
        <v>9781</v>
      </c>
      <c r="G102">
        <f t="shared" si="18"/>
        <v>-6.9340000045485795E-3</v>
      </c>
      <c r="I102">
        <f t="shared" si="19"/>
        <v>-6.9340000045485795E-3</v>
      </c>
      <c r="O102">
        <f t="shared" ca="1" si="14"/>
        <v>4.806636954637844E-3</v>
      </c>
      <c r="Q102" s="2">
        <f t="shared" si="17"/>
        <v>32216.841999999997</v>
      </c>
      <c r="AA102" t="s">
        <v>39</v>
      </c>
      <c r="AB102">
        <v>7</v>
      </c>
      <c r="AD102" t="s">
        <v>40</v>
      </c>
      <c r="AF102" t="s">
        <v>34</v>
      </c>
    </row>
    <row r="103" spans="1:32">
      <c r="A103" t="s">
        <v>67</v>
      </c>
      <c r="C103" s="18">
        <v>47263.353000000003</v>
      </c>
      <c r="D103" s="18"/>
      <c r="E103">
        <f t="shared" si="15"/>
        <v>9791.0014021358475</v>
      </c>
      <c r="F103">
        <f t="shared" si="16"/>
        <v>9791</v>
      </c>
      <c r="G103">
        <f t="shared" si="18"/>
        <v>3.9260000048670918E-3</v>
      </c>
      <c r="I103">
        <f t="shared" si="19"/>
        <v>3.9260000048670918E-3</v>
      </c>
      <c r="O103">
        <f t="shared" ca="1" si="14"/>
        <v>4.6906888478659287E-3</v>
      </c>
      <c r="Q103" s="2">
        <f t="shared" si="17"/>
        <v>32244.853000000003</v>
      </c>
      <c r="AA103" t="s">
        <v>39</v>
      </c>
      <c r="AB103">
        <v>10</v>
      </c>
      <c r="AD103" t="s">
        <v>66</v>
      </c>
      <c r="AF103" t="s">
        <v>34</v>
      </c>
    </row>
    <row r="104" spans="1:32">
      <c r="A104" s="55" t="s">
        <v>295</v>
      </c>
      <c r="B104" s="56" t="s">
        <v>89</v>
      </c>
      <c r="C104" s="55">
        <v>47540.548000000003</v>
      </c>
      <c r="D104" s="55" t="s">
        <v>120</v>
      </c>
      <c r="E104" s="34">
        <f t="shared" si="15"/>
        <v>9889.9991214329657</v>
      </c>
      <c r="F104">
        <f t="shared" si="16"/>
        <v>9890</v>
      </c>
      <c r="G104">
        <f t="shared" si="18"/>
        <v>-2.4599999960628338E-3</v>
      </c>
      <c r="I104">
        <f t="shared" si="19"/>
        <v>-2.4599999960628338E-3</v>
      </c>
      <c r="O104">
        <f t="shared" ca="1" si="14"/>
        <v>3.5428025908240124E-3</v>
      </c>
      <c r="Q104" s="2">
        <f t="shared" si="17"/>
        <v>32522.048000000003</v>
      </c>
    </row>
    <row r="105" spans="1:32">
      <c r="A105" t="s">
        <v>68</v>
      </c>
      <c r="C105" s="18">
        <v>47568.533000000003</v>
      </c>
      <c r="D105" s="18"/>
      <c r="E105">
        <f t="shared" si="15"/>
        <v>9899.9937143171428</v>
      </c>
      <c r="F105">
        <f t="shared" si="16"/>
        <v>9900</v>
      </c>
      <c r="G105">
        <f t="shared" si="18"/>
        <v>-1.7599999999220017E-2</v>
      </c>
      <c r="I105">
        <f t="shared" si="19"/>
        <v>-1.7599999999220017E-2</v>
      </c>
      <c r="O105">
        <f t="shared" ca="1" si="14"/>
        <v>3.426854484052097E-3</v>
      </c>
      <c r="Q105" s="2">
        <f t="shared" si="17"/>
        <v>32550.033000000003</v>
      </c>
      <c r="AA105" t="s">
        <v>39</v>
      </c>
      <c r="AB105">
        <v>8</v>
      </c>
      <c r="AD105" t="s">
        <v>40</v>
      </c>
      <c r="AF105" t="s">
        <v>34</v>
      </c>
    </row>
    <row r="106" spans="1:32">
      <c r="A106" t="s">
        <v>68</v>
      </c>
      <c r="C106" s="18">
        <v>47613.345000000001</v>
      </c>
      <c r="D106" s="18"/>
      <c r="E106">
        <f t="shared" si="15"/>
        <v>9915.9979200104008</v>
      </c>
      <c r="F106">
        <f t="shared" si="16"/>
        <v>9916</v>
      </c>
      <c r="G106">
        <f t="shared" si="18"/>
        <v>-5.8239999998477288E-3</v>
      </c>
      <c r="I106">
        <f t="shared" si="19"/>
        <v>-5.8239999998477288E-3</v>
      </c>
      <c r="O106">
        <f t="shared" ca="1" si="14"/>
        <v>3.2413375132170491E-3</v>
      </c>
      <c r="Q106" s="2">
        <f t="shared" si="17"/>
        <v>32594.845000000001</v>
      </c>
      <c r="AA106" t="s">
        <v>39</v>
      </c>
      <c r="AB106">
        <v>11</v>
      </c>
      <c r="AD106" t="s">
        <v>40</v>
      </c>
      <c r="AF106" t="s">
        <v>34</v>
      </c>
    </row>
    <row r="107" spans="1:32">
      <c r="A107" t="s">
        <v>68</v>
      </c>
      <c r="C107" s="18">
        <v>47613.351999999999</v>
      </c>
      <c r="D107" s="18"/>
      <c r="E107">
        <f t="shared" si="15"/>
        <v>9916.0004199978994</v>
      </c>
      <c r="F107">
        <f t="shared" si="16"/>
        <v>9916</v>
      </c>
      <c r="G107">
        <f t="shared" si="18"/>
        <v>1.1759999979403801E-3</v>
      </c>
      <c r="I107">
        <f t="shared" si="19"/>
        <v>1.1759999979403801E-3</v>
      </c>
      <c r="O107">
        <f t="shared" ca="1" si="14"/>
        <v>3.2413375132170491E-3</v>
      </c>
      <c r="Q107" s="2">
        <f t="shared" si="17"/>
        <v>32594.851999999999</v>
      </c>
      <c r="AA107" t="s">
        <v>39</v>
      </c>
      <c r="AB107">
        <v>6</v>
      </c>
      <c r="AD107" t="s">
        <v>32</v>
      </c>
      <c r="AF107" t="s">
        <v>34</v>
      </c>
    </row>
    <row r="108" spans="1:32">
      <c r="A108" s="55" t="s">
        <v>295</v>
      </c>
      <c r="B108" s="56" t="s">
        <v>89</v>
      </c>
      <c r="C108" s="55">
        <v>47621.743000000002</v>
      </c>
      <c r="D108" s="55" t="s">
        <v>120</v>
      </c>
      <c r="E108" s="34">
        <f t="shared" si="15"/>
        <v>9918.9971907283325</v>
      </c>
      <c r="F108">
        <f t="shared" si="16"/>
        <v>9919</v>
      </c>
      <c r="G108">
        <f t="shared" si="18"/>
        <v>-7.8659999999217689E-3</v>
      </c>
      <c r="I108">
        <f t="shared" si="19"/>
        <v>-7.8659999999217689E-3</v>
      </c>
      <c r="O108">
        <f t="shared" ca="1" si="14"/>
        <v>3.2065530811854759E-3</v>
      </c>
      <c r="Q108" s="2">
        <f t="shared" si="17"/>
        <v>32603.243000000002</v>
      </c>
    </row>
    <row r="109" spans="1:32">
      <c r="A109" s="55" t="s">
        <v>295</v>
      </c>
      <c r="B109" s="56" t="s">
        <v>89</v>
      </c>
      <c r="C109" s="55">
        <v>48251.745000000003</v>
      </c>
      <c r="D109" s="55" t="s">
        <v>120</v>
      </c>
      <c r="E109" s="34">
        <f t="shared" si="15"/>
        <v>10143.996780016101</v>
      </c>
      <c r="F109">
        <f t="shared" si="16"/>
        <v>10144</v>
      </c>
      <c r="G109">
        <f t="shared" si="18"/>
        <v>-9.015999996336177E-3</v>
      </c>
      <c r="I109">
        <f t="shared" si="19"/>
        <v>-9.015999996336177E-3</v>
      </c>
      <c r="O109">
        <f t="shared" ca="1" si="14"/>
        <v>5.9772067881747049E-4</v>
      </c>
      <c r="Q109" s="2">
        <f t="shared" si="17"/>
        <v>33233.245000000003</v>
      </c>
    </row>
    <row r="110" spans="1:32">
      <c r="A110" t="s">
        <v>69</v>
      </c>
      <c r="C110" s="18">
        <v>48733.347000000002</v>
      </c>
      <c r="D110" s="18">
        <v>4.0000000000000001E-3</v>
      </c>
      <c r="E110">
        <f t="shared" si="15"/>
        <v>10315.996634302543</v>
      </c>
      <c r="F110">
        <f t="shared" si="16"/>
        <v>10316</v>
      </c>
      <c r="G110">
        <f t="shared" si="18"/>
        <v>-9.4239999962155707E-3</v>
      </c>
      <c r="I110">
        <f t="shared" si="19"/>
        <v>-9.4239999962155707E-3</v>
      </c>
      <c r="O110">
        <f t="shared" ca="1" si="14"/>
        <v>-1.3965867576593988E-3</v>
      </c>
      <c r="Q110" s="2">
        <f t="shared" si="17"/>
        <v>33714.847000000002</v>
      </c>
      <c r="AA110" t="s">
        <v>39</v>
      </c>
      <c r="AB110">
        <v>9</v>
      </c>
      <c r="AD110" t="s">
        <v>40</v>
      </c>
      <c r="AF110" t="s">
        <v>34</v>
      </c>
    </row>
    <row r="111" spans="1:32">
      <c r="A111" t="s">
        <v>69</v>
      </c>
      <c r="C111" s="18">
        <v>48733.358</v>
      </c>
      <c r="D111" s="18">
        <v>5.0000000000000001E-3</v>
      </c>
      <c r="E111">
        <f t="shared" si="15"/>
        <v>10316.000562854328</v>
      </c>
      <c r="F111">
        <f t="shared" si="16"/>
        <v>10316</v>
      </c>
      <c r="G111">
        <f t="shared" si="18"/>
        <v>1.5760000023874454E-3</v>
      </c>
      <c r="I111">
        <f t="shared" si="19"/>
        <v>1.5760000023874454E-3</v>
      </c>
      <c r="O111">
        <f t="shared" ca="1" si="14"/>
        <v>-1.3965867576593988E-3</v>
      </c>
      <c r="Q111" s="2">
        <f t="shared" si="17"/>
        <v>33714.858</v>
      </c>
      <c r="AA111" t="s">
        <v>39</v>
      </c>
      <c r="AB111">
        <v>8</v>
      </c>
      <c r="AD111" t="s">
        <v>32</v>
      </c>
      <c r="AF111" t="s">
        <v>34</v>
      </c>
    </row>
    <row r="112" spans="1:32">
      <c r="A112" t="s">
        <v>70</v>
      </c>
      <c r="C112" s="18">
        <v>49055.358</v>
      </c>
      <c r="D112" s="18">
        <v>6.0000000000000001E-3</v>
      </c>
      <c r="E112">
        <f t="shared" si="15"/>
        <v>10430.999987857203</v>
      </c>
      <c r="F112">
        <f t="shared" si="16"/>
        <v>10431</v>
      </c>
      <c r="G112">
        <f t="shared" si="18"/>
        <v>-3.4000004234258085E-5</v>
      </c>
      <c r="I112">
        <f t="shared" si="19"/>
        <v>-3.4000004234258085E-5</v>
      </c>
      <c r="O112">
        <f t="shared" ca="1" si="14"/>
        <v>-2.7299899855363768E-3</v>
      </c>
      <c r="Q112" s="2">
        <f t="shared" si="17"/>
        <v>34036.858</v>
      </c>
      <c r="AA112" t="s">
        <v>39</v>
      </c>
      <c r="AB112">
        <v>8</v>
      </c>
      <c r="AD112" t="s">
        <v>40</v>
      </c>
      <c r="AF112" t="s">
        <v>34</v>
      </c>
    </row>
    <row r="113" spans="1:32">
      <c r="A113" t="s">
        <v>71</v>
      </c>
      <c r="C113" s="18">
        <v>49097.343000000001</v>
      </c>
      <c r="D113" s="18">
        <v>4.0000000000000001E-3</v>
      </c>
      <c r="E113">
        <f t="shared" si="15"/>
        <v>10445.994555741507</v>
      </c>
      <c r="F113">
        <f t="shared" si="16"/>
        <v>10446</v>
      </c>
      <c r="G113">
        <f t="shared" si="18"/>
        <v>-1.5244000001985114E-2</v>
      </c>
      <c r="I113">
        <f t="shared" si="19"/>
        <v>-1.5244000001985114E-2</v>
      </c>
      <c r="O113">
        <f t="shared" ref="O113:O144" ca="1" si="20">+C$11+C$12*F113</f>
        <v>-2.9039121456942429E-3</v>
      </c>
      <c r="Q113" s="2">
        <f t="shared" si="17"/>
        <v>34078.843000000001</v>
      </c>
      <c r="AA113" t="s">
        <v>39</v>
      </c>
      <c r="AB113">
        <v>8</v>
      </c>
      <c r="AD113" t="s">
        <v>40</v>
      </c>
      <c r="AF113" t="s">
        <v>34</v>
      </c>
    </row>
    <row r="114" spans="1:32">
      <c r="A114" t="s">
        <v>73</v>
      </c>
      <c r="C114" s="18">
        <v>49374.551299999999</v>
      </c>
      <c r="D114" s="18"/>
      <c r="E114">
        <f t="shared" si="15"/>
        <v>10544.997025014874</v>
      </c>
      <c r="F114">
        <f t="shared" si="16"/>
        <v>10545</v>
      </c>
      <c r="G114">
        <f t="shared" si="18"/>
        <v>-8.3300000042072497E-3</v>
      </c>
      <c r="J114">
        <f>+G114</f>
        <v>-8.3300000042072497E-3</v>
      </c>
      <c r="O114">
        <f t="shared" ca="1" si="20"/>
        <v>-4.0517984027361592E-3</v>
      </c>
      <c r="Q114" s="2">
        <f t="shared" si="17"/>
        <v>34356.051299999999</v>
      </c>
      <c r="AA114" t="s">
        <v>72</v>
      </c>
      <c r="AF114" t="s">
        <v>44</v>
      </c>
    </row>
    <row r="115" spans="1:32">
      <c r="A115" t="s">
        <v>73</v>
      </c>
      <c r="C115" s="18">
        <v>49374.552100000001</v>
      </c>
      <c r="D115" s="18"/>
      <c r="E115">
        <f t="shared" si="15"/>
        <v>10544.997310727733</v>
      </c>
      <c r="F115">
        <f t="shared" si="16"/>
        <v>10545</v>
      </c>
      <c r="G115">
        <f t="shared" si="18"/>
        <v>-7.5300000025890768E-3</v>
      </c>
      <c r="J115">
        <f>+G115</f>
        <v>-7.5300000025890768E-3</v>
      </c>
      <c r="O115">
        <f t="shared" ca="1" si="20"/>
        <v>-4.0517984027361592E-3</v>
      </c>
      <c r="Q115" s="2">
        <f t="shared" si="17"/>
        <v>34356.052100000001</v>
      </c>
      <c r="AA115" t="s">
        <v>75</v>
      </c>
      <c r="AF115" t="s">
        <v>44</v>
      </c>
    </row>
    <row r="116" spans="1:32">
      <c r="A116" t="s">
        <v>73</v>
      </c>
      <c r="C116" s="18">
        <v>49374.552799999998</v>
      </c>
      <c r="D116" s="18"/>
      <c r="E116">
        <f t="shared" si="15"/>
        <v>10544.997560726481</v>
      </c>
      <c r="F116">
        <f t="shared" si="16"/>
        <v>10545</v>
      </c>
      <c r="G116">
        <f t="shared" si="18"/>
        <v>-6.8300000057206489E-3</v>
      </c>
      <c r="J116">
        <f>+G116</f>
        <v>-6.8300000057206489E-3</v>
      </c>
      <c r="O116">
        <f t="shared" ca="1" si="20"/>
        <v>-4.0517984027361592E-3</v>
      </c>
      <c r="Q116" s="2">
        <f t="shared" si="17"/>
        <v>34356.052799999998</v>
      </c>
      <c r="AA116" t="s">
        <v>76</v>
      </c>
      <c r="AF116" t="s">
        <v>44</v>
      </c>
    </row>
    <row r="117" spans="1:32">
      <c r="A117" s="55" t="s">
        <v>295</v>
      </c>
      <c r="B117" s="56" t="s">
        <v>89</v>
      </c>
      <c r="C117" s="55">
        <v>49388.550999999999</v>
      </c>
      <c r="D117" s="55" t="s">
        <v>120</v>
      </c>
      <c r="E117" s="34">
        <f t="shared" ref="E117:E148" si="21">+(C117-C$7)/C$8</f>
        <v>10549.996892872678</v>
      </c>
      <c r="F117">
        <f t="shared" ref="F117:F148" si="22">ROUND(2*E117,0)/2</f>
        <v>10550</v>
      </c>
      <c r="G117">
        <f t="shared" si="18"/>
        <v>-8.6999999984982423E-3</v>
      </c>
      <c r="I117">
        <f t="shared" ref="I117:I127" si="23">+G117</f>
        <v>-8.6999999984982423E-3</v>
      </c>
      <c r="O117">
        <f t="shared" ca="1" si="20"/>
        <v>-4.10977245612211E-3</v>
      </c>
      <c r="Q117" s="2">
        <f t="shared" ref="Q117:Q148" si="24">+C117-15018.5</f>
        <v>34370.050999999999</v>
      </c>
    </row>
    <row r="118" spans="1:32">
      <c r="A118" t="s">
        <v>77</v>
      </c>
      <c r="C118" s="18">
        <v>49769.345000000001</v>
      </c>
      <c r="D118" s="18">
        <v>5.0000000000000001E-3</v>
      </c>
      <c r="E118">
        <f t="shared" si="21"/>
        <v>10685.99407002965</v>
      </c>
      <c r="F118">
        <f t="shared" si="22"/>
        <v>10686</v>
      </c>
      <c r="G118">
        <f t="shared" si="18"/>
        <v>-1.6604000004008412E-2</v>
      </c>
      <c r="I118">
        <f t="shared" si="23"/>
        <v>-1.6604000004008412E-2</v>
      </c>
      <c r="O118">
        <f t="shared" ca="1" si="20"/>
        <v>-5.6866667082201006E-3</v>
      </c>
      <c r="Q118" s="2">
        <f t="shared" si="24"/>
        <v>34750.845000000001</v>
      </c>
      <c r="AA118" t="s">
        <v>39</v>
      </c>
      <c r="AB118">
        <v>10</v>
      </c>
      <c r="AD118" t="s">
        <v>40</v>
      </c>
      <c r="AF118" t="s">
        <v>34</v>
      </c>
    </row>
    <row r="119" spans="1:32">
      <c r="A119" t="s">
        <v>79</v>
      </c>
      <c r="C119" s="18">
        <v>49769.35</v>
      </c>
      <c r="D119" s="18">
        <v>1E-3</v>
      </c>
      <c r="E119">
        <f t="shared" si="21"/>
        <v>10685.995855735006</v>
      </c>
      <c r="F119">
        <f t="shared" si="22"/>
        <v>10686</v>
      </c>
      <c r="G119">
        <f t="shared" si="18"/>
        <v>-1.1604000006627757E-2</v>
      </c>
      <c r="I119">
        <f t="shared" si="23"/>
        <v>-1.1604000006627757E-2</v>
      </c>
      <c r="O119">
        <f t="shared" ca="1" si="20"/>
        <v>-5.6866667082201006E-3</v>
      </c>
      <c r="Q119" s="2">
        <f t="shared" si="24"/>
        <v>34750.85</v>
      </c>
      <c r="AA119" t="s">
        <v>39</v>
      </c>
      <c r="AB119">
        <v>10</v>
      </c>
      <c r="AD119" t="s">
        <v>78</v>
      </c>
      <c r="AF119" t="s">
        <v>34</v>
      </c>
    </row>
    <row r="120" spans="1:32">
      <c r="A120" t="s">
        <v>79</v>
      </c>
      <c r="C120" s="18">
        <v>49811.347999999998</v>
      </c>
      <c r="D120" s="18">
        <v>4.0000000000000001E-3</v>
      </c>
      <c r="E120">
        <f t="shared" si="21"/>
        <v>10700.995066453239</v>
      </c>
      <c r="F120">
        <f t="shared" si="22"/>
        <v>10701</v>
      </c>
      <c r="G120">
        <f t="shared" si="18"/>
        <v>-1.3814000005368143E-2</v>
      </c>
      <c r="I120">
        <f t="shared" si="23"/>
        <v>-1.3814000005368143E-2</v>
      </c>
      <c r="O120">
        <f t="shared" ca="1" si="20"/>
        <v>-5.8605888683779667E-3</v>
      </c>
      <c r="Q120" s="2">
        <f t="shared" si="24"/>
        <v>34792.847999999998</v>
      </c>
      <c r="AA120" t="s">
        <v>39</v>
      </c>
      <c r="AB120">
        <v>10</v>
      </c>
      <c r="AD120" t="s">
        <v>40</v>
      </c>
      <c r="AF120" t="s">
        <v>34</v>
      </c>
    </row>
    <row r="121" spans="1:32">
      <c r="A121" t="s">
        <v>79</v>
      </c>
      <c r="C121" s="18">
        <v>49811.355000000003</v>
      </c>
      <c r="D121" s="18">
        <v>3.0000000000000001E-3</v>
      </c>
      <c r="E121">
        <f t="shared" si="21"/>
        <v>10700.997566440741</v>
      </c>
      <c r="F121">
        <f t="shared" si="22"/>
        <v>10701</v>
      </c>
      <c r="G121">
        <f t="shared" si="18"/>
        <v>-6.8140000003040768E-3</v>
      </c>
      <c r="I121">
        <f t="shared" si="23"/>
        <v>-6.8140000003040768E-3</v>
      </c>
      <c r="O121">
        <f t="shared" ca="1" si="20"/>
        <v>-5.8605888683779667E-3</v>
      </c>
      <c r="Q121" s="2">
        <f t="shared" si="24"/>
        <v>34792.855000000003</v>
      </c>
      <c r="AA121" t="s">
        <v>39</v>
      </c>
      <c r="AB121">
        <v>9</v>
      </c>
      <c r="AD121" t="s">
        <v>78</v>
      </c>
      <c r="AF121" t="s">
        <v>34</v>
      </c>
    </row>
    <row r="122" spans="1:32">
      <c r="A122" t="s">
        <v>80</v>
      </c>
      <c r="C122" s="18">
        <v>50147.360999999997</v>
      </c>
      <c r="D122" s="18">
        <v>4.0000000000000001E-3</v>
      </c>
      <c r="E122">
        <f t="shared" si="21"/>
        <v>10820.999109290167</v>
      </c>
      <c r="F122">
        <f t="shared" si="22"/>
        <v>10821</v>
      </c>
      <c r="G122">
        <f t="shared" si="18"/>
        <v>-2.4940000075730495E-3</v>
      </c>
      <c r="I122">
        <f t="shared" si="23"/>
        <v>-2.4940000075730495E-3</v>
      </c>
      <c r="O122">
        <f t="shared" ca="1" si="20"/>
        <v>-7.2519661496409094E-3</v>
      </c>
      <c r="Q122" s="2">
        <f t="shared" si="24"/>
        <v>35128.860999999997</v>
      </c>
      <c r="AA122" t="s">
        <v>39</v>
      </c>
      <c r="AB122">
        <v>5</v>
      </c>
      <c r="AD122" t="s">
        <v>32</v>
      </c>
      <c r="AF122" t="s">
        <v>34</v>
      </c>
    </row>
    <row r="123" spans="1:32">
      <c r="A123" t="s">
        <v>81</v>
      </c>
      <c r="C123" s="18">
        <v>50189.353000000003</v>
      </c>
      <c r="D123" s="18">
        <v>4.0000000000000001E-3</v>
      </c>
      <c r="E123">
        <f t="shared" si="21"/>
        <v>10835.996177161973</v>
      </c>
      <c r="F123">
        <f t="shared" si="22"/>
        <v>10836</v>
      </c>
      <c r="G123">
        <f t="shared" si="18"/>
        <v>-1.0704000000259839E-2</v>
      </c>
      <c r="I123">
        <f t="shared" si="23"/>
        <v>-1.0704000000259839E-2</v>
      </c>
      <c r="O123">
        <f t="shared" ca="1" si="20"/>
        <v>-7.4258883097987616E-3</v>
      </c>
      <c r="Q123" s="2">
        <f t="shared" si="24"/>
        <v>35170.853000000003</v>
      </c>
      <c r="AA123" t="s">
        <v>39</v>
      </c>
      <c r="AB123">
        <v>8</v>
      </c>
      <c r="AD123" t="s">
        <v>40</v>
      </c>
      <c r="AF123" t="s">
        <v>34</v>
      </c>
    </row>
    <row r="124" spans="1:32">
      <c r="A124" t="s">
        <v>82</v>
      </c>
      <c r="C124" s="18">
        <v>50875.357000000004</v>
      </c>
      <c r="D124" s="18">
        <v>7.0000000000000001E-3</v>
      </c>
      <c r="E124">
        <f t="shared" si="21"/>
        <v>11080.996380732384</v>
      </c>
      <c r="F124">
        <f t="shared" si="22"/>
        <v>11081</v>
      </c>
      <c r="G124">
        <f t="shared" si="18"/>
        <v>-1.0133999996469356E-2</v>
      </c>
      <c r="I124">
        <f t="shared" si="23"/>
        <v>-1.0133999996469356E-2</v>
      </c>
      <c r="O124">
        <f t="shared" ca="1" si="20"/>
        <v>-1.0266616925710598E-2</v>
      </c>
      <c r="Q124" s="2">
        <f t="shared" si="24"/>
        <v>35856.857000000004</v>
      </c>
      <c r="AA124" t="s">
        <v>39</v>
      </c>
      <c r="AB124">
        <v>7</v>
      </c>
      <c r="AD124" t="s">
        <v>40</v>
      </c>
      <c r="AF124" t="s">
        <v>34</v>
      </c>
    </row>
    <row r="125" spans="1:32">
      <c r="A125" s="34" t="s">
        <v>82</v>
      </c>
      <c r="B125" s="34"/>
      <c r="C125" s="35">
        <v>50903.358</v>
      </c>
      <c r="D125" s="35">
        <v>6.0000000000000001E-3</v>
      </c>
      <c r="E125">
        <f t="shared" si="21"/>
        <v>11090.996687873703</v>
      </c>
      <c r="F125">
        <f t="shared" si="22"/>
        <v>11091</v>
      </c>
      <c r="G125">
        <f t="shared" si="18"/>
        <v>-9.2740000036428683E-3</v>
      </c>
      <c r="I125">
        <f t="shared" si="23"/>
        <v>-9.2740000036428683E-3</v>
      </c>
      <c r="O125">
        <f t="shared" ca="1" si="20"/>
        <v>-1.0382565032482499E-2</v>
      </c>
      <c r="Q125" s="2">
        <f t="shared" si="24"/>
        <v>35884.858</v>
      </c>
      <c r="AA125" t="s">
        <v>39</v>
      </c>
      <c r="AB125">
        <v>10</v>
      </c>
      <c r="AD125" t="s">
        <v>40</v>
      </c>
      <c r="AF125" t="s">
        <v>34</v>
      </c>
    </row>
    <row r="126" spans="1:32">
      <c r="A126" s="34" t="s">
        <v>84</v>
      </c>
      <c r="B126" s="34"/>
      <c r="C126" s="35">
        <v>51138.572</v>
      </c>
      <c r="D126" s="35">
        <v>7.0000000000000001E-3</v>
      </c>
      <c r="E126">
        <f t="shared" si="21"/>
        <v>11175.001267850803</v>
      </c>
      <c r="F126">
        <f t="shared" si="22"/>
        <v>11175</v>
      </c>
      <c r="G126">
        <f t="shared" si="18"/>
        <v>3.550000001268927E-3</v>
      </c>
      <c r="I126">
        <f t="shared" si="23"/>
        <v>3.550000001268927E-3</v>
      </c>
      <c r="O126">
        <f t="shared" ca="1" si="20"/>
        <v>-1.1356529129366549E-2</v>
      </c>
      <c r="Q126" s="2">
        <f t="shared" si="24"/>
        <v>36120.072</v>
      </c>
      <c r="AA126" t="s">
        <v>39</v>
      </c>
      <c r="AB126">
        <v>6</v>
      </c>
      <c r="AD126" t="s">
        <v>83</v>
      </c>
      <c r="AF126" t="s">
        <v>44</v>
      </c>
    </row>
    <row r="127" spans="1:32">
      <c r="A127" s="34" t="s">
        <v>85</v>
      </c>
      <c r="B127" s="34"/>
      <c r="C127" s="35">
        <v>51225.351999999999</v>
      </c>
      <c r="D127" s="35">
        <v>5.0000000000000001E-3</v>
      </c>
      <c r="E127">
        <f t="shared" si="21"/>
        <v>11205.993970030149</v>
      </c>
      <c r="F127">
        <f t="shared" si="22"/>
        <v>11206</v>
      </c>
      <c r="G127">
        <f t="shared" si="18"/>
        <v>-1.6883999996935017E-2</v>
      </c>
      <c r="I127">
        <f t="shared" si="23"/>
        <v>-1.6883999996935017E-2</v>
      </c>
      <c r="O127">
        <f t="shared" ca="1" si="20"/>
        <v>-1.1715968260359477E-2</v>
      </c>
      <c r="Q127" s="2">
        <f t="shared" si="24"/>
        <v>36206.851999999999</v>
      </c>
      <c r="AA127" t="s">
        <v>39</v>
      </c>
      <c r="AB127">
        <v>7</v>
      </c>
      <c r="AD127" t="s">
        <v>83</v>
      </c>
      <c r="AF127" t="s">
        <v>44</v>
      </c>
    </row>
    <row r="128" spans="1:32">
      <c r="A128" s="55" t="s">
        <v>295</v>
      </c>
      <c r="B128" s="56" t="s">
        <v>89</v>
      </c>
      <c r="C128" s="55">
        <v>51950.555699999997</v>
      </c>
      <c r="D128" s="55" t="s">
        <v>120</v>
      </c>
      <c r="E128" s="34">
        <f t="shared" si="21"/>
        <v>11464.993996458588</v>
      </c>
      <c r="F128">
        <f t="shared" si="22"/>
        <v>11465</v>
      </c>
      <c r="G128">
        <f t="shared" ref="G128:G155" si="25">+C128-(C$7+F128*C$8)</f>
        <v>-1.6810000000987202E-2</v>
      </c>
      <c r="I128">
        <f>+G128</f>
        <v>-1.6810000000987202E-2</v>
      </c>
      <c r="O128">
        <f t="shared" ca="1" si="20"/>
        <v>-1.471902422575197E-2</v>
      </c>
      <c r="Q128" s="2">
        <f t="shared" si="24"/>
        <v>36932.055699999997</v>
      </c>
    </row>
    <row r="129" spans="1:17">
      <c r="A129" s="55" t="s">
        <v>472</v>
      </c>
      <c r="B129" s="56" t="s">
        <v>89</v>
      </c>
      <c r="C129" s="55">
        <v>51967.37</v>
      </c>
      <c r="D129" s="55" t="s">
        <v>120</v>
      </c>
      <c r="E129" s="34">
        <f t="shared" si="21"/>
        <v>11470.999073576062</v>
      </c>
      <c r="F129">
        <f t="shared" si="22"/>
        <v>11471</v>
      </c>
      <c r="G129">
        <f t="shared" si="25"/>
        <v>-2.5939999977708794E-3</v>
      </c>
      <c r="I129">
        <f>+G129</f>
        <v>-2.5939999977708794E-3</v>
      </c>
      <c r="O129">
        <f t="shared" ca="1" si="20"/>
        <v>-1.4788593089815116E-2</v>
      </c>
      <c r="Q129" s="2">
        <f t="shared" si="24"/>
        <v>36948.870000000003</v>
      </c>
    </row>
    <row r="130" spans="1:17">
      <c r="A130" s="55" t="s">
        <v>475</v>
      </c>
      <c r="B130" s="56" t="s">
        <v>89</v>
      </c>
      <c r="C130" s="55">
        <v>52317.366000000002</v>
      </c>
      <c r="D130" s="55" t="s">
        <v>120</v>
      </c>
      <c r="E130" s="34">
        <f t="shared" si="21"/>
        <v>11595.9970200149</v>
      </c>
      <c r="F130">
        <f t="shared" si="22"/>
        <v>11596</v>
      </c>
      <c r="G130">
        <f t="shared" si="25"/>
        <v>-8.3439999943948351E-3</v>
      </c>
      <c r="I130">
        <f>+G130</f>
        <v>-8.3439999943948351E-3</v>
      </c>
      <c r="O130">
        <f t="shared" ca="1" si="20"/>
        <v>-1.6237944424464024E-2</v>
      </c>
      <c r="Q130" s="2">
        <f t="shared" si="24"/>
        <v>37298.866000000002</v>
      </c>
    </row>
    <row r="131" spans="1:17">
      <c r="A131" s="55" t="s">
        <v>295</v>
      </c>
      <c r="B131" s="56" t="s">
        <v>89</v>
      </c>
      <c r="C131" s="55">
        <v>52356.556499999999</v>
      </c>
      <c r="D131" s="55" t="s">
        <v>120</v>
      </c>
      <c r="E131" s="34">
        <f t="shared" si="21"/>
        <v>11609.99355717507</v>
      </c>
      <c r="F131">
        <f t="shared" si="22"/>
        <v>11610</v>
      </c>
      <c r="G131">
        <f t="shared" si="25"/>
        <v>-1.8040000002656598E-2</v>
      </c>
      <c r="I131">
        <f>+G131</f>
        <v>-1.8040000002656598E-2</v>
      </c>
      <c r="O131">
        <f t="shared" ca="1" si="20"/>
        <v>-1.640027177394468E-2</v>
      </c>
      <c r="Q131" s="2">
        <f t="shared" si="24"/>
        <v>37338.056499999999</v>
      </c>
    </row>
    <row r="132" spans="1:17">
      <c r="A132" s="36" t="s">
        <v>94</v>
      </c>
      <c r="B132" s="37" t="s">
        <v>89</v>
      </c>
      <c r="C132" s="35">
        <v>52667.358</v>
      </c>
      <c r="D132" s="35">
        <v>7.0000000000000001E-3</v>
      </c>
      <c r="E132">
        <f t="shared" si="21"/>
        <v>11720.993537889452</v>
      </c>
      <c r="F132">
        <f t="shared" si="22"/>
        <v>11721</v>
      </c>
      <c r="G132">
        <f t="shared" si="25"/>
        <v>-1.8094000006385613E-2</v>
      </c>
      <c r="K132">
        <f>+G132</f>
        <v>-1.8094000006385613E-2</v>
      </c>
      <c r="O132">
        <f t="shared" ca="1" si="20"/>
        <v>-1.7687295759112903E-2</v>
      </c>
      <c r="Q132" s="2">
        <f t="shared" si="24"/>
        <v>37648.858</v>
      </c>
    </row>
    <row r="133" spans="1:17">
      <c r="A133" s="55" t="s">
        <v>295</v>
      </c>
      <c r="B133" s="56" t="s">
        <v>89</v>
      </c>
      <c r="C133" s="55">
        <v>52678.556400000001</v>
      </c>
      <c r="D133" s="55" t="s">
        <v>120</v>
      </c>
      <c r="E133" s="34">
        <f t="shared" si="21"/>
        <v>11724.992946463841</v>
      </c>
      <c r="F133">
        <f t="shared" si="22"/>
        <v>11725</v>
      </c>
      <c r="G133">
        <f t="shared" si="25"/>
        <v>-1.9749999992200173E-2</v>
      </c>
      <c r="I133">
        <f>+G133</f>
        <v>-1.9749999992200173E-2</v>
      </c>
      <c r="O133">
        <f t="shared" ca="1" si="20"/>
        <v>-1.7733675001821658E-2</v>
      </c>
      <c r="Q133" s="2">
        <f t="shared" si="24"/>
        <v>37660.056400000001</v>
      </c>
    </row>
    <row r="134" spans="1:17">
      <c r="A134" s="36" t="s">
        <v>88</v>
      </c>
      <c r="B134" s="38" t="s">
        <v>89</v>
      </c>
      <c r="C134" s="39">
        <v>53000.5576</v>
      </c>
      <c r="D134" s="39">
        <v>2.3E-3</v>
      </c>
      <c r="E134">
        <f t="shared" si="21"/>
        <v>11839.992800036001</v>
      </c>
      <c r="F134">
        <f t="shared" si="22"/>
        <v>11840</v>
      </c>
      <c r="G134">
        <f t="shared" si="25"/>
        <v>-2.0160000000032596E-2</v>
      </c>
      <c r="K134">
        <f>+G134</f>
        <v>-2.0160000000032596E-2</v>
      </c>
      <c r="O134">
        <f t="shared" ca="1" si="20"/>
        <v>-1.9067078229698636E-2</v>
      </c>
      <c r="Q134" s="2">
        <f t="shared" si="24"/>
        <v>37982.0576</v>
      </c>
    </row>
    <row r="135" spans="1:17">
      <c r="A135" s="36" t="s">
        <v>90</v>
      </c>
      <c r="B135" s="37" t="s">
        <v>89</v>
      </c>
      <c r="C135" s="35">
        <v>53028.563000000002</v>
      </c>
      <c r="D135" s="35">
        <v>3.0000000000000001E-3</v>
      </c>
      <c r="E135" s="34">
        <f t="shared" si="21"/>
        <v>11849.994678598036</v>
      </c>
      <c r="F135">
        <f t="shared" si="22"/>
        <v>11850</v>
      </c>
      <c r="G135">
        <f t="shared" si="25"/>
        <v>-1.4900000001944136E-2</v>
      </c>
      <c r="K135">
        <f>+G135</f>
        <v>-1.4900000001944136E-2</v>
      </c>
      <c r="O135">
        <f t="shared" ca="1" si="20"/>
        <v>-1.9183026336470566E-2</v>
      </c>
      <c r="Q135" s="2">
        <f t="shared" si="24"/>
        <v>38010.063000000002</v>
      </c>
    </row>
    <row r="136" spans="1:17">
      <c r="A136" s="40" t="s">
        <v>105</v>
      </c>
      <c r="B136" s="41" t="s">
        <v>89</v>
      </c>
      <c r="C136" s="40">
        <v>53378.559000000001</v>
      </c>
      <c r="D136" s="40">
        <v>4.0000000000000001E-3</v>
      </c>
      <c r="E136" s="34">
        <f t="shared" si="21"/>
        <v>11974.992625036874</v>
      </c>
      <c r="F136">
        <f t="shared" si="22"/>
        <v>11975</v>
      </c>
      <c r="G136">
        <f t="shared" si="25"/>
        <v>-2.0649999998568092E-2</v>
      </c>
      <c r="I136">
        <f>+G136</f>
        <v>-2.0649999998568092E-2</v>
      </c>
      <c r="O136">
        <f t="shared" ca="1" si="20"/>
        <v>-2.0632377671119445E-2</v>
      </c>
      <c r="Q136" s="2">
        <f t="shared" si="24"/>
        <v>38360.059000000001</v>
      </c>
    </row>
    <row r="137" spans="1:17">
      <c r="A137" s="36" t="s">
        <v>95</v>
      </c>
      <c r="B137" s="38"/>
      <c r="C137" s="35">
        <v>53381.356299999999</v>
      </c>
      <c r="D137" s="35">
        <v>2.9999999999999997E-4</v>
      </c>
      <c r="E137" s="34">
        <f t="shared" si="21"/>
        <v>11975.991655756008</v>
      </c>
      <c r="F137">
        <f t="shared" si="22"/>
        <v>11976</v>
      </c>
      <c r="G137">
        <f t="shared" si="25"/>
        <v>-2.3364000007859431E-2</v>
      </c>
      <c r="I137">
        <f>+G137</f>
        <v>-2.3364000007859431E-2</v>
      </c>
      <c r="O137">
        <f t="shared" ca="1" si="20"/>
        <v>-2.0643972481796641E-2</v>
      </c>
      <c r="Q137" s="2">
        <f t="shared" si="24"/>
        <v>38362.856299999999</v>
      </c>
    </row>
    <row r="138" spans="1:17">
      <c r="A138" s="55" t="s">
        <v>295</v>
      </c>
      <c r="B138" s="56" t="s">
        <v>89</v>
      </c>
      <c r="C138" s="55">
        <v>53406.558900000004</v>
      </c>
      <c r="D138" s="55" t="s">
        <v>120</v>
      </c>
      <c r="E138" s="34">
        <f t="shared" si="21"/>
        <v>11984.992539323021</v>
      </c>
      <c r="F138">
        <f t="shared" si="22"/>
        <v>11985</v>
      </c>
      <c r="G138">
        <f t="shared" si="25"/>
        <v>-2.0889999999781139E-2</v>
      </c>
      <c r="I138">
        <f>+G138</f>
        <v>-2.0889999999781139E-2</v>
      </c>
      <c r="O138">
        <f t="shared" ca="1" si="20"/>
        <v>-2.0748325777891347E-2</v>
      </c>
      <c r="Q138" s="2">
        <f t="shared" si="24"/>
        <v>38388.058900000004</v>
      </c>
    </row>
    <row r="139" spans="1:17">
      <c r="A139" s="36" t="s">
        <v>101</v>
      </c>
      <c r="B139" s="38" t="s">
        <v>89</v>
      </c>
      <c r="C139" s="39">
        <v>53451.360000000001</v>
      </c>
      <c r="D139" s="39">
        <v>2.0000000000000001E-4</v>
      </c>
      <c r="E139" s="34">
        <f t="shared" si="21"/>
        <v>12000.992852178597</v>
      </c>
      <c r="F139">
        <f t="shared" si="22"/>
        <v>12001</v>
      </c>
      <c r="G139">
        <f t="shared" si="25"/>
        <v>-2.0013999994262122E-2</v>
      </c>
      <c r="K139">
        <f t="shared" ref="K138:K143" si="26">+G139</f>
        <v>-2.0013999994262122E-2</v>
      </c>
      <c r="O139">
        <f t="shared" ca="1" si="20"/>
        <v>-2.0933842748726422E-2</v>
      </c>
      <c r="Q139" s="2">
        <f t="shared" si="24"/>
        <v>38432.86</v>
      </c>
    </row>
    <row r="140" spans="1:17">
      <c r="A140" s="55" t="s">
        <v>519</v>
      </c>
      <c r="B140" s="56" t="s">
        <v>89</v>
      </c>
      <c r="C140" s="55">
        <v>53678.161899999999</v>
      </c>
      <c r="D140" s="55" t="s">
        <v>120</v>
      </c>
      <c r="E140" s="34">
        <f t="shared" si="21"/>
        <v>12081.993125748655</v>
      </c>
      <c r="F140">
        <f t="shared" si="22"/>
        <v>12082</v>
      </c>
      <c r="G140">
        <f t="shared" si="25"/>
        <v>-1.9248000004154164E-2</v>
      </c>
      <c r="I140">
        <f>+G140</f>
        <v>-1.9248000004154164E-2</v>
      </c>
      <c r="O140">
        <f t="shared" ca="1" si="20"/>
        <v>-2.1873022413578885E-2</v>
      </c>
      <c r="Q140" s="2">
        <f t="shared" si="24"/>
        <v>38659.661899999999</v>
      </c>
    </row>
    <row r="141" spans="1:17">
      <c r="A141" s="55" t="s">
        <v>519</v>
      </c>
      <c r="B141" s="56" t="s">
        <v>89</v>
      </c>
      <c r="C141" s="55">
        <v>53706.158799999997</v>
      </c>
      <c r="D141" s="55" t="s">
        <v>120</v>
      </c>
      <c r="E141" s="34">
        <f t="shared" si="21"/>
        <v>12091.991968611583</v>
      </c>
      <c r="F141">
        <f t="shared" si="22"/>
        <v>12092</v>
      </c>
      <c r="G141">
        <f t="shared" si="25"/>
        <v>-2.2488000009616371E-2</v>
      </c>
      <c r="I141">
        <f>+G141</f>
        <v>-2.2488000009616371E-2</v>
      </c>
      <c r="O141">
        <f t="shared" ca="1" si="20"/>
        <v>-2.1988970520350787E-2</v>
      </c>
      <c r="Q141" s="2">
        <f t="shared" si="24"/>
        <v>38687.658799999997</v>
      </c>
    </row>
    <row r="142" spans="1:17">
      <c r="A142" s="55" t="s">
        <v>530</v>
      </c>
      <c r="B142" s="56" t="s">
        <v>89</v>
      </c>
      <c r="C142" s="55">
        <v>54075.7575</v>
      </c>
      <c r="D142" s="55" t="s">
        <v>120</v>
      </c>
      <c r="E142" s="34">
        <f t="shared" si="21"/>
        <v>12223.990844331491</v>
      </c>
      <c r="F142">
        <f t="shared" si="22"/>
        <v>12224</v>
      </c>
      <c r="G142">
        <f t="shared" si="25"/>
        <v>-2.5635999998485204E-2</v>
      </c>
      <c r="I142">
        <f>+G142</f>
        <v>-2.5635999998485204E-2</v>
      </c>
      <c r="O142">
        <f t="shared" ca="1" si="20"/>
        <v>-2.3519485529740036E-2</v>
      </c>
      <c r="Q142" s="2">
        <f t="shared" si="24"/>
        <v>39057.2575</v>
      </c>
    </row>
    <row r="143" spans="1:17">
      <c r="A143" s="36" t="s">
        <v>106</v>
      </c>
      <c r="B143" s="37" t="s">
        <v>89</v>
      </c>
      <c r="C143" s="35">
        <v>54453.759299999998</v>
      </c>
      <c r="D143" s="35">
        <v>2.0000000000000001E-4</v>
      </c>
      <c r="E143" s="34">
        <f t="shared" si="21"/>
        <v>12358.990812188795</v>
      </c>
      <c r="F143">
        <f t="shared" si="22"/>
        <v>12359</v>
      </c>
      <c r="G143">
        <f t="shared" si="25"/>
        <v>-2.5725999999849591E-2</v>
      </c>
      <c r="K143">
        <f t="shared" si="26"/>
        <v>-2.5725999999849591E-2</v>
      </c>
      <c r="O143">
        <f t="shared" ca="1" si="20"/>
        <v>-2.5084784971160817E-2</v>
      </c>
      <c r="Q143" s="2">
        <f t="shared" si="24"/>
        <v>39435.259299999998</v>
      </c>
    </row>
    <row r="144" spans="1:17">
      <c r="A144" s="55" t="s">
        <v>541</v>
      </c>
      <c r="B144" s="56" t="s">
        <v>89</v>
      </c>
      <c r="C144" s="55">
        <v>54492.955000000002</v>
      </c>
      <c r="D144" s="55" t="s">
        <v>120</v>
      </c>
      <c r="E144" s="34">
        <f t="shared" si="21"/>
        <v>12372.989206482542</v>
      </c>
      <c r="F144">
        <f t="shared" si="22"/>
        <v>12373</v>
      </c>
      <c r="G144">
        <f t="shared" si="25"/>
        <v>-3.0222000001231208E-2</v>
      </c>
      <c r="I144">
        <f>+G144</f>
        <v>-3.0222000001231208E-2</v>
      </c>
      <c r="O144">
        <f t="shared" ca="1" si="20"/>
        <v>-2.5247112320641502E-2</v>
      </c>
      <c r="Q144" s="2">
        <f t="shared" si="24"/>
        <v>39474.455000000002</v>
      </c>
    </row>
    <row r="145" spans="1:21">
      <c r="A145" s="36" t="s">
        <v>106</v>
      </c>
      <c r="B145" s="37" t="s">
        <v>89</v>
      </c>
      <c r="C145" s="35">
        <v>54495.758999999998</v>
      </c>
      <c r="D145" s="35">
        <v>2.9999999999999997E-4</v>
      </c>
      <c r="E145" s="34">
        <f t="shared" si="21"/>
        <v>12373.990630046848</v>
      </c>
      <c r="F145">
        <f t="shared" si="22"/>
        <v>12374</v>
      </c>
      <c r="G145">
        <f t="shared" si="25"/>
        <v>-2.6235999997879844E-2</v>
      </c>
      <c r="K145">
        <f>+G145</f>
        <v>-2.6235999997879844E-2</v>
      </c>
      <c r="O145">
        <f t="shared" ref="O145:O165" ca="1" si="27">+C$11+C$12*F145</f>
        <v>-2.5258707131318697E-2</v>
      </c>
      <c r="Q145" s="2">
        <f t="shared" si="24"/>
        <v>39477.258999999998</v>
      </c>
    </row>
    <row r="146" spans="1:21">
      <c r="A146" s="55" t="s">
        <v>550</v>
      </c>
      <c r="B146" s="56" t="s">
        <v>89</v>
      </c>
      <c r="C146" s="55">
        <v>54856.959999999999</v>
      </c>
      <c r="D146" s="55" t="s">
        <v>120</v>
      </c>
      <c r="E146" s="34">
        <f t="shared" si="21"/>
        <v>12502.990342191144</v>
      </c>
      <c r="F146">
        <f t="shared" si="22"/>
        <v>12503</v>
      </c>
      <c r="G146">
        <f t="shared" si="25"/>
        <v>-2.7041999994253274E-2</v>
      </c>
      <c r="I146">
        <f>+G146</f>
        <v>-2.7041999994253274E-2</v>
      </c>
      <c r="O146">
        <f t="shared" ca="1" si="27"/>
        <v>-2.6754437708676332E-2</v>
      </c>
      <c r="Q146" s="2">
        <f t="shared" si="24"/>
        <v>39838.46</v>
      </c>
    </row>
    <row r="147" spans="1:21">
      <c r="A147" s="36" t="s">
        <v>107</v>
      </c>
      <c r="B147" s="37" t="s">
        <v>89</v>
      </c>
      <c r="C147" s="35">
        <v>55181.757899999997</v>
      </c>
      <c r="D147" s="35">
        <v>2.0000000000000001E-4</v>
      </c>
      <c r="E147" s="34">
        <f t="shared" si="21"/>
        <v>12618.989012197797</v>
      </c>
      <c r="F147">
        <f t="shared" si="22"/>
        <v>12619</v>
      </c>
      <c r="G147">
        <f t="shared" si="25"/>
        <v>-3.0765999996219762E-2</v>
      </c>
      <c r="K147">
        <f>+G147</f>
        <v>-3.0765999996219762E-2</v>
      </c>
      <c r="O147">
        <f t="shared" ca="1" si="27"/>
        <v>-2.8099435747230506E-2</v>
      </c>
      <c r="Q147" s="2">
        <f t="shared" si="24"/>
        <v>40163.257899999997</v>
      </c>
    </row>
    <row r="148" spans="1:21">
      <c r="A148" s="36" t="s">
        <v>107</v>
      </c>
      <c r="B148" s="37" t="s">
        <v>89</v>
      </c>
      <c r="C148" s="35">
        <v>55223.758000000002</v>
      </c>
      <c r="D148" s="35">
        <v>2.0000000000000001E-4</v>
      </c>
      <c r="E148" s="34">
        <f t="shared" si="21"/>
        <v>12633.988972912281</v>
      </c>
      <c r="F148">
        <f t="shared" si="22"/>
        <v>12634</v>
      </c>
      <c r="G148">
        <f t="shared" si="25"/>
        <v>-3.0876000004354864E-2</v>
      </c>
      <c r="K148">
        <f>+G148</f>
        <v>-3.0876000004354864E-2</v>
      </c>
      <c r="O148">
        <f t="shared" ca="1" si="27"/>
        <v>-2.8273357907388386E-2</v>
      </c>
      <c r="Q148" s="2">
        <f t="shared" si="24"/>
        <v>40205.258000000002</v>
      </c>
    </row>
    <row r="149" spans="1:21">
      <c r="A149" s="36" t="s">
        <v>107</v>
      </c>
      <c r="B149" s="37" t="s">
        <v>89</v>
      </c>
      <c r="C149" s="35">
        <v>55240.557800000002</v>
      </c>
      <c r="D149" s="35">
        <v>1E-4</v>
      </c>
      <c r="E149" s="34">
        <f t="shared" ref="E149:E165" si="28">+(C149-C$7)/C$8</f>
        <v>12639.988871484213</v>
      </c>
      <c r="F149">
        <f t="shared" ref="F149:F167" si="29">ROUND(2*E149,0)/2</f>
        <v>12640</v>
      </c>
      <c r="G149">
        <f t="shared" si="25"/>
        <v>-3.1159999991359655E-2</v>
      </c>
      <c r="K149">
        <f>+G149</f>
        <v>-3.1159999991359655E-2</v>
      </c>
      <c r="O149">
        <f t="shared" ca="1" si="27"/>
        <v>-2.8342926771451532E-2</v>
      </c>
      <c r="Q149" s="2">
        <f t="shared" ref="Q149:Q165" si="30">+C149-15018.5</f>
        <v>40222.057800000002</v>
      </c>
    </row>
    <row r="150" spans="1:21">
      <c r="A150" s="36" t="s">
        <v>107</v>
      </c>
      <c r="B150" s="37" t="s">
        <v>89</v>
      </c>
      <c r="C150" s="35">
        <v>55240.558400000002</v>
      </c>
      <c r="D150" s="35">
        <v>1E-4</v>
      </c>
      <c r="E150" s="34">
        <f t="shared" si="28"/>
        <v>12639.989085768857</v>
      </c>
      <c r="F150">
        <f t="shared" si="29"/>
        <v>12640</v>
      </c>
      <c r="G150">
        <f t="shared" si="25"/>
        <v>-3.0559999991965014E-2</v>
      </c>
      <c r="K150">
        <f>+G150</f>
        <v>-3.0559999991965014E-2</v>
      </c>
      <c r="O150">
        <f t="shared" ca="1" si="27"/>
        <v>-2.8342926771451532E-2</v>
      </c>
      <c r="Q150" s="2">
        <f t="shared" si="30"/>
        <v>40222.058400000002</v>
      </c>
    </row>
    <row r="151" spans="1:21">
      <c r="A151" s="55" t="s">
        <v>572</v>
      </c>
      <c r="B151" s="56" t="s">
        <v>89</v>
      </c>
      <c r="C151" s="55">
        <v>55248.953999999998</v>
      </c>
      <c r="D151" s="55" t="s">
        <v>120</v>
      </c>
      <c r="E151" s="34">
        <f t="shared" si="28"/>
        <v>12642.987499348217</v>
      </c>
      <c r="F151">
        <f t="shared" si="29"/>
        <v>12643</v>
      </c>
      <c r="G151">
        <f t="shared" si="25"/>
        <v>-3.5002000004169531E-2</v>
      </c>
      <c r="I151">
        <f>+G151</f>
        <v>-3.5002000004169531E-2</v>
      </c>
      <c r="O151">
        <f t="shared" ca="1" si="27"/>
        <v>-2.8377711203483091E-2</v>
      </c>
      <c r="Q151" s="2">
        <f t="shared" si="30"/>
        <v>40230.453999999998</v>
      </c>
    </row>
    <row r="152" spans="1:21">
      <c r="A152" s="36" t="s">
        <v>108</v>
      </c>
      <c r="B152" s="37" t="s">
        <v>89</v>
      </c>
      <c r="C152" s="35">
        <v>56024.558100000002</v>
      </c>
      <c r="D152" s="35">
        <v>1E-4</v>
      </c>
      <c r="E152" s="34">
        <f t="shared" si="28"/>
        <v>12919.987578633534</v>
      </c>
      <c r="F152">
        <f t="shared" si="29"/>
        <v>12920</v>
      </c>
      <c r="G152">
        <f t="shared" si="25"/>
        <v>-3.4779999994498212E-2</v>
      </c>
      <c r="K152">
        <f>+G152</f>
        <v>-3.4779999994498212E-2</v>
      </c>
      <c r="O152">
        <f t="shared" ca="1" si="27"/>
        <v>-3.1589473761065023E-2</v>
      </c>
      <c r="Q152" s="2">
        <f t="shared" si="30"/>
        <v>41006.058100000002</v>
      </c>
    </row>
    <row r="153" spans="1:21">
      <c r="A153" s="36" t="s">
        <v>109</v>
      </c>
      <c r="B153" s="37" t="s">
        <v>89</v>
      </c>
      <c r="C153" s="35">
        <v>56284.958899999998</v>
      </c>
      <c r="D153" s="35">
        <v>2.9999999999999997E-4</v>
      </c>
      <c r="E153" s="34">
        <f t="shared" si="28"/>
        <v>13012.987399348718</v>
      </c>
      <c r="F153">
        <f t="shared" si="29"/>
        <v>13013</v>
      </c>
      <c r="G153">
        <f t="shared" si="25"/>
        <v>-3.5281999997096136E-2</v>
      </c>
      <c r="K153">
        <f>+G153</f>
        <v>-3.5281999997096136E-2</v>
      </c>
      <c r="O153">
        <f t="shared" ca="1" si="27"/>
        <v>-3.2667791154043807E-2</v>
      </c>
      <c r="Q153" s="2">
        <f t="shared" si="30"/>
        <v>41266.458899999998</v>
      </c>
    </row>
    <row r="154" spans="1:21">
      <c r="A154" s="55" t="s">
        <v>587</v>
      </c>
      <c r="B154" s="56" t="s">
        <v>89</v>
      </c>
      <c r="C154" s="55">
        <v>56956.959799999997</v>
      </c>
      <c r="D154" s="55" t="s">
        <v>120</v>
      </c>
      <c r="E154" s="34">
        <f t="shared" si="28"/>
        <v>13252.986520781682</v>
      </c>
      <c r="F154">
        <f t="shared" si="29"/>
        <v>13253</v>
      </c>
      <c r="G154">
        <f t="shared" si="25"/>
        <v>-3.7742000000434928E-2</v>
      </c>
      <c r="I154">
        <f>+G154</f>
        <v>-3.7742000000434928E-2</v>
      </c>
      <c r="O154">
        <f t="shared" ca="1" si="27"/>
        <v>-3.5450545716569665E-2</v>
      </c>
      <c r="Q154" s="2">
        <f t="shared" si="30"/>
        <v>41938.459799999997</v>
      </c>
    </row>
    <row r="155" spans="1:21">
      <c r="A155" s="64" t="s">
        <v>590</v>
      </c>
      <c r="B155" s="65" t="s">
        <v>89</v>
      </c>
      <c r="C155" s="66">
        <v>56956.959799999997</v>
      </c>
      <c r="D155" s="66">
        <v>1E-4</v>
      </c>
      <c r="E155" s="34">
        <f t="shared" si="28"/>
        <v>13252.986520781682</v>
      </c>
      <c r="F155">
        <f t="shared" si="29"/>
        <v>13253</v>
      </c>
      <c r="G155">
        <f t="shared" si="25"/>
        <v>-3.7742000000434928E-2</v>
      </c>
      <c r="K155">
        <f>+G155</f>
        <v>-3.7742000000434928E-2</v>
      </c>
      <c r="O155">
        <f t="shared" ca="1" si="27"/>
        <v>-3.5450545716569665E-2</v>
      </c>
      <c r="Q155" s="2">
        <f t="shared" si="30"/>
        <v>41938.459799999997</v>
      </c>
    </row>
    <row r="156" spans="1:21">
      <c r="A156" s="58" t="s">
        <v>589</v>
      </c>
      <c r="B156" s="59" t="s">
        <v>89</v>
      </c>
      <c r="C156" s="60">
        <v>57018.519760000003</v>
      </c>
      <c r="D156" s="60">
        <v>4.0000000000000002E-4</v>
      </c>
      <c r="E156" s="34">
        <f t="shared" si="28"/>
        <v>13274.972110853731</v>
      </c>
      <c r="F156">
        <f t="shared" si="29"/>
        <v>13275</v>
      </c>
      <c r="O156">
        <f t="shared" ca="1" si="27"/>
        <v>-3.5705631551467887E-2</v>
      </c>
      <c r="Q156" s="2">
        <f t="shared" si="30"/>
        <v>42000.019760000003</v>
      </c>
      <c r="U156">
        <f>+C156-(C$7+F156*C$8)</f>
        <v>-7.8090000002703164E-2</v>
      </c>
    </row>
    <row r="157" spans="1:21">
      <c r="A157" s="58" t="s">
        <v>589</v>
      </c>
      <c r="B157" s="59" t="s">
        <v>89</v>
      </c>
      <c r="C157" s="60">
        <v>57035.366029999997</v>
      </c>
      <c r="D157" s="60">
        <v>2.0000000000000001E-4</v>
      </c>
      <c r="E157" s="34">
        <f t="shared" si="28"/>
        <v>13280.988605771254</v>
      </c>
      <c r="F157">
        <f t="shared" si="29"/>
        <v>13281</v>
      </c>
      <c r="G157">
        <f t="shared" ref="G157:G165" si="31">+C157-(C$7+F157*C$8)</f>
        <v>-3.1903999995847698E-2</v>
      </c>
      <c r="K157">
        <f>+G157</f>
        <v>-3.1903999995847698E-2</v>
      </c>
      <c r="O157">
        <f t="shared" ca="1" si="27"/>
        <v>-3.5775200415531033E-2</v>
      </c>
      <c r="Q157" s="2">
        <f t="shared" si="30"/>
        <v>42016.866029999997</v>
      </c>
    </row>
    <row r="158" spans="1:21">
      <c r="A158" s="61" t="s">
        <v>588</v>
      </c>
      <c r="B158" s="62" t="s">
        <v>89</v>
      </c>
      <c r="C158" s="63">
        <v>57374.160900000017</v>
      </c>
      <c r="D158" s="63"/>
      <c r="E158" s="34">
        <f t="shared" si="28"/>
        <v>13401.986168640593</v>
      </c>
      <c r="F158">
        <f t="shared" si="29"/>
        <v>13402</v>
      </c>
      <c r="G158">
        <f t="shared" si="31"/>
        <v>-3.8727999984985217E-2</v>
      </c>
      <c r="J158">
        <f>+G158</f>
        <v>-3.8727999984985217E-2</v>
      </c>
      <c r="O158">
        <f t="shared" ca="1" si="27"/>
        <v>-3.7178172507471158E-2</v>
      </c>
      <c r="Q158" s="2">
        <f t="shared" si="30"/>
        <v>42355.660900000017</v>
      </c>
    </row>
    <row r="159" spans="1:21">
      <c r="A159" s="64" t="s">
        <v>591</v>
      </c>
      <c r="B159" s="65" t="s">
        <v>89</v>
      </c>
      <c r="C159" s="66">
        <v>57698.962500000001</v>
      </c>
      <c r="D159" s="66">
        <v>1E-4</v>
      </c>
      <c r="E159" s="34">
        <f t="shared" si="28"/>
        <v>13517.986160069198</v>
      </c>
      <c r="F159">
        <f t="shared" si="29"/>
        <v>13518</v>
      </c>
      <c r="G159">
        <f t="shared" si="31"/>
        <v>-3.8752000000386033E-2</v>
      </c>
      <c r="K159">
        <f t="shared" ref="K159:K165" si="32">+G159</f>
        <v>-3.8752000000386033E-2</v>
      </c>
      <c r="O159">
        <f t="shared" ca="1" si="27"/>
        <v>-3.8523170546025304E-2</v>
      </c>
      <c r="Q159" s="2">
        <f t="shared" si="30"/>
        <v>42680.462500000001</v>
      </c>
    </row>
    <row r="160" spans="1:21">
      <c r="A160" s="67" t="s">
        <v>592</v>
      </c>
      <c r="B160" s="68" t="s">
        <v>89</v>
      </c>
      <c r="C160" s="69">
        <v>57830.5625</v>
      </c>
      <c r="D160" s="69">
        <v>1E-4</v>
      </c>
      <c r="E160" s="34">
        <f t="shared" si="28"/>
        <v>13564.985925070376</v>
      </c>
      <c r="F160">
        <f t="shared" si="29"/>
        <v>13565</v>
      </c>
      <c r="G160">
        <f t="shared" si="31"/>
        <v>-3.9409999997587875E-2</v>
      </c>
      <c r="K160">
        <f t="shared" si="32"/>
        <v>-3.9409999997587875E-2</v>
      </c>
      <c r="O160">
        <f t="shared" ca="1" si="27"/>
        <v>-3.9068126647853307E-2</v>
      </c>
      <c r="Q160" s="2">
        <f t="shared" si="30"/>
        <v>42812.0625</v>
      </c>
    </row>
    <row r="161" spans="1:17">
      <c r="A161" s="67" t="s">
        <v>593</v>
      </c>
      <c r="B161" s="70" t="s">
        <v>89</v>
      </c>
      <c r="C161" s="67">
        <v>58135.762699999999</v>
      </c>
      <c r="D161" s="67">
        <v>1E-4</v>
      </c>
      <c r="E161" s="34">
        <f t="shared" si="28"/>
        <v>13673.985451501312</v>
      </c>
      <c r="F161">
        <f t="shared" si="29"/>
        <v>13674</v>
      </c>
      <c r="G161">
        <f t="shared" si="31"/>
        <v>-4.0736000002652872E-2</v>
      </c>
      <c r="K161">
        <f t="shared" si="32"/>
        <v>-4.0736000002652872E-2</v>
      </c>
      <c r="O161">
        <f t="shared" ca="1" si="27"/>
        <v>-4.0331961011667139E-2</v>
      </c>
      <c r="Q161" s="2">
        <f t="shared" si="30"/>
        <v>43117.262699999999</v>
      </c>
    </row>
    <row r="162" spans="1:17">
      <c r="A162" s="71" t="s">
        <v>594</v>
      </c>
      <c r="B162" s="72" t="s">
        <v>89</v>
      </c>
      <c r="C162" s="73">
        <v>58849.765200000002</v>
      </c>
      <c r="D162" s="73">
        <v>2.9999999999999997E-4</v>
      </c>
      <c r="E162" s="34">
        <f t="shared" si="28"/>
        <v>13928.985069360368</v>
      </c>
      <c r="F162">
        <f t="shared" si="29"/>
        <v>13929</v>
      </c>
      <c r="G162">
        <f t="shared" si="31"/>
        <v>-4.180600000108825E-2</v>
      </c>
      <c r="K162">
        <f t="shared" si="32"/>
        <v>-4.180600000108825E-2</v>
      </c>
      <c r="O162">
        <f t="shared" ca="1" si="27"/>
        <v>-4.3288637734350849E-2</v>
      </c>
      <c r="Q162" s="2">
        <f t="shared" si="30"/>
        <v>43831.265200000002</v>
      </c>
    </row>
    <row r="163" spans="1:17" ht="12" customHeight="1">
      <c r="A163" s="71" t="s">
        <v>594</v>
      </c>
      <c r="B163" s="72" t="s">
        <v>89</v>
      </c>
      <c r="C163" s="73">
        <v>58849.765299999999</v>
      </c>
      <c r="D163" s="73">
        <v>2.0000000000000001E-4</v>
      </c>
      <c r="E163" s="34">
        <f t="shared" si="28"/>
        <v>13928.985105074475</v>
      </c>
      <c r="F163">
        <f t="shared" si="29"/>
        <v>13929</v>
      </c>
      <c r="G163">
        <f t="shared" si="31"/>
        <v>-4.1706000003614463E-2</v>
      </c>
      <c r="K163">
        <f t="shared" si="32"/>
        <v>-4.1706000003614463E-2</v>
      </c>
      <c r="O163">
        <f t="shared" ca="1" si="27"/>
        <v>-4.3288637734350849E-2</v>
      </c>
      <c r="Q163" s="2">
        <f t="shared" si="30"/>
        <v>43831.265299999999</v>
      </c>
    </row>
    <row r="164" spans="1:17" ht="12" customHeight="1">
      <c r="A164" s="74" t="s">
        <v>595</v>
      </c>
      <c r="B164" s="75" t="s">
        <v>89</v>
      </c>
      <c r="C164" s="76">
        <v>59261.365899999997</v>
      </c>
      <c r="D164" s="76">
        <v>1E-4</v>
      </c>
      <c r="E164" s="34">
        <f t="shared" si="28"/>
        <v>14075.98458436279</v>
      </c>
      <c r="F164">
        <f t="shared" si="29"/>
        <v>14076</v>
      </c>
      <c r="G164">
        <f t="shared" si="31"/>
        <v>-4.3164000009710435E-2</v>
      </c>
      <c r="K164">
        <f t="shared" si="32"/>
        <v>-4.3164000009710435E-2</v>
      </c>
      <c r="O164">
        <f t="shared" ca="1" si="27"/>
        <v>-4.4993074903897951E-2</v>
      </c>
      <c r="Q164" s="2">
        <f t="shared" si="30"/>
        <v>44242.865899999997</v>
      </c>
    </row>
    <row r="165" spans="1:17" ht="12" customHeight="1">
      <c r="A165" s="78" t="s">
        <v>596</v>
      </c>
      <c r="B165" s="77" t="s">
        <v>89</v>
      </c>
      <c r="C165" s="82">
        <v>59639.3678</v>
      </c>
      <c r="D165" s="81">
        <v>1E-4</v>
      </c>
      <c r="E165" s="34">
        <f t="shared" si="28"/>
        <v>14210.984587934201</v>
      </c>
      <c r="F165">
        <f t="shared" si="29"/>
        <v>14211</v>
      </c>
      <c r="G165">
        <f t="shared" si="31"/>
        <v>-4.3154000006325077E-2</v>
      </c>
      <c r="K165">
        <f t="shared" si="32"/>
        <v>-4.3154000006325077E-2</v>
      </c>
      <c r="O165">
        <f t="shared" ca="1" si="27"/>
        <v>-4.6558374345318759E-2</v>
      </c>
      <c r="Q165" s="2">
        <f t="shared" si="30"/>
        <v>44620.8678</v>
      </c>
    </row>
    <row r="166" spans="1:17" ht="12" customHeight="1">
      <c r="A166" s="79" t="s">
        <v>597</v>
      </c>
      <c r="B166" s="80" t="s">
        <v>89</v>
      </c>
      <c r="C166" s="81">
        <v>60031.367700000003</v>
      </c>
      <c r="D166" s="81">
        <v>1E-4</v>
      </c>
      <c r="E166" s="34">
        <f t="shared" ref="E166:E167" si="33">+(C166-C$7)/C$8</f>
        <v>14350.983852223599</v>
      </c>
      <c r="F166">
        <f t="shared" si="29"/>
        <v>14351</v>
      </c>
      <c r="G166">
        <f t="shared" ref="G166:G167" si="34">+C166-(C$7+F166*C$8)</f>
        <v>-4.5213999997940846E-2</v>
      </c>
      <c r="K166">
        <f t="shared" ref="K166:K167" si="35">+G166</f>
        <v>-4.5213999997940846E-2</v>
      </c>
      <c r="O166">
        <f t="shared" ref="O166:O167" ca="1" si="36">+C$11+C$12*F166</f>
        <v>-4.8181647840125519E-2</v>
      </c>
      <c r="Q166" s="2">
        <f t="shared" ref="Q166:Q167" si="37">+C166-15018.5</f>
        <v>45012.867700000003</v>
      </c>
    </row>
    <row r="167" spans="1:17" ht="12" customHeight="1">
      <c r="A167" s="79" t="s">
        <v>597</v>
      </c>
      <c r="B167" s="80" t="s">
        <v>89</v>
      </c>
      <c r="C167" s="81">
        <v>60045.367599999998</v>
      </c>
      <c r="D167" s="81">
        <v>1E-4</v>
      </c>
      <c r="E167" s="34">
        <f t="shared" si="33"/>
        <v>14355.983791509614</v>
      </c>
      <c r="F167">
        <f t="shared" si="29"/>
        <v>14356</v>
      </c>
      <c r="G167">
        <f t="shared" si="34"/>
        <v>-4.5383999997284263E-2</v>
      </c>
      <c r="K167">
        <f t="shared" si="35"/>
        <v>-4.5383999997284263E-2</v>
      </c>
      <c r="O167">
        <f t="shared" ca="1" si="36"/>
        <v>-4.823962189351147E-2</v>
      </c>
      <c r="Q167" s="2">
        <f t="shared" si="37"/>
        <v>45026.867599999998</v>
      </c>
    </row>
    <row r="168" spans="1:17">
      <c r="B168" s="6"/>
      <c r="C168" s="17"/>
      <c r="D168" s="17"/>
    </row>
    <row r="169" spans="1:17">
      <c r="B169" s="6"/>
      <c r="C169" s="17"/>
      <c r="D169" s="17"/>
    </row>
    <row r="170" spans="1:17">
      <c r="B170" s="6"/>
      <c r="C170" s="17"/>
      <c r="D170" s="17"/>
    </row>
    <row r="171" spans="1:17">
      <c r="B171" s="6"/>
      <c r="C171" s="17"/>
      <c r="D171" s="17"/>
    </row>
    <row r="172" spans="1:17">
      <c r="B172" s="6"/>
      <c r="C172" s="17"/>
      <c r="D172" s="17"/>
    </row>
    <row r="173" spans="1:17">
      <c r="B173" s="6"/>
      <c r="C173" s="17"/>
      <c r="D173" s="17"/>
    </row>
    <row r="174" spans="1:17">
      <c r="B174" s="6"/>
      <c r="C174" s="17"/>
      <c r="D174" s="17"/>
    </row>
    <row r="175" spans="1:17">
      <c r="B175" s="6"/>
      <c r="C175" s="17"/>
      <c r="D175" s="17"/>
    </row>
    <row r="176" spans="1:17">
      <c r="B176" s="6"/>
      <c r="C176" s="17"/>
      <c r="D176" s="17"/>
    </row>
    <row r="177" spans="2:4">
      <c r="B177" s="6"/>
      <c r="C177" s="17"/>
      <c r="D177" s="17"/>
    </row>
    <row r="178" spans="2:4">
      <c r="B178" s="6"/>
      <c r="C178" s="17"/>
      <c r="D178" s="17"/>
    </row>
    <row r="179" spans="2:4">
      <c r="B179" s="6"/>
      <c r="C179" s="17"/>
      <c r="D179" s="17"/>
    </row>
    <row r="180" spans="2:4">
      <c r="B180" s="6"/>
      <c r="C180" s="17"/>
      <c r="D180" s="17"/>
    </row>
    <row r="181" spans="2:4">
      <c r="B181" s="6"/>
      <c r="C181" s="17"/>
      <c r="D181" s="17"/>
    </row>
    <row r="182" spans="2:4">
      <c r="B182" s="6"/>
      <c r="C182" s="17"/>
      <c r="D182" s="17"/>
    </row>
    <row r="183" spans="2:4">
      <c r="B183" s="6"/>
      <c r="C183" s="17"/>
      <c r="D183" s="17"/>
    </row>
    <row r="184" spans="2:4">
      <c r="B184" s="6"/>
      <c r="C184" s="17"/>
      <c r="D184" s="17"/>
    </row>
    <row r="185" spans="2:4">
      <c r="B185" s="6"/>
      <c r="C185" s="17"/>
      <c r="D185" s="17"/>
    </row>
    <row r="186" spans="2:4">
      <c r="B186" s="6"/>
      <c r="C186" s="17"/>
      <c r="D186" s="17"/>
    </row>
    <row r="187" spans="2:4">
      <c r="B187" s="6"/>
      <c r="C187" s="17"/>
      <c r="D187" s="17"/>
    </row>
    <row r="188" spans="2:4">
      <c r="B188" s="6"/>
      <c r="C188" s="17"/>
      <c r="D188" s="17"/>
    </row>
    <row r="189" spans="2:4">
      <c r="B189" s="6"/>
      <c r="C189" s="17"/>
      <c r="D189" s="17"/>
    </row>
    <row r="190" spans="2:4">
      <c r="B190" s="6"/>
      <c r="C190" s="17"/>
      <c r="D190" s="17"/>
    </row>
    <row r="191" spans="2:4">
      <c r="B191" s="6"/>
      <c r="C191" s="17"/>
      <c r="D191" s="17"/>
    </row>
    <row r="192" spans="2:4">
      <c r="B192" s="6"/>
      <c r="C192" s="17"/>
      <c r="D192" s="17"/>
    </row>
    <row r="193" spans="2:4">
      <c r="B193" s="6"/>
      <c r="C193" s="17"/>
      <c r="D193" s="17"/>
    </row>
    <row r="194" spans="2:4">
      <c r="B194" s="6"/>
      <c r="C194" s="17"/>
      <c r="D194" s="17"/>
    </row>
    <row r="195" spans="2:4">
      <c r="B195" s="6"/>
      <c r="C195" s="17"/>
      <c r="D195" s="17"/>
    </row>
    <row r="196" spans="2:4">
      <c r="B196" s="6"/>
      <c r="C196" s="17"/>
      <c r="D196" s="17"/>
    </row>
    <row r="197" spans="2:4">
      <c r="B197" s="6"/>
      <c r="C197" s="17"/>
      <c r="D197" s="17"/>
    </row>
    <row r="198" spans="2:4">
      <c r="B198" s="6"/>
      <c r="C198" s="17"/>
      <c r="D198" s="17"/>
    </row>
    <row r="199" spans="2:4">
      <c r="B199" s="6"/>
      <c r="C199" s="17"/>
      <c r="D199" s="17"/>
    </row>
    <row r="200" spans="2:4">
      <c r="B200" s="6"/>
      <c r="C200" s="17"/>
      <c r="D200" s="17"/>
    </row>
    <row r="201" spans="2:4">
      <c r="B201" s="6"/>
      <c r="C201" s="17"/>
      <c r="D201" s="17"/>
    </row>
    <row r="202" spans="2:4">
      <c r="B202" s="6"/>
      <c r="C202" s="17"/>
      <c r="D202" s="17"/>
    </row>
    <row r="203" spans="2:4">
      <c r="B203" s="6"/>
      <c r="C203" s="17"/>
      <c r="D203" s="17"/>
    </row>
    <row r="204" spans="2:4">
      <c r="B204" s="6"/>
      <c r="C204" s="17"/>
      <c r="D204" s="17"/>
    </row>
    <row r="205" spans="2:4">
      <c r="B205" s="6"/>
      <c r="C205" s="17"/>
      <c r="D205" s="17"/>
    </row>
    <row r="206" spans="2:4">
      <c r="B206" s="6"/>
      <c r="C206" s="17"/>
      <c r="D206" s="17"/>
    </row>
    <row r="207" spans="2:4">
      <c r="B207" s="6"/>
      <c r="C207" s="17"/>
      <c r="D207" s="17"/>
    </row>
    <row r="208" spans="2:4">
      <c r="B208" s="6"/>
      <c r="C208" s="17"/>
      <c r="D208" s="17"/>
    </row>
    <row r="209" spans="2:4">
      <c r="B209" s="6"/>
      <c r="C209" s="17"/>
      <c r="D209" s="17"/>
    </row>
    <row r="210" spans="2:4">
      <c r="B210" s="6"/>
      <c r="C210" s="17"/>
      <c r="D210" s="17"/>
    </row>
    <row r="211" spans="2:4">
      <c r="B211" s="6"/>
      <c r="C211" s="17"/>
      <c r="D211" s="17"/>
    </row>
    <row r="212" spans="2:4">
      <c r="B212" s="6"/>
      <c r="C212" s="17"/>
      <c r="D212" s="17"/>
    </row>
    <row r="213" spans="2:4">
      <c r="B213" s="6"/>
      <c r="C213" s="17"/>
      <c r="D213" s="17"/>
    </row>
    <row r="214" spans="2:4">
      <c r="B214" s="6"/>
      <c r="C214" s="17"/>
      <c r="D214" s="17"/>
    </row>
    <row r="215" spans="2:4">
      <c r="B215" s="6"/>
      <c r="C215" s="17"/>
      <c r="D215" s="17"/>
    </row>
    <row r="216" spans="2:4">
      <c r="B216" s="6"/>
      <c r="C216" s="17"/>
      <c r="D216" s="17"/>
    </row>
    <row r="217" spans="2:4">
      <c r="B217" s="6"/>
      <c r="C217" s="17"/>
      <c r="D217" s="17"/>
    </row>
    <row r="218" spans="2:4">
      <c r="B218" s="6"/>
      <c r="C218" s="17"/>
      <c r="D218" s="17"/>
    </row>
    <row r="219" spans="2:4">
      <c r="B219" s="6"/>
      <c r="C219" s="17"/>
      <c r="D219" s="17"/>
    </row>
    <row r="220" spans="2:4">
      <c r="B220" s="6"/>
      <c r="C220" s="17"/>
      <c r="D220" s="17"/>
    </row>
    <row r="221" spans="2:4">
      <c r="B221" s="6"/>
      <c r="C221" s="17"/>
      <c r="D221" s="17"/>
    </row>
    <row r="222" spans="2:4">
      <c r="B222" s="6"/>
      <c r="C222" s="17"/>
      <c r="D222" s="17"/>
    </row>
    <row r="223" spans="2:4">
      <c r="B223" s="6"/>
      <c r="C223" s="17"/>
      <c r="D223" s="17"/>
    </row>
    <row r="224" spans="2:4">
      <c r="B224" s="6"/>
      <c r="C224" s="17"/>
      <c r="D224" s="17"/>
    </row>
    <row r="225" spans="2:4">
      <c r="B225" s="6"/>
      <c r="C225" s="17"/>
      <c r="D225" s="17"/>
    </row>
    <row r="226" spans="2:4">
      <c r="B226" s="6"/>
      <c r="C226" s="17"/>
      <c r="D226" s="17"/>
    </row>
    <row r="227" spans="2:4">
      <c r="B227" s="6"/>
      <c r="C227" s="17"/>
      <c r="D227" s="17"/>
    </row>
    <row r="228" spans="2:4">
      <c r="B228" s="6"/>
      <c r="C228" s="17"/>
      <c r="D228" s="17"/>
    </row>
    <row r="229" spans="2:4">
      <c r="B229" s="6"/>
      <c r="C229" s="17"/>
      <c r="D229" s="17"/>
    </row>
    <row r="230" spans="2:4">
      <c r="B230" s="6"/>
      <c r="C230" s="17"/>
      <c r="D230" s="17"/>
    </row>
    <row r="231" spans="2:4">
      <c r="B231" s="6"/>
      <c r="C231" s="17"/>
      <c r="D231" s="17"/>
    </row>
    <row r="232" spans="2:4">
      <c r="B232" s="6"/>
      <c r="C232" s="17"/>
      <c r="D232" s="17"/>
    </row>
    <row r="233" spans="2:4">
      <c r="B233" s="6"/>
      <c r="C233" s="17"/>
      <c r="D233" s="17"/>
    </row>
    <row r="234" spans="2:4">
      <c r="B234" s="6"/>
      <c r="C234" s="17"/>
      <c r="D234" s="17"/>
    </row>
    <row r="235" spans="2:4">
      <c r="B235" s="6"/>
      <c r="C235" s="17"/>
      <c r="D235" s="17"/>
    </row>
    <row r="236" spans="2:4">
      <c r="B236" s="6"/>
      <c r="C236" s="17"/>
      <c r="D236" s="17"/>
    </row>
    <row r="237" spans="2:4">
      <c r="B237" s="6"/>
      <c r="C237" s="17"/>
      <c r="D237" s="17"/>
    </row>
    <row r="238" spans="2:4">
      <c r="B238" s="6"/>
      <c r="C238" s="17"/>
      <c r="D238" s="17"/>
    </row>
    <row r="239" spans="2:4">
      <c r="B239" s="6"/>
      <c r="C239" s="17"/>
      <c r="D239" s="17"/>
    </row>
    <row r="240" spans="2:4">
      <c r="B240" s="6"/>
      <c r="C240" s="17"/>
      <c r="D240" s="17"/>
    </row>
    <row r="241" spans="2:4">
      <c r="B241" s="6"/>
      <c r="C241" s="17"/>
      <c r="D241" s="17"/>
    </row>
    <row r="242" spans="2:4">
      <c r="B242" s="6"/>
      <c r="C242" s="17"/>
      <c r="D242" s="17"/>
    </row>
    <row r="243" spans="2:4">
      <c r="B243" s="6"/>
      <c r="C243" s="17"/>
      <c r="D243" s="17"/>
    </row>
    <row r="244" spans="2:4">
      <c r="B244" s="6"/>
      <c r="C244" s="17"/>
      <c r="D244" s="17"/>
    </row>
    <row r="245" spans="2:4">
      <c r="B245" s="6"/>
      <c r="C245" s="17"/>
      <c r="D245" s="17"/>
    </row>
    <row r="246" spans="2:4">
      <c r="B246" s="6"/>
      <c r="C246" s="17"/>
      <c r="D246" s="17"/>
    </row>
    <row r="247" spans="2:4">
      <c r="B247" s="6"/>
      <c r="C247" s="17"/>
      <c r="D247" s="17"/>
    </row>
    <row r="248" spans="2:4">
      <c r="B248" s="6"/>
      <c r="C248" s="17"/>
      <c r="D248" s="17"/>
    </row>
    <row r="249" spans="2:4">
      <c r="B249" s="6"/>
      <c r="C249" s="17"/>
      <c r="D249" s="17"/>
    </row>
    <row r="250" spans="2:4">
      <c r="B250" s="6"/>
      <c r="C250" s="17"/>
      <c r="D250" s="17"/>
    </row>
    <row r="251" spans="2:4">
      <c r="B251" s="6"/>
      <c r="C251" s="17"/>
      <c r="D251" s="17"/>
    </row>
    <row r="252" spans="2:4">
      <c r="B252" s="6"/>
      <c r="C252" s="17"/>
      <c r="D252" s="17"/>
    </row>
    <row r="253" spans="2:4">
      <c r="B253" s="6"/>
      <c r="C253" s="17"/>
      <c r="D253" s="17"/>
    </row>
    <row r="254" spans="2:4">
      <c r="B254" s="6"/>
      <c r="C254" s="17"/>
      <c r="D254" s="17"/>
    </row>
    <row r="255" spans="2:4">
      <c r="B255" s="6"/>
      <c r="C255" s="17"/>
      <c r="D255" s="17"/>
    </row>
    <row r="256" spans="2:4">
      <c r="B256" s="6"/>
      <c r="C256" s="17"/>
      <c r="D256" s="17"/>
    </row>
    <row r="257" spans="2:4">
      <c r="B257" s="6"/>
      <c r="C257" s="17"/>
      <c r="D257" s="17"/>
    </row>
    <row r="258" spans="2:4">
      <c r="B258" s="6"/>
      <c r="C258" s="17"/>
      <c r="D258" s="17"/>
    </row>
    <row r="259" spans="2:4">
      <c r="B259" s="6"/>
      <c r="C259" s="17"/>
      <c r="D259" s="17"/>
    </row>
    <row r="260" spans="2:4">
      <c r="B260" s="6"/>
      <c r="C260" s="17"/>
      <c r="D260" s="17"/>
    </row>
    <row r="261" spans="2:4">
      <c r="B261" s="6"/>
      <c r="C261" s="17"/>
      <c r="D261" s="17"/>
    </row>
    <row r="262" spans="2:4">
      <c r="B262" s="6"/>
      <c r="C262" s="17"/>
      <c r="D262" s="17"/>
    </row>
    <row r="263" spans="2:4">
      <c r="B263" s="6"/>
      <c r="C263" s="17"/>
      <c r="D263" s="17"/>
    </row>
    <row r="264" spans="2:4">
      <c r="B264" s="6"/>
      <c r="C264" s="17"/>
      <c r="D264" s="17"/>
    </row>
    <row r="265" spans="2:4">
      <c r="B265" s="6"/>
      <c r="C265" s="17"/>
      <c r="D265" s="17"/>
    </row>
    <row r="266" spans="2:4">
      <c r="B266" s="6"/>
      <c r="C266" s="17"/>
      <c r="D266" s="17"/>
    </row>
    <row r="267" spans="2:4">
      <c r="B267" s="6"/>
      <c r="C267" s="17"/>
      <c r="D267" s="17"/>
    </row>
    <row r="268" spans="2:4">
      <c r="B268" s="6"/>
      <c r="C268" s="17"/>
      <c r="D268" s="17"/>
    </row>
    <row r="269" spans="2:4">
      <c r="B269" s="6"/>
      <c r="C269" s="17"/>
      <c r="D269" s="17"/>
    </row>
    <row r="270" spans="2:4">
      <c r="B270" s="6"/>
      <c r="C270" s="17"/>
      <c r="D270" s="17"/>
    </row>
    <row r="271" spans="2:4">
      <c r="B271" s="6"/>
      <c r="C271" s="17"/>
      <c r="D271" s="17"/>
    </row>
    <row r="272" spans="2:4">
      <c r="B272" s="6"/>
      <c r="C272" s="17"/>
      <c r="D272" s="17"/>
    </row>
    <row r="273" spans="2:4">
      <c r="B273" s="6"/>
      <c r="C273" s="17"/>
      <c r="D273" s="17"/>
    </row>
    <row r="274" spans="2:4">
      <c r="B274" s="6"/>
      <c r="C274" s="17"/>
      <c r="D274" s="17"/>
    </row>
    <row r="275" spans="2:4">
      <c r="B275" s="6"/>
      <c r="C275" s="17"/>
      <c r="D275" s="17"/>
    </row>
    <row r="276" spans="2:4">
      <c r="B276" s="6"/>
      <c r="C276" s="17"/>
      <c r="D276" s="17"/>
    </row>
    <row r="277" spans="2:4">
      <c r="B277" s="6"/>
      <c r="C277" s="17"/>
      <c r="D277" s="17"/>
    </row>
    <row r="278" spans="2:4">
      <c r="B278" s="6"/>
      <c r="C278" s="17"/>
      <c r="D278" s="17"/>
    </row>
    <row r="279" spans="2:4">
      <c r="B279" s="6"/>
      <c r="C279" s="17"/>
      <c r="D279" s="17"/>
    </row>
    <row r="280" spans="2:4">
      <c r="B280" s="6"/>
      <c r="C280" s="17"/>
      <c r="D280" s="17"/>
    </row>
    <row r="281" spans="2:4">
      <c r="B281" s="6"/>
      <c r="C281" s="17"/>
      <c r="D281" s="17"/>
    </row>
    <row r="282" spans="2:4">
      <c r="B282" s="6"/>
      <c r="C282" s="17"/>
      <c r="D282" s="17"/>
    </row>
    <row r="283" spans="2:4">
      <c r="B283" s="6"/>
      <c r="C283" s="17"/>
      <c r="D283" s="17"/>
    </row>
    <row r="284" spans="2:4">
      <c r="B284" s="6"/>
      <c r="C284" s="17"/>
      <c r="D284" s="17"/>
    </row>
    <row r="285" spans="2:4">
      <c r="B285" s="6"/>
      <c r="C285" s="17"/>
      <c r="D285" s="17"/>
    </row>
    <row r="286" spans="2:4">
      <c r="B286" s="6"/>
      <c r="C286" s="17"/>
      <c r="D286" s="17"/>
    </row>
    <row r="287" spans="2:4">
      <c r="B287" s="6"/>
      <c r="C287" s="17"/>
      <c r="D287" s="17"/>
    </row>
    <row r="288" spans="2:4">
      <c r="B288" s="6"/>
      <c r="C288" s="17"/>
      <c r="D288" s="17"/>
    </row>
    <row r="289" spans="2:4">
      <c r="B289" s="6"/>
      <c r="C289" s="17"/>
      <c r="D289" s="17"/>
    </row>
    <row r="290" spans="2:4">
      <c r="B290" s="6"/>
      <c r="C290" s="17"/>
      <c r="D290" s="17"/>
    </row>
    <row r="291" spans="2:4">
      <c r="B291" s="6"/>
      <c r="C291" s="17"/>
      <c r="D291" s="17"/>
    </row>
    <row r="292" spans="2:4">
      <c r="B292" s="6"/>
      <c r="C292" s="17"/>
      <c r="D292" s="17"/>
    </row>
    <row r="293" spans="2:4">
      <c r="B293" s="6"/>
      <c r="C293" s="17"/>
      <c r="D293" s="17"/>
    </row>
    <row r="294" spans="2:4">
      <c r="B294" s="6"/>
      <c r="C294" s="17"/>
      <c r="D294" s="17"/>
    </row>
    <row r="295" spans="2:4">
      <c r="B295" s="6"/>
      <c r="C295" s="17"/>
      <c r="D295" s="17"/>
    </row>
    <row r="296" spans="2:4">
      <c r="B296" s="6"/>
      <c r="C296" s="17"/>
      <c r="D296" s="17"/>
    </row>
    <row r="297" spans="2:4">
      <c r="B297" s="6"/>
      <c r="C297" s="17"/>
      <c r="D297" s="17"/>
    </row>
    <row r="298" spans="2:4">
      <c r="B298" s="6"/>
      <c r="C298" s="17"/>
      <c r="D298" s="17"/>
    </row>
    <row r="299" spans="2:4">
      <c r="B299" s="6"/>
      <c r="C299" s="17"/>
      <c r="D299" s="17"/>
    </row>
    <row r="300" spans="2:4">
      <c r="B300" s="6"/>
      <c r="C300" s="17"/>
      <c r="D300" s="17"/>
    </row>
    <row r="301" spans="2:4">
      <c r="B301" s="6"/>
      <c r="C301" s="17"/>
      <c r="D301" s="17"/>
    </row>
    <row r="302" spans="2:4">
      <c r="B302" s="6"/>
      <c r="C302" s="17"/>
      <c r="D302" s="17"/>
    </row>
    <row r="303" spans="2:4">
      <c r="B303" s="6"/>
      <c r="C303" s="17"/>
      <c r="D303" s="17"/>
    </row>
    <row r="304" spans="2:4">
      <c r="B304" s="6"/>
      <c r="C304" s="17"/>
      <c r="D304" s="17"/>
    </row>
    <row r="305" spans="2:4">
      <c r="B305" s="6"/>
      <c r="C305" s="17"/>
      <c r="D305" s="17"/>
    </row>
    <row r="306" spans="2:4">
      <c r="B306" s="6"/>
      <c r="C306" s="17"/>
      <c r="D306" s="17"/>
    </row>
    <row r="307" spans="2:4">
      <c r="B307" s="6"/>
      <c r="C307" s="17"/>
      <c r="D307" s="17"/>
    </row>
    <row r="308" spans="2:4">
      <c r="B308" s="6"/>
      <c r="C308" s="17"/>
      <c r="D308" s="17"/>
    </row>
    <row r="309" spans="2:4">
      <c r="B309" s="6"/>
      <c r="C309" s="17"/>
      <c r="D309" s="17"/>
    </row>
    <row r="310" spans="2:4">
      <c r="B310" s="6"/>
      <c r="C310" s="17"/>
      <c r="D310" s="17"/>
    </row>
    <row r="311" spans="2:4">
      <c r="B311" s="6"/>
      <c r="C311" s="17"/>
      <c r="D311" s="17"/>
    </row>
    <row r="312" spans="2:4">
      <c r="B312" s="6"/>
      <c r="C312" s="17"/>
      <c r="D312" s="17"/>
    </row>
    <row r="313" spans="2:4">
      <c r="B313" s="6"/>
      <c r="C313" s="17"/>
      <c r="D313" s="17"/>
    </row>
    <row r="314" spans="2:4">
      <c r="B314" s="6"/>
      <c r="C314" s="17"/>
      <c r="D314" s="17"/>
    </row>
    <row r="315" spans="2:4">
      <c r="B315" s="6"/>
      <c r="C315" s="17"/>
      <c r="D315" s="17"/>
    </row>
    <row r="316" spans="2:4">
      <c r="B316" s="6"/>
      <c r="C316" s="17"/>
      <c r="D316" s="17"/>
    </row>
    <row r="317" spans="2:4">
      <c r="B317" s="6"/>
      <c r="C317" s="17"/>
      <c r="D317" s="17"/>
    </row>
    <row r="318" spans="2:4">
      <c r="B318" s="6"/>
      <c r="C318" s="17"/>
      <c r="D318" s="17"/>
    </row>
    <row r="319" spans="2:4">
      <c r="B319" s="6"/>
      <c r="C319" s="17"/>
      <c r="D319" s="17"/>
    </row>
    <row r="320" spans="2:4">
      <c r="B320" s="6"/>
      <c r="C320" s="17"/>
      <c r="D320" s="17"/>
    </row>
    <row r="321" spans="2:4">
      <c r="B321" s="6"/>
      <c r="C321" s="17"/>
      <c r="D321" s="17"/>
    </row>
    <row r="322" spans="2:4">
      <c r="B322" s="6"/>
      <c r="C322" s="17"/>
      <c r="D322" s="17"/>
    </row>
    <row r="323" spans="2:4">
      <c r="B323" s="6"/>
      <c r="C323" s="17"/>
      <c r="D323" s="17"/>
    </row>
    <row r="324" spans="2:4">
      <c r="B324" s="6"/>
      <c r="C324" s="17"/>
      <c r="D324" s="17"/>
    </row>
    <row r="325" spans="2:4">
      <c r="B325" s="6"/>
      <c r="C325" s="17"/>
      <c r="D325" s="17"/>
    </row>
    <row r="326" spans="2:4">
      <c r="B326" s="6"/>
      <c r="C326" s="17"/>
      <c r="D326" s="17"/>
    </row>
    <row r="327" spans="2:4">
      <c r="B327" s="6"/>
      <c r="C327" s="17"/>
      <c r="D327" s="17"/>
    </row>
    <row r="328" spans="2:4">
      <c r="B328" s="6"/>
      <c r="C328" s="17"/>
      <c r="D328" s="17"/>
    </row>
    <row r="329" spans="2:4">
      <c r="C329" s="17"/>
      <c r="D329" s="17"/>
    </row>
    <row r="330" spans="2:4">
      <c r="C330" s="17"/>
      <c r="D330" s="17"/>
    </row>
    <row r="331" spans="2:4">
      <c r="C331" s="17"/>
      <c r="D331" s="17"/>
    </row>
    <row r="332" spans="2:4">
      <c r="C332" s="17"/>
      <c r="D332" s="17"/>
    </row>
    <row r="333" spans="2:4">
      <c r="C333" s="17"/>
      <c r="D333" s="17"/>
    </row>
    <row r="334" spans="2:4">
      <c r="C334" s="17"/>
      <c r="D334" s="17"/>
    </row>
    <row r="335" spans="2:4">
      <c r="C335" s="17"/>
      <c r="D335" s="17"/>
    </row>
    <row r="336" spans="2:4">
      <c r="C336" s="17"/>
      <c r="D336" s="17"/>
    </row>
    <row r="337" spans="3:4">
      <c r="C337" s="17"/>
      <c r="D337" s="17"/>
    </row>
    <row r="338" spans="3:4">
      <c r="C338" s="17"/>
      <c r="D338" s="17"/>
    </row>
    <row r="339" spans="3:4">
      <c r="C339" s="17"/>
      <c r="D339" s="17"/>
    </row>
    <row r="340" spans="3:4">
      <c r="C340" s="17"/>
      <c r="D340" s="17"/>
    </row>
    <row r="341" spans="3:4">
      <c r="C341" s="17"/>
      <c r="D341" s="17"/>
    </row>
    <row r="342" spans="3:4">
      <c r="C342" s="17"/>
      <c r="D342" s="17"/>
    </row>
    <row r="343" spans="3:4">
      <c r="C343" s="17"/>
      <c r="D343" s="17"/>
    </row>
    <row r="344" spans="3:4">
      <c r="C344" s="17"/>
      <c r="D344" s="17"/>
    </row>
    <row r="345" spans="3:4">
      <c r="C345" s="17"/>
      <c r="D345" s="17"/>
    </row>
    <row r="346" spans="3:4">
      <c r="C346" s="17"/>
      <c r="D346" s="17"/>
    </row>
    <row r="347" spans="3:4">
      <c r="C347" s="17"/>
      <c r="D347" s="17"/>
    </row>
    <row r="348" spans="3:4">
      <c r="C348" s="17"/>
      <c r="D348" s="17"/>
    </row>
    <row r="349" spans="3:4">
      <c r="C349" s="17"/>
      <c r="D349" s="17"/>
    </row>
    <row r="350" spans="3:4">
      <c r="C350" s="17"/>
      <c r="D350" s="17"/>
    </row>
    <row r="351" spans="3:4">
      <c r="C351" s="17"/>
      <c r="D351" s="17"/>
    </row>
    <row r="352" spans="3:4">
      <c r="C352" s="17"/>
      <c r="D352" s="17"/>
    </row>
    <row r="353" spans="3:4">
      <c r="C353" s="17"/>
      <c r="D353" s="17"/>
    </row>
    <row r="354" spans="3:4">
      <c r="C354" s="17"/>
      <c r="D354" s="17"/>
    </row>
    <row r="355" spans="3:4">
      <c r="C355" s="17"/>
      <c r="D355" s="17"/>
    </row>
    <row r="356" spans="3:4">
      <c r="C356" s="17"/>
      <c r="D356" s="17"/>
    </row>
    <row r="357" spans="3:4">
      <c r="C357" s="17"/>
      <c r="D357" s="17"/>
    </row>
    <row r="358" spans="3:4">
      <c r="C358" s="17"/>
      <c r="D358" s="17"/>
    </row>
    <row r="359" spans="3:4">
      <c r="C359" s="17"/>
      <c r="D359" s="17"/>
    </row>
    <row r="360" spans="3:4">
      <c r="C360" s="17"/>
      <c r="D360" s="17"/>
    </row>
    <row r="361" spans="3:4">
      <c r="C361" s="17"/>
      <c r="D361" s="17"/>
    </row>
    <row r="362" spans="3:4">
      <c r="C362" s="17"/>
      <c r="D362" s="17"/>
    </row>
    <row r="363" spans="3:4">
      <c r="C363" s="17"/>
      <c r="D363" s="17"/>
    </row>
    <row r="364" spans="3:4">
      <c r="C364" s="17"/>
      <c r="D364" s="17"/>
    </row>
    <row r="365" spans="3:4">
      <c r="C365" s="17"/>
      <c r="D365" s="17"/>
    </row>
    <row r="366" spans="3:4">
      <c r="C366" s="17"/>
      <c r="D366" s="17"/>
    </row>
    <row r="367" spans="3:4">
      <c r="C367" s="17"/>
      <c r="D367" s="17"/>
    </row>
    <row r="368" spans="3:4">
      <c r="C368" s="17"/>
      <c r="D368" s="17"/>
    </row>
    <row r="369" spans="3:4">
      <c r="C369" s="17"/>
      <c r="D369" s="17"/>
    </row>
    <row r="370" spans="3:4">
      <c r="C370" s="17"/>
      <c r="D370" s="17"/>
    </row>
    <row r="371" spans="3:4">
      <c r="C371" s="17"/>
      <c r="D371" s="17"/>
    </row>
    <row r="372" spans="3:4">
      <c r="C372" s="17"/>
      <c r="D372" s="17"/>
    </row>
    <row r="373" spans="3:4">
      <c r="C373" s="17"/>
      <c r="D373" s="17"/>
    </row>
    <row r="374" spans="3:4">
      <c r="C374" s="17"/>
      <c r="D374" s="17"/>
    </row>
    <row r="375" spans="3:4">
      <c r="C375" s="17"/>
      <c r="D375" s="17"/>
    </row>
    <row r="376" spans="3:4">
      <c r="C376" s="17"/>
      <c r="D376" s="17"/>
    </row>
    <row r="377" spans="3:4">
      <c r="C377" s="17"/>
      <c r="D377" s="17"/>
    </row>
    <row r="378" spans="3:4">
      <c r="C378" s="17"/>
      <c r="D378" s="17"/>
    </row>
    <row r="379" spans="3:4">
      <c r="C379" s="17"/>
      <c r="D379" s="17"/>
    </row>
    <row r="380" spans="3:4">
      <c r="C380" s="17"/>
      <c r="D380" s="17"/>
    </row>
    <row r="381" spans="3:4">
      <c r="C381" s="17"/>
      <c r="D381" s="17"/>
    </row>
    <row r="382" spans="3:4">
      <c r="C382" s="17"/>
      <c r="D382" s="17"/>
    </row>
    <row r="383" spans="3:4">
      <c r="C383" s="17"/>
      <c r="D383" s="17"/>
    </row>
    <row r="384" spans="3:4">
      <c r="C384" s="17"/>
      <c r="D384" s="17"/>
    </row>
    <row r="385" spans="3:4">
      <c r="C385" s="17"/>
      <c r="D385" s="17"/>
    </row>
    <row r="386" spans="3:4">
      <c r="C386" s="17"/>
      <c r="D386" s="17"/>
    </row>
    <row r="387" spans="3:4">
      <c r="C387" s="17"/>
      <c r="D387" s="17"/>
    </row>
    <row r="388" spans="3:4">
      <c r="C388" s="17"/>
      <c r="D388" s="17"/>
    </row>
    <row r="389" spans="3:4">
      <c r="C389" s="17"/>
      <c r="D389" s="17"/>
    </row>
    <row r="390" spans="3:4">
      <c r="C390" s="17"/>
      <c r="D390" s="17"/>
    </row>
    <row r="391" spans="3:4">
      <c r="C391" s="17"/>
      <c r="D391" s="17"/>
    </row>
    <row r="392" spans="3:4">
      <c r="C392" s="17"/>
      <c r="D392" s="17"/>
    </row>
    <row r="393" spans="3:4">
      <c r="C393" s="17"/>
      <c r="D393" s="17"/>
    </row>
    <row r="394" spans="3:4">
      <c r="C394" s="17"/>
      <c r="D394" s="17"/>
    </row>
    <row r="395" spans="3:4">
      <c r="C395" s="17"/>
      <c r="D395" s="17"/>
    </row>
    <row r="396" spans="3:4">
      <c r="C396" s="17"/>
      <c r="D396" s="17"/>
    </row>
    <row r="397" spans="3:4">
      <c r="C397" s="17"/>
      <c r="D397" s="17"/>
    </row>
    <row r="398" spans="3:4">
      <c r="C398" s="17"/>
      <c r="D398" s="17"/>
    </row>
    <row r="399" spans="3:4">
      <c r="C399" s="17"/>
      <c r="D399" s="17"/>
    </row>
    <row r="400" spans="3:4">
      <c r="C400" s="17"/>
      <c r="D400" s="17"/>
    </row>
    <row r="401" spans="3:4">
      <c r="C401" s="17"/>
      <c r="D401" s="17"/>
    </row>
    <row r="402" spans="3:4">
      <c r="C402" s="17"/>
      <c r="D402" s="17"/>
    </row>
    <row r="403" spans="3:4">
      <c r="C403" s="17"/>
      <c r="D403" s="17"/>
    </row>
    <row r="404" spans="3:4">
      <c r="C404" s="17"/>
      <c r="D404" s="17"/>
    </row>
    <row r="405" spans="3:4">
      <c r="C405" s="17"/>
      <c r="D405" s="17"/>
    </row>
    <row r="406" spans="3:4">
      <c r="C406" s="17"/>
      <c r="D406" s="17"/>
    </row>
    <row r="407" spans="3:4">
      <c r="C407" s="17"/>
      <c r="D407" s="17"/>
    </row>
    <row r="408" spans="3:4">
      <c r="C408" s="17"/>
      <c r="D408" s="17"/>
    </row>
    <row r="409" spans="3:4">
      <c r="C409" s="17"/>
      <c r="D409" s="17"/>
    </row>
    <row r="410" spans="3:4">
      <c r="C410" s="17"/>
      <c r="D410" s="17"/>
    </row>
    <row r="411" spans="3:4">
      <c r="C411" s="17"/>
      <c r="D411" s="17"/>
    </row>
    <row r="412" spans="3:4">
      <c r="C412" s="17"/>
      <c r="D412" s="17"/>
    </row>
    <row r="413" spans="3:4">
      <c r="C413" s="17"/>
      <c r="D413" s="17"/>
    </row>
    <row r="414" spans="3:4">
      <c r="C414" s="17"/>
      <c r="D414" s="17"/>
    </row>
    <row r="415" spans="3:4">
      <c r="C415" s="17"/>
      <c r="D415" s="17"/>
    </row>
    <row r="416" spans="3:4">
      <c r="C416" s="17"/>
      <c r="D416" s="17"/>
    </row>
    <row r="417" spans="3:4">
      <c r="C417" s="17"/>
      <c r="D417" s="17"/>
    </row>
    <row r="418" spans="3:4">
      <c r="C418" s="17"/>
      <c r="D418" s="17"/>
    </row>
    <row r="419" spans="3:4">
      <c r="C419" s="17"/>
      <c r="D419" s="17"/>
    </row>
    <row r="420" spans="3:4">
      <c r="C420" s="17"/>
      <c r="D420" s="17"/>
    </row>
    <row r="421" spans="3:4">
      <c r="C421" s="17"/>
      <c r="D421" s="17"/>
    </row>
    <row r="422" spans="3:4">
      <c r="C422" s="17"/>
      <c r="D422" s="17"/>
    </row>
    <row r="423" spans="3:4">
      <c r="C423" s="17"/>
      <c r="D423" s="17"/>
    </row>
    <row r="424" spans="3:4">
      <c r="C424" s="17"/>
      <c r="D424" s="17"/>
    </row>
    <row r="425" spans="3:4">
      <c r="C425" s="17"/>
      <c r="D425" s="17"/>
    </row>
    <row r="426" spans="3:4">
      <c r="C426" s="17"/>
      <c r="D426" s="17"/>
    </row>
    <row r="427" spans="3:4">
      <c r="C427" s="17"/>
      <c r="D427" s="17"/>
    </row>
    <row r="428" spans="3:4">
      <c r="C428" s="17"/>
      <c r="D428" s="17"/>
    </row>
    <row r="429" spans="3:4">
      <c r="C429" s="17"/>
      <c r="D429" s="17"/>
    </row>
    <row r="430" spans="3:4">
      <c r="C430" s="17"/>
      <c r="D430" s="17"/>
    </row>
    <row r="431" spans="3:4">
      <c r="C431" s="17"/>
      <c r="D431" s="17"/>
    </row>
    <row r="432" spans="3:4">
      <c r="C432" s="17"/>
      <c r="D432" s="17"/>
    </row>
    <row r="433" spans="3:4">
      <c r="C433" s="17"/>
      <c r="D433" s="17"/>
    </row>
    <row r="434" spans="3:4">
      <c r="C434" s="17"/>
      <c r="D434" s="17"/>
    </row>
    <row r="435" spans="3:4">
      <c r="C435" s="17"/>
      <c r="D435" s="17"/>
    </row>
    <row r="436" spans="3:4">
      <c r="C436" s="17"/>
      <c r="D436" s="17"/>
    </row>
    <row r="437" spans="3:4">
      <c r="C437" s="17"/>
      <c r="D437" s="17"/>
    </row>
    <row r="438" spans="3:4">
      <c r="C438" s="17"/>
      <c r="D438" s="17"/>
    </row>
    <row r="439" spans="3:4">
      <c r="C439" s="17"/>
      <c r="D439" s="17"/>
    </row>
    <row r="440" spans="3:4">
      <c r="C440" s="17"/>
      <c r="D440" s="17"/>
    </row>
    <row r="441" spans="3:4">
      <c r="C441" s="17"/>
      <c r="D441" s="17"/>
    </row>
    <row r="442" spans="3:4">
      <c r="C442" s="17"/>
      <c r="D442" s="17"/>
    </row>
    <row r="443" spans="3:4">
      <c r="C443" s="17"/>
      <c r="D443" s="17"/>
    </row>
    <row r="444" spans="3:4">
      <c r="C444" s="17"/>
      <c r="D444" s="17"/>
    </row>
    <row r="445" spans="3:4">
      <c r="C445" s="17"/>
      <c r="D445" s="17"/>
    </row>
    <row r="446" spans="3:4">
      <c r="C446" s="17"/>
      <c r="D446" s="17"/>
    </row>
    <row r="447" spans="3:4">
      <c r="C447" s="17"/>
      <c r="D447" s="17"/>
    </row>
    <row r="448" spans="3:4">
      <c r="C448" s="17"/>
      <c r="D448" s="17"/>
    </row>
    <row r="449" spans="3:4">
      <c r="C449" s="17"/>
      <c r="D449" s="17"/>
    </row>
    <row r="450" spans="3:4">
      <c r="C450" s="17"/>
      <c r="D450" s="17"/>
    </row>
    <row r="451" spans="3:4">
      <c r="C451" s="17"/>
      <c r="D451" s="17"/>
    </row>
    <row r="452" spans="3:4">
      <c r="C452" s="17"/>
      <c r="D452" s="17"/>
    </row>
    <row r="453" spans="3:4">
      <c r="C453" s="17"/>
      <c r="D453" s="17"/>
    </row>
    <row r="454" spans="3:4">
      <c r="C454" s="17"/>
      <c r="D454" s="17"/>
    </row>
    <row r="455" spans="3:4">
      <c r="C455" s="17"/>
      <c r="D455" s="17"/>
    </row>
    <row r="456" spans="3:4">
      <c r="C456" s="17"/>
      <c r="D456" s="17"/>
    </row>
    <row r="457" spans="3:4">
      <c r="C457" s="17"/>
      <c r="D457" s="17"/>
    </row>
    <row r="458" spans="3:4">
      <c r="C458" s="17"/>
      <c r="D458" s="17"/>
    </row>
    <row r="459" spans="3:4">
      <c r="C459" s="17"/>
      <c r="D459" s="17"/>
    </row>
    <row r="460" spans="3:4">
      <c r="C460" s="17"/>
      <c r="D460" s="17"/>
    </row>
    <row r="461" spans="3:4">
      <c r="C461" s="17"/>
      <c r="D461" s="17"/>
    </row>
    <row r="462" spans="3:4">
      <c r="C462" s="17"/>
      <c r="D462" s="17"/>
    </row>
    <row r="463" spans="3:4">
      <c r="C463" s="17"/>
      <c r="D463" s="17"/>
    </row>
    <row r="464" spans="3:4">
      <c r="C464" s="17"/>
      <c r="D464" s="17"/>
    </row>
    <row r="465" spans="3:4">
      <c r="C465" s="17"/>
      <c r="D465" s="17"/>
    </row>
    <row r="466" spans="3:4">
      <c r="C466" s="17"/>
      <c r="D466" s="17"/>
    </row>
    <row r="467" spans="3:4">
      <c r="C467" s="17"/>
      <c r="D467" s="17"/>
    </row>
    <row r="468" spans="3:4">
      <c r="C468" s="17"/>
      <c r="D468" s="17"/>
    </row>
    <row r="469" spans="3:4">
      <c r="C469" s="17"/>
      <c r="D469" s="17"/>
    </row>
    <row r="470" spans="3:4">
      <c r="C470" s="17"/>
      <c r="D470" s="17"/>
    </row>
    <row r="471" spans="3:4">
      <c r="C471" s="17"/>
      <c r="D471" s="17"/>
    </row>
    <row r="472" spans="3:4">
      <c r="C472" s="17"/>
      <c r="D472" s="17"/>
    </row>
    <row r="473" spans="3:4">
      <c r="C473" s="17"/>
      <c r="D473" s="17"/>
    </row>
    <row r="474" spans="3:4">
      <c r="C474" s="17"/>
      <c r="D474" s="17"/>
    </row>
    <row r="475" spans="3:4">
      <c r="C475" s="17"/>
      <c r="D475" s="17"/>
    </row>
    <row r="476" spans="3:4">
      <c r="C476" s="17"/>
      <c r="D476" s="17"/>
    </row>
    <row r="477" spans="3:4">
      <c r="C477" s="17"/>
      <c r="D477" s="17"/>
    </row>
    <row r="478" spans="3:4">
      <c r="C478" s="17"/>
      <c r="D478" s="17"/>
    </row>
    <row r="479" spans="3:4">
      <c r="C479" s="17"/>
      <c r="D479" s="17"/>
    </row>
    <row r="480" spans="3:4">
      <c r="C480" s="17"/>
      <c r="D480" s="17"/>
    </row>
    <row r="481" spans="3:4">
      <c r="C481" s="17"/>
      <c r="D481" s="17"/>
    </row>
    <row r="482" spans="3:4">
      <c r="C482" s="17"/>
      <c r="D482" s="17"/>
    </row>
    <row r="483" spans="3:4">
      <c r="C483" s="17"/>
      <c r="D483" s="17"/>
    </row>
    <row r="484" spans="3:4">
      <c r="C484" s="17"/>
      <c r="D484" s="17"/>
    </row>
    <row r="485" spans="3:4">
      <c r="C485" s="17"/>
      <c r="D485" s="17"/>
    </row>
    <row r="486" spans="3:4">
      <c r="C486" s="17"/>
      <c r="D486" s="17"/>
    </row>
    <row r="487" spans="3:4">
      <c r="C487" s="17"/>
      <c r="D487" s="17"/>
    </row>
    <row r="488" spans="3:4">
      <c r="C488" s="17"/>
      <c r="D488" s="17"/>
    </row>
    <row r="489" spans="3:4">
      <c r="C489" s="17"/>
      <c r="D489" s="17"/>
    </row>
    <row r="490" spans="3:4">
      <c r="C490" s="17"/>
      <c r="D490" s="17"/>
    </row>
    <row r="491" spans="3:4">
      <c r="C491" s="17"/>
      <c r="D491" s="17"/>
    </row>
    <row r="492" spans="3:4">
      <c r="C492" s="17"/>
      <c r="D492" s="17"/>
    </row>
    <row r="493" spans="3:4">
      <c r="C493" s="17"/>
      <c r="D493" s="17"/>
    </row>
    <row r="494" spans="3:4">
      <c r="C494" s="17"/>
      <c r="D494" s="17"/>
    </row>
    <row r="495" spans="3:4">
      <c r="C495" s="17"/>
      <c r="D495" s="17"/>
    </row>
    <row r="496" spans="3:4">
      <c r="C496" s="17"/>
      <c r="D496" s="17"/>
    </row>
    <row r="497" spans="3:4">
      <c r="C497" s="17"/>
      <c r="D497" s="17"/>
    </row>
    <row r="498" spans="3:4">
      <c r="C498" s="17"/>
      <c r="D498" s="17"/>
    </row>
    <row r="499" spans="3:4">
      <c r="C499" s="17"/>
      <c r="D499" s="17"/>
    </row>
    <row r="500" spans="3:4">
      <c r="C500" s="17"/>
      <c r="D500" s="17"/>
    </row>
    <row r="501" spans="3:4">
      <c r="C501" s="17"/>
      <c r="D501" s="17"/>
    </row>
    <row r="502" spans="3:4">
      <c r="C502" s="17"/>
      <c r="D502" s="17"/>
    </row>
    <row r="503" spans="3:4">
      <c r="C503" s="17"/>
      <c r="D503" s="17"/>
    </row>
    <row r="504" spans="3:4">
      <c r="C504" s="17"/>
      <c r="D504" s="17"/>
    </row>
    <row r="505" spans="3:4">
      <c r="C505" s="17"/>
      <c r="D505" s="17"/>
    </row>
    <row r="506" spans="3:4">
      <c r="C506" s="17"/>
      <c r="D506" s="17"/>
    </row>
    <row r="507" spans="3:4">
      <c r="C507" s="17"/>
      <c r="D507" s="17"/>
    </row>
    <row r="508" spans="3:4">
      <c r="C508" s="17"/>
      <c r="D508" s="17"/>
    </row>
    <row r="509" spans="3:4">
      <c r="C509" s="17"/>
      <c r="D509" s="17"/>
    </row>
    <row r="510" spans="3:4">
      <c r="C510" s="17"/>
      <c r="D510" s="17"/>
    </row>
    <row r="511" spans="3:4">
      <c r="C511" s="17"/>
      <c r="D511" s="17"/>
    </row>
    <row r="512" spans="3:4">
      <c r="C512" s="17"/>
      <c r="D512" s="17"/>
    </row>
    <row r="513" spans="3:4">
      <c r="C513" s="17"/>
      <c r="D513" s="17"/>
    </row>
    <row r="514" spans="3:4">
      <c r="C514" s="17"/>
      <c r="D514" s="17"/>
    </row>
    <row r="515" spans="3:4">
      <c r="C515" s="17"/>
      <c r="D515" s="17"/>
    </row>
    <row r="516" spans="3:4">
      <c r="C516" s="17"/>
      <c r="D516" s="17"/>
    </row>
    <row r="517" spans="3:4">
      <c r="C517" s="17"/>
      <c r="D517" s="17"/>
    </row>
    <row r="518" spans="3:4">
      <c r="C518" s="17"/>
      <c r="D518" s="17"/>
    </row>
    <row r="519" spans="3:4">
      <c r="C519" s="17"/>
      <c r="D519" s="17"/>
    </row>
    <row r="520" spans="3:4">
      <c r="C520" s="17"/>
      <c r="D520" s="17"/>
    </row>
    <row r="521" spans="3:4">
      <c r="C521" s="17"/>
      <c r="D521" s="17"/>
    </row>
    <row r="522" spans="3:4">
      <c r="C522" s="17"/>
      <c r="D522" s="17"/>
    </row>
    <row r="523" spans="3:4">
      <c r="C523" s="17"/>
      <c r="D523" s="17"/>
    </row>
    <row r="524" spans="3:4">
      <c r="C524" s="17"/>
      <c r="D524" s="17"/>
    </row>
    <row r="525" spans="3:4">
      <c r="C525" s="17"/>
      <c r="D525" s="17"/>
    </row>
    <row r="526" spans="3:4">
      <c r="C526" s="17"/>
      <c r="D526" s="17"/>
    </row>
    <row r="527" spans="3:4">
      <c r="C527" s="17"/>
      <c r="D527" s="17"/>
    </row>
    <row r="528" spans="3:4">
      <c r="C528" s="17"/>
      <c r="D528" s="17"/>
    </row>
    <row r="529" spans="3:4">
      <c r="C529" s="17"/>
      <c r="D529" s="17"/>
    </row>
    <row r="530" spans="3:4">
      <c r="C530" s="17"/>
      <c r="D530" s="17"/>
    </row>
    <row r="531" spans="3:4">
      <c r="C531" s="17"/>
      <c r="D531" s="17"/>
    </row>
    <row r="532" spans="3:4">
      <c r="C532" s="17"/>
      <c r="D532" s="17"/>
    </row>
    <row r="533" spans="3:4">
      <c r="C533" s="17"/>
      <c r="D533" s="17"/>
    </row>
    <row r="534" spans="3:4">
      <c r="C534" s="17"/>
      <c r="D534" s="17"/>
    </row>
    <row r="535" spans="3:4">
      <c r="C535" s="17"/>
      <c r="D535" s="17"/>
    </row>
    <row r="536" spans="3:4">
      <c r="C536" s="17"/>
      <c r="D536" s="17"/>
    </row>
    <row r="537" spans="3:4">
      <c r="C537" s="17"/>
      <c r="D537" s="17"/>
    </row>
    <row r="538" spans="3:4">
      <c r="C538" s="17"/>
      <c r="D538" s="17"/>
    </row>
    <row r="539" spans="3:4">
      <c r="C539" s="17"/>
      <c r="D539" s="17"/>
    </row>
    <row r="540" spans="3:4">
      <c r="C540" s="17"/>
      <c r="D540" s="17"/>
    </row>
    <row r="541" spans="3:4">
      <c r="C541" s="17"/>
      <c r="D541" s="17"/>
    </row>
    <row r="542" spans="3:4">
      <c r="C542" s="17"/>
      <c r="D542" s="17"/>
    </row>
    <row r="543" spans="3:4">
      <c r="C543" s="17"/>
      <c r="D543" s="17"/>
    </row>
    <row r="544" spans="3:4">
      <c r="C544" s="17"/>
      <c r="D544" s="17"/>
    </row>
    <row r="545" spans="3:4">
      <c r="C545" s="17"/>
      <c r="D545" s="17"/>
    </row>
    <row r="546" spans="3:4">
      <c r="C546" s="17"/>
      <c r="D546" s="17"/>
    </row>
    <row r="547" spans="3:4">
      <c r="C547" s="17"/>
      <c r="D547" s="17"/>
    </row>
    <row r="548" spans="3:4">
      <c r="C548" s="17"/>
      <c r="D548" s="17"/>
    </row>
    <row r="549" spans="3:4">
      <c r="C549" s="17"/>
      <c r="D549" s="17"/>
    </row>
    <row r="550" spans="3:4">
      <c r="C550" s="17"/>
      <c r="D550" s="17"/>
    </row>
    <row r="551" spans="3:4">
      <c r="C551" s="17"/>
      <c r="D551" s="17"/>
    </row>
    <row r="552" spans="3:4">
      <c r="C552" s="17"/>
      <c r="D552" s="17"/>
    </row>
    <row r="553" spans="3:4">
      <c r="C553" s="17"/>
      <c r="D553" s="17"/>
    </row>
    <row r="554" spans="3:4">
      <c r="C554" s="17"/>
      <c r="D554" s="17"/>
    </row>
    <row r="555" spans="3:4">
      <c r="C555" s="17"/>
      <c r="D555" s="17"/>
    </row>
    <row r="556" spans="3:4">
      <c r="C556" s="17"/>
      <c r="D556" s="17"/>
    </row>
    <row r="557" spans="3:4">
      <c r="C557" s="17"/>
      <c r="D557" s="17"/>
    </row>
    <row r="558" spans="3:4">
      <c r="C558" s="17"/>
      <c r="D558" s="17"/>
    </row>
    <row r="559" spans="3:4">
      <c r="C559" s="17"/>
      <c r="D559" s="17"/>
    </row>
    <row r="560" spans="3:4">
      <c r="C560" s="17"/>
      <c r="D560" s="17"/>
    </row>
    <row r="561" spans="3:4">
      <c r="C561" s="17"/>
      <c r="D561" s="17"/>
    </row>
    <row r="562" spans="3:4">
      <c r="C562" s="17"/>
      <c r="D562" s="17"/>
    </row>
    <row r="563" spans="3:4">
      <c r="C563" s="17"/>
      <c r="D563" s="17"/>
    </row>
    <row r="564" spans="3:4">
      <c r="C564" s="17"/>
      <c r="D564" s="17"/>
    </row>
    <row r="565" spans="3:4">
      <c r="C565" s="17"/>
      <c r="D565" s="17"/>
    </row>
    <row r="566" spans="3:4">
      <c r="C566" s="17"/>
      <c r="D566" s="17"/>
    </row>
    <row r="567" spans="3:4">
      <c r="C567" s="17"/>
      <c r="D567" s="17"/>
    </row>
    <row r="568" spans="3:4">
      <c r="C568" s="17"/>
      <c r="D568" s="17"/>
    </row>
    <row r="569" spans="3:4">
      <c r="C569" s="17"/>
      <c r="D569" s="17"/>
    </row>
    <row r="570" spans="3:4">
      <c r="C570" s="17"/>
      <c r="D570" s="17"/>
    </row>
    <row r="571" spans="3:4">
      <c r="C571" s="17"/>
      <c r="D571" s="17"/>
    </row>
    <row r="572" spans="3:4">
      <c r="C572" s="17"/>
      <c r="D572" s="17"/>
    </row>
    <row r="573" spans="3:4">
      <c r="C573" s="17"/>
      <c r="D573" s="17"/>
    </row>
    <row r="574" spans="3:4">
      <c r="C574" s="17"/>
      <c r="D574" s="17"/>
    </row>
    <row r="575" spans="3:4">
      <c r="C575" s="17"/>
      <c r="D575" s="17"/>
    </row>
    <row r="576" spans="3:4">
      <c r="C576" s="17"/>
      <c r="D576" s="17"/>
    </row>
    <row r="577" spans="3:4">
      <c r="C577" s="17"/>
      <c r="D577" s="17"/>
    </row>
    <row r="578" spans="3:4">
      <c r="C578" s="17"/>
      <c r="D578" s="17"/>
    </row>
    <row r="579" spans="3:4">
      <c r="C579" s="17"/>
      <c r="D579" s="17"/>
    </row>
    <row r="580" spans="3:4">
      <c r="C580" s="17"/>
      <c r="D580" s="17"/>
    </row>
    <row r="581" spans="3:4">
      <c r="C581" s="17"/>
      <c r="D581" s="17"/>
    </row>
    <row r="582" spans="3:4">
      <c r="C582" s="17"/>
      <c r="D582" s="17"/>
    </row>
    <row r="583" spans="3:4">
      <c r="C583" s="17"/>
      <c r="D583" s="17"/>
    </row>
    <row r="584" spans="3:4">
      <c r="C584" s="17"/>
      <c r="D584" s="17"/>
    </row>
    <row r="585" spans="3:4">
      <c r="C585" s="17"/>
      <c r="D585" s="17"/>
    </row>
    <row r="586" spans="3:4">
      <c r="C586" s="17"/>
      <c r="D586" s="17"/>
    </row>
    <row r="587" spans="3:4">
      <c r="C587" s="17"/>
      <c r="D587" s="17"/>
    </row>
    <row r="588" spans="3:4">
      <c r="C588" s="17"/>
      <c r="D588" s="17"/>
    </row>
    <row r="589" spans="3:4">
      <c r="C589" s="17"/>
      <c r="D589" s="17"/>
    </row>
    <row r="590" spans="3:4">
      <c r="C590" s="17"/>
      <c r="D590" s="17"/>
    </row>
    <row r="591" spans="3:4">
      <c r="C591" s="17"/>
      <c r="D591" s="17"/>
    </row>
    <row r="592" spans="3:4">
      <c r="C592" s="17"/>
      <c r="D592" s="17"/>
    </row>
    <row r="593" spans="3:4">
      <c r="C593" s="17"/>
      <c r="D593" s="17"/>
    </row>
    <row r="594" spans="3:4">
      <c r="C594" s="17"/>
      <c r="D594" s="17"/>
    </row>
    <row r="595" spans="3:4">
      <c r="C595" s="17"/>
      <c r="D595" s="17"/>
    </row>
    <row r="596" spans="3:4">
      <c r="C596" s="17"/>
      <c r="D596" s="17"/>
    </row>
    <row r="597" spans="3:4">
      <c r="C597" s="17"/>
      <c r="D597" s="17"/>
    </row>
    <row r="598" spans="3:4">
      <c r="C598" s="17"/>
      <c r="D598" s="17"/>
    </row>
    <row r="599" spans="3:4">
      <c r="C599" s="17"/>
      <c r="D599" s="17"/>
    </row>
    <row r="600" spans="3:4">
      <c r="C600" s="17"/>
      <c r="D600" s="17"/>
    </row>
    <row r="601" spans="3:4">
      <c r="C601" s="17"/>
      <c r="D601" s="17"/>
    </row>
    <row r="602" spans="3:4">
      <c r="C602" s="17"/>
      <c r="D602" s="17"/>
    </row>
    <row r="603" spans="3:4">
      <c r="C603" s="17"/>
      <c r="D603" s="17"/>
    </row>
    <row r="604" spans="3:4">
      <c r="C604" s="17"/>
      <c r="D604" s="17"/>
    </row>
    <row r="605" spans="3:4">
      <c r="C605" s="17"/>
      <c r="D605" s="17"/>
    </row>
    <row r="606" spans="3:4">
      <c r="C606" s="17"/>
      <c r="D606" s="17"/>
    </row>
    <row r="607" spans="3:4">
      <c r="C607" s="17"/>
      <c r="D607" s="17"/>
    </row>
    <row r="608" spans="3:4">
      <c r="C608" s="17"/>
      <c r="D608" s="17"/>
    </row>
    <row r="609" spans="3:4">
      <c r="C609" s="17"/>
      <c r="D609" s="17"/>
    </row>
    <row r="610" spans="3:4">
      <c r="C610" s="17"/>
      <c r="D610" s="17"/>
    </row>
    <row r="611" spans="3:4">
      <c r="C611" s="17"/>
      <c r="D611" s="17"/>
    </row>
    <row r="612" spans="3:4">
      <c r="C612" s="17"/>
      <c r="D612" s="17"/>
    </row>
    <row r="613" spans="3:4">
      <c r="C613" s="17"/>
      <c r="D613" s="17"/>
    </row>
    <row r="614" spans="3:4">
      <c r="C614" s="17"/>
      <c r="D614" s="17"/>
    </row>
    <row r="615" spans="3:4">
      <c r="C615" s="17"/>
      <c r="D615" s="17"/>
    </row>
    <row r="616" spans="3:4">
      <c r="C616" s="17"/>
      <c r="D616" s="17"/>
    </row>
    <row r="617" spans="3:4">
      <c r="C617" s="17"/>
      <c r="D617" s="17"/>
    </row>
    <row r="618" spans="3:4">
      <c r="C618" s="17"/>
      <c r="D618" s="17"/>
    </row>
    <row r="619" spans="3:4">
      <c r="C619" s="17"/>
      <c r="D619" s="17"/>
    </row>
    <row r="620" spans="3:4">
      <c r="C620" s="17"/>
      <c r="D620" s="17"/>
    </row>
    <row r="621" spans="3:4">
      <c r="C621" s="17"/>
      <c r="D621" s="17"/>
    </row>
    <row r="622" spans="3:4">
      <c r="C622" s="17"/>
      <c r="D622" s="17"/>
    </row>
    <row r="623" spans="3:4">
      <c r="C623" s="17"/>
      <c r="D623" s="17"/>
    </row>
    <row r="624" spans="3:4">
      <c r="C624" s="17"/>
      <c r="D624" s="17"/>
    </row>
    <row r="625" spans="3:4">
      <c r="C625" s="17"/>
      <c r="D625" s="17"/>
    </row>
    <row r="626" spans="3:4">
      <c r="C626" s="17"/>
      <c r="D626" s="17"/>
    </row>
    <row r="627" spans="3:4">
      <c r="C627" s="17"/>
      <c r="D627" s="17"/>
    </row>
    <row r="628" spans="3:4">
      <c r="C628" s="17"/>
      <c r="D628" s="17"/>
    </row>
    <row r="629" spans="3:4">
      <c r="C629" s="17"/>
      <c r="D629" s="17"/>
    </row>
    <row r="630" spans="3:4">
      <c r="C630" s="17"/>
      <c r="D630" s="17"/>
    </row>
    <row r="631" spans="3:4">
      <c r="C631" s="17"/>
      <c r="D631" s="17"/>
    </row>
    <row r="632" spans="3:4">
      <c r="C632" s="17"/>
      <c r="D632" s="17"/>
    </row>
    <row r="633" spans="3:4">
      <c r="C633" s="17"/>
      <c r="D633" s="17"/>
    </row>
    <row r="634" spans="3:4">
      <c r="C634" s="17"/>
      <c r="D634" s="17"/>
    </row>
    <row r="635" spans="3:4">
      <c r="C635" s="17"/>
      <c r="D635" s="17"/>
    </row>
    <row r="636" spans="3:4">
      <c r="C636" s="17"/>
      <c r="D636" s="17"/>
    </row>
    <row r="637" spans="3:4">
      <c r="C637" s="17"/>
      <c r="D637" s="17"/>
    </row>
    <row r="638" spans="3:4">
      <c r="C638" s="17"/>
      <c r="D638" s="17"/>
    </row>
    <row r="639" spans="3:4">
      <c r="C639" s="17"/>
      <c r="D639" s="17"/>
    </row>
    <row r="640" spans="3:4">
      <c r="C640" s="17"/>
      <c r="D640" s="17"/>
    </row>
    <row r="641" spans="3:4">
      <c r="C641" s="17"/>
      <c r="D641" s="17"/>
    </row>
    <row r="642" spans="3:4">
      <c r="C642" s="17"/>
      <c r="D642" s="17"/>
    </row>
    <row r="643" spans="3:4">
      <c r="C643" s="17"/>
      <c r="D643" s="17"/>
    </row>
    <row r="644" spans="3:4">
      <c r="C644" s="17"/>
      <c r="D644" s="17"/>
    </row>
    <row r="645" spans="3:4">
      <c r="C645" s="17"/>
      <c r="D645" s="17"/>
    </row>
    <row r="646" spans="3:4">
      <c r="C646" s="17"/>
      <c r="D646" s="17"/>
    </row>
    <row r="647" spans="3:4">
      <c r="C647" s="17"/>
      <c r="D647" s="17"/>
    </row>
    <row r="648" spans="3:4">
      <c r="C648" s="17"/>
      <c r="D648" s="17"/>
    </row>
    <row r="649" spans="3:4">
      <c r="C649" s="17"/>
      <c r="D649" s="17"/>
    </row>
    <row r="650" spans="3:4">
      <c r="C650" s="17"/>
      <c r="D650" s="17"/>
    </row>
    <row r="651" spans="3:4">
      <c r="C651" s="17"/>
      <c r="D651" s="17"/>
    </row>
    <row r="652" spans="3:4">
      <c r="C652" s="17"/>
      <c r="D652" s="17"/>
    </row>
    <row r="653" spans="3:4">
      <c r="C653" s="17"/>
      <c r="D653" s="17"/>
    </row>
    <row r="654" spans="3:4">
      <c r="C654" s="17"/>
      <c r="D654" s="17"/>
    </row>
    <row r="655" spans="3:4">
      <c r="C655" s="17"/>
      <c r="D655" s="17"/>
    </row>
    <row r="656" spans="3:4">
      <c r="C656" s="17"/>
      <c r="D656" s="17"/>
    </row>
    <row r="657" spans="3:4">
      <c r="C657" s="17"/>
      <c r="D657" s="17"/>
    </row>
    <row r="658" spans="3:4">
      <c r="C658" s="17"/>
      <c r="D658" s="17"/>
    </row>
    <row r="659" spans="3:4">
      <c r="C659" s="17"/>
      <c r="D659" s="17"/>
    </row>
    <row r="660" spans="3:4">
      <c r="C660" s="17"/>
      <c r="D660" s="17"/>
    </row>
    <row r="661" spans="3:4">
      <c r="C661" s="17"/>
      <c r="D661" s="17"/>
    </row>
    <row r="662" spans="3:4">
      <c r="C662" s="17"/>
      <c r="D662" s="17"/>
    </row>
    <row r="663" spans="3:4">
      <c r="C663" s="17"/>
      <c r="D663" s="17"/>
    </row>
    <row r="664" spans="3:4">
      <c r="C664" s="17"/>
      <c r="D664" s="17"/>
    </row>
    <row r="665" spans="3:4">
      <c r="C665" s="17"/>
      <c r="D665" s="17"/>
    </row>
    <row r="666" spans="3:4">
      <c r="C666" s="17"/>
      <c r="D666" s="17"/>
    </row>
    <row r="667" spans="3:4">
      <c r="C667" s="17"/>
      <c r="D667" s="17"/>
    </row>
    <row r="668" spans="3:4">
      <c r="C668" s="17"/>
      <c r="D668" s="17"/>
    </row>
    <row r="669" spans="3:4">
      <c r="C669" s="17"/>
      <c r="D669" s="17"/>
    </row>
    <row r="670" spans="3:4">
      <c r="C670" s="17"/>
      <c r="D670" s="17"/>
    </row>
    <row r="671" spans="3:4">
      <c r="C671" s="17"/>
      <c r="D671" s="17"/>
    </row>
    <row r="672" spans="3:4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C678" s="17"/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4">
      <c r="C689" s="17"/>
      <c r="D689" s="17"/>
    </row>
    <row r="690" spans="3:4">
      <c r="C690" s="17"/>
      <c r="D690" s="17"/>
    </row>
    <row r="691" spans="3:4">
      <c r="C691" s="17"/>
      <c r="D691" s="17"/>
    </row>
    <row r="692" spans="3:4">
      <c r="C692" s="17"/>
      <c r="D692" s="17"/>
    </row>
    <row r="693" spans="3:4">
      <c r="C693" s="17"/>
      <c r="D693" s="17"/>
    </row>
    <row r="694" spans="3:4">
      <c r="C694" s="17"/>
      <c r="D694" s="17"/>
    </row>
    <row r="695" spans="3:4">
      <c r="C695" s="17"/>
      <c r="D695" s="17"/>
    </row>
    <row r="696" spans="3:4">
      <c r="C696" s="17"/>
      <c r="D696" s="17"/>
    </row>
    <row r="697" spans="3:4">
      <c r="C697" s="17"/>
      <c r="D697" s="17"/>
    </row>
    <row r="698" spans="3:4">
      <c r="C698" s="17"/>
      <c r="D698" s="17"/>
    </row>
    <row r="699" spans="3:4">
      <c r="C699" s="17"/>
      <c r="D699" s="17"/>
    </row>
    <row r="700" spans="3:4">
      <c r="C700" s="17"/>
      <c r="D700" s="17"/>
    </row>
    <row r="701" spans="3:4">
      <c r="C701" s="17"/>
      <c r="D701" s="17"/>
    </row>
    <row r="702" spans="3:4">
      <c r="C702" s="17"/>
      <c r="D702" s="17"/>
    </row>
    <row r="703" spans="3:4">
      <c r="C703" s="17"/>
      <c r="D703" s="17"/>
    </row>
    <row r="704" spans="3:4">
      <c r="C704" s="17"/>
      <c r="D704" s="17"/>
    </row>
    <row r="705" spans="3:4">
      <c r="C705" s="17"/>
      <c r="D705" s="17"/>
    </row>
    <row r="706" spans="3:4">
      <c r="C706" s="17"/>
      <c r="D706" s="17"/>
    </row>
    <row r="707" spans="3:4">
      <c r="C707" s="17"/>
      <c r="D707" s="17"/>
    </row>
    <row r="708" spans="3:4">
      <c r="C708" s="17"/>
      <c r="D708" s="17"/>
    </row>
    <row r="709" spans="3:4">
      <c r="C709" s="17"/>
      <c r="D709" s="17"/>
    </row>
    <row r="710" spans="3:4">
      <c r="C710" s="17"/>
      <c r="D710" s="17"/>
    </row>
    <row r="711" spans="3:4">
      <c r="C711" s="17"/>
      <c r="D711" s="17"/>
    </row>
    <row r="712" spans="3:4">
      <c r="C712" s="17"/>
      <c r="D712" s="17"/>
    </row>
    <row r="713" spans="3:4">
      <c r="C713" s="17"/>
      <c r="D713" s="17"/>
    </row>
    <row r="714" spans="3:4">
      <c r="C714" s="17"/>
      <c r="D714" s="17"/>
    </row>
    <row r="715" spans="3:4">
      <c r="C715" s="17"/>
      <c r="D715" s="17"/>
    </row>
    <row r="716" spans="3:4">
      <c r="C716" s="17"/>
      <c r="D716" s="17"/>
    </row>
    <row r="717" spans="3:4">
      <c r="C717" s="17"/>
      <c r="D717" s="17"/>
    </row>
    <row r="718" spans="3:4">
      <c r="C718" s="17"/>
      <c r="D718" s="17"/>
    </row>
    <row r="719" spans="3:4">
      <c r="C719" s="17"/>
      <c r="D719" s="17"/>
    </row>
    <row r="720" spans="3:4">
      <c r="C720" s="17"/>
      <c r="D720" s="17"/>
    </row>
    <row r="721" spans="3:4">
      <c r="C721" s="17"/>
      <c r="D721" s="17"/>
    </row>
    <row r="722" spans="3:4">
      <c r="C722" s="17"/>
      <c r="D722" s="17"/>
    </row>
    <row r="723" spans="3:4">
      <c r="C723" s="17"/>
      <c r="D723" s="17"/>
    </row>
    <row r="724" spans="3:4">
      <c r="C724" s="17"/>
      <c r="D724" s="17"/>
    </row>
    <row r="725" spans="3:4">
      <c r="C725" s="17"/>
      <c r="D725" s="17"/>
    </row>
    <row r="726" spans="3:4">
      <c r="C726" s="17"/>
      <c r="D726" s="17"/>
    </row>
    <row r="727" spans="3:4">
      <c r="C727" s="17"/>
      <c r="D727" s="17"/>
    </row>
    <row r="728" spans="3:4">
      <c r="C728" s="17"/>
      <c r="D728" s="17"/>
    </row>
    <row r="729" spans="3:4">
      <c r="C729" s="17"/>
      <c r="D729" s="17"/>
    </row>
    <row r="730" spans="3:4">
      <c r="C730" s="17"/>
      <c r="D730" s="17"/>
    </row>
    <row r="731" spans="3:4">
      <c r="C731" s="17"/>
      <c r="D731" s="17"/>
    </row>
    <row r="732" spans="3:4">
      <c r="C732" s="17"/>
      <c r="D732" s="17"/>
    </row>
    <row r="733" spans="3:4">
      <c r="C733" s="17"/>
      <c r="D733" s="17"/>
    </row>
    <row r="734" spans="3:4">
      <c r="C734" s="17"/>
      <c r="D734" s="17"/>
    </row>
    <row r="735" spans="3:4">
      <c r="C735" s="17"/>
      <c r="D735" s="17"/>
    </row>
    <row r="736" spans="3:4">
      <c r="C736" s="17"/>
      <c r="D736" s="17"/>
    </row>
    <row r="737" spans="3:4">
      <c r="C737" s="17"/>
      <c r="D737" s="17"/>
    </row>
    <row r="738" spans="3:4">
      <c r="C738" s="17"/>
      <c r="D738" s="17"/>
    </row>
    <row r="739" spans="3:4">
      <c r="C739" s="17"/>
      <c r="D739" s="17"/>
    </row>
    <row r="740" spans="3:4">
      <c r="C740" s="17"/>
      <c r="D740" s="17"/>
    </row>
    <row r="741" spans="3:4">
      <c r="C741" s="17"/>
      <c r="D741" s="17"/>
    </row>
    <row r="742" spans="3:4">
      <c r="C742" s="17"/>
      <c r="D742" s="17"/>
    </row>
    <row r="743" spans="3:4">
      <c r="C743" s="17"/>
      <c r="D743" s="17"/>
    </row>
    <row r="744" spans="3:4">
      <c r="C744" s="17"/>
      <c r="D744" s="17"/>
    </row>
    <row r="745" spans="3:4">
      <c r="C745" s="17"/>
      <c r="D745" s="17"/>
    </row>
    <row r="746" spans="3:4">
      <c r="C746" s="17"/>
      <c r="D746" s="17"/>
    </row>
    <row r="747" spans="3:4">
      <c r="C747" s="17"/>
      <c r="D747" s="17"/>
    </row>
    <row r="748" spans="3:4">
      <c r="C748" s="17"/>
      <c r="D748" s="17"/>
    </row>
    <row r="749" spans="3:4">
      <c r="C749" s="17"/>
      <c r="D749" s="17"/>
    </row>
    <row r="750" spans="3:4">
      <c r="C750" s="17"/>
      <c r="D750" s="17"/>
    </row>
    <row r="751" spans="3:4">
      <c r="C751" s="17"/>
      <c r="D751" s="17"/>
    </row>
    <row r="752" spans="3:4">
      <c r="C752" s="17"/>
      <c r="D752" s="17"/>
    </row>
    <row r="753" spans="3:4">
      <c r="C753" s="17"/>
      <c r="D753" s="17"/>
    </row>
    <row r="754" spans="3:4">
      <c r="C754" s="17"/>
      <c r="D754" s="17"/>
    </row>
    <row r="755" spans="3:4">
      <c r="C755" s="17"/>
      <c r="D755" s="17"/>
    </row>
    <row r="756" spans="3:4">
      <c r="C756" s="17"/>
      <c r="D756" s="17"/>
    </row>
    <row r="757" spans="3:4">
      <c r="C757" s="17"/>
      <c r="D757" s="17"/>
    </row>
    <row r="758" spans="3:4">
      <c r="C758" s="17"/>
      <c r="D758" s="17"/>
    </row>
    <row r="759" spans="3:4">
      <c r="C759" s="17"/>
      <c r="D759" s="17"/>
    </row>
    <row r="760" spans="3:4">
      <c r="C760" s="17"/>
      <c r="D760" s="17"/>
    </row>
    <row r="761" spans="3:4">
      <c r="C761" s="17"/>
      <c r="D761" s="17"/>
    </row>
    <row r="762" spans="3:4">
      <c r="C762" s="17"/>
      <c r="D762" s="17"/>
    </row>
    <row r="763" spans="3:4">
      <c r="C763" s="17"/>
      <c r="D763" s="17"/>
    </row>
    <row r="764" spans="3:4">
      <c r="C764" s="17"/>
      <c r="D764" s="17"/>
    </row>
    <row r="765" spans="3:4">
      <c r="C765" s="17"/>
      <c r="D765" s="17"/>
    </row>
    <row r="766" spans="3:4">
      <c r="C766" s="17"/>
      <c r="D766" s="17"/>
    </row>
    <row r="767" spans="3:4">
      <c r="C767" s="17"/>
      <c r="D767" s="17"/>
    </row>
    <row r="768" spans="3:4">
      <c r="C768" s="17"/>
      <c r="D768" s="17"/>
    </row>
    <row r="769" spans="3:4">
      <c r="C769" s="17"/>
      <c r="D769" s="17"/>
    </row>
    <row r="770" spans="3:4">
      <c r="C770" s="17"/>
      <c r="D770" s="17"/>
    </row>
    <row r="771" spans="3:4">
      <c r="C771" s="17"/>
      <c r="D771" s="17"/>
    </row>
    <row r="772" spans="3:4">
      <c r="C772" s="17"/>
      <c r="D772" s="17"/>
    </row>
    <row r="773" spans="3:4">
      <c r="C773" s="17"/>
      <c r="D773" s="17"/>
    </row>
    <row r="774" spans="3:4">
      <c r="C774" s="17"/>
      <c r="D774" s="17"/>
    </row>
    <row r="775" spans="3:4">
      <c r="C775" s="17"/>
      <c r="D775" s="17"/>
    </row>
    <row r="776" spans="3:4">
      <c r="C776" s="17"/>
      <c r="D776" s="17"/>
    </row>
    <row r="777" spans="3:4">
      <c r="C777" s="17"/>
      <c r="D777" s="17"/>
    </row>
    <row r="778" spans="3:4">
      <c r="C778" s="17"/>
      <c r="D778" s="17"/>
    </row>
    <row r="779" spans="3:4">
      <c r="C779" s="17"/>
      <c r="D779" s="17"/>
    </row>
    <row r="780" spans="3:4">
      <c r="C780" s="17"/>
      <c r="D780" s="17"/>
    </row>
    <row r="781" spans="3:4">
      <c r="C781" s="17"/>
      <c r="D781" s="17"/>
    </row>
    <row r="782" spans="3:4">
      <c r="C782" s="17"/>
      <c r="D782" s="17"/>
    </row>
    <row r="783" spans="3:4">
      <c r="C783" s="17"/>
      <c r="D783" s="17"/>
    </row>
    <row r="784" spans="3:4">
      <c r="C784" s="17"/>
      <c r="D784" s="17"/>
    </row>
    <row r="785" spans="3:4">
      <c r="C785" s="17"/>
      <c r="D785" s="17"/>
    </row>
    <row r="786" spans="3:4">
      <c r="C786" s="17"/>
      <c r="D786" s="17"/>
    </row>
    <row r="787" spans="3:4">
      <c r="C787" s="17"/>
      <c r="D787" s="17"/>
    </row>
    <row r="788" spans="3:4">
      <c r="C788" s="17"/>
      <c r="D788" s="17"/>
    </row>
    <row r="789" spans="3:4">
      <c r="C789" s="17"/>
      <c r="D789" s="17"/>
    </row>
    <row r="790" spans="3:4">
      <c r="C790" s="17"/>
      <c r="D790" s="17"/>
    </row>
    <row r="791" spans="3:4">
      <c r="C791" s="17"/>
      <c r="D791" s="17"/>
    </row>
    <row r="792" spans="3:4">
      <c r="C792" s="17"/>
      <c r="D792" s="17"/>
    </row>
    <row r="793" spans="3:4">
      <c r="C793" s="17"/>
      <c r="D793" s="17"/>
    </row>
    <row r="794" spans="3:4">
      <c r="C794" s="17"/>
      <c r="D794" s="17"/>
    </row>
    <row r="795" spans="3:4">
      <c r="C795" s="17"/>
      <c r="D795" s="17"/>
    </row>
    <row r="796" spans="3:4">
      <c r="C796" s="17"/>
      <c r="D796" s="17"/>
    </row>
    <row r="797" spans="3:4">
      <c r="C797" s="17"/>
      <c r="D797" s="17"/>
    </row>
    <row r="798" spans="3:4">
      <c r="C798" s="17"/>
      <c r="D798" s="17"/>
    </row>
    <row r="799" spans="3:4">
      <c r="C799" s="17"/>
      <c r="D799" s="17"/>
    </row>
    <row r="800" spans="3:4">
      <c r="C800" s="17"/>
      <c r="D800" s="17"/>
    </row>
    <row r="801" spans="3:4">
      <c r="C801" s="17"/>
      <c r="D801" s="17"/>
    </row>
    <row r="802" spans="3:4">
      <c r="C802" s="17"/>
      <c r="D802" s="17"/>
    </row>
    <row r="803" spans="3:4">
      <c r="C803" s="17"/>
      <c r="D803" s="17"/>
    </row>
    <row r="804" spans="3:4">
      <c r="C804" s="17"/>
      <c r="D804" s="17"/>
    </row>
    <row r="805" spans="3:4">
      <c r="C805" s="17"/>
      <c r="D805" s="17"/>
    </row>
    <row r="806" spans="3:4">
      <c r="C806" s="17"/>
      <c r="D806" s="17"/>
    </row>
    <row r="807" spans="3:4">
      <c r="C807" s="17"/>
      <c r="D807" s="17"/>
    </row>
    <row r="808" spans="3:4">
      <c r="C808" s="17"/>
      <c r="D808" s="17"/>
    </row>
    <row r="809" spans="3:4">
      <c r="C809" s="17"/>
      <c r="D809" s="17"/>
    </row>
    <row r="810" spans="3:4">
      <c r="C810" s="17"/>
      <c r="D810" s="17"/>
    </row>
    <row r="811" spans="3:4">
      <c r="C811" s="17"/>
      <c r="D811" s="17"/>
    </row>
    <row r="812" spans="3:4">
      <c r="C812" s="17"/>
      <c r="D812" s="17"/>
    </row>
    <row r="813" spans="3:4">
      <c r="C813" s="17"/>
      <c r="D813" s="17"/>
    </row>
    <row r="814" spans="3:4">
      <c r="C814" s="17"/>
      <c r="D814" s="17"/>
    </row>
    <row r="815" spans="3:4">
      <c r="C815" s="17"/>
      <c r="D815" s="17"/>
    </row>
    <row r="816" spans="3:4">
      <c r="C816" s="17"/>
      <c r="D816" s="17"/>
    </row>
    <row r="817" spans="3:4">
      <c r="C817" s="17"/>
      <c r="D817" s="17"/>
    </row>
    <row r="818" spans="3:4">
      <c r="C818" s="17"/>
      <c r="D818" s="17"/>
    </row>
    <row r="819" spans="3:4">
      <c r="C819" s="17"/>
      <c r="D819" s="17"/>
    </row>
    <row r="820" spans="3:4">
      <c r="C820" s="17"/>
      <c r="D820" s="17"/>
    </row>
    <row r="821" spans="3:4">
      <c r="C821" s="17"/>
      <c r="D821" s="17"/>
    </row>
    <row r="822" spans="3:4">
      <c r="C822" s="17"/>
      <c r="D822" s="17"/>
    </row>
    <row r="823" spans="3:4">
      <c r="C823" s="17"/>
      <c r="D823" s="17"/>
    </row>
    <row r="824" spans="3:4">
      <c r="C824" s="17"/>
      <c r="D824" s="17"/>
    </row>
    <row r="825" spans="3:4">
      <c r="C825" s="17"/>
      <c r="D825" s="17"/>
    </row>
    <row r="826" spans="3:4">
      <c r="C826" s="17"/>
      <c r="D826" s="17"/>
    </row>
    <row r="827" spans="3:4">
      <c r="C827" s="17"/>
      <c r="D827" s="17"/>
    </row>
    <row r="828" spans="3:4">
      <c r="C828" s="17"/>
      <c r="D828" s="17"/>
    </row>
    <row r="829" spans="3:4">
      <c r="C829" s="17"/>
      <c r="D829" s="17"/>
    </row>
    <row r="830" spans="3:4">
      <c r="C830" s="17"/>
      <c r="D830" s="17"/>
    </row>
    <row r="831" spans="3:4">
      <c r="C831" s="17"/>
      <c r="D831" s="17"/>
    </row>
    <row r="832" spans="3:4">
      <c r="C832" s="17"/>
      <c r="D832" s="17"/>
    </row>
    <row r="833" spans="3:4">
      <c r="C833" s="17"/>
      <c r="D833" s="17"/>
    </row>
    <row r="834" spans="3:4">
      <c r="C834" s="17"/>
      <c r="D834" s="17"/>
    </row>
    <row r="835" spans="3:4">
      <c r="C835" s="17"/>
      <c r="D835" s="17"/>
    </row>
    <row r="836" spans="3:4">
      <c r="C836" s="17"/>
      <c r="D836" s="17"/>
    </row>
    <row r="837" spans="3:4">
      <c r="C837" s="17"/>
      <c r="D837" s="17"/>
    </row>
    <row r="838" spans="3:4">
      <c r="C838" s="17"/>
      <c r="D838" s="17"/>
    </row>
    <row r="839" spans="3:4">
      <c r="C839" s="17"/>
      <c r="D839" s="17"/>
    </row>
    <row r="840" spans="3:4">
      <c r="C840" s="17"/>
      <c r="D840" s="17"/>
    </row>
    <row r="841" spans="3:4">
      <c r="C841" s="17"/>
      <c r="D841" s="17"/>
    </row>
    <row r="842" spans="3:4">
      <c r="C842" s="17"/>
      <c r="D842" s="17"/>
    </row>
    <row r="843" spans="3:4">
      <c r="C843" s="17"/>
      <c r="D843" s="17"/>
    </row>
    <row r="844" spans="3:4">
      <c r="C844" s="17"/>
      <c r="D844" s="17"/>
    </row>
    <row r="845" spans="3:4">
      <c r="C845" s="17"/>
      <c r="D845" s="17"/>
    </row>
    <row r="846" spans="3:4">
      <c r="C846" s="17"/>
      <c r="D846" s="17"/>
    </row>
    <row r="847" spans="3:4">
      <c r="C847" s="17"/>
      <c r="D847" s="17"/>
    </row>
    <row r="848" spans="3:4">
      <c r="C848" s="17"/>
      <c r="D848" s="17"/>
    </row>
    <row r="849" spans="3:4">
      <c r="C849" s="17"/>
      <c r="D849" s="17"/>
    </row>
    <row r="850" spans="3:4">
      <c r="C850" s="17"/>
      <c r="D850" s="17"/>
    </row>
    <row r="851" spans="3:4">
      <c r="C851" s="17"/>
      <c r="D851" s="17"/>
    </row>
    <row r="852" spans="3:4">
      <c r="C852" s="17"/>
      <c r="D852" s="17"/>
    </row>
    <row r="853" spans="3:4">
      <c r="C853" s="17"/>
      <c r="D853" s="17"/>
    </row>
    <row r="854" spans="3:4">
      <c r="C854" s="17"/>
      <c r="D854" s="17"/>
    </row>
    <row r="855" spans="3:4">
      <c r="C855" s="17"/>
      <c r="D855" s="17"/>
    </row>
    <row r="856" spans="3:4">
      <c r="C856" s="17"/>
      <c r="D856" s="17"/>
    </row>
    <row r="857" spans="3:4">
      <c r="C857" s="17"/>
      <c r="D857" s="17"/>
    </row>
    <row r="858" spans="3:4">
      <c r="C858" s="17"/>
      <c r="D858" s="17"/>
    </row>
    <row r="859" spans="3:4">
      <c r="C859" s="17"/>
      <c r="D859" s="17"/>
    </row>
    <row r="860" spans="3:4">
      <c r="C860" s="17"/>
      <c r="D860" s="17"/>
    </row>
    <row r="861" spans="3:4">
      <c r="C861" s="17"/>
      <c r="D861" s="17"/>
    </row>
    <row r="862" spans="3:4">
      <c r="C862" s="17"/>
      <c r="D862" s="17"/>
    </row>
    <row r="863" spans="3:4">
      <c r="C863" s="17"/>
      <c r="D863" s="17"/>
    </row>
    <row r="864" spans="3:4">
      <c r="C864" s="17"/>
      <c r="D864" s="17"/>
    </row>
    <row r="865" spans="3:4">
      <c r="C865" s="17"/>
      <c r="D865" s="17"/>
    </row>
    <row r="866" spans="3:4">
      <c r="C866" s="17"/>
      <c r="D866" s="17"/>
    </row>
    <row r="867" spans="3:4">
      <c r="C867" s="17"/>
      <c r="D867" s="17"/>
    </row>
    <row r="868" spans="3:4">
      <c r="C868" s="17"/>
      <c r="D868" s="17"/>
    </row>
    <row r="869" spans="3:4">
      <c r="C869" s="17"/>
      <c r="D869" s="17"/>
    </row>
    <row r="870" spans="3:4">
      <c r="C870" s="17"/>
      <c r="D870" s="17"/>
    </row>
    <row r="871" spans="3:4">
      <c r="C871" s="17"/>
      <c r="D871" s="17"/>
    </row>
    <row r="872" spans="3:4">
      <c r="C872" s="17"/>
      <c r="D872" s="17"/>
    </row>
    <row r="873" spans="3:4">
      <c r="C873" s="17"/>
      <c r="D873" s="17"/>
    </row>
    <row r="874" spans="3:4">
      <c r="C874" s="17"/>
      <c r="D874" s="17"/>
    </row>
    <row r="875" spans="3:4">
      <c r="C875" s="17"/>
      <c r="D875" s="17"/>
    </row>
    <row r="876" spans="3:4">
      <c r="C876" s="17"/>
      <c r="D876" s="17"/>
    </row>
    <row r="877" spans="3:4">
      <c r="C877" s="17"/>
      <c r="D877" s="17"/>
    </row>
    <row r="878" spans="3:4">
      <c r="C878" s="17"/>
      <c r="D878" s="17"/>
    </row>
    <row r="879" spans="3:4">
      <c r="C879" s="17"/>
      <c r="D879" s="17"/>
    </row>
    <row r="880" spans="3:4">
      <c r="C880" s="17"/>
      <c r="D880" s="17"/>
    </row>
    <row r="881" spans="3:4">
      <c r="C881" s="17"/>
      <c r="D881" s="17"/>
    </row>
    <row r="882" spans="3:4">
      <c r="C882" s="17"/>
      <c r="D882" s="17"/>
    </row>
    <row r="883" spans="3:4">
      <c r="C883" s="17"/>
      <c r="D883" s="17"/>
    </row>
    <row r="884" spans="3:4">
      <c r="C884" s="17"/>
      <c r="D884" s="17"/>
    </row>
    <row r="885" spans="3:4">
      <c r="C885" s="17"/>
      <c r="D885" s="17"/>
    </row>
    <row r="886" spans="3:4">
      <c r="C886" s="17"/>
      <c r="D886" s="17"/>
    </row>
    <row r="887" spans="3:4">
      <c r="C887" s="17"/>
      <c r="D887" s="17"/>
    </row>
    <row r="888" spans="3:4">
      <c r="C888" s="17"/>
      <c r="D888" s="17"/>
    </row>
    <row r="889" spans="3:4">
      <c r="C889" s="17"/>
      <c r="D889" s="17"/>
    </row>
    <row r="890" spans="3:4">
      <c r="C890" s="17"/>
      <c r="D890" s="17"/>
    </row>
    <row r="891" spans="3:4">
      <c r="C891" s="17"/>
      <c r="D891" s="17"/>
    </row>
    <row r="892" spans="3:4">
      <c r="C892" s="17"/>
      <c r="D892" s="17"/>
    </row>
    <row r="893" spans="3:4">
      <c r="C893" s="17"/>
      <c r="D893" s="17"/>
    </row>
    <row r="894" spans="3:4">
      <c r="C894" s="17"/>
      <c r="D894" s="17"/>
    </row>
    <row r="895" spans="3:4">
      <c r="C895" s="17"/>
      <c r="D895" s="17"/>
    </row>
    <row r="896" spans="3:4">
      <c r="C896" s="17"/>
      <c r="D896" s="17"/>
    </row>
    <row r="897" spans="3:4">
      <c r="C897" s="17"/>
      <c r="D897" s="17"/>
    </row>
    <row r="898" spans="3:4">
      <c r="C898" s="17"/>
      <c r="D898" s="17"/>
    </row>
    <row r="899" spans="3:4">
      <c r="C899" s="17"/>
      <c r="D899" s="17"/>
    </row>
    <row r="900" spans="3:4">
      <c r="C900" s="17"/>
      <c r="D900" s="17"/>
    </row>
    <row r="901" spans="3:4">
      <c r="C901" s="17"/>
      <c r="D901" s="17"/>
    </row>
    <row r="902" spans="3:4">
      <c r="C902" s="17"/>
      <c r="D902" s="17"/>
    </row>
    <row r="903" spans="3:4">
      <c r="C903" s="17"/>
      <c r="D903" s="17"/>
    </row>
    <row r="904" spans="3:4">
      <c r="C904" s="17"/>
      <c r="D904" s="17"/>
    </row>
    <row r="905" spans="3:4">
      <c r="C905" s="17"/>
      <c r="D905" s="17"/>
    </row>
    <row r="906" spans="3:4">
      <c r="C906" s="17"/>
      <c r="D906" s="17"/>
    </row>
    <row r="907" spans="3:4">
      <c r="C907" s="17"/>
      <c r="D907" s="17"/>
    </row>
    <row r="908" spans="3:4">
      <c r="C908" s="17"/>
      <c r="D908" s="17"/>
    </row>
    <row r="909" spans="3:4">
      <c r="C909" s="17"/>
      <c r="D909" s="17"/>
    </row>
    <row r="910" spans="3:4">
      <c r="C910" s="17"/>
      <c r="D910" s="17"/>
    </row>
    <row r="911" spans="3:4">
      <c r="C911" s="17"/>
      <c r="D911" s="17"/>
    </row>
    <row r="912" spans="3:4">
      <c r="C912" s="17"/>
      <c r="D912" s="17"/>
    </row>
    <row r="913" spans="3:4">
      <c r="C913" s="17"/>
      <c r="D913" s="17"/>
    </row>
    <row r="914" spans="3:4">
      <c r="C914" s="17"/>
      <c r="D914" s="17"/>
    </row>
    <row r="915" spans="3:4">
      <c r="C915" s="17"/>
      <c r="D915" s="17"/>
    </row>
    <row r="916" spans="3:4">
      <c r="C916" s="17"/>
      <c r="D916" s="17"/>
    </row>
    <row r="917" spans="3:4">
      <c r="C917" s="17"/>
      <c r="D917" s="17"/>
    </row>
    <row r="918" spans="3:4">
      <c r="C918" s="17"/>
      <c r="D918" s="17"/>
    </row>
    <row r="919" spans="3:4">
      <c r="C919" s="17"/>
      <c r="D919" s="17"/>
    </row>
    <row r="920" spans="3:4">
      <c r="C920" s="17"/>
      <c r="D920" s="17"/>
    </row>
    <row r="921" spans="3:4">
      <c r="C921" s="17"/>
      <c r="D921" s="17"/>
    </row>
    <row r="922" spans="3:4">
      <c r="C922" s="17"/>
      <c r="D922" s="17"/>
    </row>
    <row r="923" spans="3:4">
      <c r="C923" s="17"/>
      <c r="D923" s="17"/>
    </row>
    <row r="924" spans="3:4">
      <c r="C924" s="17"/>
      <c r="D924" s="17"/>
    </row>
    <row r="925" spans="3:4">
      <c r="C925" s="17"/>
      <c r="D925" s="17"/>
    </row>
    <row r="926" spans="3:4">
      <c r="C926" s="17"/>
      <c r="D926" s="17"/>
    </row>
    <row r="927" spans="3:4">
      <c r="C927" s="17"/>
      <c r="D927" s="17"/>
    </row>
    <row r="928" spans="3:4">
      <c r="C928" s="17"/>
      <c r="D928" s="17"/>
    </row>
    <row r="929" spans="3:4">
      <c r="C929" s="17"/>
      <c r="D929" s="17"/>
    </row>
    <row r="930" spans="3:4">
      <c r="C930" s="17"/>
      <c r="D930" s="17"/>
    </row>
    <row r="931" spans="3:4">
      <c r="C931" s="17"/>
      <c r="D931" s="17"/>
    </row>
    <row r="932" spans="3:4">
      <c r="C932" s="17"/>
      <c r="D932" s="17"/>
    </row>
    <row r="933" spans="3:4">
      <c r="C933" s="17"/>
      <c r="D933" s="17"/>
    </row>
    <row r="934" spans="3:4">
      <c r="C934" s="17"/>
      <c r="D934" s="17"/>
    </row>
    <row r="935" spans="3:4">
      <c r="C935" s="17"/>
      <c r="D935" s="17"/>
    </row>
    <row r="936" spans="3:4">
      <c r="C936" s="17"/>
      <c r="D936" s="17"/>
    </row>
    <row r="937" spans="3:4">
      <c r="C937" s="17"/>
      <c r="D937" s="17"/>
    </row>
    <row r="938" spans="3:4">
      <c r="C938" s="17"/>
      <c r="D938" s="17"/>
    </row>
    <row r="939" spans="3:4">
      <c r="C939" s="17"/>
      <c r="D939" s="17"/>
    </row>
    <row r="940" spans="3:4">
      <c r="C940" s="17"/>
      <c r="D940" s="17"/>
    </row>
    <row r="941" spans="3:4">
      <c r="C941" s="17"/>
      <c r="D941" s="17"/>
    </row>
    <row r="942" spans="3:4">
      <c r="C942" s="17"/>
      <c r="D942" s="17"/>
    </row>
    <row r="943" spans="3:4">
      <c r="C943" s="17"/>
      <c r="D943" s="17"/>
    </row>
    <row r="944" spans="3:4">
      <c r="C944" s="17"/>
      <c r="D944" s="17"/>
    </row>
    <row r="945" spans="3:4">
      <c r="C945" s="17"/>
      <c r="D945" s="17"/>
    </row>
    <row r="946" spans="3:4">
      <c r="C946" s="17"/>
      <c r="D946" s="17"/>
    </row>
    <row r="947" spans="3:4">
      <c r="C947" s="17"/>
      <c r="D947" s="17"/>
    </row>
    <row r="948" spans="3:4">
      <c r="C948" s="17"/>
      <c r="D948" s="17"/>
    </row>
    <row r="949" spans="3:4">
      <c r="C949" s="17"/>
      <c r="D949" s="17"/>
    </row>
    <row r="950" spans="3:4">
      <c r="C950" s="17"/>
      <c r="D950" s="17"/>
    </row>
    <row r="951" spans="3:4">
      <c r="C951" s="17"/>
      <c r="D951" s="17"/>
    </row>
    <row r="952" spans="3:4">
      <c r="C952" s="17"/>
      <c r="D952" s="17"/>
    </row>
    <row r="953" spans="3:4">
      <c r="C953" s="17"/>
      <c r="D953" s="17"/>
    </row>
    <row r="954" spans="3:4">
      <c r="C954" s="17"/>
      <c r="D954" s="17"/>
    </row>
    <row r="955" spans="3:4">
      <c r="C955" s="17"/>
      <c r="D955" s="17"/>
    </row>
    <row r="956" spans="3:4">
      <c r="C956" s="17"/>
      <c r="D956" s="17"/>
    </row>
    <row r="957" spans="3:4">
      <c r="C957" s="17"/>
      <c r="D957" s="17"/>
    </row>
    <row r="958" spans="3:4">
      <c r="C958" s="17"/>
      <c r="D958" s="17"/>
    </row>
    <row r="959" spans="3:4">
      <c r="C959" s="17"/>
      <c r="D959" s="17"/>
    </row>
    <row r="960" spans="3:4">
      <c r="C960" s="17"/>
      <c r="D960" s="17"/>
    </row>
    <row r="961" spans="3:4">
      <c r="C961" s="17"/>
      <c r="D961" s="17"/>
    </row>
    <row r="962" spans="3:4">
      <c r="C962" s="17"/>
      <c r="D962" s="17"/>
    </row>
    <row r="963" spans="3:4">
      <c r="C963" s="17"/>
      <c r="D963" s="17"/>
    </row>
    <row r="964" spans="3:4">
      <c r="C964" s="17"/>
      <c r="D964" s="17"/>
    </row>
    <row r="965" spans="3:4">
      <c r="C965" s="17"/>
      <c r="D965" s="17"/>
    </row>
    <row r="966" spans="3:4">
      <c r="C966" s="17"/>
      <c r="D966" s="17"/>
    </row>
    <row r="967" spans="3:4">
      <c r="C967" s="17"/>
      <c r="D967" s="17"/>
    </row>
    <row r="968" spans="3:4">
      <c r="C968" s="17"/>
      <c r="D968" s="17"/>
    </row>
    <row r="969" spans="3:4">
      <c r="C969" s="17"/>
      <c r="D969" s="17"/>
    </row>
    <row r="970" spans="3:4">
      <c r="C970" s="17"/>
      <c r="D970" s="17"/>
    </row>
    <row r="971" spans="3:4">
      <c r="C971" s="17"/>
      <c r="D971" s="17"/>
    </row>
    <row r="972" spans="3:4">
      <c r="C972" s="17"/>
      <c r="D972" s="17"/>
    </row>
    <row r="973" spans="3:4">
      <c r="C973" s="17"/>
      <c r="D973" s="17"/>
    </row>
    <row r="974" spans="3:4">
      <c r="C974" s="17"/>
      <c r="D974" s="17"/>
    </row>
    <row r="975" spans="3:4">
      <c r="C975" s="17"/>
      <c r="D975" s="17"/>
    </row>
    <row r="976" spans="3:4">
      <c r="C976" s="17"/>
      <c r="D976" s="17"/>
    </row>
    <row r="977" spans="3:4">
      <c r="C977" s="17"/>
      <c r="D977" s="17"/>
    </row>
    <row r="978" spans="3:4">
      <c r="C978" s="17"/>
      <c r="D978" s="17"/>
    </row>
    <row r="979" spans="3:4">
      <c r="C979" s="17"/>
      <c r="D979" s="17"/>
    </row>
    <row r="980" spans="3:4">
      <c r="C980" s="17"/>
      <c r="D980" s="17"/>
    </row>
    <row r="981" spans="3:4">
      <c r="C981" s="17"/>
      <c r="D981" s="17"/>
    </row>
    <row r="982" spans="3:4">
      <c r="C982" s="17"/>
      <c r="D982" s="17"/>
    </row>
    <row r="983" spans="3:4">
      <c r="C983" s="17"/>
      <c r="D983" s="17"/>
    </row>
    <row r="984" spans="3:4">
      <c r="C984" s="17"/>
      <c r="D984" s="17"/>
    </row>
    <row r="985" spans="3:4">
      <c r="C985" s="17"/>
      <c r="D985" s="17"/>
    </row>
    <row r="986" spans="3:4">
      <c r="C986" s="17"/>
      <c r="D986" s="17"/>
    </row>
    <row r="987" spans="3:4">
      <c r="C987" s="17"/>
      <c r="D987" s="17"/>
    </row>
    <row r="988" spans="3:4">
      <c r="C988" s="17"/>
      <c r="D988" s="17"/>
    </row>
    <row r="989" spans="3:4">
      <c r="C989" s="17"/>
      <c r="D989" s="17"/>
    </row>
    <row r="990" spans="3:4">
      <c r="C990" s="17"/>
      <c r="D990" s="17"/>
    </row>
    <row r="991" spans="3:4">
      <c r="C991" s="17"/>
      <c r="D991" s="17"/>
    </row>
    <row r="992" spans="3:4">
      <c r="C992" s="17"/>
      <c r="D992" s="17"/>
    </row>
    <row r="993" spans="3:4">
      <c r="C993" s="17"/>
      <c r="D993" s="17"/>
    </row>
    <row r="994" spans="3:4">
      <c r="C994" s="17"/>
      <c r="D994" s="17"/>
    </row>
    <row r="995" spans="3:4">
      <c r="C995" s="17"/>
      <c r="D995" s="17"/>
    </row>
    <row r="996" spans="3:4">
      <c r="C996" s="17"/>
      <c r="D996" s="17"/>
    </row>
    <row r="997" spans="3:4">
      <c r="C997" s="17"/>
      <c r="D997" s="17"/>
    </row>
    <row r="998" spans="3:4">
      <c r="C998" s="17"/>
      <c r="D998" s="17"/>
    </row>
    <row r="999" spans="3:4">
      <c r="C999" s="17"/>
      <c r="D999" s="17"/>
    </row>
    <row r="1000" spans="3:4">
      <c r="C1000" s="17"/>
      <c r="D1000" s="17"/>
    </row>
    <row r="1001" spans="3:4">
      <c r="C1001" s="17"/>
      <c r="D1001" s="17"/>
    </row>
    <row r="1002" spans="3:4">
      <c r="C1002" s="17"/>
      <c r="D1002" s="17"/>
    </row>
    <row r="1003" spans="3:4">
      <c r="C1003" s="17"/>
      <c r="D1003" s="17"/>
    </row>
    <row r="1004" spans="3:4">
      <c r="C1004" s="17"/>
      <c r="D1004" s="17"/>
    </row>
    <row r="1005" spans="3:4">
      <c r="C1005" s="17"/>
      <c r="D1005" s="17"/>
    </row>
    <row r="1006" spans="3:4">
      <c r="C1006" s="17"/>
      <c r="D1006" s="17"/>
    </row>
    <row r="1007" spans="3:4">
      <c r="C1007" s="17"/>
      <c r="D1007" s="17"/>
    </row>
    <row r="1008" spans="3:4">
      <c r="C1008" s="17"/>
      <c r="D1008" s="17"/>
    </row>
    <row r="1009" spans="3:4">
      <c r="C1009" s="17"/>
      <c r="D1009" s="17"/>
    </row>
    <row r="1010" spans="3:4">
      <c r="C1010" s="17"/>
      <c r="D1010" s="17"/>
    </row>
    <row r="1011" spans="3:4">
      <c r="C1011" s="17"/>
      <c r="D1011" s="17"/>
    </row>
    <row r="1012" spans="3:4">
      <c r="C1012" s="17"/>
      <c r="D1012" s="17"/>
    </row>
    <row r="1013" spans="3:4">
      <c r="C1013" s="17"/>
      <c r="D1013" s="17"/>
    </row>
    <row r="1014" spans="3:4">
      <c r="C1014" s="17"/>
      <c r="D1014" s="17"/>
    </row>
    <row r="1015" spans="3:4">
      <c r="C1015" s="17"/>
      <c r="D1015" s="17"/>
    </row>
    <row r="1016" spans="3:4">
      <c r="C1016" s="17"/>
      <c r="D1016" s="17"/>
    </row>
    <row r="1017" spans="3:4">
      <c r="C1017" s="17"/>
      <c r="D1017" s="17"/>
    </row>
    <row r="1018" spans="3:4">
      <c r="C1018" s="17"/>
      <c r="D1018" s="17"/>
    </row>
    <row r="1019" spans="3:4">
      <c r="C1019" s="17"/>
      <c r="D1019" s="17"/>
    </row>
    <row r="1020" spans="3:4">
      <c r="C1020" s="17"/>
      <c r="D1020" s="17"/>
    </row>
    <row r="1021" spans="3:4">
      <c r="C1021" s="17"/>
      <c r="D1021" s="17"/>
    </row>
    <row r="1022" spans="3:4">
      <c r="C1022" s="17"/>
      <c r="D1022" s="17"/>
    </row>
    <row r="1023" spans="3:4">
      <c r="C1023" s="17"/>
      <c r="D1023" s="17"/>
    </row>
    <row r="1024" spans="3:4">
      <c r="C1024" s="17"/>
      <c r="D1024" s="17"/>
    </row>
    <row r="1025" spans="3:4">
      <c r="C1025" s="17"/>
      <c r="D1025" s="17"/>
    </row>
    <row r="1026" spans="3:4">
      <c r="C1026" s="17"/>
      <c r="D1026" s="17"/>
    </row>
    <row r="1027" spans="3:4">
      <c r="C1027" s="17"/>
      <c r="D1027" s="17"/>
    </row>
    <row r="1028" spans="3:4">
      <c r="C1028" s="17"/>
      <c r="D1028" s="17"/>
    </row>
    <row r="1029" spans="3:4">
      <c r="C1029" s="17"/>
      <c r="D1029" s="17"/>
    </row>
    <row r="1030" spans="3:4">
      <c r="C1030" s="17"/>
      <c r="D1030" s="17"/>
    </row>
    <row r="1031" spans="3:4">
      <c r="C1031" s="17"/>
      <c r="D1031" s="17"/>
    </row>
    <row r="1032" spans="3:4">
      <c r="C1032" s="17"/>
      <c r="D1032" s="17"/>
    </row>
    <row r="1033" spans="3:4">
      <c r="C1033" s="17"/>
      <c r="D1033" s="17"/>
    </row>
    <row r="1034" spans="3:4">
      <c r="C1034" s="17"/>
      <c r="D1034" s="17"/>
    </row>
    <row r="1035" spans="3:4">
      <c r="C1035" s="17"/>
      <c r="D1035" s="17"/>
    </row>
    <row r="1036" spans="3:4">
      <c r="C1036" s="17"/>
      <c r="D1036" s="17"/>
    </row>
    <row r="1037" spans="3:4">
      <c r="C1037" s="17"/>
      <c r="D1037" s="17"/>
    </row>
    <row r="1038" spans="3:4">
      <c r="C1038" s="17"/>
      <c r="D1038" s="17"/>
    </row>
    <row r="1039" spans="3:4">
      <c r="C1039" s="17"/>
      <c r="D1039" s="17"/>
    </row>
    <row r="1040" spans="3:4">
      <c r="C1040" s="17"/>
      <c r="D1040" s="17"/>
    </row>
    <row r="1041" spans="3:4">
      <c r="C1041" s="17"/>
      <c r="D1041" s="17"/>
    </row>
    <row r="1042" spans="3:4">
      <c r="C1042" s="17"/>
      <c r="D1042" s="17"/>
    </row>
    <row r="1043" spans="3:4">
      <c r="C1043" s="17"/>
      <c r="D1043" s="17"/>
    </row>
    <row r="1044" spans="3:4">
      <c r="C1044" s="17"/>
      <c r="D1044" s="17"/>
    </row>
    <row r="1045" spans="3:4">
      <c r="C1045" s="17"/>
      <c r="D1045" s="17"/>
    </row>
    <row r="1046" spans="3:4">
      <c r="C1046" s="17"/>
      <c r="D1046" s="17"/>
    </row>
    <row r="1047" spans="3:4">
      <c r="C1047" s="17"/>
      <c r="D1047" s="17"/>
    </row>
    <row r="1048" spans="3:4">
      <c r="C1048" s="17"/>
      <c r="D1048" s="17"/>
    </row>
    <row r="1049" spans="3:4">
      <c r="C1049" s="17"/>
      <c r="D1049" s="17"/>
    </row>
    <row r="1050" spans="3:4">
      <c r="C1050" s="17"/>
      <c r="D1050" s="17"/>
    </row>
    <row r="1051" spans="3:4">
      <c r="C1051" s="17"/>
      <c r="D1051" s="17"/>
    </row>
    <row r="1052" spans="3:4">
      <c r="C1052" s="17"/>
      <c r="D1052" s="17"/>
    </row>
    <row r="1053" spans="3:4">
      <c r="C1053" s="17"/>
      <c r="D1053" s="17"/>
    </row>
    <row r="1054" spans="3:4">
      <c r="C1054" s="17"/>
      <c r="D1054" s="17"/>
    </row>
    <row r="1055" spans="3:4">
      <c r="C1055" s="17"/>
      <c r="D1055" s="17"/>
    </row>
    <row r="1056" spans="3:4">
      <c r="C1056" s="17"/>
      <c r="D1056" s="17"/>
    </row>
    <row r="1057" spans="3:4">
      <c r="C1057" s="17"/>
      <c r="D1057" s="17"/>
    </row>
    <row r="1058" spans="3:4">
      <c r="C1058" s="17"/>
      <c r="D1058" s="17"/>
    </row>
    <row r="1059" spans="3:4">
      <c r="C1059" s="17"/>
      <c r="D1059" s="17"/>
    </row>
    <row r="1060" spans="3:4">
      <c r="C1060" s="17"/>
      <c r="D1060" s="17"/>
    </row>
    <row r="1061" spans="3:4">
      <c r="C1061" s="17"/>
      <c r="D1061" s="17"/>
    </row>
    <row r="1062" spans="3:4">
      <c r="C1062" s="17"/>
      <c r="D1062" s="17"/>
    </row>
    <row r="1063" spans="3:4">
      <c r="C1063" s="17"/>
      <c r="D1063" s="17"/>
    </row>
    <row r="1064" spans="3:4">
      <c r="C1064" s="17"/>
      <c r="D1064" s="17"/>
    </row>
    <row r="1065" spans="3:4">
      <c r="C1065" s="17"/>
      <c r="D1065" s="17"/>
    </row>
    <row r="1066" spans="3:4">
      <c r="C1066" s="17"/>
      <c r="D1066" s="17"/>
    </row>
    <row r="1067" spans="3:4">
      <c r="C1067" s="17"/>
      <c r="D1067" s="17"/>
    </row>
    <row r="1068" spans="3:4">
      <c r="C1068" s="17"/>
      <c r="D1068" s="17"/>
    </row>
    <row r="1069" spans="3:4">
      <c r="C1069" s="17"/>
      <c r="D1069" s="17"/>
    </row>
    <row r="1070" spans="3:4">
      <c r="C1070" s="17"/>
      <c r="D1070" s="17"/>
    </row>
    <row r="1071" spans="3:4">
      <c r="C1071" s="17"/>
      <c r="D1071" s="17"/>
    </row>
    <row r="1072" spans="3:4">
      <c r="C1072" s="17"/>
      <c r="D1072" s="17"/>
    </row>
    <row r="1073" spans="3:4">
      <c r="C1073" s="17"/>
      <c r="D1073" s="17"/>
    </row>
    <row r="1074" spans="3:4">
      <c r="C1074" s="17"/>
      <c r="D1074" s="17"/>
    </row>
    <row r="1075" spans="3:4">
      <c r="C1075" s="17"/>
      <c r="D1075" s="17"/>
    </row>
    <row r="1076" spans="3:4">
      <c r="C1076" s="17"/>
      <c r="D1076" s="17"/>
    </row>
    <row r="1077" spans="3:4">
      <c r="C1077" s="17"/>
      <c r="D1077" s="17"/>
    </row>
    <row r="1078" spans="3:4">
      <c r="C1078" s="17"/>
      <c r="D1078" s="17"/>
    </row>
    <row r="1079" spans="3:4">
      <c r="C1079" s="17"/>
      <c r="D1079" s="17"/>
    </row>
    <row r="1080" spans="3:4">
      <c r="C1080" s="17"/>
      <c r="D1080" s="17"/>
    </row>
    <row r="1081" spans="3:4">
      <c r="C1081" s="17"/>
      <c r="D1081" s="17"/>
    </row>
    <row r="1082" spans="3:4">
      <c r="C1082" s="17"/>
      <c r="D1082" s="17"/>
    </row>
    <row r="1083" spans="3:4">
      <c r="C1083" s="17"/>
      <c r="D1083" s="17"/>
    </row>
    <row r="1084" spans="3:4">
      <c r="C1084" s="17"/>
      <c r="D1084" s="17"/>
    </row>
    <row r="1085" spans="3:4">
      <c r="C1085" s="17"/>
      <c r="D1085" s="17"/>
    </row>
    <row r="1086" spans="3:4">
      <c r="C1086" s="17"/>
      <c r="D1086" s="17"/>
    </row>
    <row r="1087" spans="3:4">
      <c r="C1087" s="17"/>
      <c r="D1087" s="17"/>
    </row>
    <row r="1088" spans="3:4">
      <c r="C1088" s="17"/>
      <c r="D1088" s="17"/>
    </row>
    <row r="1089" spans="3:4">
      <c r="C1089" s="17"/>
      <c r="D1089" s="17"/>
    </row>
    <row r="1090" spans="3:4">
      <c r="C1090" s="17"/>
      <c r="D1090" s="17"/>
    </row>
    <row r="1091" spans="3:4">
      <c r="C1091" s="17"/>
      <c r="D1091" s="17"/>
    </row>
    <row r="1092" spans="3:4">
      <c r="C1092" s="17"/>
      <c r="D1092" s="17"/>
    </row>
    <row r="1093" spans="3:4">
      <c r="C1093" s="17"/>
      <c r="D1093" s="17"/>
    </row>
    <row r="1094" spans="3:4">
      <c r="C1094" s="17"/>
      <c r="D1094" s="17"/>
    </row>
    <row r="1095" spans="3:4">
      <c r="C1095" s="17"/>
      <c r="D1095" s="17"/>
    </row>
    <row r="1096" spans="3:4">
      <c r="C1096" s="17"/>
      <c r="D1096" s="17"/>
    </row>
    <row r="1097" spans="3:4">
      <c r="C1097" s="17"/>
      <c r="D1097" s="17"/>
    </row>
    <row r="1098" spans="3:4">
      <c r="C1098" s="17"/>
      <c r="D1098" s="17"/>
    </row>
    <row r="1099" spans="3:4">
      <c r="C1099" s="17"/>
      <c r="D1099" s="17"/>
    </row>
    <row r="1100" spans="3:4">
      <c r="C1100" s="17"/>
      <c r="D1100" s="17"/>
    </row>
    <row r="1101" spans="3:4">
      <c r="C1101" s="17"/>
      <c r="D1101" s="17"/>
    </row>
    <row r="1102" spans="3:4">
      <c r="C1102" s="17"/>
      <c r="D1102" s="17"/>
    </row>
    <row r="1103" spans="3:4">
      <c r="C1103" s="17"/>
      <c r="D1103" s="17"/>
    </row>
    <row r="1104" spans="3:4">
      <c r="C1104" s="17"/>
      <c r="D1104" s="17"/>
    </row>
    <row r="1105" spans="3:4">
      <c r="C1105" s="17"/>
      <c r="D1105" s="17"/>
    </row>
    <row r="1106" spans="3:4">
      <c r="C1106" s="17"/>
      <c r="D1106" s="17"/>
    </row>
    <row r="1107" spans="3:4">
      <c r="C1107" s="17"/>
      <c r="D1107" s="17"/>
    </row>
    <row r="1108" spans="3:4">
      <c r="C1108" s="17"/>
      <c r="D1108" s="17"/>
    </row>
    <row r="1109" spans="3:4">
      <c r="C1109" s="17"/>
      <c r="D1109" s="17"/>
    </row>
    <row r="1110" spans="3:4">
      <c r="C1110" s="17"/>
      <c r="D1110" s="17"/>
    </row>
    <row r="1111" spans="3:4">
      <c r="C1111" s="17"/>
      <c r="D1111" s="17"/>
    </row>
    <row r="1112" spans="3:4">
      <c r="C1112" s="17"/>
      <c r="D1112" s="17"/>
    </row>
    <row r="1113" spans="3:4">
      <c r="C1113" s="17"/>
      <c r="D1113" s="17"/>
    </row>
    <row r="1114" spans="3:4">
      <c r="C1114" s="17"/>
      <c r="D1114" s="17"/>
    </row>
    <row r="1115" spans="3:4">
      <c r="C1115" s="17"/>
      <c r="D1115" s="17"/>
    </row>
    <row r="1116" spans="3:4">
      <c r="C1116" s="17"/>
      <c r="D1116" s="17"/>
    </row>
    <row r="1117" spans="3:4">
      <c r="C1117" s="17"/>
      <c r="D1117" s="17"/>
    </row>
    <row r="1118" spans="3:4">
      <c r="C1118" s="17"/>
      <c r="D1118" s="17"/>
    </row>
    <row r="1119" spans="3:4">
      <c r="C1119" s="17"/>
      <c r="D1119" s="17"/>
    </row>
    <row r="1120" spans="3:4">
      <c r="C1120" s="17"/>
      <c r="D1120" s="17"/>
    </row>
    <row r="1121" spans="3:4">
      <c r="C1121" s="17"/>
      <c r="D1121" s="17"/>
    </row>
    <row r="1122" spans="3:4">
      <c r="C1122" s="17"/>
      <c r="D1122" s="17"/>
    </row>
    <row r="1123" spans="3:4">
      <c r="C1123" s="17"/>
      <c r="D1123" s="17"/>
    </row>
    <row r="1124" spans="3:4">
      <c r="C1124" s="17"/>
      <c r="D1124" s="17"/>
    </row>
    <row r="1125" spans="3:4">
      <c r="C1125" s="17"/>
      <c r="D1125" s="17"/>
    </row>
    <row r="1126" spans="3:4">
      <c r="C1126" s="17"/>
      <c r="D1126" s="17"/>
    </row>
    <row r="1127" spans="3:4">
      <c r="C1127" s="17"/>
      <c r="D1127" s="17"/>
    </row>
    <row r="1128" spans="3:4">
      <c r="C1128" s="17"/>
      <c r="D1128" s="17"/>
    </row>
    <row r="1129" spans="3:4">
      <c r="C1129" s="17"/>
      <c r="D1129" s="17"/>
    </row>
    <row r="1130" spans="3:4">
      <c r="C1130" s="17"/>
      <c r="D1130" s="17"/>
    </row>
    <row r="1131" spans="3:4">
      <c r="C1131" s="17"/>
      <c r="D1131" s="17"/>
    </row>
    <row r="1132" spans="3:4">
      <c r="C1132" s="17"/>
      <c r="D1132" s="17"/>
    </row>
    <row r="1133" spans="3:4">
      <c r="C1133" s="17"/>
      <c r="D1133" s="17"/>
    </row>
    <row r="1134" spans="3:4">
      <c r="C1134" s="17"/>
      <c r="D1134" s="17"/>
    </row>
    <row r="1135" spans="3:4">
      <c r="C1135" s="17"/>
      <c r="D1135" s="17"/>
    </row>
    <row r="1136" spans="3:4">
      <c r="C1136" s="17"/>
      <c r="D1136" s="17"/>
    </row>
    <row r="1137" spans="3:4">
      <c r="C1137" s="17"/>
      <c r="D1137" s="17"/>
    </row>
    <row r="1138" spans="3:4">
      <c r="C1138" s="17"/>
      <c r="D1138" s="17"/>
    </row>
    <row r="1139" spans="3:4">
      <c r="C1139" s="17"/>
      <c r="D1139" s="17"/>
    </row>
    <row r="1140" spans="3:4">
      <c r="C1140" s="17"/>
      <c r="D1140" s="17"/>
    </row>
    <row r="1141" spans="3:4">
      <c r="C1141" s="17"/>
      <c r="D1141" s="17"/>
    </row>
    <row r="1142" spans="3:4">
      <c r="C1142" s="17"/>
      <c r="D1142" s="17"/>
    </row>
    <row r="1143" spans="3:4">
      <c r="C1143" s="17"/>
      <c r="D1143" s="17"/>
    </row>
    <row r="1144" spans="3:4">
      <c r="C1144" s="17"/>
      <c r="D1144" s="17"/>
    </row>
    <row r="1145" spans="3:4">
      <c r="C1145" s="17"/>
      <c r="D1145" s="17"/>
    </row>
    <row r="1146" spans="3:4">
      <c r="C1146" s="17"/>
      <c r="D1146" s="17"/>
    </row>
    <row r="1147" spans="3:4">
      <c r="C1147" s="17"/>
      <c r="D1147" s="17"/>
    </row>
    <row r="1148" spans="3:4">
      <c r="C1148" s="17"/>
      <c r="D1148" s="17"/>
    </row>
    <row r="1149" spans="3:4">
      <c r="C1149" s="17"/>
      <c r="D1149" s="17"/>
    </row>
    <row r="1150" spans="3:4">
      <c r="C1150" s="17"/>
      <c r="D1150" s="17"/>
    </row>
    <row r="1151" spans="3:4">
      <c r="C1151" s="17"/>
      <c r="D1151" s="17"/>
    </row>
    <row r="1152" spans="3:4">
      <c r="C1152" s="17"/>
      <c r="D1152" s="17"/>
    </row>
    <row r="1153" spans="3:4">
      <c r="C1153" s="17"/>
      <c r="D1153" s="17"/>
    </row>
    <row r="1154" spans="3:4">
      <c r="C1154" s="17"/>
      <c r="D1154" s="17"/>
    </row>
    <row r="1155" spans="3:4">
      <c r="C1155" s="17"/>
      <c r="D1155" s="17"/>
    </row>
    <row r="1156" spans="3:4">
      <c r="C1156" s="17"/>
      <c r="D1156" s="17"/>
    </row>
    <row r="1157" spans="3:4">
      <c r="C1157" s="17"/>
      <c r="D1157" s="17"/>
    </row>
    <row r="1158" spans="3:4">
      <c r="C1158" s="17"/>
      <c r="D1158" s="17"/>
    </row>
    <row r="1159" spans="3:4">
      <c r="C1159" s="17"/>
      <c r="D1159" s="17"/>
    </row>
    <row r="1160" spans="3:4">
      <c r="C1160" s="17"/>
      <c r="D1160" s="17"/>
    </row>
    <row r="1161" spans="3:4">
      <c r="C1161" s="17"/>
      <c r="D1161" s="17"/>
    </row>
    <row r="1162" spans="3:4">
      <c r="C1162" s="17"/>
      <c r="D1162" s="17"/>
    </row>
    <row r="1163" spans="3:4">
      <c r="C1163" s="17"/>
      <c r="D1163" s="17"/>
    </row>
    <row r="1164" spans="3:4">
      <c r="C1164" s="17"/>
      <c r="D1164" s="17"/>
    </row>
    <row r="1165" spans="3:4">
      <c r="C1165" s="17"/>
      <c r="D1165" s="17"/>
    </row>
    <row r="1166" spans="3:4">
      <c r="C1166" s="17"/>
      <c r="D1166" s="17"/>
    </row>
    <row r="1167" spans="3:4">
      <c r="C1167" s="17"/>
      <c r="D1167" s="17"/>
    </row>
    <row r="1168" spans="3:4">
      <c r="C1168" s="17"/>
      <c r="D1168" s="17"/>
    </row>
    <row r="1169" spans="3:4">
      <c r="C1169" s="17"/>
      <c r="D1169" s="17"/>
    </row>
    <row r="1170" spans="3:4">
      <c r="C1170" s="17"/>
      <c r="D1170" s="17"/>
    </row>
    <row r="1171" spans="3:4">
      <c r="C1171" s="17"/>
      <c r="D1171" s="17"/>
    </row>
    <row r="1172" spans="3:4">
      <c r="C1172" s="17"/>
      <c r="D1172" s="17"/>
    </row>
    <row r="1173" spans="3:4">
      <c r="C1173" s="17"/>
      <c r="D1173" s="17"/>
    </row>
    <row r="1174" spans="3:4">
      <c r="C1174" s="17"/>
      <c r="D1174" s="17"/>
    </row>
    <row r="1175" spans="3:4">
      <c r="C1175" s="17"/>
      <c r="D1175" s="17"/>
    </row>
    <row r="1176" spans="3:4">
      <c r="C1176" s="17"/>
      <c r="D1176" s="17"/>
    </row>
    <row r="1177" spans="3:4">
      <c r="C1177" s="17"/>
      <c r="D1177" s="17"/>
    </row>
    <row r="1178" spans="3:4">
      <c r="C1178" s="17"/>
      <c r="D1178" s="17"/>
    </row>
    <row r="1179" spans="3:4">
      <c r="C1179" s="17"/>
      <c r="D1179" s="17"/>
    </row>
    <row r="1180" spans="3:4">
      <c r="C1180" s="17"/>
      <c r="D1180" s="17"/>
    </row>
    <row r="1181" spans="3:4">
      <c r="C1181" s="17"/>
      <c r="D1181" s="17"/>
    </row>
    <row r="1182" spans="3:4">
      <c r="C1182" s="17"/>
      <c r="D1182" s="17"/>
    </row>
    <row r="1183" spans="3:4">
      <c r="C1183" s="17"/>
      <c r="D1183" s="17"/>
    </row>
    <row r="1184" spans="3:4">
      <c r="C1184" s="17"/>
      <c r="D1184" s="17"/>
    </row>
    <row r="1185" spans="3:4">
      <c r="C1185" s="17"/>
      <c r="D1185" s="17"/>
    </row>
    <row r="1186" spans="3:4">
      <c r="C1186" s="17"/>
      <c r="D1186" s="17"/>
    </row>
    <row r="1187" spans="3:4">
      <c r="C1187" s="17"/>
      <c r="D1187" s="17"/>
    </row>
    <row r="1188" spans="3:4">
      <c r="C1188" s="17"/>
      <c r="D1188" s="17"/>
    </row>
    <row r="1189" spans="3:4">
      <c r="C1189" s="17"/>
      <c r="D1189" s="17"/>
    </row>
    <row r="1190" spans="3:4">
      <c r="C1190" s="17"/>
      <c r="D1190" s="17"/>
    </row>
    <row r="1191" spans="3:4">
      <c r="C1191" s="17"/>
      <c r="D1191" s="17"/>
    </row>
    <row r="1192" spans="3:4">
      <c r="C1192" s="17"/>
      <c r="D1192" s="17"/>
    </row>
    <row r="1193" spans="3:4">
      <c r="C1193" s="17"/>
      <c r="D1193" s="17"/>
    </row>
    <row r="1194" spans="3:4">
      <c r="C1194" s="17"/>
      <c r="D1194" s="17"/>
    </row>
    <row r="1195" spans="3:4">
      <c r="C1195" s="17"/>
      <c r="D1195" s="17"/>
    </row>
    <row r="1196" spans="3:4">
      <c r="C1196" s="17"/>
      <c r="D1196" s="17"/>
    </row>
    <row r="1197" spans="3:4">
      <c r="C1197" s="17"/>
      <c r="D1197" s="17"/>
    </row>
    <row r="1198" spans="3:4">
      <c r="C1198" s="17"/>
      <c r="D1198" s="17"/>
    </row>
    <row r="1199" spans="3:4">
      <c r="C1199" s="17"/>
      <c r="D1199" s="17"/>
    </row>
    <row r="1200" spans="3:4">
      <c r="C1200" s="17"/>
      <c r="D1200" s="17"/>
    </row>
    <row r="1201" spans="3:4">
      <c r="C1201" s="17"/>
      <c r="D1201" s="17"/>
    </row>
    <row r="1202" spans="3:4">
      <c r="C1202" s="17"/>
      <c r="D1202" s="17"/>
    </row>
    <row r="1203" spans="3:4">
      <c r="C1203" s="17"/>
      <c r="D1203" s="17"/>
    </row>
    <row r="1204" spans="3:4">
      <c r="C1204" s="17"/>
      <c r="D1204" s="17"/>
    </row>
    <row r="1205" spans="3:4">
      <c r="C1205" s="17"/>
      <c r="D1205" s="17"/>
    </row>
    <row r="1206" spans="3:4">
      <c r="C1206" s="17"/>
      <c r="D1206" s="17"/>
    </row>
    <row r="1207" spans="3:4">
      <c r="C1207" s="17"/>
      <c r="D1207" s="17"/>
    </row>
    <row r="1208" spans="3:4">
      <c r="C1208" s="17"/>
      <c r="D1208" s="17"/>
    </row>
    <row r="1209" spans="3:4">
      <c r="C1209" s="17"/>
      <c r="D1209" s="17"/>
    </row>
    <row r="1210" spans="3:4">
      <c r="C1210" s="17"/>
      <c r="D1210" s="17"/>
    </row>
    <row r="1211" spans="3:4">
      <c r="C1211" s="17"/>
      <c r="D1211" s="17"/>
    </row>
    <row r="1212" spans="3:4">
      <c r="C1212" s="17"/>
      <c r="D1212" s="17"/>
    </row>
    <row r="1213" spans="3:4">
      <c r="C1213" s="17"/>
      <c r="D1213" s="17"/>
    </row>
    <row r="1214" spans="3:4">
      <c r="C1214" s="17"/>
      <c r="D1214" s="17"/>
    </row>
    <row r="1215" spans="3:4">
      <c r="C1215" s="17"/>
      <c r="D1215" s="17"/>
    </row>
    <row r="1216" spans="3:4">
      <c r="C1216" s="17"/>
      <c r="D1216" s="17"/>
    </row>
    <row r="1217" spans="3:4">
      <c r="C1217" s="17"/>
      <c r="D1217" s="17"/>
    </row>
    <row r="1218" spans="3:4">
      <c r="C1218" s="17"/>
      <c r="D1218" s="17"/>
    </row>
    <row r="1219" spans="3:4">
      <c r="C1219" s="17"/>
      <c r="D1219" s="17"/>
    </row>
    <row r="1220" spans="3:4">
      <c r="C1220" s="17"/>
      <c r="D1220" s="17"/>
    </row>
    <row r="1221" spans="3:4">
      <c r="C1221" s="17"/>
      <c r="D1221" s="17"/>
    </row>
    <row r="1222" spans="3:4">
      <c r="C1222" s="17"/>
      <c r="D1222" s="17"/>
    </row>
    <row r="1223" spans="3:4">
      <c r="C1223" s="17"/>
      <c r="D1223" s="17"/>
    </row>
    <row r="1224" spans="3:4">
      <c r="C1224" s="17"/>
      <c r="D1224" s="17"/>
    </row>
    <row r="1225" spans="3:4">
      <c r="C1225" s="17"/>
      <c r="D1225" s="17"/>
    </row>
    <row r="1226" spans="3:4">
      <c r="C1226" s="17"/>
      <c r="D1226" s="17"/>
    </row>
    <row r="1227" spans="3:4">
      <c r="C1227" s="17"/>
      <c r="D1227" s="17"/>
    </row>
    <row r="1228" spans="3:4">
      <c r="C1228" s="17"/>
      <c r="D1228" s="17"/>
    </row>
    <row r="1229" spans="3:4">
      <c r="C1229" s="17"/>
      <c r="D1229" s="17"/>
    </row>
    <row r="1230" spans="3:4">
      <c r="C1230" s="17"/>
      <c r="D1230" s="17"/>
    </row>
    <row r="1231" spans="3:4">
      <c r="C1231" s="17"/>
      <c r="D1231" s="17"/>
    </row>
    <row r="1232" spans="3:4">
      <c r="C1232" s="17"/>
      <c r="D1232" s="17"/>
    </row>
    <row r="1233" spans="3:4">
      <c r="C1233" s="17"/>
      <c r="D1233" s="17"/>
    </row>
    <row r="1234" spans="3:4">
      <c r="C1234" s="17"/>
      <c r="D1234" s="17"/>
    </row>
    <row r="1235" spans="3:4">
      <c r="C1235" s="17"/>
      <c r="D1235" s="17"/>
    </row>
    <row r="1236" spans="3:4">
      <c r="C1236" s="17"/>
      <c r="D1236" s="17"/>
    </row>
    <row r="1237" spans="3:4">
      <c r="C1237" s="17"/>
      <c r="D1237" s="17"/>
    </row>
    <row r="1238" spans="3:4">
      <c r="C1238" s="17"/>
      <c r="D1238" s="17"/>
    </row>
    <row r="1239" spans="3:4">
      <c r="C1239" s="17"/>
      <c r="D1239" s="17"/>
    </row>
    <row r="1240" spans="3:4">
      <c r="C1240" s="17"/>
      <c r="D1240" s="17"/>
    </row>
    <row r="1241" spans="3:4">
      <c r="C1241" s="17"/>
      <c r="D1241" s="17"/>
    </row>
    <row r="1242" spans="3:4">
      <c r="C1242" s="17"/>
      <c r="D1242" s="17"/>
    </row>
    <row r="1243" spans="3:4">
      <c r="C1243" s="17"/>
      <c r="D1243" s="17"/>
    </row>
    <row r="1244" spans="3:4">
      <c r="C1244" s="17"/>
      <c r="D1244" s="17"/>
    </row>
    <row r="1245" spans="3:4">
      <c r="C1245" s="17"/>
      <c r="D1245" s="17"/>
    </row>
    <row r="1246" spans="3:4">
      <c r="C1246" s="17"/>
      <c r="D1246" s="17"/>
    </row>
    <row r="1247" spans="3:4">
      <c r="C1247" s="17"/>
      <c r="D1247" s="17"/>
    </row>
    <row r="1248" spans="3:4">
      <c r="C1248" s="17"/>
      <c r="D1248" s="17"/>
    </row>
    <row r="1249" spans="3:4">
      <c r="C1249" s="17"/>
      <c r="D1249" s="17"/>
    </row>
    <row r="1250" spans="3:4">
      <c r="C1250" s="17"/>
      <c r="D1250" s="17"/>
    </row>
    <row r="1251" spans="3:4">
      <c r="C1251" s="17"/>
      <c r="D1251" s="17"/>
    </row>
    <row r="1252" spans="3:4">
      <c r="C1252" s="17"/>
      <c r="D1252" s="17"/>
    </row>
    <row r="1253" spans="3:4">
      <c r="C1253" s="17"/>
      <c r="D1253" s="17"/>
    </row>
    <row r="1254" spans="3:4">
      <c r="C1254" s="17"/>
      <c r="D1254" s="17"/>
    </row>
    <row r="1255" spans="3:4">
      <c r="C1255" s="17"/>
      <c r="D1255" s="17"/>
    </row>
    <row r="1256" spans="3:4">
      <c r="C1256" s="17"/>
      <c r="D1256" s="17"/>
    </row>
    <row r="1257" spans="3:4">
      <c r="C1257" s="17"/>
      <c r="D1257" s="17"/>
    </row>
    <row r="1258" spans="3:4">
      <c r="C1258" s="17"/>
      <c r="D1258" s="17"/>
    </row>
    <row r="1259" spans="3:4">
      <c r="C1259" s="17"/>
      <c r="D1259" s="17"/>
    </row>
    <row r="1260" spans="3:4">
      <c r="C1260" s="17"/>
      <c r="D1260" s="17"/>
    </row>
    <row r="1261" spans="3:4">
      <c r="C1261" s="17"/>
      <c r="D1261" s="17"/>
    </row>
    <row r="1262" spans="3:4">
      <c r="C1262" s="17"/>
      <c r="D1262" s="17"/>
    </row>
    <row r="1263" spans="3:4">
      <c r="C1263" s="17"/>
      <c r="D1263" s="17"/>
    </row>
    <row r="1264" spans="3:4">
      <c r="C1264" s="17"/>
      <c r="D1264" s="17"/>
    </row>
    <row r="1265" spans="3:4">
      <c r="C1265" s="17"/>
      <c r="D1265" s="17"/>
    </row>
    <row r="1266" spans="3:4">
      <c r="C1266" s="17"/>
      <c r="D1266" s="17"/>
    </row>
    <row r="1267" spans="3:4">
      <c r="C1267" s="17"/>
      <c r="D1267" s="17"/>
    </row>
    <row r="1268" spans="3:4">
      <c r="C1268" s="17"/>
      <c r="D1268" s="17"/>
    </row>
    <row r="1269" spans="3:4">
      <c r="C1269" s="17"/>
      <c r="D1269" s="17"/>
    </row>
    <row r="1270" spans="3:4">
      <c r="C1270" s="17"/>
      <c r="D1270" s="17"/>
    </row>
    <row r="1271" spans="3:4">
      <c r="C1271" s="17"/>
      <c r="D1271" s="17"/>
    </row>
    <row r="1272" spans="3:4">
      <c r="C1272" s="17"/>
      <c r="D1272" s="17"/>
    </row>
    <row r="1273" spans="3:4">
      <c r="C1273" s="17"/>
      <c r="D1273" s="17"/>
    </row>
    <row r="1274" spans="3:4">
      <c r="C1274" s="17"/>
      <c r="D1274" s="17"/>
    </row>
    <row r="1275" spans="3:4">
      <c r="C1275" s="17"/>
      <c r="D1275" s="17"/>
    </row>
    <row r="1276" spans="3:4">
      <c r="C1276" s="17"/>
      <c r="D1276" s="17"/>
    </row>
    <row r="1277" spans="3:4">
      <c r="C1277" s="17"/>
      <c r="D1277" s="17"/>
    </row>
    <row r="1278" spans="3:4">
      <c r="C1278" s="17"/>
      <c r="D1278" s="17"/>
    </row>
    <row r="1279" spans="3:4">
      <c r="C1279" s="17"/>
      <c r="D1279" s="17"/>
    </row>
    <row r="1280" spans="3:4">
      <c r="C1280" s="17"/>
      <c r="D1280" s="17"/>
    </row>
    <row r="1281" spans="3:4">
      <c r="C1281" s="17"/>
      <c r="D1281" s="17"/>
    </row>
    <row r="1282" spans="3:4">
      <c r="C1282" s="17"/>
      <c r="D1282" s="17"/>
    </row>
    <row r="1283" spans="3:4">
      <c r="C1283" s="17"/>
      <c r="D1283" s="17"/>
    </row>
    <row r="1284" spans="3:4">
      <c r="C1284" s="17"/>
      <c r="D1284" s="17"/>
    </row>
    <row r="1285" spans="3:4">
      <c r="C1285" s="17"/>
      <c r="D1285" s="17"/>
    </row>
    <row r="1286" spans="3:4">
      <c r="C1286" s="17"/>
      <c r="D1286" s="17"/>
    </row>
    <row r="1287" spans="3:4">
      <c r="C1287" s="17"/>
      <c r="D1287" s="17"/>
    </row>
    <row r="1288" spans="3:4">
      <c r="C1288" s="17"/>
      <c r="D1288" s="17"/>
    </row>
    <row r="1289" spans="3:4">
      <c r="C1289" s="17"/>
      <c r="D1289" s="17"/>
    </row>
    <row r="1290" spans="3:4">
      <c r="C1290" s="17"/>
      <c r="D1290" s="17"/>
    </row>
    <row r="1291" spans="3:4">
      <c r="C1291" s="17"/>
      <c r="D1291" s="17"/>
    </row>
    <row r="1292" spans="3:4">
      <c r="C1292" s="17"/>
      <c r="D1292" s="17"/>
    </row>
    <row r="1293" spans="3:4">
      <c r="C1293" s="17"/>
      <c r="D1293" s="17"/>
    </row>
    <row r="1294" spans="3:4">
      <c r="C1294" s="17"/>
      <c r="D1294" s="17"/>
    </row>
    <row r="1295" spans="3:4">
      <c r="C1295" s="17"/>
      <c r="D1295" s="17"/>
    </row>
    <row r="1296" spans="3:4">
      <c r="C1296" s="17"/>
      <c r="D1296" s="17"/>
    </row>
    <row r="1297" spans="3:4">
      <c r="C1297" s="17"/>
      <c r="D1297" s="17"/>
    </row>
    <row r="1298" spans="3:4">
      <c r="C1298" s="17"/>
      <c r="D1298" s="17"/>
    </row>
    <row r="1299" spans="3:4">
      <c r="C1299" s="17"/>
      <c r="D1299" s="17"/>
    </row>
    <row r="1300" spans="3:4">
      <c r="C1300" s="17"/>
      <c r="D1300" s="17"/>
    </row>
    <row r="1301" spans="3:4">
      <c r="C1301" s="17"/>
      <c r="D1301" s="17"/>
    </row>
    <row r="1302" spans="3:4">
      <c r="C1302" s="17"/>
      <c r="D1302" s="17"/>
    </row>
    <row r="1303" spans="3:4">
      <c r="C1303" s="17"/>
      <c r="D1303" s="17"/>
    </row>
    <row r="1304" spans="3:4">
      <c r="C1304" s="17"/>
      <c r="D1304" s="17"/>
    </row>
    <row r="1305" spans="3:4">
      <c r="C1305" s="17"/>
      <c r="D1305" s="17"/>
    </row>
    <row r="1306" spans="3:4">
      <c r="C1306" s="17"/>
      <c r="D1306" s="17"/>
    </row>
    <row r="1307" spans="3:4">
      <c r="C1307" s="17"/>
      <c r="D1307" s="17"/>
    </row>
    <row r="1308" spans="3:4">
      <c r="C1308" s="17"/>
      <c r="D1308" s="17"/>
    </row>
    <row r="1309" spans="3:4">
      <c r="C1309" s="17"/>
      <c r="D1309" s="17"/>
    </row>
    <row r="1310" spans="3:4">
      <c r="C1310" s="17"/>
      <c r="D1310" s="17"/>
    </row>
    <row r="1311" spans="3:4">
      <c r="C1311" s="17"/>
      <c r="D1311" s="17"/>
    </row>
    <row r="1312" spans="3:4">
      <c r="C1312" s="17"/>
      <c r="D1312" s="17"/>
    </row>
    <row r="1313" spans="3:4">
      <c r="C1313" s="17"/>
      <c r="D1313" s="17"/>
    </row>
    <row r="1314" spans="3:4">
      <c r="C1314" s="17"/>
      <c r="D1314" s="17"/>
    </row>
    <row r="1315" spans="3:4">
      <c r="C1315" s="17"/>
      <c r="D1315" s="17"/>
    </row>
    <row r="1316" spans="3:4">
      <c r="C1316" s="17"/>
      <c r="D1316" s="17"/>
    </row>
    <row r="1317" spans="3:4">
      <c r="C1317" s="17"/>
      <c r="D1317" s="17"/>
    </row>
    <row r="1318" spans="3:4">
      <c r="C1318" s="17"/>
      <c r="D1318" s="17"/>
    </row>
    <row r="1319" spans="3:4">
      <c r="C1319" s="17"/>
      <c r="D1319" s="17"/>
    </row>
    <row r="1320" spans="3:4">
      <c r="C1320" s="17"/>
      <c r="D1320" s="17"/>
    </row>
    <row r="1321" spans="3:4">
      <c r="C1321" s="17"/>
      <c r="D1321" s="17"/>
    </row>
    <row r="1322" spans="3:4">
      <c r="C1322" s="17"/>
      <c r="D1322" s="17"/>
    </row>
    <row r="1323" spans="3:4">
      <c r="C1323" s="17"/>
      <c r="D1323" s="17"/>
    </row>
    <row r="1324" spans="3:4">
      <c r="C1324" s="17"/>
      <c r="D1324" s="17"/>
    </row>
    <row r="1325" spans="3:4">
      <c r="C1325" s="17"/>
      <c r="D1325" s="17"/>
    </row>
    <row r="1326" spans="3:4">
      <c r="C1326" s="17"/>
      <c r="D1326" s="17"/>
    </row>
    <row r="1327" spans="3:4">
      <c r="C1327" s="17"/>
      <c r="D1327" s="17"/>
    </row>
    <row r="1328" spans="3:4">
      <c r="C1328" s="17"/>
      <c r="D1328" s="17"/>
    </row>
    <row r="1329" spans="3:4">
      <c r="C1329" s="17"/>
      <c r="D1329" s="17"/>
    </row>
    <row r="1330" spans="3:4">
      <c r="C1330" s="17"/>
      <c r="D1330" s="17"/>
    </row>
    <row r="1331" spans="3:4">
      <c r="C1331" s="17"/>
      <c r="D1331" s="17"/>
    </row>
    <row r="1332" spans="3:4">
      <c r="C1332" s="17"/>
      <c r="D1332" s="17"/>
    </row>
    <row r="1333" spans="3:4">
      <c r="C1333" s="17"/>
      <c r="D1333" s="17"/>
    </row>
    <row r="1334" spans="3:4">
      <c r="C1334" s="17"/>
      <c r="D1334" s="17"/>
    </row>
    <row r="1335" spans="3:4">
      <c r="C1335" s="17"/>
      <c r="D1335" s="17"/>
    </row>
    <row r="1336" spans="3:4">
      <c r="C1336" s="17"/>
      <c r="D1336" s="17"/>
    </row>
    <row r="1337" spans="3:4">
      <c r="C1337" s="17"/>
      <c r="D1337" s="17"/>
    </row>
    <row r="1338" spans="3:4">
      <c r="C1338" s="17"/>
      <c r="D1338" s="17"/>
    </row>
    <row r="1339" spans="3:4">
      <c r="C1339" s="17"/>
      <c r="D1339" s="17"/>
    </row>
    <row r="1340" spans="3:4">
      <c r="C1340" s="17"/>
      <c r="D1340" s="17"/>
    </row>
    <row r="1341" spans="3:4">
      <c r="C1341" s="17"/>
      <c r="D1341" s="17"/>
    </row>
    <row r="1342" spans="3:4">
      <c r="C1342" s="17"/>
      <c r="D1342" s="17"/>
    </row>
    <row r="1343" spans="3:4">
      <c r="C1343" s="17"/>
      <c r="D1343" s="17"/>
    </row>
    <row r="1344" spans="3:4">
      <c r="C1344" s="17"/>
      <c r="D1344" s="17"/>
    </row>
    <row r="1345" spans="3:4">
      <c r="C1345" s="17"/>
      <c r="D1345" s="17"/>
    </row>
    <row r="1346" spans="3:4">
      <c r="C1346" s="17"/>
      <c r="D1346" s="17"/>
    </row>
    <row r="1347" spans="3:4">
      <c r="C1347" s="17"/>
      <c r="D1347" s="17"/>
    </row>
    <row r="1348" spans="3:4">
      <c r="C1348" s="17"/>
      <c r="D1348" s="17"/>
    </row>
    <row r="1349" spans="3:4">
      <c r="C1349" s="17"/>
      <c r="D1349" s="17"/>
    </row>
    <row r="1350" spans="3:4">
      <c r="C1350" s="17"/>
      <c r="D1350" s="17"/>
    </row>
    <row r="1351" spans="3:4">
      <c r="C1351" s="17"/>
      <c r="D1351" s="17"/>
    </row>
    <row r="1352" spans="3:4">
      <c r="C1352" s="17"/>
      <c r="D1352" s="17"/>
    </row>
    <row r="1353" spans="3:4">
      <c r="C1353" s="17"/>
      <c r="D1353" s="17"/>
    </row>
    <row r="1354" spans="3:4">
      <c r="C1354" s="17"/>
      <c r="D1354" s="17"/>
    </row>
    <row r="1355" spans="3:4">
      <c r="C1355" s="17"/>
      <c r="D1355" s="17"/>
    </row>
    <row r="1356" spans="3:4">
      <c r="C1356" s="17"/>
      <c r="D1356" s="17"/>
    </row>
    <row r="1357" spans="3:4">
      <c r="C1357" s="17"/>
      <c r="D1357" s="17"/>
    </row>
    <row r="1358" spans="3:4">
      <c r="C1358" s="17"/>
      <c r="D1358" s="17"/>
    </row>
    <row r="1359" spans="3:4">
      <c r="C1359" s="17"/>
      <c r="D1359" s="17"/>
    </row>
    <row r="1360" spans="3:4">
      <c r="C1360" s="17"/>
      <c r="D1360" s="17"/>
    </row>
    <row r="1361" spans="3:4">
      <c r="C1361" s="17"/>
      <c r="D1361" s="17"/>
    </row>
    <row r="1362" spans="3:4">
      <c r="C1362" s="17"/>
      <c r="D1362" s="17"/>
    </row>
    <row r="1363" spans="3:4">
      <c r="C1363" s="17"/>
      <c r="D1363" s="17"/>
    </row>
    <row r="1364" spans="3:4">
      <c r="C1364" s="17"/>
      <c r="D1364" s="17"/>
    </row>
    <row r="1365" spans="3:4">
      <c r="C1365" s="17"/>
      <c r="D1365" s="17"/>
    </row>
    <row r="1366" spans="3:4">
      <c r="C1366" s="17"/>
      <c r="D1366" s="17"/>
    </row>
    <row r="1367" spans="3:4">
      <c r="C1367" s="17"/>
      <c r="D1367" s="17"/>
    </row>
    <row r="1368" spans="3:4">
      <c r="C1368" s="17"/>
      <c r="D1368" s="17"/>
    </row>
    <row r="1369" spans="3:4">
      <c r="C1369" s="17"/>
      <c r="D1369" s="17"/>
    </row>
    <row r="1370" spans="3:4">
      <c r="C1370" s="17"/>
      <c r="D1370" s="17"/>
    </row>
    <row r="1371" spans="3:4">
      <c r="C1371" s="17"/>
      <c r="D1371" s="17"/>
    </row>
    <row r="1372" spans="3:4">
      <c r="C1372" s="17"/>
      <c r="D1372" s="17"/>
    </row>
    <row r="1373" spans="3:4">
      <c r="C1373" s="17"/>
      <c r="D1373" s="17"/>
    </row>
    <row r="1374" spans="3:4">
      <c r="C1374" s="17"/>
      <c r="D1374" s="17"/>
    </row>
    <row r="1375" spans="3:4">
      <c r="C1375" s="17"/>
      <c r="D1375" s="17"/>
    </row>
    <row r="1376" spans="3:4">
      <c r="C1376" s="17"/>
      <c r="D1376" s="17"/>
    </row>
    <row r="1377" spans="3:4">
      <c r="C1377" s="17"/>
      <c r="D1377" s="17"/>
    </row>
    <row r="1378" spans="3:4">
      <c r="C1378" s="17"/>
      <c r="D1378" s="17"/>
    </row>
    <row r="1379" spans="3:4">
      <c r="C1379" s="17"/>
      <c r="D1379" s="17"/>
    </row>
    <row r="1380" spans="3:4">
      <c r="C1380" s="17"/>
      <c r="D1380" s="17"/>
    </row>
    <row r="1381" spans="3:4">
      <c r="C1381" s="17"/>
      <c r="D1381" s="17"/>
    </row>
    <row r="1382" spans="3:4">
      <c r="C1382" s="17"/>
      <c r="D1382" s="17"/>
    </row>
    <row r="1383" spans="3:4">
      <c r="C1383" s="17"/>
      <c r="D1383" s="17"/>
    </row>
    <row r="1384" spans="3:4">
      <c r="C1384" s="17"/>
      <c r="D1384" s="17"/>
    </row>
    <row r="1385" spans="3:4">
      <c r="C1385" s="17"/>
      <c r="D1385" s="17"/>
    </row>
    <row r="1386" spans="3:4">
      <c r="C1386" s="17"/>
      <c r="D1386" s="17"/>
    </row>
    <row r="1387" spans="3:4">
      <c r="C1387" s="17"/>
      <c r="D1387" s="17"/>
    </row>
    <row r="1388" spans="3:4">
      <c r="C1388" s="17"/>
      <c r="D1388" s="17"/>
    </row>
    <row r="1389" spans="3:4">
      <c r="C1389" s="17"/>
      <c r="D1389" s="17"/>
    </row>
    <row r="1390" spans="3:4">
      <c r="C1390" s="17"/>
      <c r="D1390" s="17"/>
    </row>
    <row r="1391" spans="3:4">
      <c r="C1391" s="17"/>
      <c r="D1391" s="17"/>
    </row>
    <row r="1392" spans="3:4">
      <c r="C1392" s="17"/>
      <c r="D1392" s="17"/>
    </row>
    <row r="1393" spans="3:4">
      <c r="C1393" s="17"/>
      <c r="D1393" s="17"/>
    </row>
    <row r="1394" spans="3:4">
      <c r="C1394" s="17"/>
      <c r="D1394" s="17"/>
    </row>
    <row r="1395" spans="3:4">
      <c r="C1395" s="17"/>
      <c r="D1395" s="17"/>
    </row>
    <row r="1396" spans="3:4">
      <c r="C1396" s="17"/>
      <c r="D1396" s="17"/>
    </row>
    <row r="1397" spans="3:4">
      <c r="C1397" s="17"/>
      <c r="D1397" s="17"/>
    </row>
    <row r="1398" spans="3:4">
      <c r="C1398" s="17"/>
      <c r="D1398" s="17"/>
    </row>
    <row r="1399" spans="3:4">
      <c r="C1399" s="17"/>
      <c r="D1399" s="17"/>
    </row>
    <row r="1400" spans="3:4">
      <c r="C1400" s="17"/>
      <c r="D1400" s="17"/>
    </row>
    <row r="1401" spans="3:4">
      <c r="C1401" s="17"/>
      <c r="D1401" s="17"/>
    </row>
    <row r="1402" spans="3:4">
      <c r="C1402" s="17"/>
      <c r="D1402" s="17"/>
    </row>
    <row r="1403" spans="3:4">
      <c r="C1403" s="17"/>
      <c r="D1403" s="17"/>
    </row>
    <row r="1404" spans="3:4">
      <c r="C1404" s="17"/>
      <c r="D1404" s="17"/>
    </row>
    <row r="1405" spans="3:4">
      <c r="C1405" s="17"/>
      <c r="D1405" s="17"/>
    </row>
    <row r="1406" spans="3:4">
      <c r="C1406" s="17"/>
      <c r="D1406" s="17"/>
    </row>
    <row r="1407" spans="3:4">
      <c r="C1407" s="17"/>
      <c r="D1407" s="17"/>
    </row>
    <row r="1408" spans="3:4">
      <c r="C1408" s="17"/>
      <c r="D1408" s="17"/>
    </row>
    <row r="1409" spans="3:4">
      <c r="C1409" s="17"/>
      <c r="D1409" s="17"/>
    </row>
    <row r="1410" spans="3:4">
      <c r="C1410" s="17"/>
      <c r="D1410" s="17"/>
    </row>
    <row r="1411" spans="3:4">
      <c r="C1411" s="17"/>
      <c r="D1411" s="17"/>
    </row>
    <row r="1412" spans="3:4">
      <c r="C1412" s="17"/>
      <c r="D1412" s="17"/>
    </row>
    <row r="1413" spans="3:4">
      <c r="C1413" s="17"/>
      <c r="D1413" s="17"/>
    </row>
    <row r="1414" spans="3:4">
      <c r="C1414" s="17"/>
      <c r="D1414" s="17"/>
    </row>
    <row r="1415" spans="3:4">
      <c r="C1415" s="17"/>
      <c r="D1415" s="17"/>
    </row>
    <row r="1416" spans="3:4">
      <c r="C1416" s="17"/>
      <c r="D1416" s="17"/>
    </row>
    <row r="1417" spans="3:4">
      <c r="C1417" s="17"/>
      <c r="D1417" s="17"/>
    </row>
    <row r="1418" spans="3:4">
      <c r="C1418" s="17"/>
      <c r="D1418" s="17"/>
    </row>
    <row r="1419" spans="3:4">
      <c r="C1419" s="17"/>
      <c r="D1419" s="17"/>
    </row>
    <row r="1420" spans="3:4">
      <c r="C1420" s="17"/>
      <c r="D1420" s="17"/>
    </row>
    <row r="1421" spans="3:4">
      <c r="C1421" s="17"/>
      <c r="D1421" s="17"/>
    </row>
    <row r="1422" spans="3:4">
      <c r="C1422" s="17"/>
      <c r="D1422" s="17"/>
    </row>
    <row r="1423" spans="3:4">
      <c r="C1423" s="17"/>
      <c r="D1423" s="17"/>
    </row>
    <row r="1424" spans="3:4">
      <c r="C1424" s="17"/>
      <c r="D1424" s="17"/>
    </row>
    <row r="1425" spans="3:4">
      <c r="C1425" s="17"/>
      <c r="D1425" s="17"/>
    </row>
    <row r="1426" spans="3:4">
      <c r="C1426" s="17"/>
      <c r="D1426" s="17"/>
    </row>
    <row r="1427" spans="3:4">
      <c r="C1427" s="17"/>
      <c r="D1427" s="17"/>
    </row>
    <row r="1428" spans="3:4">
      <c r="C1428" s="17"/>
      <c r="D1428" s="17"/>
    </row>
    <row r="1429" spans="3:4">
      <c r="C1429" s="17"/>
      <c r="D1429" s="17"/>
    </row>
    <row r="1430" spans="3:4">
      <c r="C1430" s="17"/>
      <c r="D1430" s="17"/>
    </row>
    <row r="1431" spans="3:4">
      <c r="C1431" s="17"/>
      <c r="D1431" s="17"/>
    </row>
    <row r="1432" spans="3:4">
      <c r="C1432" s="17"/>
      <c r="D1432" s="17"/>
    </row>
    <row r="1433" spans="3:4">
      <c r="C1433" s="17"/>
      <c r="D1433" s="17"/>
    </row>
    <row r="1434" spans="3:4">
      <c r="C1434" s="17"/>
      <c r="D1434" s="17"/>
    </row>
    <row r="1435" spans="3:4">
      <c r="C1435" s="17"/>
      <c r="D1435" s="17"/>
    </row>
    <row r="1436" spans="3:4">
      <c r="C1436" s="17"/>
      <c r="D1436" s="17"/>
    </row>
    <row r="1437" spans="3:4">
      <c r="C1437" s="17"/>
      <c r="D1437" s="17"/>
    </row>
    <row r="1438" spans="3:4">
      <c r="C1438" s="17"/>
      <c r="D1438" s="17"/>
    </row>
    <row r="1439" spans="3:4">
      <c r="C1439" s="17"/>
      <c r="D1439" s="17"/>
    </row>
    <row r="1440" spans="3:4">
      <c r="C1440" s="17"/>
      <c r="D1440" s="17"/>
    </row>
    <row r="1441" spans="3:4">
      <c r="C1441" s="17"/>
      <c r="D1441" s="17"/>
    </row>
    <row r="1442" spans="3:4">
      <c r="C1442" s="17"/>
      <c r="D1442" s="17"/>
    </row>
    <row r="1443" spans="3:4">
      <c r="C1443" s="17"/>
      <c r="D1443" s="17"/>
    </row>
    <row r="1444" spans="3:4">
      <c r="C1444" s="17"/>
      <c r="D1444" s="17"/>
    </row>
    <row r="1445" spans="3:4">
      <c r="C1445" s="17"/>
      <c r="D1445" s="17"/>
    </row>
    <row r="1446" spans="3:4">
      <c r="C1446" s="17"/>
      <c r="D1446" s="17"/>
    </row>
    <row r="1447" spans="3:4">
      <c r="C1447" s="17"/>
      <c r="D1447" s="17"/>
    </row>
    <row r="1448" spans="3:4">
      <c r="C1448" s="17"/>
      <c r="D1448" s="17"/>
    </row>
    <row r="1449" spans="3:4">
      <c r="C1449" s="17"/>
      <c r="D1449" s="17"/>
    </row>
    <row r="1450" spans="3:4">
      <c r="C1450" s="17"/>
      <c r="D1450" s="17"/>
    </row>
    <row r="1451" spans="3:4">
      <c r="C1451" s="17"/>
      <c r="D1451" s="17"/>
    </row>
    <row r="1452" spans="3:4">
      <c r="C1452" s="17"/>
      <c r="D1452" s="17"/>
    </row>
    <row r="1453" spans="3:4">
      <c r="C1453" s="17"/>
      <c r="D1453" s="17"/>
    </row>
    <row r="1454" spans="3:4">
      <c r="C1454" s="17"/>
      <c r="D1454" s="17"/>
    </row>
    <row r="1455" spans="3:4">
      <c r="C1455" s="17"/>
      <c r="D1455" s="17"/>
    </row>
    <row r="1456" spans="3:4">
      <c r="C1456" s="17"/>
      <c r="D1456" s="17"/>
    </row>
    <row r="1457" spans="3:4">
      <c r="C1457" s="17"/>
      <c r="D1457" s="17"/>
    </row>
    <row r="1458" spans="3:4">
      <c r="C1458" s="17"/>
      <c r="D1458" s="17"/>
    </row>
    <row r="1459" spans="3:4">
      <c r="C1459" s="17"/>
      <c r="D1459" s="17"/>
    </row>
    <row r="1460" spans="3:4">
      <c r="C1460" s="17"/>
      <c r="D1460" s="17"/>
    </row>
    <row r="1461" spans="3:4">
      <c r="C1461" s="17"/>
      <c r="D1461" s="17"/>
    </row>
    <row r="1462" spans="3:4">
      <c r="C1462" s="17"/>
      <c r="D1462" s="17"/>
    </row>
    <row r="1463" spans="3:4">
      <c r="C1463" s="17"/>
      <c r="D1463" s="17"/>
    </row>
    <row r="1464" spans="3:4">
      <c r="C1464" s="17"/>
      <c r="D1464" s="17"/>
    </row>
    <row r="1465" spans="3:4">
      <c r="C1465" s="17"/>
      <c r="D1465" s="17"/>
    </row>
    <row r="1466" spans="3:4">
      <c r="C1466" s="17"/>
      <c r="D1466" s="17"/>
    </row>
    <row r="1467" spans="3:4">
      <c r="C1467" s="17"/>
      <c r="D1467" s="17"/>
    </row>
    <row r="1468" spans="3:4">
      <c r="C1468" s="17"/>
      <c r="D1468" s="17"/>
    </row>
    <row r="1469" spans="3:4">
      <c r="C1469" s="17"/>
      <c r="D1469" s="17"/>
    </row>
    <row r="1470" spans="3:4">
      <c r="C1470" s="17"/>
      <c r="D1470" s="17"/>
    </row>
    <row r="1471" spans="3:4">
      <c r="C1471" s="17"/>
      <c r="D1471" s="17"/>
    </row>
    <row r="1472" spans="3:4">
      <c r="C1472" s="17"/>
      <c r="D1472" s="17"/>
    </row>
    <row r="1473" spans="3:4">
      <c r="C1473" s="17"/>
      <c r="D1473" s="17"/>
    </row>
    <row r="1474" spans="3:4">
      <c r="C1474" s="17"/>
      <c r="D1474" s="17"/>
    </row>
    <row r="1475" spans="3:4">
      <c r="C1475" s="17"/>
      <c r="D1475" s="17"/>
    </row>
    <row r="1476" spans="3:4">
      <c r="C1476" s="17"/>
      <c r="D1476" s="17"/>
    </row>
    <row r="1477" spans="3:4">
      <c r="C1477" s="17"/>
      <c r="D1477" s="17"/>
    </row>
    <row r="1478" spans="3:4">
      <c r="C1478" s="17"/>
      <c r="D1478" s="17"/>
    </row>
    <row r="1479" spans="3:4">
      <c r="C1479" s="17"/>
      <c r="D1479" s="17"/>
    </row>
    <row r="1480" spans="3:4">
      <c r="C1480" s="17"/>
      <c r="D1480" s="17"/>
    </row>
    <row r="1481" spans="3:4">
      <c r="C1481" s="17"/>
      <c r="D1481" s="17"/>
    </row>
    <row r="1482" spans="3:4">
      <c r="C1482" s="17"/>
      <c r="D1482" s="17"/>
    </row>
    <row r="1483" spans="3:4">
      <c r="C1483" s="17"/>
      <c r="D1483" s="17"/>
    </row>
    <row r="1484" spans="3:4">
      <c r="C1484" s="17"/>
      <c r="D1484" s="17"/>
    </row>
    <row r="1485" spans="3:4">
      <c r="C1485" s="17"/>
      <c r="D1485" s="17"/>
    </row>
    <row r="1486" spans="3:4">
      <c r="C1486" s="17"/>
      <c r="D1486" s="17"/>
    </row>
    <row r="1487" spans="3:4">
      <c r="C1487" s="17"/>
      <c r="D1487" s="17"/>
    </row>
    <row r="1488" spans="3:4">
      <c r="C1488" s="17"/>
      <c r="D1488" s="17"/>
    </row>
    <row r="1489" spans="3:4">
      <c r="C1489" s="17"/>
      <c r="D1489" s="17"/>
    </row>
    <row r="1490" spans="3:4">
      <c r="C1490" s="17"/>
      <c r="D1490" s="17"/>
    </row>
    <row r="1491" spans="3:4">
      <c r="C1491" s="17"/>
      <c r="D1491" s="17"/>
    </row>
    <row r="1492" spans="3:4">
      <c r="C1492" s="17"/>
      <c r="D1492" s="17"/>
    </row>
    <row r="1493" spans="3:4">
      <c r="C1493" s="17"/>
      <c r="D1493" s="17"/>
    </row>
    <row r="1494" spans="3:4">
      <c r="C1494" s="17"/>
      <c r="D1494" s="17"/>
    </row>
    <row r="1495" spans="3:4">
      <c r="C1495" s="17"/>
      <c r="D1495" s="17"/>
    </row>
    <row r="1496" spans="3:4">
      <c r="C1496" s="17"/>
      <c r="D1496" s="17"/>
    </row>
    <row r="1497" spans="3:4">
      <c r="C1497" s="17"/>
      <c r="D1497" s="17"/>
    </row>
    <row r="1498" spans="3:4">
      <c r="C1498" s="17"/>
      <c r="D1498" s="17"/>
    </row>
    <row r="1499" spans="3:4">
      <c r="C1499" s="17"/>
      <c r="D1499" s="17"/>
    </row>
    <row r="1500" spans="3:4">
      <c r="C1500" s="17"/>
      <c r="D1500" s="17"/>
    </row>
    <row r="1501" spans="3:4">
      <c r="C1501" s="17"/>
      <c r="D1501" s="17"/>
    </row>
    <row r="1502" spans="3:4">
      <c r="C1502" s="17"/>
      <c r="D1502" s="17"/>
    </row>
    <row r="1503" spans="3:4">
      <c r="C1503" s="17"/>
      <c r="D1503" s="17"/>
    </row>
    <row r="1504" spans="3:4">
      <c r="C1504" s="17"/>
      <c r="D1504" s="17"/>
    </row>
    <row r="1505" spans="3:4">
      <c r="C1505" s="17"/>
      <c r="D1505" s="17"/>
    </row>
    <row r="1506" spans="3:4">
      <c r="C1506" s="17"/>
      <c r="D1506" s="17"/>
    </row>
    <row r="1507" spans="3:4">
      <c r="C1507" s="17"/>
      <c r="D1507" s="17"/>
    </row>
    <row r="1508" spans="3:4">
      <c r="C1508" s="17"/>
      <c r="D1508" s="17"/>
    </row>
    <row r="1509" spans="3:4">
      <c r="C1509" s="17"/>
      <c r="D1509" s="17"/>
    </row>
    <row r="1510" spans="3:4">
      <c r="C1510" s="17"/>
      <c r="D1510" s="17"/>
    </row>
    <row r="1511" spans="3:4">
      <c r="C1511" s="17"/>
      <c r="D1511" s="17"/>
    </row>
    <row r="1512" spans="3:4">
      <c r="C1512" s="17"/>
      <c r="D1512" s="17"/>
    </row>
    <row r="1513" spans="3:4">
      <c r="C1513" s="17"/>
      <c r="D1513" s="17"/>
    </row>
    <row r="1514" spans="3:4">
      <c r="C1514" s="17"/>
      <c r="D1514" s="17"/>
    </row>
    <row r="1515" spans="3:4">
      <c r="C1515" s="17"/>
      <c r="D1515" s="17"/>
    </row>
    <row r="1516" spans="3:4">
      <c r="C1516" s="17"/>
      <c r="D1516" s="17"/>
    </row>
    <row r="1517" spans="3:4">
      <c r="C1517" s="17"/>
      <c r="D1517" s="17"/>
    </row>
    <row r="1518" spans="3:4">
      <c r="C1518" s="17"/>
      <c r="D1518" s="17"/>
    </row>
    <row r="1519" spans="3:4">
      <c r="C1519" s="17"/>
      <c r="D1519" s="17"/>
    </row>
    <row r="1520" spans="3:4">
      <c r="C1520" s="17"/>
      <c r="D1520" s="17"/>
    </row>
    <row r="1521" spans="3:4">
      <c r="C1521" s="17"/>
      <c r="D1521" s="17"/>
    </row>
    <row r="1522" spans="3:4">
      <c r="C1522" s="17"/>
      <c r="D1522" s="17"/>
    </row>
    <row r="1523" spans="3:4">
      <c r="C1523" s="17"/>
      <c r="D1523" s="17"/>
    </row>
    <row r="1524" spans="3:4">
      <c r="C1524" s="17"/>
      <c r="D1524" s="17"/>
    </row>
    <row r="1525" spans="3:4">
      <c r="C1525" s="17"/>
      <c r="D1525" s="17"/>
    </row>
    <row r="1526" spans="3:4">
      <c r="C1526" s="17"/>
      <c r="D1526" s="17"/>
    </row>
    <row r="1527" spans="3:4">
      <c r="C1527" s="17"/>
      <c r="D1527" s="17"/>
    </row>
    <row r="1528" spans="3:4">
      <c r="C1528" s="17"/>
      <c r="D1528" s="17"/>
    </row>
    <row r="1529" spans="3:4">
      <c r="C1529" s="17"/>
      <c r="D1529" s="17"/>
    </row>
    <row r="1530" spans="3:4">
      <c r="C1530" s="17"/>
      <c r="D1530" s="17"/>
    </row>
    <row r="1531" spans="3:4">
      <c r="C1531" s="17"/>
      <c r="D1531" s="17"/>
    </row>
    <row r="1532" spans="3:4">
      <c r="C1532" s="17"/>
      <c r="D1532" s="17"/>
    </row>
    <row r="1533" spans="3:4">
      <c r="C1533" s="17"/>
      <c r="D1533" s="17"/>
    </row>
    <row r="1534" spans="3:4">
      <c r="C1534" s="17"/>
      <c r="D1534" s="17"/>
    </row>
    <row r="1535" spans="3:4">
      <c r="C1535" s="17"/>
      <c r="D1535" s="17"/>
    </row>
    <row r="1536" spans="3:4">
      <c r="C1536" s="17"/>
      <c r="D1536" s="17"/>
    </row>
    <row r="1537" spans="3:4">
      <c r="C1537" s="17"/>
      <c r="D1537" s="17"/>
    </row>
    <row r="1538" spans="3:4">
      <c r="C1538" s="17"/>
      <c r="D1538" s="17"/>
    </row>
    <row r="1539" spans="3:4">
      <c r="C1539" s="17"/>
      <c r="D1539" s="17"/>
    </row>
    <row r="1540" spans="3:4">
      <c r="C1540" s="17"/>
      <c r="D1540" s="17"/>
    </row>
    <row r="1541" spans="3:4">
      <c r="C1541" s="17"/>
      <c r="D1541" s="17"/>
    </row>
    <row r="1542" spans="3:4">
      <c r="C1542" s="17"/>
      <c r="D1542" s="17"/>
    </row>
    <row r="1543" spans="3:4">
      <c r="C1543" s="17"/>
      <c r="D1543" s="17"/>
    </row>
    <row r="1544" spans="3:4">
      <c r="C1544" s="17"/>
      <c r="D1544" s="17"/>
    </row>
    <row r="1545" spans="3:4">
      <c r="C1545" s="17"/>
      <c r="D1545" s="17"/>
    </row>
    <row r="1546" spans="3:4">
      <c r="C1546" s="17"/>
      <c r="D1546" s="17"/>
    </row>
    <row r="1547" spans="3:4">
      <c r="C1547" s="17"/>
      <c r="D1547" s="17"/>
    </row>
    <row r="1548" spans="3:4">
      <c r="C1548" s="17"/>
      <c r="D1548" s="17"/>
    </row>
    <row r="1549" spans="3:4">
      <c r="C1549" s="17"/>
      <c r="D1549" s="17"/>
    </row>
    <row r="1550" spans="3:4">
      <c r="C1550" s="17"/>
      <c r="D1550" s="17"/>
    </row>
    <row r="1551" spans="3:4">
      <c r="C1551" s="17"/>
      <c r="D1551" s="17"/>
    </row>
    <row r="1552" spans="3:4">
      <c r="C1552" s="17"/>
      <c r="D1552" s="17"/>
    </row>
    <row r="1553" spans="3:4">
      <c r="C1553" s="17"/>
      <c r="D1553" s="17"/>
    </row>
    <row r="1554" spans="3:4">
      <c r="C1554" s="17"/>
      <c r="D1554" s="17"/>
    </row>
    <row r="1555" spans="3:4">
      <c r="C1555" s="17"/>
      <c r="D1555" s="17"/>
    </row>
    <row r="1556" spans="3:4">
      <c r="C1556" s="17"/>
      <c r="D1556" s="17"/>
    </row>
    <row r="1557" spans="3:4">
      <c r="C1557" s="17"/>
      <c r="D1557" s="17"/>
    </row>
    <row r="1558" spans="3:4">
      <c r="C1558" s="17"/>
      <c r="D1558" s="17"/>
    </row>
    <row r="1559" spans="3:4">
      <c r="C1559" s="17"/>
      <c r="D1559" s="17"/>
    </row>
    <row r="1560" spans="3:4">
      <c r="C1560" s="17"/>
      <c r="D1560" s="17"/>
    </row>
    <row r="1561" spans="3:4">
      <c r="C1561" s="17"/>
      <c r="D1561" s="17"/>
    </row>
    <row r="1562" spans="3:4">
      <c r="C1562" s="17"/>
      <c r="D1562" s="17"/>
    </row>
    <row r="1563" spans="3:4">
      <c r="C1563" s="17"/>
      <c r="D1563" s="17"/>
    </row>
    <row r="1564" spans="3:4">
      <c r="C1564" s="17"/>
      <c r="D1564" s="17"/>
    </row>
    <row r="1565" spans="3:4">
      <c r="C1565" s="17"/>
      <c r="D1565" s="17"/>
    </row>
    <row r="1566" spans="3:4">
      <c r="C1566" s="17"/>
      <c r="D1566" s="17"/>
    </row>
    <row r="1567" spans="3:4">
      <c r="C1567" s="17"/>
      <c r="D1567" s="17"/>
    </row>
    <row r="1568" spans="3:4">
      <c r="C1568" s="17"/>
      <c r="D1568" s="17"/>
    </row>
    <row r="1569" spans="3:4">
      <c r="C1569" s="17"/>
      <c r="D1569" s="17"/>
    </row>
    <row r="1570" spans="3:4">
      <c r="C1570" s="17"/>
      <c r="D1570" s="17"/>
    </row>
    <row r="1571" spans="3:4">
      <c r="C1571" s="17"/>
      <c r="D1571" s="17"/>
    </row>
    <row r="1572" spans="3:4">
      <c r="C1572" s="17"/>
      <c r="D1572" s="17"/>
    </row>
    <row r="1573" spans="3:4">
      <c r="C1573" s="17"/>
      <c r="D1573" s="17"/>
    </row>
    <row r="1574" spans="3:4">
      <c r="C1574" s="17"/>
      <c r="D1574" s="17"/>
    </row>
    <row r="1575" spans="3:4">
      <c r="C1575" s="17"/>
      <c r="D1575" s="17"/>
    </row>
    <row r="1576" spans="3:4">
      <c r="C1576" s="17"/>
      <c r="D1576" s="17"/>
    </row>
    <row r="1577" spans="3:4">
      <c r="C1577" s="17"/>
      <c r="D1577" s="17"/>
    </row>
    <row r="1578" spans="3:4">
      <c r="C1578" s="17"/>
      <c r="D1578" s="17"/>
    </row>
    <row r="1579" spans="3:4">
      <c r="C1579" s="17"/>
      <c r="D1579" s="17"/>
    </row>
    <row r="1580" spans="3:4">
      <c r="C1580" s="17"/>
      <c r="D1580" s="17"/>
    </row>
    <row r="1581" spans="3:4">
      <c r="C1581" s="17"/>
      <c r="D1581" s="17"/>
    </row>
    <row r="1582" spans="3:4">
      <c r="C1582" s="17"/>
      <c r="D1582" s="17"/>
    </row>
    <row r="1583" spans="3:4">
      <c r="C1583" s="17"/>
      <c r="D1583" s="17"/>
    </row>
    <row r="1584" spans="3:4">
      <c r="C1584" s="17"/>
      <c r="D1584" s="17"/>
    </row>
    <row r="1585" spans="3:4">
      <c r="C1585" s="17"/>
      <c r="D1585" s="17"/>
    </row>
    <row r="1586" spans="3:4">
      <c r="C1586" s="17"/>
      <c r="D1586" s="17"/>
    </row>
    <row r="1587" spans="3:4">
      <c r="C1587" s="17"/>
      <c r="D1587" s="17"/>
    </row>
    <row r="1588" spans="3:4">
      <c r="C1588" s="17"/>
      <c r="D1588" s="17"/>
    </row>
    <row r="1589" spans="3:4">
      <c r="C1589" s="17"/>
      <c r="D1589" s="17"/>
    </row>
    <row r="1590" spans="3:4">
      <c r="C1590" s="17"/>
      <c r="D1590" s="17"/>
    </row>
    <row r="1591" spans="3:4">
      <c r="C1591" s="17"/>
      <c r="D1591" s="17"/>
    </row>
    <row r="1592" spans="3:4">
      <c r="C1592" s="17"/>
      <c r="D1592" s="17"/>
    </row>
    <row r="1593" spans="3:4">
      <c r="C1593" s="17"/>
      <c r="D1593" s="17"/>
    </row>
    <row r="1594" spans="3:4">
      <c r="C1594" s="17"/>
      <c r="D1594" s="17"/>
    </row>
    <row r="1595" spans="3:4">
      <c r="C1595" s="17"/>
      <c r="D1595" s="17"/>
    </row>
    <row r="1596" spans="3:4">
      <c r="C1596" s="17"/>
      <c r="D1596" s="17"/>
    </row>
    <row r="1597" spans="3:4">
      <c r="C1597" s="17"/>
      <c r="D1597" s="17"/>
    </row>
    <row r="1598" spans="3:4">
      <c r="C1598" s="17"/>
      <c r="D1598" s="17"/>
    </row>
    <row r="1599" spans="3:4">
      <c r="C1599" s="17"/>
      <c r="D1599" s="17"/>
    </row>
    <row r="1600" spans="3:4">
      <c r="C1600" s="17"/>
      <c r="D1600" s="17"/>
    </row>
    <row r="1601" spans="3:4">
      <c r="C1601" s="17"/>
      <c r="D1601" s="17"/>
    </row>
    <row r="1602" spans="3:4">
      <c r="C1602" s="17"/>
      <c r="D1602" s="17"/>
    </row>
    <row r="1603" spans="3:4">
      <c r="C1603" s="17"/>
      <c r="D1603" s="17"/>
    </row>
    <row r="1604" spans="3:4">
      <c r="C1604" s="17"/>
      <c r="D1604" s="17"/>
    </row>
    <row r="1605" spans="3:4">
      <c r="C1605" s="17"/>
      <c r="D1605" s="17"/>
    </row>
    <row r="1606" spans="3:4">
      <c r="C1606" s="17"/>
      <c r="D1606" s="17"/>
    </row>
    <row r="1607" spans="3:4">
      <c r="C1607" s="17"/>
      <c r="D1607" s="17"/>
    </row>
    <row r="1608" spans="3:4">
      <c r="C1608" s="17"/>
      <c r="D1608" s="17"/>
    </row>
    <row r="1609" spans="3:4">
      <c r="C1609" s="17"/>
      <c r="D1609" s="17"/>
    </row>
    <row r="1610" spans="3:4">
      <c r="C1610" s="17"/>
      <c r="D1610" s="17"/>
    </row>
    <row r="1611" spans="3:4">
      <c r="C1611" s="17"/>
      <c r="D1611" s="17"/>
    </row>
    <row r="1612" spans="3:4">
      <c r="C1612" s="17"/>
      <c r="D1612" s="17"/>
    </row>
    <row r="1613" spans="3:4">
      <c r="C1613" s="17"/>
      <c r="D1613" s="17"/>
    </row>
    <row r="1614" spans="3:4">
      <c r="C1614" s="17"/>
      <c r="D1614" s="17"/>
    </row>
    <row r="1615" spans="3:4">
      <c r="C1615" s="17"/>
      <c r="D1615" s="17"/>
    </row>
    <row r="1616" spans="3:4">
      <c r="C1616" s="17"/>
      <c r="D1616" s="17"/>
    </row>
    <row r="1617" spans="3:4">
      <c r="C1617" s="17"/>
      <c r="D1617" s="17"/>
    </row>
    <row r="1618" spans="3:4">
      <c r="C1618" s="17"/>
      <c r="D1618" s="17"/>
    </row>
    <row r="1619" spans="3:4">
      <c r="C1619" s="17"/>
      <c r="D1619" s="17"/>
    </row>
    <row r="1620" spans="3:4">
      <c r="C1620" s="17"/>
      <c r="D1620" s="17"/>
    </row>
    <row r="1621" spans="3:4">
      <c r="C1621" s="17"/>
      <c r="D1621" s="17"/>
    </row>
    <row r="1622" spans="3:4">
      <c r="C1622" s="17"/>
      <c r="D1622" s="17"/>
    </row>
    <row r="1623" spans="3:4">
      <c r="C1623" s="17"/>
      <c r="D1623" s="17"/>
    </row>
    <row r="1624" spans="3:4">
      <c r="C1624" s="17"/>
      <c r="D1624" s="17"/>
    </row>
    <row r="1625" spans="3:4">
      <c r="C1625" s="17"/>
      <c r="D1625" s="17"/>
    </row>
    <row r="1626" spans="3:4">
      <c r="C1626" s="17"/>
      <c r="D1626" s="17"/>
    </row>
    <row r="1627" spans="3:4">
      <c r="C1627" s="17"/>
      <c r="D1627" s="17"/>
    </row>
    <row r="1628" spans="3:4">
      <c r="C1628" s="17"/>
      <c r="D1628" s="17"/>
    </row>
    <row r="1629" spans="3:4">
      <c r="C1629" s="17"/>
      <c r="D1629" s="17"/>
    </row>
    <row r="1630" spans="3:4">
      <c r="C1630" s="17"/>
      <c r="D1630" s="17"/>
    </row>
    <row r="1631" spans="3:4">
      <c r="C1631" s="17"/>
      <c r="D1631" s="17"/>
    </row>
    <row r="1632" spans="3:4">
      <c r="C1632" s="17"/>
      <c r="D1632" s="17"/>
    </row>
    <row r="1633" spans="3:4">
      <c r="C1633" s="17"/>
      <c r="D1633" s="17"/>
    </row>
    <row r="1634" spans="3:4">
      <c r="C1634" s="17"/>
      <c r="D1634" s="17"/>
    </row>
    <row r="1635" spans="3:4">
      <c r="C1635" s="17"/>
      <c r="D1635" s="17"/>
    </row>
    <row r="1636" spans="3:4">
      <c r="C1636" s="17"/>
      <c r="D1636" s="17"/>
    </row>
    <row r="1637" spans="3:4">
      <c r="C1637" s="17"/>
      <c r="D1637" s="17"/>
    </row>
    <row r="1638" spans="3:4">
      <c r="C1638" s="17"/>
      <c r="D1638" s="17"/>
    </row>
    <row r="1639" spans="3:4">
      <c r="C1639" s="17"/>
      <c r="D1639" s="17"/>
    </row>
    <row r="1640" spans="3:4">
      <c r="C1640" s="17"/>
      <c r="D1640" s="17"/>
    </row>
    <row r="1641" spans="3:4">
      <c r="C1641" s="17"/>
      <c r="D1641" s="17"/>
    </row>
    <row r="1642" spans="3:4">
      <c r="C1642" s="17"/>
      <c r="D1642" s="17"/>
    </row>
    <row r="1643" spans="3:4">
      <c r="C1643" s="17"/>
      <c r="D1643" s="17"/>
    </row>
    <row r="1644" spans="3:4">
      <c r="C1644" s="17"/>
      <c r="D1644" s="17"/>
    </row>
    <row r="1645" spans="3:4">
      <c r="C1645" s="17"/>
      <c r="D1645" s="17"/>
    </row>
    <row r="1646" spans="3:4">
      <c r="C1646" s="17"/>
      <c r="D1646" s="17"/>
    </row>
    <row r="1647" spans="3:4">
      <c r="C1647" s="17"/>
      <c r="D1647" s="17"/>
    </row>
    <row r="1648" spans="3:4">
      <c r="C1648" s="17"/>
      <c r="D1648" s="17"/>
    </row>
    <row r="1649" spans="3:4">
      <c r="C1649" s="17"/>
      <c r="D1649" s="17"/>
    </row>
    <row r="1650" spans="3:4">
      <c r="C1650" s="17"/>
      <c r="D1650" s="17"/>
    </row>
    <row r="1651" spans="3:4">
      <c r="C1651" s="17"/>
      <c r="D1651" s="17"/>
    </row>
    <row r="1652" spans="3:4">
      <c r="C1652" s="17"/>
      <c r="D1652" s="17"/>
    </row>
    <row r="1653" spans="3:4">
      <c r="C1653" s="17"/>
      <c r="D1653" s="17"/>
    </row>
    <row r="1654" spans="3:4">
      <c r="C1654" s="17"/>
      <c r="D1654" s="17"/>
    </row>
    <row r="1655" spans="3:4">
      <c r="C1655" s="17"/>
      <c r="D1655" s="17"/>
    </row>
    <row r="1656" spans="3:4">
      <c r="C1656" s="17"/>
      <c r="D1656" s="17"/>
    </row>
    <row r="1657" spans="3:4">
      <c r="C1657" s="17"/>
      <c r="D1657" s="17"/>
    </row>
    <row r="1658" spans="3:4">
      <c r="C1658" s="17"/>
      <c r="D1658" s="17"/>
    </row>
    <row r="1659" spans="3:4">
      <c r="C1659" s="17"/>
      <c r="D1659" s="17"/>
    </row>
    <row r="1660" spans="3:4">
      <c r="C1660" s="17"/>
      <c r="D1660" s="17"/>
    </row>
    <row r="1661" spans="3:4">
      <c r="C1661" s="17"/>
      <c r="D1661" s="17"/>
    </row>
    <row r="1662" spans="3:4">
      <c r="C1662" s="17"/>
      <c r="D1662" s="17"/>
    </row>
    <row r="1663" spans="3:4">
      <c r="C1663" s="17"/>
      <c r="D1663" s="17"/>
    </row>
    <row r="1664" spans="3:4">
      <c r="C1664" s="17"/>
      <c r="D1664" s="17"/>
    </row>
    <row r="1665" spans="3:4">
      <c r="C1665" s="17"/>
      <c r="D1665" s="17"/>
    </row>
    <row r="1666" spans="3:4">
      <c r="C1666" s="17"/>
      <c r="D1666" s="17"/>
    </row>
    <row r="1667" spans="3:4">
      <c r="C1667" s="17"/>
      <c r="D1667" s="17"/>
    </row>
    <row r="1668" spans="3:4">
      <c r="C1668" s="17"/>
      <c r="D1668" s="17"/>
    </row>
    <row r="1669" spans="3:4">
      <c r="C1669" s="17"/>
      <c r="D1669" s="17"/>
    </row>
    <row r="1670" spans="3:4">
      <c r="C1670" s="17"/>
      <c r="D1670" s="17"/>
    </row>
    <row r="1671" spans="3:4">
      <c r="C1671" s="17"/>
      <c r="D1671" s="17"/>
    </row>
    <row r="1672" spans="3:4">
      <c r="C1672" s="17"/>
      <c r="D1672" s="17"/>
    </row>
    <row r="1673" spans="3:4">
      <c r="C1673" s="17"/>
      <c r="D1673" s="17"/>
    </row>
    <row r="1674" spans="3:4">
      <c r="C1674" s="17"/>
      <c r="D1674" s="17"/>
    </row>
    <row r="1675" spans="3:4">
      <c r="C1675" s="17"/>
      <c r="D1675" s="17"/>
    </row>
    <row r="1676" spans="3:4">
      <c r="C1676" s="17"/>
      <c r="D1676" s="17"/>
    </row>
    <row r="1677" spans="3:4">
      <c r="C1677" s="17"/>
      <c r="D1677" s="17"/>
    </row>
    <row r="1678" spans="3:4">
      <c r="C1678" s="17"/>
      <c r="D1678" s="17"/>
    </row>
    <row r="1679" spans="3:4">
      <c r="C1679" s="17"/>
      <c r="D1679" s="17"/>
    </row>
    <row r="1680" spans="3:4">
      <c r="C1680" s="17"/>
      <c r="D1680" s="17"/>
    </row>
    <row r="1681" spans="3:4">
      <c r="C1681" s="17"/>
      <c r="D1681" s="17"/>
    </row>
    <row r="1682" spans="3:4">
      <c r="C1682" s="17"/>
      <c r="D1682" s="17"/>
    </row>
    <row r="1683" spans="3:4">
      <c r="C1683" s="17"/>
      <c r="D1683" s="17"/>
    </row>
    <row r="1684" spans="3:4">
      <c r="C1684" s="17"/>
      <c r="D1684" s="17"/>
    </row>
    <row r="1685" spans="3:4">
      <c r="C1685" s="17"/>
      <c r="D1685" s="17"/>
    </row>
    <row r="1686" spans="3:4">
      <c r="C1686" s="17"/>
      <c r="D1686" s="17"/>
    </row>
    <row r="1687" spans="3:4">
      <c r="C1687" s="17"/>
      <c r="D1687" s="17"/>
    </row>
    <row r="1688" spans="3:4">
      <c r="C1688" s="17"/>
      <c r="D1688" s="17"/>
    </row>
    <row r="1689" spans="3:4">
      <c r="C1689" s="17"/>
      <c r="D1689" s="17"/>
    </row>
    <row r="1690" spans="3:4">
      <c r="C1690" s="17"/>
      <c r="D1690" s="17"/>
    </row>
    <row r="1691" spans="3:4">
      <c r="C1691" s="17"/>
      <c r="D1691" s="17"/>
    </row>
    <row r="1692" spans="3:4">
      <c r="C1692" s="17"/>
      <c r="D1692" s="17"/>
    </row>
    <row r="1693" spans="3:4">
      <c r="C1693" s="17"/>
      <c r="D1693" s="17"/>
    </row>
    <row r="1694" spans="3:4">
      <c r="C1694" s="17"/>
      <c r="D1694" s="17"/>
    </row>
    <row r="1695" spans="3:4">
      <c r="C1695" s="17"/>
      <c r="D1695" s="17"/>
    </row>
    <row r="1696" spans="3:4">
      <c r="C1696" s="17"/>
      <c r="D1696" s="17"/>
    </row>
    <row r="1697" spans="3:4">
      <c r="C1697" s="17"/>
      <c r="D1697" s="17"/>
    </row>
    <row r="1698" spans="3:4">
      <c r="C1698" s="17"/>
      <c r="D1698" s="17"/>
    </row>
    <row r="1699" spans="3:4">
      <c r="C1699" s="17"/>
      <c r="D1699" s="17"/>
    </row>
    <row r="1700" spans="3:4">
      <c r="C1700" s="17"/>
      <c r="D1700" s="17"/>
    </row>
    <row r="1701" spans="3:4">
      <c r="C1701" s="17"/>
      <c r="D1701" s="17"/>
    </row>
    <row r="1702" spans="3:4">
      <c r="C1702" s="17"/>
      <c r="D1702" s="17"/>
    </row>
    <row r="1703" spans="3:4">
      <c r="C1703" s="17"/>
      <c r="D1703" s="17"/>
    </row>
    <row r="1704" spans="3:4">
      <c r="C1704" s="17"/>
      <c r="D1704" s="17"/>
    </row>
    <row r="1705" spans="3:4">
      <c r="C1705" s="17"/>
      <c r="D1705" s="17"/>
    </row>
    <row r="1706" spans="3:4">
      <c r="C1706" s="17"/>
      <c r="D1706" s="17"/>
    </row>
    <row r="1707" spans="3:4">
      <c r="C1707" s="17"/>
      <c r="D1707" s="17"/>
    </row>
    <row r="1708" spans="3:4">
      <c r="C1708" s="17"/>
      <c r="D1708" s="17"/>
    </row>
    <row r="1709" spans="3:4">
      <c r="C1709" s="17"/>
      <c r="D1709" s="17"/>
    </row>
    <row r="1710" spans="3:4">
      <c r="C1710" s="17"/>
      <c r="D1710" s="17"/>
    </row>
    <row r="1711" spans="3:4">
      <c r="C1711" s="17"/>
      <c r="D1711" s="17"/>
    </row>
    <row r="1712" spans="3:4">
      <c r="C1712" s="17"/>
      <c r="D1712" s="17"/>
    </row>
    <row r="1713" spans="3:4">
      <c r="C1713" s="17"/>
      <c r="D1713" s="17"/>
    </row>
    <row r="1714" spans="3:4">
      <c r="C1714" s="17"/>
      <c r="D1714" s="17"/>
    </row>
    <row r="1715" spans="3:4">
      <c r="C1715" s="17"/>
      <c r="D1715" s="17"/>
    </row>
    <row r="1716" spans="3:4">
      <c r="C1716" s="17"/>
      <c r="D1716" s="17"/>
    </row>
    <row r="1717" spans="3:4">
      <c r="C1717" s="17"/>
      <c r="D1717" s="17"/>
    </row>
    <row r="1718" spans="3:4">
      <c r="C1718" s="17"/>
      <c r="D1718" s="17"/>
    </row>
    <row r="1719" spans="3:4">
      <c r="C1719" s="17"/>
      <c r="D1719" s="17"/>
    </row>
    <row r="1720" spans="3:4">
      <c r="C1720" s="17"/>
      <c r="D1720" s="17"/>
    </row>
    <row r="1721" spans="3:4">
      <c r="C1721" s="17"/>
      <c r="D1721" s="17"/>
    </row>
    <row r="1722" spans="3:4">
      <c r="C1722" s="17"/>
      <c r="D1722" s="17"/>
    </row>
    <row r="1723" spans="3:4">
      <c r="C1723" s="17"/>
      <c r="D1723" s="17"/>
    </row>
    <row r="1724" spans="3:4">
      <c r="C1724" s="17"/>
      <c r="D1724" s="17"/>
    </row>
    <row r="1725" spans="3:4">
      <c r="C1725" s="17"/>
      <c r="D1725" s="17"/>
    </row>
    <row r="1726" spans="3:4">
      <c r="C1726" s="17"/>
      <c r="D1726" s="17"/>
    </row>
    <row r="1727" spans="3:4">
      <c r="C1727" s="17"/>
      <c r="D1727" s="17"/>
    </row>
    <row r="1728" spans="3:4">
      <c r="C1728" s="17"/>
      <c r="D1728" s="17"/>
    </row>
    <row r="1729" spans="3:4">
      <c r="C1729" s="17"/>
      <c r="D1729" s="17"/>
    </row>
    <row r="1730" spans="3:4">
      <c r="C1730" s="17"/>
      <c r="D1730" s="17"/>
    </row>
    <row r="1731" spans="3:4">
      <c r="C1731" s="17"/>
      <c r="D1731" s="17"/>
    </row>
    <row r="1732" spans="3:4">
      <c r="C1732" s="17"/>
      <c r="D1732" s="17"/>
    </row>
    <row r="1733" spans="3:4">
      <c r="C1733" s="17"/>
      <c r="D1733" s="17"/>
    </row>
    <row r="1734" spans="3:4">
      <c r="C1734" s="17"/>
      <c r="D1734" s="17"/>
    </row>
    <row r="1735" spans="3:4">
      <c r="C1735" s="17"/>
      <c r="D1735" s="17"/>
    </row>
    <row r="1736" spans="3:4">
      <c r="C1736" s="17"/>
      <c r="D1736" s="17"/>
    </row>
    <row r="1737" spans="3:4">
      <c r="C1737" s="17"/>
      <c r="D1737" s="17"/>
    </row>
    <row r="1738" spans="3:4">
      <c r="C1738" s="17"/>
      <c r="D1738" s="17"/>
    </row>
    <row r="1739" spans="3:4">
      <c r="C1739" s="17"/>
      <c r="D1739" s="17"/>
    </row>
    <row r="1740" spans="3:4">
      <c r="C1740" s="17"/>
      <c r="D1740" s="17"/>
    </row>
    <row r="1741" spans="3:4">
      <c r="C1741" s="17"/>
      <c r="D1741" s="17"/>
    </row>
    <row r="1742" spans="3:4">
      <c r="C1742" s="17"/>
      <c r="D1742" s="17"/>
    </row>
    <row r="1743" spans="3:4">
      <c r="C1743" s="17"/>
      <c r="D1743" s="17"/>
    </row>
    <row r="1744" spans="3:4">
      <c r="C1744" s="17"/>
      <c r="D1744" s="17"/>
    </row>
    <row r="1745" spans="3:4">
      <c r="C1745" s="17"/>
      <c r="D1745" s="17"/>
    </row>
    <row r="1746" spans="3:4">
      <c r="C1746" s="17"/>
      <c r="D1746" s="17"/>
    </row>
    <row r="1747" spans="3:4">
      <c r="C1747" s="17"/>
      <c r="D1747" s="17"/>
    </row>
    <row r="1748" spans="3:4">
      <c r="C1748" s="17"/>
      <c r="D1748" s="17"/>
    </row>
    <row r="1749" spans="3:4">
      <c r="C1749" s="17"/>
      <c r="D1749" s="17"/>
    </row>
    <row r="1750" spans="3:4">
      <c r="C1750" s="17"/>
      <c r="D1750" s="17"/>
    </row>
    <row r="1751" spans="3:4">
      <c r="C1751" s="17"/>
      <c r="D1751" s="17"/>
    </row>
    <row r="1752" spans="3:4">
      <c r="C1752" s="17"/>
      <c r="D1752" s="17"/>
    </row>
    <row r="1753" spans="3:4">
      <c r="C1753" s="17"/>
      <c r="D1753" s="17"/>
    </row>
    <row r="1754" spans="3:4">
      <c r="C1754" s="17"/>
      <c r="D1754" s="17"/>
    </row>
    <row r="1755" spans="3:4">
      <c r="C1755" s="17"/>
      <c r="D1755" s="17"/>
    </row>
    <row r="1756" spans="3:4">
      <c r="C1756" s="17"/>
      <c r="D1756" s="17"/>
    </row>
    <row r="1757" spans="3:4">
      <c r="C1757" s="17"/>
      <c r="D1757" s="17"/>
    </row>
    <row r="1758" spans="3:4">
      <c r="C1758" s="17"/>
      <c r="D1758" s="17"/>
    </row>
    <row r="1759" spans="3:4">
      <c r="C1759" s="17"/>
      <c r="D1759" s="17"/>
    </row>
    <row r="1760" spans="3:4">
      <c r="C1760" s="17"/>
      <c r="D1760" s="17"/>
    </row>
    <row r="1761" spans="3:4">
      <c r="C1761" s="17"/>
      <c r="D1761" s="17"/>
    </row>
    <row r="1762" spans="3:4">
      <c r="C1762" s="17"/>
      <c r="D1762" s="17"/>
    </row>
    <row r="1763" spans="3:4">
      <c r="C1763" s="17"/>
      <c r="D1763" s="17"/>
    </row>
    <row r="1764" spans="3:4">
      <c r="C1764" s="17"/>
      <c r="D1764" s="17"/>
    </row>
    <row r="1765" spans="3:4">
      <c r="C1765" s="17"/>
      <c r="D1765" s="17"/>
    </row>
    <row r="1766" spans="3:4">
      <c r="C1766" s="17"/>
      <c r="D1766" s="17"/>
    </row>
    <row r="1767" spans="3:4">
      <c r="C1767" s="17"/>
      <c r="D1767" s="17"/>
    </row>
    <row r="1768" spans="3:4">
      <c r="C1768" s="17"/>
      <c r="D1768" s="17"/>
    </row>
    <row r="1769" spans="3:4">
      <c r="C1769" s="17"/>
      <c r="D1769" s="17"/>
    </row>
    <row r="1770" spans="3:4">
      <c r="C1770" s="17"/>
      <c r="D1770" s="17"/>
    </row>
    <row r="1771" spans="3:4">
      <c r="C1771" s="17"/>
      <c r="D1771" s="17"/>
    </row>
    <row r="1772" spans="3:4">
      <c r="C1772" s="17"/>
      <c r="D1772" s="17"/>
    </row>
    <row r="1773" spans="3:4">
      <c r="C1773" s="17"/>
      <c r="D1773" s="17"/>
    </row>
    <row r="1774" spans="3:4">
      <c r="C1774" s="17"/>
      <c r="D1774" s="17"/>
    </row>
    <row r="1775" spans="3:4">
      <c r="C1775" s="17"/>
      <c r="D1775" s="17"/>
    </row>
    <row r="1776" spans="3:4">
      <c r="C1776" s="17"/>
      <c r="D1776" s="17"/>
    </row>
    <row r="1777" spans="3:4">
      <c r="C1777" s="17"/>
      <c r="D1777" s="17"/>
    </row>
    <row r="1778" spans="3:4">
      <c r="C1778" s="17"/>
      <c r="D1778" s="17"/>
    </row>
    <row r="1779" spans="3:4">
      <c r="C1779" s="17"/>
      <c r="D1779" s="17"/>
    </row>
    <row r="1780" spans="3:4">
      <c r="C1780" s="17"/>
      <c r="D1780" s="17"/>
    </row>
    <row r="1781" spans="3:4">
      <c r="C1781" s="17"/>
      <c r="D1781" s="17"/>
    </row>
    <row r="1782" spans="3:4">
      <c r="C1782" s="17"/>
      <c r="D1782" s="17"/>
    </row>
    <row r="1783" spans="3:4">
      <c r="C1783" s="17"/>
      <c r="D1783" s="17"/>
    </row>
    <row r="1784" spans="3:4">
      <c r="C1784" s="17"/>
      <c r="D1784" s="17"/>
    </row>
    <row r="1785" spans="3:4">
      <c r="C1785" s="17"/>
      <c r="D1785" s="17"/>
    </row>
    <row r="1786" spans="3:4">
      <c r="C1786" s="17"/>
      <c r="D1786" s="17"/>
    </row>
    <row r="1787" spans="3:4">
      <c r="C1787" s="17"/>
      <c r="D1787" s="17"/>
    </row>
    <row r="1788" spans="3:4">
      <c r="C1788" s="17"/>
      <c r="D1788" s="17"/>
    </row>
    <row r="1789" spans="3:4">
      <c r="C1789" s="17"/>
      <c r="D1789" s="17"/>
    </row>
    <row r="1790" spans="3:4">
      <c r="C1790" s="17"/>
      <c r="D1790" s="17"/>
    </row>
    <row r="1791" spans="3:4">
      <c r="C1791" s="17"/>
      <c r="D1791" s="17"/>
    </row>
    <row r="1792" spans="3:4">
      <c r="C1792" s="17"/>
      <c r="D1792" s="17"/>
    </row>
    <row r="1793" spans="3:4">
      <c r="C1793" s="17"/>
      <c r="D1793" s="17"/>
    </row>
    <row r="1794" spans="3:4">
      <c r="C1794" s="17"/>
      <c r="D1794" s="17"/>
    </row>
    <row r="1795" spans="3:4">
      <c r="C1795" s="17"/>
      <c r="D1795" s="17"/>
    </row>
    <row r="1796" spans="3:4">
      <c r="C1796" s="17"/>
      <c r="D1796" s="17"/>
    </row>
    <row r="1797" spans="3:4">
      <c r="C1797" s="17"/>
      <c r="D1797" s="17"/>
    </row>
    <row r="1798" spans="3:4">
      <c r="C1798" s="17"/>
      <c r="D1798" s="17"/>
    </row>
    <row r="1799" spans="3:4">
      <c r="C1799" s="17"/>
      <c r="D1799" s="17"/>
    </row>
    <row r="1800" spans="3:4">
      <c r="C1800" s="17"/>
      <c r="D1800" s="17"/>
    </row>
    <row r="1801" spans="3:4">
      <c r="C1801" s="17"/>
      <c r="D1801" s="17"/>
    </row>
    <row r="1802" spans="3:4">
      <c r="C1802" s="17"/>
      <c r="D1802" s="17"/>
    </row>
    <row r="1803" spans="3:4">
      <c r="C1803" s="17"/>
      <c r="D1803" s="17"/>
    </row>
    <row r="1804" spans="3:4">
      <c r="C1804" s="17"/>
      <c r="D1804" s="17"/>
    </row>
    <row r="1805" spans="3:4">
      <c r="C1805" s="17"/>
      <c r="D1805" s="17"/>
    </row>
    <row r="1806" spans="3:4">
      <c r="C1806" s="17"/>
      <c r="D1806" s="17"/>
    </row>
    <row r="1807" spans="3:4">
      <c r="C1807" s="17"/>
      <c r="D1807" s="17"/>
    </row>
    <row r="1808" spans="3:4">
      <c r="C1808" s="17"/>
      <c r="D1808" s="17"/>
    </row>
    <row r="1809" spans="3:4">
      <c r="C1809" s="17"/>
      <c r="D1809" s="17"/>
    </row>
    <row r="1810" spans="3:4">
      <c r="C1810" s="17"/>
      <c r="D1810" s="17"/>
    </row>
    <row r="1811" spans="3:4">
      <c r="C1811" s="17"/>
      <c r="D1811" s="17"/>
    </row>
    <row r="1812" spans="3:4">
      <c r="C1812" s="17"/>
      <c r="D1812" s="17"/>
    </row>
    <row r="1813" spans="3:4">
      <c r="C1813" s="17"/>
      <c r="D1813" s="17"/>
    </row>
    <row r="1814" spans="3:4">
      <c r="C1814" s="17"/>
      <c r="D1814" s="17"/>
    </row>
    <row r="1815" spans="3:4">
      <c r="C1815" s="17"/>
      <c r="D1815" s="17"/>
    </row>
    <row r="1816" spans="3:4">
      <c r="C1816" s="17"/>
      <c r="D1816" s="17"/>
    </row>
    <row r="1817" spans="3:4">
      <c r="C1817" s="17"/>
      <c r="D1817" s="17"/>
    </row>
    <row r="1818" spans="3:4">
      <c r="C1818" s="17"/>
      <c r="D1818" s="17"/>
    </row>
    <row r="1819" spans="3:4">
      <c r="C1819" s="17"/>
      <c r="D1819" s="17"/>
    </row>
    <row r="1820" spans="3:4">
      <c r="C1820" s="17"/>
      <c r="D1820" s="17"/>
    </row>
    <row r="1821" spans="3:4">
      <c r="C1821" s="17"/>
      <c r="D1821" s="17"/>
    </row>
    <row r="1822" spans="3:4">
      <c r="C1822" s="17"/>
      <c r="D1822" s="17"/>
    </row>
    <row r="1823" spans="3:4">
      <c r="C1823" s="17"/>
      <c r="D1823" s="17"/>
    </row>
    <row r="1824" spans="3:4">
      <c r="C1824" s="17"/>
      <c r="D1824" s="17"/>
    </row>
    <row r="1825" spans="3:4">
      <c r="C1825" s="17"/>
      <c r="D1825" s="17"/>
    </row>
    <row r="1826" spans="3:4">
      <c r="C1826" s="17"/>
      <c r="D1826" s="17"/>
    </row>
    <row r="1827" spans="3:4">
      <c r="C1827" s="17"/>
      <c r="D1827" s="17"/>
    </row>
    <row r="1828" spans="3:4">
      <c r="C1828" s="17"/>
      <c r="D1828" s="17"/>
    </row>
    <row r="1829" spans="3:4">
      <c r="C1829" s="17"/>
      <c r="D1829" s="17"/>
    </row>
    <row r="1830" spans="3:4">
      <c r="C1830" s="17"/>
      <c r="D1830" s="17"/>
    </row>
    <row r="1831" spans="3:4">
      <c r="C1831" s="17"/>
      <c r="D1831" s="17"/>
    </row>
    <row r="1832" spans="3:4">
      <c r="C1832" s="17"/>
      <c r="D1832" s="17"/>
    </row>
    <row r="1833" spans="3:4">
      <c r="C1833" s="17"/>
      <c r="D1833" s="17"/>
    </row>
    <row r="1834" spans="3:4">
      <c r="C1834" s="17"/>
      <c r="D1834" s="17"/>
    </row>
    <row r="1835" spans="3:4">
      <c r="C1835" s="17"/>
      <c r="D1835" s="17"/>
    </row>
    <row r="1836" spans="3:4">
      <c r="C1836" s="17"/>
      <c r="D1836" s="17"/>
    </row>
    <row r="1837" spans="3:4">
      <c r="C1837" s="17"/>
      <c r="D1837" s="17"/>
    </row>
    <row r="1838" spans="3:4">
      <c r="C1838" s="17"/>
      <c r="D1838" s="17"/>
    </row>
    <row r="1839" spans="3:4">
      <c r="C1839" s="17"/>
      <c r="D1839" s="17"/>
    </row>
    <row r="1840" spans="3:4">
      <c r="C1840" s="17"/>
      <c r="D1840" s="17"/>
    </row>
    <row r="1841" spans="3:4">
      <c r="C1841" s="17"/>
      <c r="D1841" s="17"/>
    </row>
    <row r="1842" spans="3:4">
      <c r="C1842" s="17"/>
      <c r="D1842" s="17"/>
    </row>
    <row r="1843" spans="3:4">
      <c r="C1843" s="17"/>
      <c r="D1843" s="17"/>
    </row>
    <row r="1844" spans="3:4">
      <c r="C1844" s="17"/>
      <c r="D1844" s="17"/>
    </row>
    <row r="1845" spans="3:4">
      <c r="C1845" s="17"/>
      <c r="D1845" s="17"/>
    </row>
    <row r="1846" spans="3:4">
      <c r="C1846" s="17"/>
      <c r="D1846" s="17"/>
    </row>
    <row r="1847" spans="3:4">
      <c r="C1847" s="17"/>
      <c r="D1847" s="17"/>
    </row>
    <row r="1848" spans="3:4">
      <c r="C1848" s="17"/>
      <c r="D1848" s="17"/>
    </row>
    <row r="1849" spans="3:4">
      <c r="C1849" s="17"/>
      <c r="D1849" s="17"/>
    </row>
    <row r="1850" spans="3:4">
      <c r="C1850" s="17"/>
      <c r="D1850" s="17"/>
    </row>
    <row r="1851" spans="3:4">
      <c r="C1851" s="17"/>
      <c r="D1851" s="17"/>
    </row>
    <row r="1852" spans="3:4">
      <c r="C1852" s="17"/>
      <c r="D1852" s="17"/>
    </row>
    <row r="1853" spans="3:4">
      <c r="C1853" s="17"/>
      <c r="D1853" s="17"/>
    </row>
    <row r="1854" spans="3:4">
      <c r="C1854" s="17"/>
      <c r="D1854" s="17"/>
    </row>
    <row r="1855" spans="3:4">
      <c r="C1855" s="17"/>
      <c r="D1855" s="17"/>
    </row>
    <row r="1856" spans="3:4">
      <c r="C1856" s="17"/>
      <c r="D1856" s="17"/>
    </row>
    <row r="1857" spans="3:4">
      <c r="C1857" s="17"/>
      <c r="D1857" s="17"/>
    </row>
    <row r="1858" spans="3:4">
      <c r="C1858" s="17"/>
      <c r="D1858" s="17"/>
    </row>
    <row r="1859" spans="3:4">
      <c r="C1859" s="17"/>
      <c r="D1859" s="17"/>
    </row>
    <row r="1860" spans="3:4">
      <c r="C1860" s="17"/>
      <c r="D1860" s="17"/>
    </row>
    <row r="1861" spans="3:4">
      <c r="C1861" s="17"/>
      <c r="D1861" s="17"/>
    </row>
    <row r="1862" spans="3:4">
      <c r="C1862" s="17"/>
      <c r="D1862" s="17"/>
    </row>
    <row r="1863" spans="3:4">
      <c r="C1863" s="17"/>
      <c r="D1863" s="17"/>
    </row>
    <row r="1864" spans="3:4">
      <c r="C1864" s="17"/>
      <c r="D1864" s="17"/>
    </row>
    <row r="1865" spans="3:4">
      <c r="C1865" s="17"/>
      <c r="D1865" s="17"/>
    </row>
    <row r="1866" spans="3:4">
      <c r="C1866" s="17"/>
      <c r="D1866" s="17"/>
    </row>
    <row r="1867" spans="3:4">
      <c r="C1867" s="17"/>
      <c r="D1867" s="17"/>
    </row>
    <row r="1868" spans="3:4">
      <c r="C1868" s="17"/>
      <c r="D1868" s="17"/>
    </row>
    <row r="1869" spans="3:4">
      <c r="C1869" s="17"/>
      <c r="D1869" s="17"/>
    </row>
    <row r="1870" spans="3:4">
      <c r="C1870" s="17"/>
      <c r="D1870" s="17"/>
    </row>
    <row r="1871" spans="3:4">
      <c r="C1871" s="17"/>
      <c r="D1871" s="17"/>
    </row>
    <row r="1872" spans="3:4">
      <c r="C1872" s="17"/>
      <c r="D1872" s="17"/>
    </row>
    <row r="1873" spans="3:4">
      <c r="C1873" s="17"/>
      <c r="D1873" s="17"/>
    </row>
    <row r="1874" spans="3:4">
      <c r="C1874" s="17"/>
      <c r="D1874" s="17"/>
    </row>
    <row r="1875" spans="3:4">
      <c r="C1875" s="17"/>
      <c r="D1875" s="17"/>
    </row>
    <row r="1876" spans="3:4">
      <c r="C1876" s="17"/>
      <c r="D1876" s="17"/>
    </row>
    <row r="1877" spans="3:4">
      <c r="C1877" s="17"/>
      <c r="D1877" s="17"/>
    </row>
    <row r="1878" spans="3:4">
      <c r="C1878" s="17"/>
      <c r="D1878" s="17"/>
    </row>
    <row r="1879" spans="3:4">
      <c r="C1879" s="17"/>
      <c r="D1879" s="17"/>
    </row>
    <row r="1880" spans="3:4">
      <c r="C1880" s="17"/>
      <c r="D1880" s="17"/>
    </row>
    <row r="1881" spans="3:4">
      <c r="C1881" s="17"/>
      <c r="D1881" s="17"/>
    </row>
    <row r="1882" spans="3:4">
      <c r="C1882" s="17"/>
      <c r="D1882" s="17"/>
    </row>
    <row r="1883" spans="3:4">
      <c r="C1883" s="17"/>
      <c r="D1883" s="17"/>
    </row>
    <row r="1884" spans="3:4">
      <c r="C1884" s="17"/>
      <c r="D1884" s="17"/>
    </row>
    <row r="1885" spans="3:4">
      <c r="C1885" s="17"/>
      <c r="D1885" s="17"/>
    </row>
    <row r="1886" spans="3:4">
      <c r="C1886" s="17"/>
      <c r="D1886" s="17"/>
    </row>
    <row r="1887" spans="3:4">
      <c r="C1887" s="17"/>
      <c r="D1887" s="17"/>
    </row>
    <row r="1888" spans="3:4">
      <c r="C1888" s="17"/>
      <c r="D1888" s="17"/>
    </row>
    <row r="1889" spans="3:4">
      <c r="C1889" s="17"/>
      <c r="D1889" s="17"/>
    </row>
    <row r="1890" spans="3:4">
      <c r="C1890" s="17"/>
      <c r="D1890" s="17"/>
    </row>
    <row r="1891" spans="3:4">
      <c r="C1891" s="17"/>
      <c r="D1891" s="17"/>
    </row>
    <row r="1892" spans="3:4">
      <c r="C1892" s="17"/>
      <c r="D1892" s="17"/>
    </row>
    <row r="1893" spans="3:4">
      <c r="C1893" s="17"/>
      <c r="D1893" s="17"/>
    </row>
    <row r="1894" spans="3:4">
      <c r="C1894" s="17"/>
      <c r="D1894" s="17"/>
    </row>
    <row r="1895" spans="3:4">
      <c r="C1895" s="17"/>
      <c r="D1895" s="17"/>
    </row>
    <row r="1896" spans="3:4">
      <c r="C1896" s="17"/>
      <c r="D1896" s="17"/>
    </row>
    <row r="1897" spans="3:4">
      <c r="C1897" s="17"/>
      <c r="D1897" s="17"/>
    </row>
    <row r="1898" spans="3:4">
      <c r="C1898" s="17"/>
      <c r="D1898" s="17"/>
    </row>
    <row r="1899" spans="3:4">
      <c r="C1899" s="17"/>
      <c r="D1899" s="17"/>
    </row>
    <row r="1900" spans="3:4">
      <c r="C1900" s="17"/>
      <c r="D1900" s="17"/>
    </row>
    <row r="1901" spans="3:4">
      <c r="C1901" s="17"/>
      <c r="D1901" s="17"/>
    </row>
    <row r="1902" spans="3:4">
      <c r="C1902" s="17"/>
      <c r="D1902" s="17"/>
    </row>
    <row r="1903" spans="3:4">
      <c r="C1903" s="17"/>
      <c r="D1903" s="17"/>
    </row>
    <row r="1904" spans="3:4">
      <c r="C1904" s="17"/>
      <c r="D1904" s="17"/>
    </row>
    <row r="1905" spans="3:4">
      <c r="C1905" s="17"/>
      <c r="D1905" s="17"/>
    </row>
    <row r="1906" spans="3:4">
      <c r="C1906" s="17"/>
      <c r="D1906" s="17"/>
    </row>
    <row r="1907" spans="3:4">
      <c r="C1907" s="17"/>
      <c r="D1907" s="17"/>
    </row>
    <row r="1908" spans="3:4">
      <c r="C1908" s="17"/>
      <c r="D1908" s="17"/>
    </row>
    <row r="1909" spans="3:4">
      <c r="C1909" s="17"/>
      <c r="D1909" s="17"/>
    </row>
    <row r="1910" spans="3:4">
      <c r="C1910" s="17"/>
      <c r="D1910" s="17"/>
    </row>
    <row r="1911" spans="3:4">
      <c r="C1911" s="17"/>
      <c r="D1911" s="17"/>
    </row>
    <row r="1912" spans="3:4">
      <c r="C1912" s="17"/>
      <c r="D1912" s="17"/>
    </row>
    <row r="1913" spans="3:4">
      <c r="C1913" s="17"/>
      <c r="D1913" s="17"/>
    </row>
    <row r="1914" spans="3:4">
      <c r="C1914" s="17"/>
      <c r="D1914" s="17"/>
    </row>
    <row r="1915" spans="3:4">
      <c r="C1915" s="17"/>
      <c r="D1915" s="17"/>
    </row>
    <row r="1916" spans="3:4">
      <c r="C1916" s="17"/>
      <c r="D1916" s="17"/>
    </row>
    <row r="1917" spans="3:4">
      <c r="C1917" s="17"/>
      <c r="D1917" s="17"/>
    </row>
    <row r="1918" spans="3:4">
      <c r="C1918" s="17"/>
      <c r="D1918" s="17"/>
    </row>
    <row r="1919" spans="3:4">
      <c r="C1919" s="17"/>
      <c r="D1919" s="17"/>
    </row>
    <row r="1920" spans="3:4">
      <c r="C1920" s="17"/>
      <c r="D1920" s="17"/>
    </row>
    <row r="1921" spans="3:4">
      <c r="C1921" s="17"/>
      <c r="D1921" s="17"/>
    </row>
    <row r="1922" spans="3:4">
      <c r="C1922" s="17"/>
      <c r="D1922" s="17"/>
    </row>
    <row r="1923" spans="3:4">
      <c r="C1923" s="17"/>
      <c r="D1923" s="17"/>
    </row>
    <row r="1924" spans="3:4">
      <c r="C1924" s="17"/>
      <c r="D1924" s="17"/>
    </row>
    <row r="1925" spans="3:4">
      <c r="C1925" s="17"/>
      <c r="D1925" s="17"/>
    </row>
    <row r="1926" spans="3:4">
      <c r="C1926" s="17"/>
      <c r="D1926" s="17"/>
    </row>
    <row r="1927" spans="3:4">
      <c r="C1927" s="17"/>
      <c r="D1927" s="17"/>
    </row>
    <row r="1928" spans="3:4">
      <c r="C1928" s="17"/>
      <c r="D1928" s="17"/>
    </row>
    <row r="1929" spans="3:4">
      <c r="C1929" s="17"/>
      <c r="D1929" s="17"/>
    </row>
    <row r="1930" spans="3:4">
      <c r="C1930" s="17"/>
      <c r="D1930" s="17"/>
    </row>
    <row r="1931" spans="3:4">
      <c r="C1931" s="17"/>
      <c r="D1931" s="17"/>
    </row>
    <row r="1932" spans="3:4">
      <c r="C1932" s="17"/>
      <c r="D1932" s="17"/>
    </row>
    <row r="1933" spans="3:4">
      <c r="C1933" s="17"/>
      <c r="D1933" s="17"/>
    </row>
    <row r="1934" spans="3:4">
      <c r="C1934" s="17"/>
      <c r="D1934" s="17"/>
    </row>
    <row r="1935" spans="3:4">
      <c r="C1935" s="17"/>
      <c r="D1935" s="17"/>
    </row>
    <row r="1936" spans="3:4">
      <c r="C1936" s="17"/>
      <c r="D1936" s="17"/>
    </row>
    <row r="1937" spans="3:4">
      <c r="C1937" s="17"/>
      <c r="D1937" s="17"/>
    </row>
    <row r="1938" spans="3:4">
      <c r="C1938" s="17"/>
      <c r="D1938" s="17"/>
    </row>
    <row r="1939" spans="3:4">
      <c r="C1939" s="17"/>
      <c r="D1939" s="17"/>
    </row>
    <row r="1940" spans="3:4">
      <c r="C1940" s="17"/>
      <c r="D1940" s="17"/>
    </row>
    <row r="1941" spans="3:4">
      <c r="C1941" s="17"/>
      <c r="D1941" s="17"/>
    </row>
    <row r="1942" spans="3:4">
      <c r="C1942" s="17"/>
      <c r="D1942" s="17"/>
    </row>
    <row r="1943" spans="3:4">
      <c r="C1943" s="17"/>
      <c r="D1943" s="17"/>
    </row>
    <row r="1944" spans="3:4">
      <c r="C1944" s="17"/>
      <c r="D1944" s="17"/>
    </row>
    <row r="1945" spans="3:4">
      <c r="C1945" s="17"/>
      <c r="D1945" s="17"/>
    </row>
    <row r="1946" spans="3:4">
      <c r="C1946" s="17"/>
      <c r="D1946" s="17"/>
    </row>
    <row r="1947" spans="3:4">
      <c r="C1947" s="17"/>
      <c r="D1947" s="17"/>
    </row>
    <row r="1948" spans="3:4">
      <c r="C1948" s="17"/>
      <c r="D1948" s="17"/>
    </row>
    <row r="1949" spans="3:4">
      <c r="C1949" s="17"/>
      <c r="D1949" s="17"/>
    </row>
    <row r="1950" spans="3:4">
      <c r="C1950" s="17"/>
      <c r="D1950" s="17"/>
    </row>
    <row r="1951" spans="3:4">
      <c r="C1951" s="17"/>
      <c r="D1951" s="17"/>
    </row>
    <row r="1952" spans="3:4">
      <c r="C1952" s="17"/>
      <c r="D1952" s="17"/>
    </row>
    <row r="1953" spans="3:4">
      <c r="C1953" s="17"/>
      <c r="D1953" s="17"/>
    </row>
    <row r="1954" spans="3:4">
      <c r="C1954" s="17"/>
      <c r="D1954" s="17"/>
    </row>
    <row r="1955" spans="3:4">
      <c r="C1955" s="17"/>
      <c r="D1955" s="17"/>
    </row>
    <row r="1956" spans="3:4">
      <c r="C1956" s="17"/>
      <c r="D1956" s="17"/>
    </row>
    <row r="1957" spans="3:4">
      <c r="C1957" s="17"/>
      <c r="D1957" s="17"/>
    </row>
    <row r="1958" spans="3:4">
      <c r="C1958" s="17"/>
      <c r="D1958" s="17"/>
    </row>
    <row r="1959" spans="3:4">
      <c r="C1959" s="17"/>
      <c r="D1959" s="17"/>
    </row>
    <row r="1960" spans="3:4">
      <c r="C1960" s="17"/>
      <c r="D1960" s="17"/>
    </row>
    <row r="1961" spans="3:4">
      <c r="C1961" s="17"/>
      <c r="D1961" s="17"/>
    </row>
    <row r="1962" spans="3:4">
      <c r="C1962" s="17"/>
      <c r="D1962" s="17"/>
    </row>
    <row r="1963" spans="3:4">
      <c r="C1963" s="17"/>
      <c r="D1963" s="17"/>
    </row>
    <row r="1964" spans="3:4">
      <c r="C1964" s="17"/>
      <c r="D1964" s="17"/>
    </row>
    <row r="1965" spans="3:4">
      <c r="C1965" s="17"/>
      <c r="D1965" s="17"/>
    </row>
    <row r="1966" spans="3:4">
      <c r="C1966" s="17"/>
      <c r="D1966" s="17"/>
    </row>
    <row r="1967" spans="3:4">
      <c r="C1967" s="17"/>
      <c r="D1967" s="17"/>
    </row>
    <row r="1968" spans="3:4">
      <c r="C1968" s="17"/>
      <c r="D1968" s="17"/>
    </row>
    <row r="1969" spans="3:4">
      <c r="C1969" s="17"/>
      <c r="D1969" s="17"/>
    </row>
    <row r="1970" spans="3:4">
      <c r="C1970" s="17"/>
      <c r="D1970" s="17"/>
    </row>
    <row r="1971" spans="3:4">
      <c r="C1971" s="17"/>
      <c r="D1971" s="17"/>
    </row>
    <row r="1972" spans="3:4">
      <c r="C1972" s="17"/>
      <c r="D1972" s="17"/>
    </row>
    <row r="1973" spans="3:4">
      <c r="C1973" s="17"/>
      <c r="D1973" s="17"/>
    </row>
    <row r="1974" spans="3:4">
      <c r="C1974" s="17"/>
      <c r="D1974" s="17"/>
    </row>
    <row r="1975" spans="3:4">
      <c r="C1975" s="17"/>
      <c r="D1975" s="17"/>
    </row>
    <row r="1976" spans="3:4">
      <c r="C1976" s="17"/>
      <c r="D1976" s="17"/>
    </row>
    <row r="1977" spans="3:4">
      <c r="C1977" s="17"/>
      <c r="D1977" s="17"/>
    </row>
    <row r="1978" spans="3:4">
      <c r="C1978" s="17"/>
      <c r="D1978" s="17"/>
    </row>
    <row r="1979" spans="3:4">
      <c r="C1979" s="17"/>
      <c r="D1979" s="17"/>
    </row>
    <row r="1980" spans="3:4">
      <c r="C1980" s="17"/>
      <c r="D1980" s="17"/>
    </row>
    <row r="1981" spans="3:4">
      <c r="C1981" s="17"/>
      <c r="D1981" s="17"/>
    </row>
    <row r="1982" spans="3:4">
      <c r="C1982" s="17"/>
      <c r="D1982" s="17"/>
    </row>
    <row r="1983" spans="3:4">
      <c r="C1983" s="17"/>
      <c r="D1983" s="17"/>
    </row>
    <row r="1984" spans="3:4">
      <c r="C1984" s="17"/>
      <c r="D1984" s="17"/>
    </row>
    <row r="1985" spans="3:4">
      <c r="C1985" s="17"/>
      <c r="D1985" s="17"/>
    </row>
    <row r="1986" spans="3:4">
      <c r="C1986" s="17"/>
      <c r="D1986" s="17"/>
    </row>
    <row r="1987" spans="3:4">
      <c r="C1987" s="17"/>
      <c r="D1987" s="17"/>
    </row>
    <row r="1988" spans="3:4">
      <c r="C1988" s="17"/>
      <c r="D1988" s="17"/>
    </row>
    <row r="1989" spans="3:4">
      <c r="C1989" s="17"/>
      <c r="D1989" s="17"/>
    </row>
    <row r="1990" spans="3:4">
      <c r="C1990" s="17"/>
      <c r="D1990" s="17"/>
    </row>
    <row r="1991" spans="3:4">
      <c r="C1991" s="17"/>
      <c r="D1991" s="17"/>
    </row>
    <row r="1992" spans="3:4">
      <c r="C1992" s="17"/>
      <c r="D1992" s="17"/>
    </row>
    <row r="1993" spans="3:4">
      <c r="C1993" s="17"/>
      <c r="D1993" s="17"/>
    </row>
    <row r="1994" spans="3:4">
      <c r="C1994" s="17"/>
      <c r="D1994" s="17"/>
    </row>
    <row r="1995" spans="3:4">
      <c r="C1995" s="17"/>
      <c r="D1995" s="17"/>
    </row>
    <row r="1996" spans="3:4">
      <c r="C1996" s="17"/>
      <c r="D1996" s="17"/>
    </row>
    <row r="1997" spans="3:4">
      <c r="C1997" s="17"/>
      <c r="D1997" s="17"/>
    </row>
    <row r="1998" spans="3:4">
      <c r="C1998" s="17"/>
      <c r="D1998" s="17"/>
    </row>
    <row r="1999" spans="3:4">
      <c r="C1999" s="17"/>
      <c r="D1999" s="17"/>
    </row>
    <row r="2000" spans="3:4">
      <c r="C2000" s="17"/>
      <c r="D2000" s="17"/>
    </row>
    <row r="2001" spans="3:4">
      <c r="C2001" s="17"/>
      <c r="D2001" s="17"/>
    </row>
    <row r="2002" spans="3:4">
      <c r="C2002" s="17"/>
      <c r="D2002" s="17"/>
    </row>
    <row r="2003" spans="3:4">
      <c r="C2003" s="17"/>
      <c r="D2003" s="17"/>
    </row>
    <row r="2004" spans="3:4">
      <c r="C2004" s="17"/>
      <c r="D2004" s="17"/>
    </row>
    <row r="2005" spans="3:4">
      <c r="C2005" s="17"/>
      <c r="D2005" s="17"/>
    </row>
    <row r="2006" spans="3:4">
      <c r="C2006" s="17"/>
      <c r="D2006" s="17"/>
    </row>
    <row r="2007" spans="3:4">
      <c r="C2007" s="17"/>
      <c r="D2007" s="17"/>
    </row>
    <row r="2008" spans="3:4">
      <c r="C2008" s="17"/>
      <c r="D2008" s="17"/>
    </row>
    <row r="2009" spans="3:4">
      <c r="C2009" s="17"/>
      <c r="D2009" s="17"/>
    </row>
    <row r="2010" spans="3:4">
      <c r="C2010" s="17"/>
      <c r="D2010" s="17"/>
    </row>
    <row r="2011" spans="3:4">
      <c r="C2011" s="17"/>
      <c r="D2011" s="17"/>
    </row>
    <row r="2012" spans="3:4">
      <c r="C2012" s="17"/>
      <c r="D2012" s="17"/>
    </row>
    <row r="2013" spans="3:4">
      <c r="C2013" s="17"/>
      <c r="D2013" s="17"/>
    </row>
    <row r="2014" spans="3:4">
      <c r="C2014" s="17"/>
      <c r="D2014" s="17"/>
    </row>
    <row r="2015" spans="3:4">
      <c r="C2015" s="17"/>
      <c r="D2015" s="17"/>
    </row>
    <row r="2016" spans="3:4">
      <c r="C2016" s="17"/>
      <c r="D2016" s="17"/>
    </row>
    <row r="2017" spans="3:4">
      <c r="C2017" s="17"/>
      <c r="D2017" s="17"/>
    </row>
    <row r="2018" spans="3:4">
      <c r="C2018" s="17"/>
      <c r="D2018" s="17"/>
    </row>
    <row r="2019" spans="3:4">
      <c r="C2019" s="17"/>
      <c r="D2019" s="17"/>
    </row>
    <row r="2020" spans="3:4">
      <c r="C2020" s="17"/>
      <c r="D2020" s="17"/>
    </row>
    <row r="2021" spans="3:4">
      <c r="C2021" s="17"/>
      <c r="D2021" s="17"/>
    </row>
    <row r="2022" spans="3:4">
      <c r="C2022" s="17"/>
      <c r="D2022" s="17"/>
    </row>
    <row r="2023" spans="3:4">
      <c r="C2023" s="17"/>
      <c r="D2023" s="17"/>
    </row>
    <row r="2024" spans="3:4">
      <c r="C2024" s="17"/>
      <c r="D2024" s="17"/>
    </row>
    <row r="2025" spans="3:4">
      <c r="C2025" s="17"/>
      <c r="D2025" s="17"/>
    </row>
    <row r="2026" spans="3:4">
      <c r="C2026" s="17"/>
      <c r="D2026" s="17"/>
    </row>
    <row r="2027" spans="3:4">
      <c r="C2027" s="17"/>
      <c r="D2027" s="17"/>
    </row>
    <row r="2028" spans="3:4">
      <c r="C2028" s="17"/>
      <c r="D2028" s="17"/>
    </row>
    <row r="2029" spans="3:4">
      <c r="C2029" s="17"/>
      <c r="D2029" s="17"/>
    </row>
    <row r="2030" spans="3:4">
      <c r="C2030" s="17"/>
      <c r="D2030" s="17"/>
    </row>
    <row r="2031" spans="3:4">
      <c r="C2031" s="17"/>
      <c r="D2031" s="17"/>
    </row>
    <row r="2032" spans="3:4">
      <c r="C2032" s="17"/>
      <c r="D2032" s="17"/>
    </row>
    <row r="2033" spans="3:4">
      <c r="C2033" s="17"/>
      <c r="D2033" s="17"/>
    </row>
    <row r="2034" spans="3:4">
      <c r="C2034" s="17"/>
      <c r="D2034" s="17"/>
    </row>
    <row r="2035" spans="3:4">
      <c r="C2035" s="17"/>
      <c r="D2035" s="17"/>
    </row>
    <row r="2036" spans="3:4">
      <c r="C2036" s="17"/>
      <c r="D2036" s="17"/>
    </row>
    <row r="2037" spans="3:4">
      <c r="C2037" s="17"/>
      <c r="D2037" s="17"/>
    </row>
    <row r="2038" spans="3:4">
      <c r="C2038" s="17"/>
      <c r="D2038" s="17"/>
    </row>
    <row r="2039" spans="3:4">
      <c r="C2039" s="17"/>
      <c r="D2039" s="17"/>
    </row>
    <row r="2040" spans="3:4">
      <c r="C2040" s="17"/>
      <c r="D2040" s="17"/>
    </row>
    <row r="2041" spans="3:4">
      <c r="C2041" s="17"/>
      <c r="D2041" s="17"/>
    </row>
    <row r="2042" spans="3:4">
      <c r="C2042" s="17"/>
      <c r="D2042" s="17"/>
    </row>
    <row r="2043" spans="3:4">
      <c r="C2043" s="17"/>
      <c r="D2043" s="17"/>
    </row>
    <row r="2044" spans="3:4">
      <c r="C2044" s="17"/>
      <c r="D2044" s="17"/>
    </row>
    <row r="2045" spans="3:4">
      <c r="C2045" s="17"/>
      <c r="D2045" s="17"/>
    </row>
    <row r="2046" spans="3:4">
      <c r="C2046" s="17"/>
      <c r="D2046" s="17"/>
    </row>
    <row r="2047" spans="3:4">
      <c r="C2047" s="17"/>
      <c r="D2047" s="17"/>
    </row>
    <row r="2048" spans="3:4">
      <c r="C2048" s="17"/>
      <c r="D2048" s="17"/>
    </row>
    <row r="2049" spans="3:4">
      <c r="C2049" s="17"/>
      <c r="D2049" s="17"/>
    </row>
    <row r="2050" spans="3:4">
      <c r="C2050" s="17"/>
      <c r="D2050" s="17"/>
    </row>
    <row r="2051" spans="3:4">
      <c r="C2051" s="17"/>
      <c r="D2051" s="17"/>
    </row>
    <row r="2052" spans="3:4">
      <c r="C2052" s="17"/>
      <c r="D2052" s="17"/>
    </row>
    <row r="2053" spans="3:4">
      <c r="C2053" s="17"/>
      <c r="D2053" s="17"/>
    </row>
    <row r="2054" spans="3:4">
      <c r="C2054" s="17"/>
      <c r="D2054" s="17"/>
    </row>
    <row r="2055" spans="3:4">
      <c r="C2055" s="17"/>
      <c r="D2055" s="17"/>
    </row>
    <row r="2056" spans="3:4">
      <c r="C2056" s="17"/>
      <c r="D2056" s="17"/>
    </row>
    <row r="2057" spans="3:4">
      <c r="C2057" s="17"/>
      <c r="D2057" s="17"/>
    </row>
    <row r="2058" spans="3:4">
      <c r="C2058" s="17"/>
      <c r="D2058" s="17"/>
    </row>
    <row r="2059" spans="3:4">
      <c r="C2059" s="17"/>
      <c r="D2059" s="17"/>
    </row>
    <row r="2060" spans="3:4">
      <c r="C2060" s="17"/>
      <c r="D2060" s="17"/>
    </row>
    <row r="2061" spans="3:4">
      <c r="C2061" s="17"/>
      <c r="D2061" s="17"/>
    </row>
    <row r="2062" spans="3:4">
      <c r="C2062" s="17"/>
      <c r="D2062" s="17"/>
    </row>
    <row r="2063" spans="3:4">
      <c r="C2063" s="17"/>
      <c r="D2063" s="17"/>
    </row>
    <row r="2064" spans="3:4">
      <c r="C2064" s="17"/>
      <c r="D2064" s="17"/>
    </row>
    <row r="2065" spans="3:4">
      <c r="C2065" s="17"/>
      <c r="D2065" s="17"/>
    </row>
    <row r="2066" spans="3:4">
      <c r="C2066" s="17"/>
      <c r="D2066" s="17"/>
    </row>
    <row r="2067" spans="3:4">
      <c r="C2067" s="17"/>
      <c r="D2067" s="17"/>
    </row>
    <row r="2068" spans="3:4">
      <c r="C2068" s="17"/>
      <c r="D2068" s="17"/>
    </row>
    <row r="2069" spans="3:4">
      <c r="C2069" s="17"/>
      <c r="D2069" s="17"/>
    </row>
    <row r="2070" spans="3:4">
      <c r="C2070" s="17"/>
      <c r="D2070" s="17"/>
    </row>
    <row r="2071" spans="3:4">
      <c r="C2071" s="17"/>
      <c r="D2071" s="17"/>
    </row>
    <row r="2072" spans="3:4">
      <c r="C2072" s="17"/>
      <c r="D2072" s="17"/>
    </row>
    <row r="2073" spans="3:4">
      <c r="C2073" s="17"/>
      <c r="D2073" s="17"/>
    </row>
    <row r="2074" spans="3:4">
      <c r="C2074" s="17"/>
      <c r="D2074" s="17"/>
    </row>
    <row r="2075" spans="3:4">
      <c r="C2075" s="17"/>
      <c r="D2075" s="17"/>
    </row>
    <row r="2076" spans="3:4">
      <c r="C2076" s="17"/>
      <c r="D2076" s="17"/>
    </row>
    <row r="2077" spans="3:4">
      <c r="C2077" s="17"/>
      <c r="D2077" s="17"/>
    </row>
    <row r="2078" spans="3:4">
      <c r="C2078" s="17"/>
      <c r="D2078" s="17"/>
    </row>
    <row r="2079" spans="3:4">
      <c r="C2079" s="17"/>
      <c r="D2079" s="17"/>
    </row>
    <row r="2080" spans="3:4">
      <c r="C2080" s="17"/>
      <c r="D2080" s="17"/>
    </row>
    <row r="2081" spans="3:4">
      <c r="C2081" s="17"/>
      <c r="D2081" s="17"/>
    </row>
    <row r="2082" spans="3:4">
      <c r="C2082" s="17"/>
      <c r="D2082" s="17"/>
    </row>
    <row r="2083" spans="3:4">
      <c r="C2083" s="17"/>
      <c r="D2083" s="17"/>
    </row>
    <row r="2084" spans="3:4">
      <c r="C2084" s="17"/>
      <c r="D2084" s="17"/>
    </row>
    <row r="2085" spans="3:4">
      <c r="C2085" s="17"/>
      <c r="D2085" s="17"/>
    </row>
    <row r="2086" spans="3:4">
      <c r="C2086" s="17"/>
      <c r="D2086" s="17"/>
    </row>
    <row r="2087" spans="3:4">
      <c r="C2087" s="17"/>
      <c r="D2087" s="17"/>
    </row>
    <row r="2088" spans="3:4">
      <c r="C2088" s="17"/>
      <c r="D2088" s="17"/>
    </row>
    <row r="2089" spans="3:4">
      <c r="C2089" s="17"/>
      <c r="D2089" s="17"/>
    </row>
    <row r="2090" spans="3:4">
      <c r="C2090" s="17"/>
      <c r="D2090" s="17"/>
    </row>
    <row r="2091" spans="3:4">
      <c r="C2091" s="17"/>
      <c r="D2091" s="17"/>
    </row>
    <row r="2092" spans="3:4">
      <c r="C2092" s="17"/>
      <c r="D2092" s="17"/>
    </row>
    <row r="2093" spans="3:4">
      <c r="C2093" s="17"/>
      <c r="D2093" s="17"/>
    </row>
    <row r="2094" spans="3:4">
      <c r="C2094" s="17"/>
      <c r="D2094" s="17"/>
    </row>
    <row r="2095" spans="3:4">
      <c r="C2095" s="17"/>
      <c r="D2095" s="17"/>
    </row>
    <row r="2096" spans="3:4">
      <c r="C2096" s="17"/>
      <c r="D2096" s="17"/>
    </row>
    <row r="2097" spans="3:4">
      <c r="C2097" s="17"/>
      <c r="D2097" s="17"/>
    </row>
    <row r="2098" spans="3:4">
      <c r="C2098" s="17"/>
      <c r="D2098" s="17"/>
    </row>
    <row r="2099" spans="3:4">
      <c r="C2099" s="17"/>
      <c r="D2099" s="17"/>
    </row>
    <row r="2100" spans="3:4">
      <c r="C2100" s="17"/>
      <c r="D2100" s="17"/>
    </row>
    <row r="2101" spans="3:4">
      <c r="C2101" s="17"/>
      <c r="D2101" s="17"/>
    </row>
    <row r="2102" spans="3:4">
      <c r="C2102" s="17"/>
      <c r="D2102" s="17"/>
    </row>
    <row r="2103" spans="3:4">
      <c r="C2103" s="17"/>
      <c r="D2103" s="17"/>
    </row>
    <row r="2104" spans="3:4">
      <c r="C2104" s="17"/>
      <c r="D2104" s="17"/>
    </row>
    <row r="2105" spans="3:4">
      <c r="C2105" s="17"/>
      <c r="D2105" s="17"/>
    </row>
    <row r="2106" spans="3:4">
      <c r="C2106" s="17"/>
      <c r="D2106" s="17"/>
    </row>
    <row r="2107" spans="3:4">
      <c r="C2107" s="17"/>
      <c r="D2107" s="17"/>
    </row>
    <row r="2108" spans="3:4">
      <c r="C2108" s="17"/>
      <c r="D2108" s="17"/>
    </row>
    <row r="2109" spans="3:4">
      <c r="C2109" s="17"/>
      <c r="D2109" s="17"/>
    </row>
    <row r="2110" spans="3:4">
      <c r="C2110" s="17"/>
      <c r="D2110" s="17"/>
    </row>
    <row r="2111" spans="3:4">
      <c r="C2111" s="17"/>
      <c r="D2111" s="17"/>
    </row>
    <row r="2112" spans="3:4">
      <c r="C2112" s="17"/>
      <c r="D2112" s="17"/>
    </row>
    <row r="2113" spans="3:4">
      <c r="C2113" s="17"/>
      <c r="D2113" s="17"/>
    </row>
    <row r="2114" spans="3:4">
      <c r="C2114" s="17"/>
      <c r="D2114" s="17"/>
    </row>
    <row r="2115" spans="3:4">
      <c r="C2115" s="17"/>
      <c r="D2115" s="17"/>
    </row>
    <row r="2116" spans="3:4">
      <c r="C2116" s="17"/>
      <c r="D2116" s="17"/>
    </row>
    <row r="2117" spans="3:4">
      <c r="C2117" s="17"/>
      <c r="D2117" s="17"/>
    </row>
    <row r="2118" spans="3:4">
      <c r="C2118" s="17"/>
      <c r="D2118" s="17"/>
    </row>
    <row r="2119" spans="3:4">
      <c r="C2119" s="17"/>
      <c r="D2119" s="17"/>
    </row>
    <row r="2120" spans="3:4">
      <c r="C2120" s="17"/>
      <c r="D2120" s="17"/>
    </row>
  </sheetData>
  <protectedRanges>
    <protectedRange sqref="A162:D162" name="Range1"/>
  </protectedRanges>
  <sortState xmlns:xlrd2="http://schemas.microsoft.com/office/spreadsheetml/2017/richdata2" ref="A21:AG165">
    <sortCondition ref="C21:C165"/>
  </sortState>
  <phoneticPr fontId="8" type="noConversion"/>
  <hyperlinks>
    <hyperlink ref="H452" r:id="rId1" display="http://vsolj.cetus-net.org/bulletin.html" xr:uid="{00000000-0004-0000-0000-000000000000}"/>
    <hyperlink ref="H445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2"/>
  <sheetViews>
    <sheetView workbookViewId="0">
      <selection activeCell="H21" sqref="H2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27</v>
      </c>
    </row>
    <row r="4" spans="1:4">
      <c r="A4" s="8" t="s">
        <v>1</v>
      </c>
      <c r="C4" s="3">
        <v>19848.412</v>
      </c>
      <c r="D4" s="4">
        <v>2.800014</v>
      </c>
    </row>
    <row r="6" spans="1:4">
      <c r="A6" s="8" t="s">
        <v>2</v>
      </c>
    </row>
    <row r="7" spans="1:4">
      <c r="A7" t="s">
        <v>3</v>
      </c>
      <c r="C7">
        <f>+C4</f>
        <v>19848.412</v>
      </c>
    </row>
    <row r="8" spans="1:4">
      <c r="A8" t="s">
        <v>4</v>
      </c>
      <c r="C8">
        <f>+D4</f>
        <v>2.800014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INTERCEPT(G21:G993,F21:F993)</f>
        <v>1.0713064652698225E-2</v>
      </c>
      <c r="D11" s="6"/>
    </row>
    <row r="12" spans="1:4">
      <c r="A12" t="s">
        <v>18</v>
      </c>
      <c r="C12">
        <f>SLOPE(G21:G993,F21:F993)</f>
        <v>-1.5198270280833428E-6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 s="11">
        <v>51225.351999999999</v>
      </c>
    </row>
    <row r="16" spans="1:4">
      <c r="A16" s="8" t="s">
        <v>5</v>
      </c>
      <c r="C16">
        <f>+C8+C12</f>
        <v>2.8000124801729718</v>
      </c>
    </row>
    <row r="17" spans="1:32" ht="13.5" thickBot="1"/>
    <row r="18" spans="1:32">
      <c r="A18" s="8" t="s">
        <v>6</v>
      </c>
      <c r="C18" s="3">
        <f>+C15</f>
        <v>51225.351999999999</v>
      </c>
      <c r="D18" s="4">
        <f>+C16</f>
        <v>2.8000124801729718</v>
      </c>
    </row>
    <row r="19" spans="1:32" ht="13.5" thickTop="1"/>
    <row r="20" spans="1:32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86</v>
      </c>
      <c r="J20" s="10" t="s">
        <v>87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</row>
    <row r="21" spans="1:32">
      <c r="A21" t="s">
        <v>13</v>
      </c>
      <c r="C21">
        <v>19848.412</v>
      </c>
      <c r="D21" s="6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v>0</v>
      </c>
      <c r="O21">
        <f t="shared" ref="O21:O52" si="3">+C$11+C$12*F21</f>
        <v>1.0713064652698225E-2</v>
      </c>
      <c r="Q21" s="2">
        <f t="shared" ref="Q21:Q52" si="4">+C21-15018.5</f>
        <v>4829.9120000000003</v>
      </c>
    </row>
    <row r="22" spans="1:32">
      <c r="A22" t="s">
        <v>33</v>
      </c>
      <c r="C22" s="11">
        <v>40974.529000000002</v>
      </c>
      <c r="D22" s="6"/>
      <c r="E22">
        <f t="shared" si="0"/>
        <v>7545.0040606939829</v>
      </c>
      <c r="F22">
        <f t="shared" si="1"/>
        <v>7545</v>
      </c>
      <c r="G22">
        <f t="shared" si="2"/>
        <v>1.1370000000169966E-2</v>
      </c>
      <c r="I22">
        <f t="shared" ref="I22:I31" si="5">+G22</f>
        <v>1.1370000000169966E-2</v>
      </c>
      <c r="O22">
        <f t="shared" si="3"/>
        <v>-7.5403027419059659E-4</v>
      </c>
      <c r="Q22" s="2">
        <f t="shared" si="4"/>
        <v>25956.029000000002</v>
      </c>
      <c r="AB22">
        <v>11</v>
      </c>
      <c r="AD22" t="s">
        <v>32</v>
      </c>
      <c r="AF22" t="s">
        <v>34</v>
      </c>
    </row>
    <row r="23" spans="1:32">
      <c r="A23" t="s">
        <v>36</v>
      </c>
      <c r="C23" s="11">
        <v>41369.315999999999</v>
      </c>
      <c r="D23" s="6"/>
      <c r="E23">
        <f t="shared" si="0"/>
        <v>7685.9987128635785</v>
      </c>
      <c r="F23">
        <f t="shared" si="1"/>
        <v>7686</v>
      </c>
      <c r="G23">
        <f t="shared" si="2"/>
        <v>-3.6040000049979426E-3</v>
      </c>
      <c r="I23">
        <f t="shared" si="5"/>
        <v>-3.6040000049979426E-3</v>
      </c>
      <c r="O23">
        <f t="shared" si="3"/>
        <v>-9.683258851503479E-4</v>
      </c>
      <c r="Q23" s="2">
        <f t="shared" si="4"/>
        <v>26350.815999999999</v>
      </c>
      <c r="AB23">
        <v>12</v>
      </c>
      <c r="AD23" t="s">
        <v>35</v>
      </c>
      <c r="AF23" t="s">
        <v>34</v>
      </c>
    </row>
    <row r="24" spans="1:32">
      <c r="A24" t="s">
        <v>37</v>
      </c>
      <c r="C24" s="11">
        <v>41719.311999999998</v>
      </c>
      <c r="D24" s="6"/>
      <c r="E24">
        <f t="shared" si="0"/>
        <v>7810.9966593024174</v>
      </c>
      <c r="F24">
        <f t="shared" si="1"/>
        <v>7811</v>
      </c>
      <c r="G24">
        <f t="shared" si="2"/>
        <v>-9.3540000016218983E-3</v>
      </c>
      <c r="I24">
        <f t="shared" si="5"/>
        <v>-9.3540000016218983E-3</v>
      </c>
      <c r="O24">
        <f t="shared" si="3"/>
        <v>-1.1583042636607657E-3</v>
      </c>
      <c r="Q24" s="2">
        <f t="shared" si="4"/>
        <v>26700.811999999998</v>
      </c>
      <c r="AB24">
        <v>10</v>
      </c>
      <c r="AD24" t="s">
        <v>35</v>
      </c>
      <c r="AF24" t="s">
        <v>34</v>
      </c>
    </row>
    <row r="25" spans="1:32">
      <c r="A25" t="s">
        <v>37</v>
      </c>
      <c r="C25" s="11">
        <v>41719.322999999997</v>
      </c>
      <c r="D25" s="6"/>
      <c r="E25">
        <f t="shared" si="0"/>
        <v>7811.0005878542024</v>
      </c>
      <c r="F25">
        <f t="shared" si="1"/>
        <v>7811</v>
      </c>
      <c r="G25">
        <f t="shared" si="2"/>
        <v>1.6459999969811179E-3</v>
      </c>
      <c r="I25">
        <f t="shared" si="5"/>
        <v>1.6459999969811179E-3</v>
      </c>
      <c r="O25">
        <f t="shared" si="3"/>
        <v>-1.1583042636607657E-3</v>
      </c>
      <c r="Q25" s="2">
        <f t="shared" si="4"/>
        <v>26700.822999999997</v>
      </c>
      <c r="AB25">
        <v>4</v>
      </c>
      <c r="AD25" t="s">
        <v>32</v>
      </c>
      <c r="AF25" t="s">
        <v>34</v>
      </c>
    </row>
    <row r="26" spans="1:32">
      <c r="A26" t="s">
        <v>38</v>
      </c>
      <c r="C26" s="11">
        <v>42139.315999999999</v>
      </c>
      <c r="D26" s="6"/>
      <c r="E26">
        <f t="shared" si="0"/>
        <v>7960.9973378704526</v>
      </c>
      <c r="F26">
        <f t="shared" si="1"/>
        <v>7961</v>
      </c>
      <c r="G26">
        <f t="shared" si="2"/>
        <v>-7.4539999986882322E-3</v>
      </c>
      <c r="I26">
        <f t="shared" si="5"/>
        <v>-7.4539999986882322E-3</v>
      </c>
      <c r="O26">
        <f t="shared" si="3"/>
        <v>-1.3862783178732671E-3</v>
      </c>
      <c r="Q26" s="2">
        <f t="shared" si="4"/>
        <v>27120.815999999999</v>
      </c>
      <c r="AB26">
        <v>6</v>
      </c>
      <c r="AD26" t="s">
        <v>32</v>
      </c>
      <c r="AF26" t="s">
        <v>34</v>
      </c>
    </row>
    <row r="27" spans="1:32">
      <c r="A27" t="s">
        <v>38</v>
      </c>
      <c r="C27" s="11">
        <v>42139.319000000003</v>
      </c>
      <c r="D27" s="6"/>
      <c r="E27">
        <f t="shared" si="0"/>
        <v>7960.9984092936693</v>
      </c>
      <c r="F27">
        <f t="shared" si="1"/>
        <v>7961</v>
      </c>
      <c r="G27">
        <f t="shared" si="2"/>
        <v>-4.4539999944390729E-3</v>
      </c>
      <c r="I27">
        <f t="shared" si="5"/>
        <v>-4.4539999944390729E-3</v>
      </c>
      <c r="O27">
        <f t="shared" si="3"/>
        <v>-1.3862783178732671E-3</v>
      </c>
      <c r="Q27" s="2">
        <f t="shared" si="4"/>
        <v>27120.819000000003</v>
      </c>
      <c r="AA27" t="s">
        <v>39</v>
      </c>
      <c r="AB27">
        <v>11</v>
      </c>
      <c r="AD27" t="s">
        <v>32</v>
      </c>
      <c r="AF27" t="s">
        <v>34</v>
      </c>
    </row>
    <row r="28" spans="1:32">
      <c r="A28" t="s">
        <v>41</v>
      </c>
      <c r="C28" s="11">
        <v>42433.315999999999</v>
      </c>
      <c r="D28" s="6"/>
      <c r="E28">
        <f t="shared" si="0"/>
        <v>8065.9968128730779</v>
      </c>
      <c r="F28">
        <f t="shared" si="1"/>
        <v>8066</v>
      </c>
      <c r="G28">
        <f t="shared" si="2"/>
        <v>-8.9240000015706755E-3</v>
      </c>
      <c r="I28">
        <f t="shared" si="5"/>
        <v>-8.9240000015706755E-3</v>
      </c>
      <c r="O28">
        <f t="shared" si="3"/>
        <v>-1.5458601558220181E-3</v>
      </c>
      <c r="Q28" s="2">
        <f t="shared" si="4"/>
        <v>27414.815999999999</v>
      </c>
      <c r="AA28" t="s">
        <v>39</v>
      </c>
      <c r="AB28">
        <v>13</v>
      </c>
      <c r="AD28" t="s">
        <v>40</v>
      </c>
      <c r="AF28" t="s">
        <v>34</v>
      </c>
    </row>
    <row r="29" spans="1:32">
      <c r="A29" t="s">
        <v>41</v>
      </c>
      <c r="C29" s="11">
        <v>42433.324999999997</v>
      </c>
      <c r="D29" s="6"/>
      <c r="E29">
        <f t="shared" si="0"/>
        <v>8066.0000271427207</v>
      </c>
      <c r="F29">
        <f t="shared" si="1"/>
        <v>8066</v>
      </c>
      <c r="G29">
        <f t="shared" si="2"/>
        <v>7.599999662488699E-5</v>
      </c>
      <c r="I29">
        <f t="shared" si="5"/>
        <v>7.599999662488699E-5</v>
      </c>
      <c r="O29">
        <f t="shared" si="3"/>
        <v>-1.5458601558220181E-3</v>
      </c>
      <c r="Q29" s="2">
        <f t="shared" si="4"/>
        <v>27414.824999999997</v>
      </c>
      <c r="AA29" t="s">
        <v>39</v>
      </c>
      <c r="AB29">
        <v>7</v>
      </c>
      <c r="AD29" t="s">
        <v>32</v>
      </c>
      <c r="AF29" t="s">
        <v>34</v>
      </c>
    </row>
    <row r="30" spans="1:32">
      <c r="A30" t="s">
        <v>42</v>
      </c>
      <c r="C30" s="11">
        <v>42461.319000000003</v>
      </c>
      <c r="D30" s="6"/>
      <c r="E30">
        <f t="shared" si="0"/>
        <v>8075.9978342965442</v>
      </c>
      <c r="F30">
        <f t="shared" si="1"/>
        <v>8076</v>
      </c>
      <c r="G30">
        <f t="shared" si="2"/>
        <v>-6.0640000010607764E-3</v>
      </c>
      <c r="I30">
        <f t="shared" si="5"/>
        <v>-6.0640000010607764E-3</v>
      </c>
      <c r="O30">
        <f t="shared" si="3"/>
        <v>-1.5610584261028515E-3</v>
      </c>
      <c r="Q30" s="2">
        <f t="shared" si="4"/>
        <v>27442.819000000003</v>
      </c>
      <c r="AA30" t="s">
        <v>39</v>
      </c>
      <c r="AB30">
        <v>12</v>
      </c>
      <c r="AD30" t="s">
        <v>35</v>
      </c>
      <c r="AF30" t="s">
        <v>34</v>
      </c>
    </row>
    <row r="31" spans="1:32">
      <c r="A31" t="s">
        <v>42</v>
      </c>
      <c r="C31" s="11">
        <v>42461.326000000001</v>
      </c>
      <c r="D31" s="6"/>
      <c r="E31">
        <f t="shared" si="0"/>
        <v>8076.0003342840428</v>
      </c>
      <c r="F31">
        <f t="shared" si="1"/>
        <v>8076</v>
      </c>
      <c r="G31">
        <f t="shared" si="2"/>
        <v>9.3599999672733247E-4</v>
      </c>
      <c r="I31">
        <f t="shared" si="5"/>
        <v>9.3599999672733247E-4</v>
      </c>
      <c r="O31">
        <f t="shared" si="3"/>
        <v>-1.5610584261028515E-3</v>
      </c>
      <c r="Q31" s="2">
        <f t="shared" si="4"/>
        <v>27442.826000000001</v>
      </c>
      <c r="AA31" t="s">
        <v>39</v>
      </c>
      <c r="AB31">
        <v>9</v>
      </c>
      <c r="AD31" t="s">
        <v>32</v>
      </c>
      <c r="AF31" t="s">
        <v>34</v>
      </c>
    </row>
    <row r="32" spans="1:32">
      <c r="A32" t="s">
        <v>43</v>
      </c>
      <c r="C32" s="11">
        <v>42777.72</v>
      </c>
      <c r="D32" s="6"/>
      <c r="E32">
        <f t="shared" si="0"/>
        <v>8188.9976264404395</v>
      </c>
      <c r="F32">
        <f t="shared" si="1"/>
        <v>8189</v>
      </c>
      <c r="G32">
        <f t="shared" si="2"/>
        <v>-6.6459999943617731E-3</v>
      </c>
      <c r="N32">
        <f>+G32</f>
        <v>-6.6459999943617731E-3</v>
      </c>
      <c r="O32">
        <f t="shared" si="3"/>
        <v>-1.7327988802762692E-3</v>
      </c>
      <c r="Q32" s="2">
        <f t="shared" si="4"/>
        <v>27759.22</v>
      </c>
      <c r="AA32" t="s">
        <v>39</v>
      </c>
      <c r="AF32" t="s">
        <v>44</v>
      </c>
    </row>
    <row r="33" spans="1:32">
      <c r="A33" t="s">
        <v>43</v>
      </c>
      <c r="C33" s="11">
        <v>42777.728000000003</v>
      </c>
      <c r="D33" s="6"/>
      <c r="E33">
        <f t="shared" si="0"/>
        <v>8189.0004835690115</v>
      </c>
      <c r="F33">
        <f t="shared" si="1"/>
        <v>8189</v>
      </c>
      <c r="G33">
        <f t="shared" si="2"/>
        <v>1.3540000072680414E-3</v>
      </c>
      <c r="N33">
        <f>+G33</f>
        <v>1.3540000072680414E-3</v>
      </c>
      <c r="O33">
        <f t="shared" si="3"/>
        <v>-1.7327988802762692E-3</v>
      </c>
      <c r="Q33" s="2">
        <f t="shared" si="4"/>
        <v>27759.228000000003</v>
      </c>
      <c r="AA33" t="s">
        <v>39</v>
      </c>
      <c r="AF33" t="s">
        <v>44</v>
      </c>
    </row>
    <row r="34" spans="1:32">
      <c r="A34" t="s">
        <v>45</v>
      </c>
      <c r="C34" s="11">
        <v>42839.33</v>
      </c>
      <c r="D34" s="6"/>
      <c r="E34">
        <f t="shared" si="0"/>
        <v>8211.0010878517041</v>
      </c>
      <c r="F34">
        <f t="shared" si="1"/>
        <v>8211</v>
      </c>
      <c r="G34">
        <f t="shared" si="2"/>
        <v>3.0459999979939312E-3</v>
      </c>
      <c r="I34">
        <f t="shared" ref="I34:I41" si="6">+G34</f>
        <v>3.0459999979939312E-3</v>
      </c>
      <c r="O34">
        <f t="shared" si="3"/>
        <v>-1.7662350748941028E-3</v>
      </c>
      <c r="Q34" s="2">
        <f t="shared" si="4"/>
        <v>27820.83</v>
      </c>
      <c r="AA34" t="s">
        <v>39</v>
      </c>
      <c r="AB34">
        <v>11</v>
      </c>
      <c r="AD34" t="s">
        <v>40</v>
      </c>
      <c r="AF34" t="s">
        <v>34</v>
      </c>
    </row>
    <row r="35" spans="1:32">
      <c r="A35" t="s">
        <v>45</v>
      </c>
      <c r="C35" s="11">
        <v>42867.321000000004</v>
      </c>
      <c r="D35" s="6"/>
      <c r="E35">
        <f t="shared" si="0"/>
        <v>8220.997823582311</v>
      </c>
      <c r="F35">
        <f t="shared" si="1"/>
        <v>8221</v>
      </c>
      <c r="G35">
        <f t="shared" si="2"/>
        <v>-6.0939999966649339E-3</v>
      </c>
      <c r="I35">
        <f t="shared" si="6"/>
        <v>-6.0939999966649339E-3</v>
      </c>
      <c r="O35">
        <f t="shared" si="3"/>
        <v>-1.7814333451749362E-3</v>
      </c>
      <c r="Q35" s="2">
        <f t="shared" si="4"/>
        <v>27848.821000000004</v>
      </c>
      <c r="AA35" t="s">
        <v>39</v>
      </c>
      <c r="AB35">
        <v>8</v>
      </c>
      <c r="AD35" t="s">
        <v>32</v>
      </c>
      <c r="AF35" t="s">
        <v>34</v>
      </c>
    </row>
    <row r="36" spans="1:32">
      <c r="A36" t="s">
        <v>46</v>
      </c>
      <c r="C36" s="11">
        <v>43161.33</v>
      </c>
      <c r="D36" s="6"/>
      <c r="E36">
        <f t="shared" si="0"/>
        <v>8326.0005128545799</v>
      </c>
      <c r="F36">
        <f t="shared" si="1"/>
        <v>8326</v>
      </c>
      <c r="G36">
        <f t="shared" si="2"/>
        <v>1.4360000059241429E-3</v>
      </c>
      <c r="I36">
        <f t="shared" si="6"/>
        <v>1.4360000059241429E-3</v>
      </c>
      <c r="O36">
        <f t="shared" si="3"/>
        <v>-1.9410151831236871E-3</v>
      </c>
      <c r="Q36" s="2">
        <f t="shared" si="4"/>
        <v>28142.83</v>
      </c>
      <c r="AA36" t="s">
        <v>39</v>
      </c>
      <c r="AB36">
        <v>6</v>
      </c>
      <c r="AD36" t="s">
        <v>32</v>
      </c>
      <c r="AF36" t="s">
        <v>34</v>
      </c>
    </row>
    <row r="37" spans="1:32">
      <c r="A37" t="s">
        <v>46</v>
      </c>
      <c r="C37" s="11">
        <v>43189.332000000002</v>
      </c>
      <c r="D37" s="6"/>
      <c r="E37">
        <f t="shared" si="0"/>
        <v>8336.0011771369718</v>
      </c>
      <c r="F37">
        <f t="shared" si="1"/>
        <v>8336</v>
      </c>
      <c r="G37">
        <f t="shared" si="2"/>
        <v>3.2960000025923364E-3</v>
      </c>
      <c r="I37">
        <f t="shared" si="6"/>
        <v>3.2960000025923364E-3</v>
      </c>
      <c r="O37">
        <f t="shared" si="3"/>
        <v>-1.9562134534045206E-3</v>
      </c>
      <c r="Q37" s="2">
        <f t="shared" si="4"/>
        <v>28170.832000000002</v>
      </c>
      <c r="AA37" t="s">
        <v>39</v>
      </c>
      <c r="AB37">
        <v>10</v>
      </c>
      <c r="AD37" t="s">
        <v>40</v>
      </c>
      <c r="AF37" t="s">
        <v>34</v>
      </c>
    </row>
    <row r="38" spans="1:32">
      <c r="A38" t="s">
        <v>46</v>
      </c>
      <c r="C38" s="11">
        <v>43189.332999999999</v>
      </c>
      <c r="D38" s="6"/>
      <c r="E38">
        <f t="shared" si="0"/>
        <v>8336.0015342780425</v>
      </c>
      <c r="F38">
        <f t="shared" si="1"/>
        <v>8336</v>
      </c>
      <c r="G38">
        <f t="shared" si="2"/>
        <v>4.2959999991580844E-3</v>
      </c>
      <c r="I38">
        <f t="shared" si="6"/>
        <v>4.2959999991580844E-3</v>
      </c>
      <c r="O38">
        <f t="shared" si="3"/>
        <v>-1.9562134534045206E-3</v>
      </c>
      <c r="Q38" s="2">
        <f t="shared" si="4"/>
        <v>28170.832999999999</v>
      </c>
      <c r="AA38" t="s">
        <v>39</v>
      </c>
      <c r="AB38">
        <v>7</v>
      </c>
      <c r="AD38" t="s">
        <v>32</v>
      </c>
      <c r="AF38" t="s">
        <v>34</v>
      </c>
    </row>
    <row r="39" spans="1:32">
      <c r="A39" t="s">
        <v>47</v>
      </c>
      <c r="C39" s="11">
        <v>43217.326999999997</v>
      </c>
      <c r="D39" s="6"/>
      <c r="E39">
        <f t="shared" si="0"/>
        <v>8345.9993414318633</v>
      </c>
      <c r="F39">
        <f t="shared" si="1"/>
        <v>8346</v>
      </c>
      <c r="G39">
        <f t="shared" si="2"/>
        <v>-1.8440000058035366E-3</v>
      </c>
      <c r="I39">
        <f t="shared" si="6"/>
        <v>-1.8440000058035366E-3</v>
      </c>
      <c r="O39">
        <f t="shared" si="3"/>
        <v>-1.971411723685354E-3</v>
      </c>
      <c r="Q39" s="2">
        <f t="shared" si="4"/>
        <v>28198.826999999997</v>
      </c>
      <c r="AA39" t="s">
        <v>39</v>
      </c>
      <c r="AB39">
        <v>7</v>
      </c>
      <c r="AD39" t="s">
        <v>32</v>
      </c>
      <c r="AF39" t="s">
        <v>34</v>
      </c>
    </row>
    <row r="40" spans="1:32">
      <c r="A40" t="s">
        <v>47</v>
      </c>
      <c r="C40" s="11">
        <v>43217.332999999999</v>
      </c>
      <c r="D40" s="6"/>
      <c r="E40">
        <f t="shared" si="0"/>
        <v>8346.001484278293</v>
      </c>
      <c r="F40">
        <f t="shared" si="1"/>
        <v>8346</v>
      </c>
      <c r="G40">
        <f t="shared" si="2"/>
        <v>4.1559999954188243E-3</v>
      </c>
      <c r="I40">
        <f t="shared" si="6"/>
        <v>4.1559999954188243E-3</v>
      </c>
      <c r="O40">
        <f t="shared" si="3"/>
        <v>-1.971411723685354E-3</v>
      </c>
      <c r="Q40" s="2">
        <f t="shared" si="4"/>
        <v>28198.832999999999</v>
      </c>
      <c r="AA40" t="s">
        <v>39</v>
      </c>
      <c r="AB40">
        <v>11</v>
      </c>
      <c r="AD40" t="s">
        <v>40</v>
      </c>
      <c r="AF40" t="s">
        <v>34</v>
      </c>
    </row>
    <row r="41" spans="1:32">
      <c r="A41" t="s">
        <v>48</v>
      </c>
      <c r="C41" s="11">
        <v>43931.332000000002</v>
      </c>
      <c r="D41" s="6"/>
      <c r="E41">
        <f t="shared" si="0"/>
        <v>8600.9998521435973</v>
      </c>
      <c r="F41">
        <f t="shared" si="1"/>
        <v>8601</v>
      </c>
      <c r="G41">
        <f t="shared" si="2"/>
        <v>-4.1400000191060826E-4</v>
      </c>
      <c r="I41">
        <f t="shared" si="6"/>
        <v>-4.1400000191060826E-4</v>
      </c>
      <c r="O41">
        <f t="shared" si="3"/>
        <v>-2.3589676158466064E-3</v>
      </c>
      <c r="Q41" s="2">
        <f t="shared" si="4"/>
        <v>28912.832000000002</v>
      </c>
      <c r="AA41" t="s">
        <v>39</v>
      </c>
      <c r="AB41">
        <v>9</v>
      </c>
      <c r="AD41" t="s">
        <v>40</v>
      </c>
      <c r="AF41" t="s">
        <v>34</v>
      </c>
    </row>
    <row r="42" spans="1:32">
      <c r="A42" t="s">
        <v>49</v>
      </c>
      <c r="C42" s="11">
        <v>43931.334999999999</v>
      </c>
      <c r="D42" s="6"/>
      <c r="E42">
        <f t="shared" si="0"/>
        <v>8601.0009235668094</v>
      </c>
      <c r="F42">
        <f t="shared" si="1"/>
        <v>8601</v>
      </c>
      <c r="G42">
        <f t="shared" si="2"/>
        <v>2.5859999950625934E-3</v>
      </c>
      <c r="N42">
        <f>+G42</f>
        <v>2.5859999950625934E-3</v>
      </c>
      <c r="O42">
        <f t="shared" si="3"/>
        <v>-2.3589676158466064E-3</v>
      </c>
      <c r="Q42" s="2">
        <f t="shared" si="4"/>
        <v>28912.834999999999</v>
      </c>
      <c r="AA42" t="s">
        <v>39</v>
      </c>
      <c r="AF42" t="s">
        <v>44</v>
      </c>
    </row>
    <row r="43" spans="1:32">
      <c r="A43" t="s">
        <v>49</v>
      </c>
      <c r="C43" s="11">
        <v>43931.345999999998</v>
      </c>
      <c r="D43" s="6"/>
      <c r="E43">
        <f t="shared" si="0"/>
        <v>8601.0048521185963</v>
      </c>
      <c r="F43">
        <f t="shared" si="1"/>
        <v>8601</v>
      </c>
      <c r="G43">
        <f t="shared" si="2"/>
        <v>1.358599999366561E-2</v>
      </c>
      <c r="N43">
        <f>+G43</f>
        <v>1.358599999366561E-2</v>
      </c>
      <c r="O43">
        <f t="shared" si="3"/>
        <v>-2.3589676158466064E-3</v>
      </c>
      <c r="Q43" s="2">
        <f t="shared" si="4"/>
        <v>28912.845999999998</v>
      </c>
      <c r="AA43" t="s">
        <v>39</v>
      </c>
      <c r="AF43" t="s">
        <v>44</v>
      </c>
    </row>
    <row r="44" spans="1:32">
      <c r="A44" t="s">
        <v>50</v>
      </c>
      <c r="C44" s="11">
        <v>44337.328999999998</v>
      </c>
      <c r="D44" s="6"/>
      <c r="E44">
        <f t="shared" si="0"/>
        <v>8745.9980557240069</v>
      </c>
      <c r="F44">
        <f t="shared" si="1"/>
        <v>8746</v>
      </c>
      <c r="G44">
        <f t="shared" si="2"/>
        <v>-5.4440000021713786E-3</v>
      </c>
      <c r="I44">
        <f t="shared" ref="I44:I57" si="7">+G44</f>
        <v>-5.4440000021713786E-3</v>
      </c>
      <c r="O44">
        <f t="shared" si="3"/>
        <v>-2.579342534918691E-3</v>
      </c>
      <c r="Q44" s="2">
        <f t="shared" si="4"/>
        <v>29318.828999999998</v>
      </c>
      <c r="AA44" t="s">
        <v>39</v>
      </c>
      <c r="AB44">
        <v>7</v>
      </c>
      <c r="AD44" t="s">
        <v>40</v>
      </c>
      <c r="AF44" t="s">
        <v>34</v>
      </c>
    </row>
    <row r="45" spans="1:32">
      <c r="A45" t="s">
        <v>51</v>
      </c>
      <c r="C45" s="11">
        <v>44701.341</v>
      </c>
      <c r="D45" s="6"/>
      <c r="E45">
        <f t="shared" si="0"/>
        <v>8876.0016914201151</v>
      </c>
      <c r="F45">
        <f t="shared" si="1"/>
        <v>8876</v>
      </c>
      <c r="G45">
        <f t="shared" si="2"/>
        <v>4.7360000025946647E-3</v>
      </c>
      <c r="I45">
        <f t="shared" si="7"/>
        <v>4.7360000025946647E-3</v>
      </c>
      <c r="O45">
        <f t="shared" si="3"/>
        <v>-2.7769200485695256E-3</v>
      </c>
      <c r="Q45" s="2">
        <f t="shared" si="4"/>
        <v>29682.841</v>
      </c>
      <c r="AA45" t="s">
        <v>39</v>
      </c>
      <c r="AB45">
        <v>6</v>
      </c>
      <c r="AD45" t="s">
        <v>32</v>
      </c>
      <c r="AF45" t="s">
        <v>34</v>
      </c>
    </row>
    <row r="46" spans="1:32">
      <c r="A46" t="s">
        <v>52</v>
      </c>
      <c r="C46" s="11">
        <v>44995.326999999997</v>
      </c>
      <c r="D46" s="6"/>
      <c r="E46">
        <f t="shared" si="0"/>
        <v>8980.9961664477378</v>
      </c>
      <c r="F46">
        <f t="shared" si="1"/>
        <v>8981</v>
      </c>
      <c r="G46">
        <f t="shared" si="2"/>
        <v>-1.0734000003139954E-2</v>
      </c>
      <c r="I46">
        <f t="shared" si="7"/>
        <v>-1.0734000003139954E-2</v>
      </c>
      <c r="O46">
        <f t="shared" si="3"/>
        <v>-2.9365018865182765E-3</v>
      </c>
      <c r="Q46" s="2">
        <f t="shared" si="4"/>
        <v>29976.826999999997</v>
      </c>
      <c r="AA46" t="s">
        <v>39</v>
      </c>
      <c r="AB46">
        <v>7</v>
      </c>
      <c r="AD46" t="s">
        <v>32</v>
      </c>
      <c r="AF46" t="s">
        <v>34</v>
      </c>
    </row>
    <row r="47" spans="1:32">
      <c r="A47" t="s">
        <v>53</v>
      </c>
      <c r="C47" s="11">
        <v>45065.345000000001</v>
      </c>
      <c r="E47">
        <f t="shared" si="0"/>
        <v>9006.0024699876503</v>
      </c>
      <c r="F47">
        <f t="shared" si="1"/>
        <v>9006</v>
      </c>
      <c r="G47">
        <f t="shared" si="2"/>
        <v>6.9159999984549358E-3</v>
      </c>
      <c r="I47">
        <f t="shared" si="7"/>
        <v>6.9159999984549358E-3</v>
      </c>
      <c r="O47">
        <f t="shared" si="3"/>
        <v>-2.9744975622203601E-3</v>
      </c>
      <c r="Q47" s="2">
        <f t="shared" si="4"/>
        <v>30046.845000000001</v>
      </c>
      <c r="AA47" t="s">
        <v>39</v>
      </c>
      <c r="AB47">
        <v>9</v>
      </c>
      <c r="AD47" t="s">
        <v>32</v>
      </c>
      <c r="AF47" t="s">
        <v>34</v>
      </c>
    </row>
    <row r="48" spans="1:32">
      <c r="A48" t="s">
        <v>53</v>
      </c>
      <c r="C48" s="11">
        <v>45079.334000000003</v>
      </c>
      <c r="E48">
        <f t="shared" si="0"/>
        <v>9010.9985164359896</v>
      </c>
      <c r="F48">
        <f t="shared" si="1"/>
        <v>9011</v>
      </c>
      <c r="G48">
        <f t="shared" si="2"/>
        <v>-4.1539999947417527E-3</v>
      </c>
      <c r="I48">
        <f t="shared" si="7"/>
        <v>-4.1539999947417527E-3</v>
      </c>
      <c r="O48">
        <f t="shared" si="3"/>
        <v>-2.9820966973607768E-3</v>
      </c>
      <c r="Q48" s="2">
        <f t="shared" si="4"/>
        <v>30060.834000000003</v>
      </c>
      <c r="AA48" t="s">
        <v>39</v>
      </c>
      <c r="AB48">
        <v>8</v>
      </c>
      <c r="AD48" t="s">
        <v>40</v>
      </c>
      <c r="AF48" t="s">
        <v>34</v>
      </c>
    </row>
    <row r="49" spans="1:32">
      <c r="A49" t="s">
        <v>53</v>
      </c>
      <c r="C49" s="11">
        <v>45093.324999999997</v>
      </c>
      <c r="E49">
        <f t="shared" si="0"/>
        <v>9015.9952771664703</v>
      </c>
      <c r="F49">
        <f t="shared" si="1"/>
        <v>9016</v>
      </c>
      <c r="G49">
        <f t="shared" si="2"/>
        <v>-1.3224000002082903E-2</v>
      </c>
      <c r="I49">
        <f t="shared" si="7"/>
        <v>-1.3224000002082903E-2</v>
      </c>
      <c r="O49">
        <f t="shared" si="3"/>
        <v>-2.9896958325011935E-3</v>
      </c>
      <c r="Q49" s="2">
        <f t="shared" si="4"/>
        <v>30074.824999999997</v>
      </c>
      <c r="AA49" t="s">
        <v>39</v>
      </c>
      <c r="AB49">
        <v>6</v>
      </c>
      <c r="AD49" t="s">
        <v>32</v>
      </c>
      <c r="AF49" t="s">
        <v>34</v>
      </c>
    </row>
    <row r="50" spans="1:32">
      <c r="A50" t="s">
        <v>54</v>
      </c>
      <c r="C50" s="11">
        <v>45387.336000000003</v>
      </c>
      <c r="E50">
        <f t="shared" si="0"/>
        <v>9120.9986807208825</v>
      </c>
      <c r="F50">
        <f t="shared" si="1"/>
        <v>9121</v>
      </c>
      <c r="G50">
        <f t="shared" si="2"/>
        <v>-3.6939999990863726E-3</v>
      </c>
      <c r="I50">
        <f t="shared" si="7"/>
        <v>-3.6939999990863726E-3</v>
      </c>
      <c r="O50">
        <f t="shared" si="3"/>
        <v>-3.1492776704499445E-3</v>
      </c>
      <c r="Q50" s="2">
        <f t="shared" si="4"/>
        <v>30368.836000000003</v>
      </c>
      <c r="AA50" t="s">
        <v>39</v>
      </c>
      <c r="AB50">
        <v>9</v>
      </c>
      <c r="AD50" t="s">
        <v>40</v>
      </c>
      <c r="AF50" t="s">
        <v>34</v>
      </c>
    </row>
    <row r="51" spans="1:32">
      <c r="A51" t="s">
        <v>54</v>
      </c>
      <c r="C51" s="11">
        <v>45401.338000000003</v>
      </c>
      <c r="E51">
        <f t="shared" si="0"/>
        <v>9125.9993700031519</v>
      </c>
      <c r="F51">
        <f t="shared" si="1"/>
        <v>9126</v>
      </c>
      <c r="G51">
        <f t="shared" si="2"/>
        <v>-1.764000000548549E-3</v>
      </c>
      <c r="I51">
        <f t="shared" si="7"/>
        <v>-1.764000000548549E-3</v>
      </c>
      <c r="O51">
        <f t="shared" si="3"/>
        <v>-3.1568768055903612E-3</v>
      </c>
      <c r="Q51" s="2">
        <f t="shared" si="4"/>
        <v>30382.838000000003</v>
      </c>
      <c r="AA51" t="s">
        <v>39</v>
      </c>
      <c r="AB51">
        <v>11</v>
      </c>
      <c r="AD51" t="s">
        <v>40</v>
      </c>
      <c r="AF51" t="s">
        <v>34</v>
      </c>
    </row>
    <row r="52" spans="1:32">
      <c r="A52" t="s">
        <v>54</v>
      </c>
      <c r="C52" s="11">
        <v>45401.339</v>
      </c>
      <c r="E52">
        <f t="shared" si="0"/>
        <v>9125.9997271442207</v>
      </c>
      <c r="F52">
        <f t="shared" si="1"/>
        <v>9126</v>
      </c>
      <c r="G52">
        <f t="shared" si="2"/>
        <v>-7.6400000398280099E-4</v>
      </c>
      <c r="I52">
        <f t="shared" si="7"/>
        <v>-7.6400000398280099E-4</v>
      </c>
      <c r="O52">
        <f t="shared" si="3"/>
        <v>-3.1568768055903612E-3</v>
      </c>
      <c r="Q52" s="2">
        <f t="shared" si="4"/>
        <v>30382.839</v>
      </c>
      <c r="AA52" t="s">
        <v>39</v>
      </c>
      <c r="AB52">
        <v>6</v>
      </c>
      <c r="AD52" t="s">
        <v>32</v>
      </c>
      <c r="AF52" t="s">
        <v>34</v>
      </c>
    </row>
    <row r="53" spans="1:32">
      <c r="A53" t="s">
        <v>54</v>
      </c>
      <c r="C53" s="11">
        <v>45415.326000000001</v>
      </c>
      <c r="E53">
        <f t="shared" ref="E53:E84" si="8">+(C53-C$7)/C$8</f>
        <v>9130.9950593104186</v>
      </c>
      <c r="F53">
        <f t="shared" ref="F53:F84" si="9">ROUND(2*E53,0)/2</f>
        <v>9131</v>
      </c>
      <c r="G53">
        <f t="shared" ref="G53:G84" si="10">+C53-(C$7+F53*C$8)</f>
        <v>-1.3833999997586943E-2</v>
      </c>
      <c r="I53">
        <f t="shared" si="7"/>
        <v>-1.3833999997586943E-2</v>
      </c>
      <c r="O53">
        <f t="shared" ref="O53:O84" si="11">+C$11+C$12*F53</f>
        <v>-3.1644759407307779E-3</v>
      </c>
      <c r="Q53" s="2">
        <f t="shared" ref="Q53:Q84" si="12">+C53-15018.5</f>
        <v>30396.826000000001</v>
      </c>
      <c r="AA53" t="s">
        <v>39</v>
      </c>
      <c r="AB53">
        <v>9</v>
      </c>
      <c r="AD53" t="s">
        <v>55</v>
      </c>
      <c r="AF53" t="s">
        <v>34</v>
      </c>
    </row>
    <row r="54" spans="1:32">
      <c r="A54" t="s">
        <v>56</v>
      </c>
      <c r="C54" s="11">
        <v>45457.334999999999</v>
      </c>
      <c r="E54">
        <f t="shared" si="8"/>
        <v>9145.9981985804352</v>
      </c>
      <c r="F54">
        <f t="shared" si="9"/>
        <v>9146</v>
      </c>
      <c r="G54">
        <f t="shared" si="10"/>
        <v>-5.0439999977243133E-3</v>
      </c>
      <c r="I54">
        <f t="shared" si="7"/>
        <v>-5.0439999977243133E-3</v>
      </c>
      <c r="O54">
        <f t="shared" si="11"/>
        <v>-3.1872733461520281E-3</v>
      </c>
      <c r="Q54" s="2">
        <f t="shared" si="12"/>
        <v>30438.834999999999</v>
      </c>
      <c r="AA54" t="s">
        <v>39</v>
      </c>
      <c r="AB54">
        <v>6</v>
      </c>
      <c r="AD54" t="s">
        <v>55</v>
      </c>
      <c r="AF54" t="s">
        <v>34</v>
      </c>
    </row>
    <row r="55" spans="1:32">
      <c r="A55" t="s">
        <v>57</v>
      </c>
      <c r="C55" s="11">
        <v>45765.338000000003</v>
      </c>
      <c r="E55">
        <f t="shared" si="8"/>
        <v>9255.9987200064006</v>
      </c>
      <c r="F55">
        <f t="shared" si="9"/>
        <v>9256</v>
      </c>
      <c r="G55">
        <f t="shared" si="10"/>
        <v>-3.5839999982272275E-3</v>
      </c>
      <c r="I55">
        <f t="shared" si="7"/>
        <v>-3.5839999982272275E-3</v>
      </c>
      <c r="O55">
        <f t="shared" si="11"/>
        <v>-3.3544543192411957E-3</v>
      </c>
      <c r="Q55" s="2">
        <f t="shared" si="12"/>
        <v>30746.838000000003</v>
      </c>
      <c r="AA55" t="s">
        <v>39</v>
      </c>
      <c r="AB55">
        <v>6</v>
      </c>
      <c r="AD55" t="s">
        <v>32</v>
      </c>
      <c r="AF55" t="s">
        <v>34</v>
      </c>
    </row>
    <row r="56" spans="1:32">
      <c r="A56" t="s">
        <v>57</v>
      </c>
      <c r="C56" s="11">
        <v>45779.339</v>
      </c>
      <c r="E56">
        <f t="shared" si="8"/>
        <v>9260.9990521475956</v>
      </c>
      <c r="F56">
        <f t="shared" si="9"/>
        <v>9261</v>
      </c>
      <c r="G56">
        <f t="shared" si="10"/>
        <v>-2.6540000035311095E-3</v>
      </c>
      <c r="I56">
        <f t="shared" si="7"/>
        <v>-2.6540000035311095E-3</v>
      </c>
      <c r="O56">
        <f t="shared" si="11"/>
        <v>-3.3620534543816125E-3</v>
      </c>
      <c r="Q56" s="2">
        <f t="shared" si="12"/>
        <v>30760.839</v>
      </c>
      <c r="AA56" t="s">
        <v>39</v>
      </c>
      <c r="AB56">
        <v>6</v>
      </c>
      <c r="AD56" t="s">
        <v>32</v>
      </c>
      <c r="AF56" t="s">
        <v>34</v>
      </c>
    </row>
    <row r="57" spans="1:32">
      <c r="A57" t="s">
        <v>58</v>
      </c>
      <c r="C57" s="11">
        <v>46157.337</v>
      </c>
      <c r="E57">
        <f t="shared" si="8"/>
        <v>9395.9976628688291</v>
      </c>
      <c r="F57">
        <f t="shared" si="9"/>
        <v>9396</v>
      </c>
      <c r="G57">
        <f t="shared" si="10"/>
        <v>-6.5440000034868717E-3</v>
      </c>
      <c r="I57">
        <f t="shared" si="7"/>
        <v>-6.5440000034868717E-3</v>
      </c>
      <c r="O57">
        <f t="shared" si="11"/>
        <v>-3.5672301031728637E-3</v>
      </c>
      <c r="Q57" s="2">
        <f t="shared" si="12"/>
        <v>31138.837</v>
      </c>
      <c r="AA57" t="s">
        <v>39</v>
      </c>
      <c r="AB57">
        <v>10</v>
      </c>
      <c r="AD57" t="s">
        <v>32</v>
      </c>
      <c r="AF57" t="s">
        <v>34</v>
      </c>
    </row>
    <row r="58" spans="1:32">
      <c r="A58" t="s">
        <v>59</v>
      </c>
      <c r="C58" s="11">
        <v>46171.332999999999</v>
      </c>
      <c r="E58">
        <f t="shared" si="8"/>
        <v>9400.996209304667</v>
      </c>
      <c r="F58">
        <f t="shared" si="9"/>
        <v>9401</v>
      </c>
      <c r="G58">
        <f t="shared" si="10"/>
        <v>-1.0613999998895451E-2</v>
      </c>
      <c r="N58">
        <f>+G58</f>
        <v>-1.0613999998895451E-2</v>
      </c>
      <c r="O58">
        <f t="shared" si="11"/>
        <v>-3.5748292383132804E-3</v>
      </c>
      <c r="Q58" s="2">
        <f t="shared" si="12"/>
        <v>31152.832999999999</v>
      </c>
      <c r="AA58" t="s">
        <v>39</v>
      </c>
      <c r="AF58" t="s">
        <v>44</v>
      </c>
    </row>
    <row r="59" spans="1:32">
      <c r="A59" t="s">
        <v>59</v>
      </c>
      <c r="C59" s="11">
        <v>46171.334000000003</v>
      </c>
      <c r="E59">
        <f t="shared" si="8"/>
        <v>9400.9965664457395</v>
      </c>
      <c r="F59">
        <f t="shared" si="9"/>
        <v>9401</v>
      </c>
      <c r="G59">
        <f t="shared" si="10"/>
        <v>-9.6139999950537458E-3</v>
      </c>
      <c r="N59">
        <f>+G59</f>
        <v>-9.6139999950537458E-3</v>
      </c>
      <c r="O59">
        <f t="shared" si="11"/>
        <v>-3.5748292383132804E-3</v>
      </c>
      <c r="Q59" s="2">
        <f t="shared" si="12"/>
        <v>31152.834000000003</v>
      </c>
      <c r="AA59" t="s">
        <v>39</v>
      </c>
      <c r="AF59" t="s">
        <v>44</v>
      </c>
    </row>
    <row r="60" spans="1:32">
      <c r="A60" t="s">
        <v>58</v>
      </c>
      <c r="C60" s="11">
        <v>46171.35</v>
      </c>
      <c r="E60">
        <f t="shared" si="8"/>
        <v>9401.0022807028818</v>
      </c>
      <c r="F60">
        <f t="shared" si="9"/>
        <v>9401</v>
      </c>
      <c r="G60">
        <f t="shared" si="10"/>
        <v>6.3860000009299256E-3</v>
      </c>
      <c r="I60">
        <f>+G60</f>
        <v>6.3860000009299256E-3</v>
      </c>
      <c r="O60">
        <f t="shared" si="11"/>
        <v>-3.5748292383132804E-3</v>
      </c>
      <c r="Q60" s="2">
        <f t="shared" si="12"/>
        <v>31152.85</v>
      </c>
      <c r="AA60" t="s">
        <v>39</v>
      </c>
      <c r="AB60">
        <v>10</v>
      </c>
      <c r="AD60" t="s">
        <v>40</v>
      </c>
      <c r="AF60" t="s">
        <v>34</v>
      </c>
    </row>
    <row r="61" spans="1:32">
      <c r="A61" t="s">
        <v>60</v>
      </c>
      <c r="C61" s="11">
        <v>46451.347000000002</v>
      </c>
      <c r="E61">
        <f t="shared" si="8"/>
        <v>9501.0007092821688</v>
      </c>
      <c r="F61">
        <f t="shared" si="9"/>
        <v>9501</v>
      </c>
      <c r="G61">
        <f t="shared" si="10"/>
        <v>1.9860000029439107E-3</v>
      </c>
      <c r="I61">
        <f>+G61</f>
        <v>1.9860000029439107E-3</v>
      </c>
      <c r="O61">
        <f t="shared" si="11"/>
        <v>-3.7268119411216147E-3</v>
      </c>
      <c r="Q61" s="2">
        <f t="shared" si="12"/>
        <v>31432.847000000002</v>
      </c>
      <c r="AA61" t="s">
        <v>39</v>
      </c>
      <c r="AB61">
        <v>5</v>
      </c>
      <c r="AD61" t="s">
        <v>32</v>
      </c>
      <c r="AF61" t="s">
        <v>34</v>
      </c>
    </row>
    <row r="62" spans="1:32">
      <c r="A62" t="s">
        <v>61</v>
      </c>
      <c r="C62" s="11">
        <v>46521.345999999998</v>
      </c>
      <c r="E62">
        <f t="shared" si="8"/>
        <v>9526.0002271417197</v>
      </c>
      <c r="F62">
        <f t="shared" si="9"/>
        <v>9526</v>
      </c>
      <c r="G62">
        <f t="shared" si="10"/>
        <v>6.3599999703001231E-4</v>
      </c>
      <c r="N62">
        <f>+G62</f>
        <v>6.3599999703001231E-4</v>
      </c>
      <c r="O62">
        <f t="shared" si="11"/>
        <v>-3.7648076168236982E-3</v>
      </c>
      <c r="Q62" s="2">
        <f t="shared" si="12"/>
        <v>31502.845999999998</v>
      </c>
      <c r="AA62" t="s">
        <v>39</v>
      </c>
      <c r="AF62" t="s">
        <v>44</v>
      </c>
    </row>
    <row r="63" spans="1:32">
      <c r="A63" t="s">
        <v>62</v>
      </c>
      <c r="C63" s="11">
        <v>46742.552000000003</v>
      </c>
      <c r="E63">
        <f t="shared" si="8"/>
        <v>9605.0019749901257</v>
      </c>
      <c r="F63">
        <f t="shared" si="9"/>
        <v>9605</v>
      </c>
      <c r="G63">
        <f t="shared" si="10"/>
        <v>5.5300000021816231E-3</v>
      </c>
      <c r="I63">
        <f t="shared" ref="I63:I77" si="13">+G63</f>
        <v>5.5300000021816231E-3</v>
      </c>
      <c r="O63">
        <f t="shared" si="11"/>
        <v>-3.8848739520422823E-3</v>
      </c>
      <c r="Q63" s="2">
        <f t="shared" si="12"/>
        <v>31724.052000000003</v>
      </c>
      <c r="AA63" t="s">
        <v>39</v>
      </c>
      <c r="AB63">
        <v>6</v>
      </c>
      <c r="AD63" t="s">
        <v>32</v>
      </c>
      <c r="AF63" t="s">
        <v>34</v>
      </c>
    </row>
    <row r="64" spans="1:32">
      <c r="A64" t="s">
        <v>63</v>
      </c>
      <c r="C64" s="11">
        <v>46913.349000000002</v>
      </c>
      <c r="E64">
        <f t="shared" si="8"/>
        <v>9666.0005985684365</v>
      </c>
      <c r="F64">
        <f t="shared" si="9"/>
        <v>9666</v>
      </c>
      <c r="G64">
        <f t="shared" si="10"/>
        <v>1.6759999998612329E-3</v>
      </c>
      <c r="I64">
        <f t="shared" si="13"/>
        <v>1.6759999998612329E-3</v>
      </c>
      <c r="O64">
        <f t="shared" si="11"/>
        <v>-3.9775834007553662E-3</v>
      </c>
      <c r="Q64" s="2">
        <f t="shared" si="12"/>
        <v>31894.849000000002</v>
      </c>
      <c r="AA64" t="s">
        <v>39</v>
      </c>
      <c r="AB64">
        <v>6</v>
      </c>
      <c r="AD64" t="s">
        <v>32</v>
      </c>
      <c r="AF64" t="s">
        <v>34</v>
      </c>
    </row>
    <row r="65" spans="1:32">
      <c r="A65" t="s">
        <v>64</v>
      </c>
      <c r="C65" s="11">
        <v>47078.553999999996</v>
      </c>
      <c r="E65">
        <f t="shared" si="8"/>
        <v>9725.0020892752673</v>
      </c>
      <c r="F65">
        <f t="shared" si="9"/>
        <v>9725</v>
      </c>
      <c r="G65">
        <f t="shared" si="10"/>
        <v>5.8499999940977432E-3</v>
      </c>
      <c r="I65">
        <f t="shared" si="13"/>
        <v>5.8499999940977432E-3</v>
      </c>
      <c r="O65">
        <f t="shared" si="11"/>
        <v>-4.0672531954122834E-3</v>
      </c>
      <c r="Q65" s="2">
        <f t="shared" si="12"/>
        <v>32060.053999999996</v>
      </c>
      <c r="AA65" t="s">
        <v>39</v>
      </c>
      <c r="AB65">
        <v>6</v>
      </c>
      <c r="AD65" t="s">
        <v>32</v>
      </c>
      <c r="AF65" t="s">
        <v>34</v>
      </c>
    </row>
    <row r="66" spans="1:32">
      <c r="A66" t="s">
        <v>65</v>
      </c>
      <c r="C66" s="11">
        <v>47207.341</v>
      </c>
      <c r="E66">
        <f t="shared" si="8"/>
        <v>9770.9972164424889</v>
      </c>
      <c r="F66">
        <f t="shared" si="9"/>
        <v>9771</v>
      </c>
      <c r="G66">
        <f t="shared" si="10"/>
        <v>-7.7940000046510249E-3</v>
      </c>
      <c r="I66">
        <f t="shared" si="13"/>
        <v>-7.7940000046510249E-3</v>
      </c>
      <c r="O66">
        <f t="shared" si="11"/>
        <v>-4.1371652387041172E-3</v>
      </c>
      <c r="Q66" s="2">
        <f t="shared" si="12"/>
        <v>32188.841</v>
      </c>
      <c r="AA66" t="s">
        <v>39</v>
      </c>
      <c r="AB66">
        <v>6</v>
      </c>
      <c r="AD66" t="s">
        <v>32</v>
      </c>
      <c r="AF66" t="s">
        <v>34</v>
      </c>
    </row>
    <row r="67" spans="1:32">
      <c r="A67" t="s">
        <v>67</v>
      </c>
      <c r="C67" s="11">
        <v>47207.357000000004</v>
      </c>
      <c r="E67">
        <f t="shared" si="8"/>
        <v>9771.002930699633</v>
      </c>
      <c r="F67">
        <f t="shared" si="9"/>
        <v>9771</v>
      </c>
      <c r="G67">
        <f t="shared" si="10"/>
        <v>8.2059999986086041E-3</v>
      </c>
      <c r="I67">
        <f t="shared" si="13"/>
        <v>8.2059999986086041E-3</v>
      </c>
      <c r="O67">
        <f t="shared" si="11"/>
        <v>-4.1371652387041172E-3</v>
      </c>
      <c r="Q67" s="2">
        <f t="shared" si="12"/>
        <v>32188.857000000004</v>
      </c>
      <c r="AA67" t="s">
        <v>39</v>
      </c>
      <c r="AB67">
        <v>7</v>
      </c>
      <c r="AD67" t="s">
        <v>66</v>
      </c>
      <c r="AF67" t="s">
        <v>34</v>
      </c>
    </row>
    <row r="68" spans="1:32">
      <c r="A68" t="s">
        <v>65</v>
      </c>
      <c r="C68" s="11">
        <v>47207.366999999998</v>
      </c>
      <c r="E68">
        <f t="shared" si="8"/>
        <v>9771.0065021103455</v>
      </c>
      <c r="F68">
        <f t="shared" si="9"/>
        <v>9771</v>
      </c>
      <c r="G68">
        <f t="shared" si="10"/>
        <v>1.8205999993369915E-2</v>
      </c>
      <c r="I68">
        <f t="shared" si="13"/>
        <v>1.8205999993369915E-2</v>
      </c>
      <c r="O68">
        <f t="shared" si="11"/>
        <v>-4.1371652387041172E-3</v>
      </c>
      <c r="Q68" s="2">
        <f t="shared" si="12"/>
        <v>32188.866999999998</v>
      </c>
      <c r="AA68" t="s">
        <v>39</v>
      </c>
      <c r="AB68">
        <v>7</v>
      </c>
      <c r="AD68" t="s">
        <v>40</v>
      </c>
      <c r="AF68" t="s">
        <v>34</v>
      </c>
    </row>
    <row r="69" spans="1:32">
      <c r="A69" t="s">
        <v>67</v>
      </c>
      <c r="C69" s="11">
        <v>47235.341999999997</v>
      </c>
      <c r="E69">
        <f t="shared" si="8"/>
        <v>9780.9975235838101</v>
      </c>
      <c r="F69">
        <f t="shared" si="9"/>
        <v>9781</v>
      </c>
      <c r="G69">
        <f t="shared" si="10"/>
        <v>-6.9340000045485795E-3</v>
      </c>
      <c r="I69">
        <f t="shared" si="13"/>
        <v>-6.9340000045485795E-3</v>
      </c>
      <c r="O69">
        <f t="shared" si="11"/>
        <v>-4.1523635089849506E-3</v>
      </c>
      <c r="Q69" s="2">
        <f t="shared" si="12"/>
        <v>32216.841999999997</v>
      </c>
      <c r="AA69" t="s">
        <v>39</v>
      </c>
      <c r="AB69">
        <v>7</v>
      </c>
      <c r="AD69" t="s">
        <v>40</v>
      </c>
      <c r="AF69" t="s">
        <v>34</v>
      </c>
    </row>
    <row r="70" spans="1:32">
      <c r="A70" t="s">
        <v>67</v>
      </c>
      <c r="C70" s="11">
        <v>47263.353000000003</v>
      </c>
      <c r="E70">
        <f t="shared" si="8"/>
        <v>9791.0014021358475</v>
      </c>
      <c r="F70">
        <f t="shared" si="9"/>
        <v>9791</v>
      </c>
      <c r="G70">
        <f t="shared" si="10"/>
        <v>3.9260000048670918E-3</v>
      </c>
      <c r="I70">
        <f t="shared" si="13"/>
        <v>3.9260000048670918E-3</v>
      </c>
      <c r="O70">
        <f t="shared" si="11"/>
        <v>-4.167561779265784E-3</v>
      </c>
      <c r="Q70" s="2">
        <f t="shared" si="12"/>
        <v>32244.853000000003</v>
      </c>
      <c r="AA70" t="s">
        <v>39</v>
      </c>
      <c r="AB70">
        <v>10</v>
      </c>
      <c r="AD70" t="s">
        <v>66</v>
      </c>
      <c r="AF70" t="s">
        <v>34</v>
      </c>
    </row>
    <row r="71" spans="1:32">
      <c r="A71" t="s">
        <v>68</v>
      </c>
      <c r="C71" s="11">
        <v>47568.533000000003</v>
      </c>
      <c r="E71">
        <f t="shared" si="8"/>
        <v>9899.9937143171428</v>
      </c>
      <c r="F71">
        <f t="shared" si="9"/>
        <v>9900</v>
      </c>
      <c r="G71">
        <f t="shared" si="10"/>
        <v>-1.7599999999220017E-2</v>
      </c>
      <c r="I71">
        <f t="shared" si="13"/>
        <v>-1.7599999999220017E-2</v>
      </c>
      <c r="O71">
        <f t="shared" si="11"/>
        <v>-4.3332229253268684E-3</v>
      </c>
      <c r="Q71" s="2">
        <f t="shared" si="12"/>
        <v>32550.033000000003</v>
      </c>
      <c r="AA71" t="s">
        <v>39</v>
      </c>
      <c r="AB71">
        <v>8</v>
      </c>
      <c r="AD71" t="s">
        <v>40</v>
      </c>
      <c r="AF71" t="s">
        <v>34</v>
      </c>
    </row>
    <row r="72" spans="1:32">
      <c r="A72" t="s">
        <v>68</v>
      </c>
      <c r="C72" s="11">
        <v>47613.345000000001</v>
      </c>
      <c r="E72">
        <f t="shared" si="8"/>
        <v>9915.9979200104008</v>
      </c>
      <c r="F72">
        <f t="shared" si="9"/>
        <v>9916</v>
      </c>
      <c r="G72">
        <f t="shared" si="10"/>
        <v>-5.8239999998477288E-3</v>
      </c>
      <c r="I72">
        <f t="shared" si="13"/>
        <v>-5.8239999998477288E-3</v>
      </c>
      <c r="O72">
        <f t="shared" si="11"/>
        <v>-4.3575401577762019E-3</v>
      </c>
      <c r="Q72" s="2">
        <f t="shared" si="12"/>
        <v>32594.845000000001</v>
      </c>
      <c r="AA72" t="s">
        <v>39</v>
      </c>
      <c r="AB72">
        <v>11</v>
      </c>
      <c r="AD72" t="s">
        <v>40</v>
      </c>
      <c r="AF72" t="s">
        <v>34</v>
      </c>
    </row>
    <row r="73" spans="1:32">
      <c r="A73" t="s">
        <v>68</v>
      </c>
      <c r="C73" s="11">
        <v>47613.351999999999</v>
      </c>
      <c r="E73">
        <f t="shared" si="8"/>
        <v>9916.0004199978994</v>
      </c>
      <c r="F73">
        <f t="shared" si="9"/>
        <v>9916</v>
      </c>
      <c r="G73">
        <f t="shared" si="10"/>
        <v>1.1759999979403801E-3</v>
      </c>
      <c r="I73">
        <f t="shared" si="13"/>
        <v>1.1759999979403801E-3</v>
      </c>
      <c r="O73">
        <f t="shared" si="11"/>
        <v>-4.3575401577762019E-3</v>
      </c>
      <c r="Q73" s="2">
        <f t="shared" si="12"/>
        <v>32594.851999999999</v>
      </c>
      <c r="AA73" t="s">
        <v>39</v>
      </c>
      <c r="AB73">
        <v>6</v>
      </c>
      <c r="AD73" t="s">
        <v>32</v>
      </c>
      <c r="AF73" t="s">
        <v>34</v>
      </c>
    </row>
    <row r="74" spans="1:32">
      <c r="A74" t="s">
        <v>69</v>
      </c>
      <c r="C74" s="11">
        <v>48733.347000000002</v>
      </c>
      <c r="D74">
        <v>4.0000000000000001E-3</v>
      </c>
      <c r="E74">
        <f t="shared" si="8"/>
        <v>10315.996634302543</v>
      </c>
      <c r="F74">
        <f t="shared" si="9"/>
        <v>10316</v>
      </c>
      <c r="G74">
        <f t="shared" si="10"/>
        <v>-9.4239999962155707E-3</v>
      </c>
      <c r="I74">
        <f t="shared" si="13"/>
        <v>-9.4239999962155707E-3</v>
      </c>
      <c r="O74">
        <f t="shared" si="11"/>
        <v>-4.9654709690095406E-3</v>
      </c>
      <c r="Q74" s="2">
        <f t="shared" si="12"/>
        <v>33714.847000000002</v>
      </c>
      <c r="AA74" t="s">
        <v>39</v>
      </c>
      <c r="AB74">
        <v>9</v>
      </c>
      <c r="AD74" t="s">
        <v>40</v>
      </c>
      <c r="AF74" t="s">
        <v>34</v>
      </c>
    </row>
    <row r="75" spans="1:32">
      <c r="A75" t="s">
        <v>69</v>
      </c>
      <c r="C75" s="11">
        <v>48733.358</v>
      </c>
      <c r="D75">
        <v>5.0000000000000001E-3</v>
      </c>
      <c r="E75">
        <f t="shared" si="8"/>
        <v>10316.000562854328</v>
      </c>
      <c r="F75">
        <f t="shared" si="9"/>
        <v>10316</v>
      </c>
      <c r="G75">
        <f t="shared" si="10"/>
        <v>1.5760000023874454E-3</v>
      </c>
      <c r="I75">
        <f t="shared" si="13"/>
        <v>1.5760000023874454E-3</v>
      </c>
      <c r="O75">
        <f t="shared" si="11"/>
        <v>-4.9654709690095406E-3</v>
      </c>
      <c r="Q75" s="2">
        <f t="shared" si="12"/>
        <v>33714.858</v>
      </c>
      <c r="AA75" t="s">
        <v>39</v>
      </c>
      <c r="AB75">
        <v>8</v>
      </c>
      <c r="AD75" t="s">
        <v>32</v>
      </c>
      <c r="AF75" t="s">
        <v>34</v>
      </c>
    </row>
    <row r="76" spans="1:32">
      <c r="A76" t="s">
        <v>70</v>
      </c>
      <c r="C76" s="11">
        <v>49055.358</v>
      </c>
      <c r="D76">
        <v>6.0000000000000001E-3</v>
      </c>
      <c r="E76">
        <f t="shared" si="8"/>
        <v>10430.999987857203</v>
      </c>
      <c r="F76">
        <f t="shared" si="9"/>
        <v>10431</v>
      </c>
      <c r="G76">
        <f t="shared" si="10"/>
        <v>-3.4000004234258085E-5</v>
      </c>
      <c r="I76">
        <f t="shared" si="13"/>
        <v>-3.4000004234258085E-5</v>
      </c>
      <c r="O76">
        <f t="shared" si="11"/>
        <v>-5.140251077239125E-3</v>
      </c>
      <c r="Q76" s="2">
        <f t="shared" si="12"/>
        <v>34036.858</v>
      </c>
      <c r="AA76" t="s">
        <v>39</v>
      </c>
      <c r="AB76">
        <v>8</v>
      </c>
      <c r="AD76" t="s">
        <v>40</v>
      </c>
      <c r="AF76" t="s">
        <v>34</v>
      </c>
    </row>
    <row r="77" spans="1:32">
      <c r="A77" t="s">
        <v>71</v>
      </c>
      <c r="C77" s="11">
        <v>49097.343000000001</v>
      </c>
      <c r="D77">
        <v>4.0000000000000001E-3</v>
      </c>
      <c r="E77">
        <f t="shared" si="8"/>
        <v>10445.994555741507</v>
      </c>
      <c r="F77">
        <f t="shared" si="9"/>
        <v>10446</v>
      </c>
      <c r="G77">
        <f t="shared" si="10"/>
        <v>-1.5244000001985114E-2</v>
      </c>
      <c r="I77">
        <f t="shared" si="13"/>
        <v>-1.5244000001985114E-2</v>
      </c>
      <c r="O77">
        <f t="shared" si="11"/>
        <v>-5.1630484826603752E-3</v>
      </c>
      <c r="Q77" s="2">
        <f t="shared" si="12"/>
        <v>34078.843000000001</v>
      </c>
      <c r="AA77" t="s">
        <v>39</v>
      </c>
      <c r="AB77">
        <v>8</v>
      </c>
      <c r="AD77" t="s">
        <v>40</v>
      </c>
      <c r="AF77" t="s">
        <v>34</v>
      </c>
    </row>
    <row r="78" spans="1:32">
      <c r="A78" t="s">
        <v>73</v>
      </c>
      <c r="C78" s="11">
        <v>49374.551299999999</v>
      </c>
      <c r="E78">
        <f t="shared" si="8"/>
        <v>10544.997025014874</v>
      </c>
      <c r="F78">
        <f t="shared" si="9"/>
        <v>10545</v>
      </c>
      <c r="G78">
        <f t="shared" si="10"/>
        <v>-8.3300000042072497E-3</v>
      </c>
      <c r="J78">
        <f>+G78</f>
        <v>-8.3300000042072497E-3</v>
      </c>
      <c r="O78">
        <f t="shared" si="11"/>
        <v>-5.3135113584406261E-3</v>
      </c>
      <c r="Q78" s="2">
        <f t="shared" si="12"/>
        <v>34356.051299999999</v>
      </c>
      <c r="AA78" t="s">
        <v>72</v>
      </c>
      <c r="AF78" t="s">
        <v>44</v>
      </c>
    </row>
    <row r="79" spans="1:32">
      <c r="A79" t="s">
        <v>73</v>
      </c>
      <c r="C79" s="11">
        <v>49374.551299999999</v>
      </c>
      <c r="E79">
        <f t="shared" si="8"/>
        <v>10544.997025014874</v>
      </c>
      <c r="F79">
        <f t="shared" si="9"/>
        <v>10545</v>
      </c>
      <c r="G79">
        <f t="shared" si="10"/>
        <v>-8.3300000042072497E-3</v>
      </c>
      <c r="J79">
        <f>+G79</f>
        <v>-8.3300000042072497E-3</v>
      </c>
      <c r="O79">
        <f t="shared" si="11"/>
        <v>-5.3135113584406261E-3</v>
      </c>
      <c r="Q79" s="2">
        <f t="shared" si="12"/>
        <v>34356.051299999999</v>
      </c>
      <c r="AA79" t="s">
        <v>74</v>
      </c>
      <c r="AF79" t="s">
        <v>44</v>
      </c>
    </row>
    <row r="80" spans="1:32">
      <c r="A80" t="s">
        <v>73</v>
      </c>
      <c r="C80" s="11">
        <v>49374.552100000001</v>
      </c>
      <c r="E80">
        <f t="shared" si="8"/>
        <v>10544.997310727733</v>
      </c>
      <c r="F80">
        <f t="shared" si="9"/>
        <v>10545</v>
      </c>
      <c r="G80">
        <f t="shared" si="10"/>
        <v>-7.5300000025890768E-3</v>
      </c>
      <c r="J80">
        <f>+G80</f>
        <v>-7.5300000025890768E-3</v>
      </c>
      <c r="O80">
        <f t="shared" si="11"/>
        <v>-5.3135113584406261E-3</v>
      </c>
      <c r="Q80" s="2">
        <f t="shared" si="12"/>
        <v>34356.052100000001</v>
      </c>
      <c r="AA80" t="s">
        <v>75</v>
      </c>
      <c r="AF80" t="s">
        <v>44</v>
      </c>
    </row>
    <row r="81" spans="1:32">
      <c r="A81" t="s">
        <v>73</v>
      </c>
      <c r="C81" s="11">
        <v>49374.552799999998</v>
      </c>
      <c r="E81">
        <f t="shared" si="8"/>
        <v>10544.997560726481</v>
      </c>
      <c r="F81">
        <f t="shared" si="9"/>
        <v>10545</v>
      </c>
      <c r="G81">
        <f t="shared" si="10"/>
        <v>-6.8300000057206489E-3</v>
      </c>
      <c r="J81">
        <f>+G81</f>
        <v>-6.8300000057206489E-3</v>
      </c>
      <c r="O81">
        <f t="shared" si="11"/>
        <v>-5.3135113584406261E-3</v>
      </c>
      <c r="Q81" s="2">
        <f t="shared" si="12"/>
        <v>34356.052799999998</v>
      </c>
      <c r="AA81" t="s">
        <v>76</v>
      </c>
      <c r="AF81" t="s">
        <v>44</v>
      </c>
    </row>
    <row r="82" spans="1:32">
      <c r="A82" t="s">
        <v>77</v>
      </c>
      <c r="C82" s="11">
        <v>49769.345000000001</v>
      </c>
      <c r="D82">
        <v>5.0000000000000001E-3</v>
      </c>
      <c r="E82">
        <f t="shared" si="8"/>
        <v>10685.99407002965</v>
      </c>
      <c r="F82">
        <f t="shared" si="9"/>
        <v>10686</v>
      </c>
      <c r="G82">
        <f t="shared" si="10"/>
        <v>-1.6604000004008412E-2</v>
      </c>
      <c r="I82">
        <f t="shared" ref="I82:I91" si="14">+G82</f>
        <v>-1.6604000004008412E-2</v>
      </c>
      <c r="O82">
        <f t="shared" si="11"/>
        <v>-5.5278069694003774E-3</v>
      </c>
      <c r="Q82" s="2">
        <f t="shared" si="12"/>
        <v>34750.845000000001</v>
      </c>
      <c r="AA82" t="s">
        <v>39</v>
      </c>
      <c r="AB82">
        <v>10</v>
      </c>
      <c r="AD82" t="s">
        <v>40</v>
      </c>
      <c r="AF82" t="s">
        <v>34</v>
      </c>
    </row>
    <row r="83" spans="1:32">
      <c r="A83" t="s">
        <v>79</v>
      </c>
      <c r="C83" s="11">
        <v>49769.35</v>
      </c>
      <c r="D83">
        <v>1E-3</v>
      </c>
      <c r="E83">
        <f t="shared" si="8"/>
        <v>10685.995855735006</v>
      </c>
      <c r="F83">
        <f t="shared" si="9"/>
        <v>10686</v>
      </c>
      <c r="G83">
        <f t="shared" si="10"/>
        <v>-1.1604000006627757E-2</v>
      </c>
      <c r="I83">
        <f t="shared" si="14"/>
        <v>-1.1604000006627757E-2</v>
      </c>
      <c r="O83">
        <f t="shared" si="11"/>
        <v>-5.5278069694003774E-3</v>
      </c>
      <c r="Q83" s="2">
        <f t="shared" si="12"/>
        <v>34750.85</v>
      </c>
      <c r="AA83" t="s">
        <v>39</v>
      </c>
      <c r="AB83">
        <v>10</v>
      </c>
      <c r="AD83" t="s">
        <v>78</v>
      </c>
      <c r="AF83" t="s">
        <v>34</v>
      </c>
    </row>
    <row r="84" spans="1:32">
      <c r="A84" t="s">
        <v>79</v>
      </c>
      <c r="C84" s="11">
        <v>49811.347999999998</v>
      </c>
      <c r="D84">
        <v>4.0000000000000001E-3</v>
      </c>
      <c r="E84">
        <f t="shared" si="8"/>
        <v>10700.995066453239</v>
      </c>
      <c r="F84">
        <f t="shared" si="9"/>
        <v>10701</v>
      </c>
      <c r="G84">
        <f t="shared" si="10"/>
        <v>-1.3814000005368143E-2</v>
      </c>
      <c r="I84">
        <f t="shared" si="14"/>
        <v>-1.3814000005368143E-2</v>
      </c>
      <c r="O84">
        <f t="shared" si="11"/>
        <v>-5.5506043748216275E-3</v>
      </c>
      <c r="Q84" s="2">
        <f t="shared" si="12"/>
        <v>34792.847999999998</v>
      </c>
      <c r="AA84" t="s">
        <v>39</v>
      </c>
      <c r="AB84">
        <v>10</v>
      </c>
      <c r="AD84" t="s">
        <v>40</v>
      </c>
      <c r="AF84" t="s">
        <v>34</v>
      </c>
    </row>
    <row r="85" spans="1:32">
      <c r="A85" t="s">
        <v>79</v>
      </c>
      <c r="C85" s="11">
        <v>49811.355000000003</v>
      </c>
      <c r="D85">
        <v>3.0000000000000001E-3</v>
      </c>
      <c r="E85">
        <f t="shared" ref="E85:E91" si="15">+(C85-C$7)/C$8</f>
        <v>10700.997566440741</v>
      </c>
      <c r="F85">
        <f t="shared" ref="F85:F92" si="16">ROUND(2*E85,0)/2</f>
        <v>10701</v>
      </c>
      <c r="G85">
        <f t="shared" ref="G85:G91" si="17">+C85-(C$7+F85*C$8)</f>
        <v>-6.8140000003040768E-3</v>
      </c>
      <c r="I85">
        <f t="shared" si="14"/>
        <v>-6.8140000003040768E-3</v>
      </c>
      <c r="O85">
        <f t="shared" ref="O85:O91" si="18">+C$11+C$12*F85</f>
        <v>-5.5506043748216275E-3</v>
      </c>
      <c r="Q85" s="2">
        <f t="shared" ref="Q85:Q91" si="19">+C85-15018.5</f>
        <v>34792.855000000003</v>
      </c>
      <c r="AA85" t="s">
        <v>39</v>
      </c>
      <c r="AB85">
        <v>9</v>
      </c>
      <c r="AD85" t="s">
        <v>78</v>
      </c>
      <c r="AF85" t="s">
        <v>34</v>
      </c>
    </row>
    <row r="86" spans="1:32">
      <c r="A86" t="s">
        <v>80</v>
      </c>
      <c r="C86" s="11">
        <v>50147.360999999997</v>
      </c>
      <c r="D86">
        <v>4.0000000000000001E-3</v>
      </c>
      <c r="E86">
        <f t="shared" si="15"/>
        <v>10820.999109290167</v>
      </c>
      <c r="F86">
        <f t="shared" si="16"/>
        <v>10821</v>
      </c>
      <c r="G86">
        <f t="shared" si="17"/>
        <v>-2.4940000075730495E-3</v>
      </c>
      <c r="I86">
        <f t="shared" si="14"/>
        <v>-2.4940000075730495E-3</v>
      </c>
      <c r="O86">
        <f t="shared" si="18"/>
        <v>-5.7329836181916286E-3</v>
      </c>
      <c r="Q86" s="2">
        <f t="shared" si="19"/>
        <v>35128.860999999997</v>
      </c>
      <c r="AA86" t="s">
        <v>39</v>
      </c>
      <c r="AB86">
        <v>5</v>
      </c>
      <c r="AD86" t="s">
        <v>32</v>
      </c>
      <c r="AF86" t="s">
        <v>34</v>
      </c>
    </row>
    <row r="87" spans="1:32">
      <c r="A87" t="s">
        <v>81</v>
      </c>
      <c r="C87" s="11">
        <v>50189.353000000003</v>
      </c>
      <c r="D87">
        <v>4.0000000000000001E-3</v>
      </c>
      <c r="E87">
        <f t="shared" si="15"/>
        <v>10835.996177161973</v>
      </c>
      <c r="F87">
        <f t="shared" si="16"/>
        <v>10836</v>
      </c>
      <c r="G87">
        <f t="shared" si="17"/>
        <v>-1.0704000000259839E-2</v>
      </c>
      <c r="I87">
        <f t="shared" si="14"/>
        <v>-1.0704000000259839E-2</v>
      </c>
      <c r="O87">
        <f t="shared" si="18"/>
        <v>-5.7557810236128788E-3</v>
      </c>
      <c r="Q87" s="2">
        <f t="shared" si="19"/>
        <v>35170.853000000003</v>
      </c>
      <c r="AA87" t="s">
        <v>39</v>
      </c>
      <c r="AB87">
        <v>8</v>
      </c>
      <c r="AD87" t="s">
        <v>40</v>
      </c>
      <c r="AF87" t="s">
        <v>34</v>
      </c>
    </row>
    <row r="88" spans="1:32">
      <c r="A88" t="s">
        <v>82</v>
      </c>
      <c r="C88" s="11">
        <v>50875.357000000004</v>
      </c>
      <c r="D88">
        <v>7.0000000000000001E-3</v>
      </c>
      <c r="E88">
        <f t="shared" si="15"/>
        <v>11080.996380732384</v>
      </c>
      <c r="F88">
        <f t="shared" si="16"/>
        <v>11081</v>
      </c>
      <c r="G88">
        <f t="shared" si="17"/>
        <v>-1.0133999996469356E-2</v>
      </c>
      <c r="I88">
        <f t="shared" si="14"/>
        <v>-1.0133999996469356E-2</v>
      </c>
      <c r="O88">
        <f t="shared" si="18"/>
        <v>-6.1281386454932977E-3</v>
      </c>
      <c r="Q88" s="2">
        <f t="shared" si="19"/>
        <v>35856.857000000004</v>
      </c>
      <c r="AA88" t="s">
        <v>39</v>
      </c>
      <c r="AB88">
        <v>7</v>
      </c>
      <c r="AD88" t="s">
        <v>40</v>
      </c>
      <c r="AF88" t="s">
        <v>34</v>
      </c>
    </row>
    <row r="89" spans="1:32">
      <c r="A89" t="s">
        <v>82</v>
      </c>
      <c r="C89" s="11">
        <v>50903.358</v>
      </c>
      <c r="D89">
        <v>6.0000000000000001E-3</v>
      </c>
      <c r="E89">
        <f t="shared" si="15"/>
        <v>11090.996687873703</v>
      </c>
      <c r="F89">
        <f t="shared" si="16"/>
        <v>11091</v>
      </c>
      <c r="G89">
        <f t="shared" si="17"/>
        <v>-9.2740000036428683E-3</v>
      </c>
      <c r="I89">
        <f t="shared" si="14"/>
        <v>-9.2740000036428683E-3</v>
      </c>
      <c r="O89">
        <f t="shared" si="18"/>
        <v>-6.1433369157741311E-3</v>
      </c>
      <c r="Q89" s="2">
        <f t="shared" si="19"/>
        <v>35884.858</v>
      </c>
      <c r="AA89" t="s">
        <v>39</v>
      </c>
      <c r="AB89">
        <v>10</v>
      </c>
      <c r="AD89" t="s">
        <v>40</v>
      </c>
      <c r="AF89" t="s">
        <v>34</v>
      </c>
    </row>
    <row r="90" spans="1:32">
      <c r="A90" t="s">
        <v>84</v>
      </c>
      <c r="C90" s="11">
        <v>51138.572</v>
      </c>
      <c r="D90">
        <v>7.0000000000000001E-3</v>
      </c>
      <c r="E90">
        <f t="shared" si="15"/>
        <v>11175.001267850803</v>
      </c>
      <c r="F90">
        <f t="shared" si="16"/>
        <v>11175</v>
      </c>
      <c r="G90">
        <f t="shared" si="17"/>
        <v>3.550000001268927E-3</v>
      </c>
      <c r="I90">
        <f t="shared" si="14"/>
        <v>3.550000001268927E-3</v>
      </c>
      <c r="O90">
        <f t="shared" si="18"/>
        <v>-6.2710023861331319E-3</v>
      </c>
      <c r="Q90" s="2">
        <f t="shared" si="19"/>
        <v>36120.072</v>
      </c>
      <c r="AA90" t="s">
        <v>39</v>
      </c>
      <c r="AB90">
        <v>6</v>
      </c>
      <c r="AD90" t="s">
        <v>83</v>
      </c>
      <c r="AF90" t="s">
        <v>44</v>
      </c>
    </row>
    <row r="91" spans="1:32">
      <c r="A91" t="s">
        <v>85</v>
      </c>
      <c r="C91" s="11">
        <v>51225.351999999999</v>
      </c>
      <c r="D91">
        <v>5.0000000000000001E-3</v>
      </c>
      <c r="E91">
        <f t="shared" si="15"/>
        <v>11205.993970030149</v>
      </c>
      <c r="F91">
        <f t="shared" si="16"/>
        <v>11206</v>
      </c>
      <c r="G91">
        <f t="shared" si="17"/>
        <v>-1.6883999996935017E-2</v>
      </c>
      <c r="I91">
        <f t="shared" si="14"/>
        <v>-1.6883999996935017E-2</v>
      </c>
      <c r="O91">
        <f t="shared" si="18"/>
        <v>-6.3181170240037155E-3</v>
      </c>
      <c r="Q91" s="2">
        <f t="shared" si="19"/>
        <v>36206.851999999999</v>
      </c>
      <c r="AA91" t="s">
        <v>39</v>
      </c>
      <c r="AB91">
        <v>7</v>
      </c>
      <c r="AD91" t="s">
        <v>83</v>
      </c>
      <c r="AF91" t="s">
        <v>44</v>
      </c>
    </row>
    <row r="92" spans="1:32">
      <c r="A92" s="12" t="s">
        <v>88</v>
      </c>
      <c r="B92" s="13" t="s">
        <v>89</v>
      </c>
      <c r="C92" s="12">
        <v>53000.5576</v>
      </c>
      <c r="D92" s="12">
        <v>2.3E-3</v>
      </c>
      <c r="E92">
        <f>+(C92-C$7)/C$8</f>
        <v>11839.992800036001</v>
      </c>
      <c r="F92">
        <f t="shared" si="16"/>
        <v>11840</v>
      </c>
      <c r="G92">
        <f>+C92-(C$7+F92*C$8)</f>
        <v>-2.0160000000032596E-2</v>
      </c>
      <c r="J92">
        <f>+G92</f>
        <v>-2.0160000000032596E-2</v>
      </c>
      <c r="O92">
        <f>+C$11+C$12*F92</f>
        <v>-7.2816873598085547E-3</v>
      </c>
      <c r="Q92" s="2">
        <f>+C92-15018.5</f>
        <v>37982.0576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8"/>
  <sheetViews>
    <sheetView topLeftCell="A95" workbookViewId="0">
      <selection activeCell="A96" sqref="A96:D145"/>
    </sheetView>
  </sheetViews>
  <sheetFormatPr defaultRowHeight="12.75"/>
  <cols>
    <col min="1" max="1" width="19.7109375" style="17" customWidth="1"/>
    <col min="2" max="2" width="4.42578125" style="15" customWidth="1"/>
    <col min="3" max="3" width="12.7109375" style="17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7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2" t="s">
        <v>110</v>
      </c>
      <c r="I1" s="43" t="s">
        <v>111</v>
      </c>
      <c r="J1" s="44" t="s">
        <v>112</v>
      </c>
    </row>
    <row r="2" spans="1:16">
      <c r="I2" s="45" t="s">
        <v>113</v>
      </c>
      <c r="J2" s="46" t="s">
        <v>114</v>
      </c>
    </row>
    <row r="3" spans="1:16">
      <c r="A3" s="47" t="s">
        <v>115</v>
      </c>
      <c r="I3" s="45" t="s">
        <v>116</v>
      </c>
      <c r="J3" s="46" t="s">
        <v>117</v>
      </c>
    </row>
    <row r="4" spans="1:16">
      <c r="I4" s="45" t="s">
        <v>118</v>
      </c>
      <c r="J4" s="46" t="s">
        <v>117</v>
      </c>
    </row>
    <row r="5" spans="1:16" ht="13.5" thickBot="1">
      <c r="I5" s="48" t="s">
        <v>119</v>
      </c>
      <c r="J5" s="49" t="s">
        <v>120</v>
      </c>
    </row>
    <row r="10" spans="1:16" ht="13.5" thickBot="1"/>
    <row r="11" spans="1:16" ht="12.75" customHeight="1" thickBot="1">
      <c r="A11" s="17" t="str">
        <f t="shared" ref="A11:A42" si="0">P11</f>
        <v> AAAN 4.3.8 </v>
      </c>
      <c r="B11" s="6" t="str">
        <f t="shared" ref="B11:B42" si="1">IF(H11=INT(H11),"I","II")</f>
        <v>I</v>
      </c>
      <c r="C11" s="17">
        <f t="shared" ref="C11:C42" si="2">1*G11</f>
        <v>19848.412</v>
      </c>
      <c r="D11" s="15" t="str">
        <f t="shared" ref="D11:D42" si="3">VLOOKUP(F11,I$1:J$5,2,FALSE)</f>
        <v>vis</v>
      </c>
      <c r="E11" s="50">
        <f>VLOOKUP(C11,Active!C$21:E$968,3,FALSE)</f>
        <v>0</v>
      </c>
      <c r="F11" s="6" t="s">
        <v>119</v>
      </c>
      <c r="G11" s="15" t="str">
        <f t="shared" ref="G11:G42" si="4">MID(I11,3,LEN(I11)-3)</f>
        <v>19848.412</v>
      </c>
      <c r="H11" s="17">
        <f t="shared" ref="H11:H42" si="5">1*K11</f>
        <v>0</v>
      </c>
      <c r="I11" s="51" t="s">
        <v>158</v>
      </c>
      <c r="J11" s="52" t="s">
        <v>159</v>
      </c>
      <c r="K11" s="51">
        <v>0</v>
      </c>
      <c r="L11" s="51" t="s">
        <v>160</v>
      </c>
      <c r="M11" s="52" t="s">
        <v>144</v>
      </c>
      <c r="N11" s="52"/>
      <c r="O11" s="53" t="s">
        <v>145</v>
      </c>
      <c r="P11" s="53" t="s">
        <v>146</v>
      </c>
    </row>
    <row r="12" spans="1:16" ht="12.75" customHeight="1" thickBot="1">
      <c r="A12" s="17" t="str">
        <f t="shared" si="0"/>
        <v> ORI 123 </v>
      </c>
      <c r="B12" s="6" t="str">
        <f t="shared" si="1"/>
        <v>I</v>
      </c>
      <c r="C12" s="17">
        <f t="shared" si="2"/>
        <v>40974.529000000002</v>
      </c>
      <c r="D12" s="15" t="str">
        <f t="shared" si="3"/>
        <v>vis</v>
      </c>
      <c r="E12" s="50">
        <f>VLOOKUP(C12,Active!C$21:E$968,3,FALSE)</f>
        <v>7545.0040606939829</v>
      </c>
      <c r="F12" s="6" t="s">
        <v>119</v>
      </c>
      <c r="G12" s="15" t="str">
        <f t="shared" si="4"/>
        <v>40974.529</v>
      </c>
      <c r="H12" s="17">
        <f t="shared" si="5"/>
        <v>7545</v>
      </c>
      <c r="I12" s="51" t="s">
        <v>233</v>
      </c>
      <c r="J12" s="52" t="s">
        <v>234</v>
      </c>
      <c r="K12" s="51">
        <v>7545</v>
      </c>
      <c r="L12" s="51" t="s">
        <v>235</v>
      </c>
      <c r="M12" s="52" t="s">
        <v>144</v>
      </c>
      <c r="N12" s="52"/>
      <c r="O12" s="53" t="s">
        <v>236</v>
      </c>
      <c r="P12" s="53" t="s">
        <v>237</v>
      </c>
    </row>
    <row r="13" spans="1:16" ht="12.75" customHeight="1" thickBot="1">
      <c r="A13" s="17" t="str">
        <f t="shared" si="0"/>
        <v> BBS 2 </v>
      </c>
      <c r="B13" s="6" t="str">
        <f t="shared" si="1"/>
        <v>I</v>
      </c>
      <c r="C13" s="17">
        <f t="shared" si="2"/>
        <v>41369.315999999999</v>
      </c>
      <c r="D13" s="15" t="str">
        <f t="shared" si="3"/>
        <v>vis</v>
      </c>
      <c r="E13" s="50">
        <f>VLOOKUP(C13,Active!C$21:E$968,3,FALSE)</f>
        <v>7685.9987128635785</v>
      </c>
      <c r="F13" s="6" t="s">
        <v>119</v>
      </c>
      <c r="G13" s="15" t="str">
        <f t="shared" si="4"/>
        <v>41369.316</v>
      </c>
      <c r="H13" s="17">
        <f t="shared" si="5"/>
        <v>7686</v>
      </c>
      <c r="I13" s="51" t="s">
        <v>238</v>
      </c>
      <c r="J13" s="52" t="s">
        <v>239</v>
      </c>
      <c r="K13" s="51">
        <v>7686</v>
      </c>
      <c r="L13" s="51" t="s">
        <v>200</v>
      </c>
      <c r="M13" s="52" t="s">
        <v>144</v>
      </c>
      <c r="N13" s="52"/>
      <c r="O13" s="53" t="s">
        <v>240</v>
      </c>
      <c r="P13" s="53" t="s">
        <v>241</v>
      </c>
    </row>
    <row r="14" spans="1:16" ht="12.75" customHeight="1" thickBot="1">
      <c r="A14" s="17" t="str">
        <f t="shared" si="0"/>
        <v> BBS 8 </v>
      </c>
      <c r="B14" s="6" t="str">
        <f t="shared" si="1"/>
        <v>I</v>
      </c>
      <c r="C14" s="17">
        <f t="shared" si="2"/>
        <v>41719.311999999998</v>
      </c>
      <c r="D14" s="15" t="str">
        <f t="shared" si="3"/>
        <v>vis</v>
      </c>
      <c r="E14" s="50">
        <f>VLOOKUP(C14,Active!C$21:E$968,3,FALSE)</f>
        <v>7810.9966593024174</v>
      </c>
      <c r="F14" s="6" t="s">
        <v>119</v>
      </c>
      <c r="G14" s="15" t="str">
        <f t="shared" si="4"/>
        <v>41719.312</v>
      </c>
      <c r="H14" s="17">
        <f t="shared" si="5"/>
        <v>7811</v>
      </c>
      <c r="I14" s="51" t="s">
        <v>242</v>
      </c>
      <c r="J14" s="52" t="s">
        <v>243</v>
      </c>
      <c r="K14" s="51">
        <v>7811</v>
      </c>
      <c r="L14" s="51" t="s">
        <v>244</v>
      </c>
      <c r="M14" s="52" t="s">
        <v>144</v>
      </c>
      <c r="N14" s="52"/>
      <c r="O14" s="53" t="s">
        <v>240</v>
      </c>
      <c r="P14" s="53" t="s">
        <v>245</v>
      </c>
    </row>
    <row r="15" spans="1:16" ht="12.75" customHeight="1" thickBot="1">
      <c r="A15" s="17" t="str">
        <f t="shared" si="0"/>
        <v> BBS 8 </v>
      </c>
      <c r="B15" s="6" t="str">
        <f t="shared" si="1"/>
        <v>I</v>
      </c>
      <c r="C15" s="17">
        <f t="shared" si="2"/>
        <v>41719.322999999997</v>
      </c>
      <c r="D15" s="15" t="str">
        <f t="shared" si="3"/>
        <v>vis</v>
      </c>
      <c r="E15" s="50">
        <f>VLOOKUP(C15,Active!C$21:E$968,3,FALSE)</f>
        <v>7811.0005878542024</v>
      </c>
      <c r="F15" s="6" t="s">
        <v>119</v>
      </c>
      <c r="G15" s="15" t="str">
        <f t="shared" si="4"/>
        <v>41719.323</v>
      </c>
      <c r="H15" s="17">
        <f t="shared" si="5"/>
        <v>7811</v>
      </c>
      <c r="I15" s="51" t="s">
        <v>246</v>
      </c>
      <c r="J15" s="52" t="s">
        <v>247</v>
      </c>
      <c r="K15" s="51">
        <v>7811</v>
      </c>
      <c r="L15" s="51" t="s">
        <v>192</v>
      </c>
      <c r="M15" s="52" t="s">
        <v>144</v>
      </c>
      <c r="N15" s="52"/>
      <c r="O15" s="53" t="s">
        <v>236</v>
      </c>
      <c r="P15" s="53" t="s">
        <v>245</v>
      </c>
    </row>
    <row r="16" spans="1:16" ht="12.75" customHeight="1" thickBot="1">
      <c r="A16" s="17" t="str">
        <f t="shared" si="0"/>
        <v> BBS 15 </v>
      </c>
      <c r="B16" s="6" t="str">
        <f t="shared" si="1"/>
        <v>I</v>
      </c>
      <c r="C16" s="17">
        <f t="shared" si="2"/>
        <v>42139.315999999999</v>
      </c>
      <c r="D16" s="15" t="str">
        <f t="shared" si="3"/>
        <v>vis</v>
      </c>
      <c r="E16" s="50">
        <f>VLOOKUP(C16,Active!C$21:E$968,3,FALSE)</f>
        <v>7960.9973378704526</v>
      </c>
      <c r="F16" s="6" t="s">
        <v>119</v>
      </c>
      <c r="G16" s="15" t="str">
        <f t="shared" si="4"/>
        <v>42139.316</v>
      </c>
      <c r="H16" s="17">
        <f t="shared" si="5"/>
        <v>7961</v>
      </c>
      <c r="I16" s="51" t="s">
        <v>248</v>
      </c>
      <c r="J16" s="52" t="s">
        <v>249</v>
      </c>
      <c r="K16" s="51">
        <v>7961</v>
      </c>
      <c r="L16" s="51" t="s">
        <v>250</v>
      </c>
      <c r="M16" s="52" t="s">
        <v>144</v>
      </c>
      <c r="N16" s="52"/>
      <c r="O16" s="53" t="s">
        <v>240</v>
      </c>
      <c r="P16" s="53" t="s">
        <v>251</v>
      </c>
    </row>
    <row r="17" spans="1:16" ht="12.75" customHeight="1" thickBot="1">
      <c r="A17" s="17" t="str">
        <f t="shared" si="0"/>
        <v> BBS 15 </v>
      </c>
      <c r="B17" s="6" t="str">
        <f t="shared" si="1"/>
        <v>I</v>
      </c>
      <c r="C17" s="17">
        <f t="shared" si="2"/>
        <v>42139.319000000003</v>
      </c>
      <c r="D17" s="15" t="str">
        <f t="shared" si="3"/>
        <v>vis</v>
      </c>
      <c r="E17" s="50">
        <f>VLOOKUP(C17,Active!C$21:E$968,3,FALSE)</f>
        <v>7960.9984092936693</v>
      </c>
      <c r="F17" s="6" t="s">
        <v>119</v>
      </c>
      <c r="G17" s="15" t="str">
        <f t="shared" si="4"/>
        <v>42139.319</v>
      </c>
      <c r="H17" s="17">
        <f t="shared" si="5"/>
        <v>7961</v>
      </c>
      <c r="I17" s="51" t="s">
        <v>252</v>
      </c>
      <c r="J17" s="52" t="s">
        <v>253</v>
      </c>
      <c r="K17" s="51">
        <v>7961</v>
      </c>
      <c r="L17" s="51" t="s">
        <v>200</v>
      </c>
      <c r="M17" s="52" t="s">
        <v>144</v>
      </c>
      <c r="N17" s="52"/>
      <c r="O17" s="53" t="s">
        <v>236</v>
      </c>
      <c r="P17" s="53" t="s">
        <v>251</v>
      </c>
    </row>
    <row r="18" spans="1:16" ht="12.75" customHeight="1" thickBot="1">
      <c r="A18" s="17" t="str">
        <f t="shared" si="0"/>
        <v> BBS 20 </v>
      </c>
      <c r="B18" s="6" t="str">
        <f t="shared" si="1"/>
        <v>I</v>
      </c>
      <c r="C18" s="17">
        <f t="shared" si="2"/>
        <v>42433.315999999999</v>
      </c>
      <c r="D18" s="15" t="str">
        <f t="shared" si="3"/>
        <v>vis</v>
      </c>
      <c r="E18" s="50">
        <f>VLOOKUP(C18,Active!C$21:E$968,3,FALSE)</f>
        <v>8065.9968128730779</v>
      </c>
      <c r="F18" s="6" t="s">
        <v>119</v>
      </c>
      <c r="G18" s="15" t="str">
        <f t="shared" si="4"/>
        <v>42433.316</v>
      </c>
      <c r="H18" s="17">
        <f t="shared" si="5"/>
        <v>8066</v>
      </c>
      <c r="I18" s="51" t="s">
        <v>254</v>
      </c>
      <c r="J18" s="52" t="s">
        <v>255</v>
      </c>
      <c r="K18" s="51">
        <v>8066</v>
      </c>
      <c r="L18" s="51" t="s">
        <v>244</v>
      </c>
      <c r="M18" s="52" t="s">
        <v>144</v>
      </c>
      <c r="N18" s="52"/>
      <c r="O18" s="53" t="s">
        <v>256</v>
      </c>
      <c r="P18" s="53" t="s">
        <v>257</v>
      </c>
    </row>
    <row r="19" spans="1:16" ht="12.75" customHeight="1" thickBot="1">
      <c r="A19" s="17" t="str">
        <f t="shared" si="0"/>
        <v> BBS 20 </v>
      </c>
      <c r="B19" s="6" t="str">
        <f t="shared" si="1"/>
        <v>I</v>
      </c>
      <c r="C19" s="17">
        <f t="shared" si="2"/>
        <v>42433.324999999997</v>
      </c>
      <c r="D19" s="15" t="str">
        <f t="shared" si="3"/>
        <v>vis</v>
      </c>
      <c r="E19" s="50">
        <f>VLOOKUP(C19,Active!C$21:E$968,3,FALSE)</f>
        <v>8066.0000271427207</v>
      </c>
      <c r="F19" s="6" t="s">
        <v>119</v>
      </c>
      <c r="G19" s="15" t="str">
        <f t="shared" si="4"/>
        <v>42433.325</v>
      </c>
      <c r="H19" s="17">
        <f t="shared" si="5"/>
        <v>8066</v>
      </c>
      <c r="I19" s="51" t="s">
        <v>258</v>
      </c>
      <c r="J19" s="52" t="s">
        <v>259</v>
      </c>
      <c r="K19" s="51">
        <v>8066</v>
      </c>
      <c r="L19" s="51" t="s">
        <v>160</v>
      </c>
      <c r="M19" s="52" t="s">
        <v>144</v>
      </c>
      <c r="N19" s="52"/>
      <c r="O19" s="53" t="s">
        <v>236</v>
      </c>
      <c r="P19" s="53" t="s">
        <v>257</v>
      </c>
    </row>
    <row r="20" spans="1:16" ht="12.75" customHeight="1" thickBot="1">
      <c r="A20" s="17" t="str">
        <f t="shared" si="0"/>
        <v> BBS 21 </v>
      </c>
      <c r="B20" s="6" t="str">
        <f t="shared" si="1"/>
        <v>I</v>
      </c>
      <c r="C20" s="17">
        <f t="shared" si="2"/>
        <v>42461.319000000003</v>
      </c>
      <c r="D20" s="15" t="str">
        <f t="shared" si="3"/>
        <v>vis</v>
      </c>
      <c r="E20" s="50">
        <f>VLOOKUP(C20,Active!C$21:E$968,3,FALSE)</f>
        <v>8075.9978342965442</v>
      </c>
      <c r="F20" s="6" t="s">
        <v>119</v>
      </c>
      <c r="G20" s="15" t="str">
        <f t="shared" si="4"/>
        <v>42461.319</v>
      </c>
      <c r="H20" s="17">
        <f t="shared" si="5"/>
        <v>8076</v>
      </c>
      <c r="I20" s="51" t="s">
        <v>260</v>
      </c>
      <c r="J20" s="52" t="s">
        <v>261</v>
      </c>
      <c r="K20" s="51">
        <v>8076</v>
      </c>
      <c r="L20" s="51" t="s">
        <v>262</v>
      </c>
      <c r="M20" s="52" t="s">
        <v>144</v>
      </c>
      <c r="N20" s="52"/>
      <c r="O20" s="53" t="s">
        <v>240</v>
      </c>
      <c r="P20" s="53" t="s">
        <v>263</v>
      </c>
    </row>
    <row r="21" spans="1:16" ht="12.75" customHeight="1" thickBot="1">
      <c r="A21" s="17" t="str">
        <f t="shared" si="0"/>
        <v> BBS 21 </v>
      </c>
      <c r="B21" s="6" t="str">
        <f t="shared" si="1"/>
        <v>I</v>
      </c>
      <c r="C21" s="17">
        <f t="shared" si="2"/>
        <v>42461.326000000001</v>
      </c>
      <c r="D21" s="15" t="str">
        <f t="shared" si="3"/>
        <v>vis</v>
      </c>
      <c r="E21" s="50">
        <f>VLOOKUP(C21,Active!C$21:E$968,3,FALSE)</f>
        <v>8076.0003342840428</v>
      </c>
      <c r="F21" s="6" t="s">
        <v>119</v>
      </c>
      <c r="G21" s="15" t="str">
        <f t="shared" si="4"/>
        <v>42461.326</v>
      </c>
      <c r="H21" s="17">
        <f t="shared" si="5"/>
        <v>8076</v>
      </c>
      <c r="I21" s="51" t="s">
        <v>264</v>
      </c>
      <c r="J21" s="52" t="s">
        <v>265</v>
      </c>
      <c r="K21" s="51">
        <v>8076</v>
      </c>
      <c r="L21" s="51" t="s">
        <v>266</v>
      </c>
      <c r="M21" s="52" t="s">
        <v>144</v>
      </c>
      <c r="N21" s="52"/>
      <c r="O21" s="53" t="s">
        <v>236</v>
      </c>
      <c r="P21" s="53" t="s">
        <v>263</v>
      </c>
    </row>
    <row r="22" spans="1:16" ht="12.75" customHeight="1" thickBot="1">
      <c r="A22" s="17" t="str">
        <f t="shared" si="0"/>
        <v> AVSJ 7.35 </v>
      </c>
      <c r="B22" s="6" t="str">
        <f t="shared" si="1"/>
        <v>I</v>
      </c>
      <c r="C22" s="17">
        <f t="shared" si="2"/>
        <v>42777.72</v>
      </c>
      <c r="D22" s="15" t="str">
        <f t="shared" si="3"/>
        <v>vis</v>
      </c>
      <c r="E22" s="50">
        <f>VLOOKUP(C22,Active!C$21:E$968,3,FALSE)</f>
        <v>8188.9976264404395</v>
      </c>
      <c r="F22" s="6" t="s">
        <v>119</v>
      </c>
      <c r="G22" s="15" t="str">
        <f t="shared" si="4"/>
        <v>42777.720</v>
      </c>
      <c r="H22" s="17">
        <f t="shared" si="5"/>
        <v>8189</v>
      </c>
      <c r="I22" s="51" t="s">
        <v>267</v>
      </c>
      <c r="J22" s="52" t="s">
        <v>268</v>
      </c>
      <c r="K22" s="51">
        <v>8189</v>
      </c>
      <c r="L22" s="51" t="s">
        <v>250</v>
      </c>
      <c r="M22" s="52" t="s">
        <v>144</v>
      </c>
      <c r="N22" s="52"/>
      <c r="O22" s="53" t="s">
        <v>269</v>
      </c>
      <c r="P22" s="53" t="s">
        <v>270</v>
      </c>
    </row>
    <row r="23" spans="1:16" ht="12.75" customHeight="1" thickBot="1">
      <c r="A23" s="17" t="str">
        <f t="shared" si="0"/>
        <v> AVSJ 7.35 </v>
      </c>
      <c r="B23" s="6" t="str">
        <f t="shared" si="1"/>
        <v>I</v>
      </c>
      <c r="C23" s="17">
        <f t="shared" si="2"/>
        <v>42777.728000000003</v>
      </c>
      <c r="D23" s="15" t="str">
        <f t="shared" si="3"/>
        <v>vis</v>
      </c>
      <c r="E23" s="50">
        <f>VLOOKUP(C23,Active!C$21:E$968,3,FALSE)</f>
        <v>8189.0004835690115</v>
      </c>
      <c r="F23" s="6" t="s">
        <v>119</v>
      </c>
      <c r="G23" s="15" t="str">
        <f t="shared" si="4"/>
        <v>42777.728</v>
      </c>
      <c r="H23" s="17">
        <f t="shared" si="5"/>
        <v>8189</v>
      </c>
      <c r="I23" s="51" t="s">
        <v>271</v>
      </c>
      <c r="J23" s="52" t="s">
        <v>272</v>
      </c>
      <c r="K23" s="51">
        <v>8189</v>
      </c>
      <c r="L23" s="51" t="s">
        <v>266</v>
      </c>
      <c r="M23" s="52" t="s">
        <v>144</v>
      </c>
      <c r="N23" s="52"/>
      <c r="O23" s="53" t="s">
        <v>273</v>
      </c>
      <c r="P23" s="53" t="s">
        <v>270</v>
      </c>
    </row>
    <row r="24" spans="1:16" ht="12.75" customHeight="1" thickBot="1">
      <c r="A24" s="17" t="str">
        <f t="shared" si="0"/>
        <v> BBS 27 </v>
      </c>
      <c r="B24" s="6" t="str">
        <f t="shared" si="1"/>
        <v>I</v>
      </c>
      <c r="C24" s="17">
        <f t="shared" si="2"/>
        <v>42839.33</v>
      </c>
      <c r="D24" s="15" t="str">
        <f t="shared" si="3"/>
        <v>vis</v>
      </c>
      <c r="E24" s="50">
        <f>VLOOKUP(C24,Active!C$21:E$968,3,FALSE)</f>
        <v>8211.0010878517041</v>
      </c>
      <c r="F24" s="6" t="s">
        <v>119</v>
      </c>
      <c r="G24" s="15" t="str">
        <f t="shared" si="4"/>
        <v>42839.330</v>
      </c>
      <c r="H24" s="17">
        <f t="shared" si="5"/>
        <v>8211</v>
      </c>
      <c r="I24" s="51" t="s">
        <v>274</v>
      </c>
      <c r="J24" s="52" t="s">
        <v>275</v>
      </c>
      <c r="K24" s="51">
        <v>8211</v>
      </c>
      <c r="L24" s="51" t="s">
        <v>178</v>
      </c>
      <c r="M24" s="52" t="s">
        <v>144</v>
      </c>
      <c r="N24" s="52"/>
      <c r="O24" s="53" t="s">
        <v>256</v>
      </c>
      <c r="P24" s="53" t="s">
        <v>276</v>
      </c>
    </row>
    <row r="25" spans="1:16" ht="12.75" customHeight="1" thickBot="1">
      <c r="A25" s="17" t="str">
        <f t="shared" si="0"/>
        <v> BBS 27 </v>
      </c>
      <c r="B25" s="6" t="str">
        <f t="shared" si="1"/>
        <v>I</v>
      </c>
      <c r="C25" s="17">
        <f t="shared" si="2"/>
        <v>42867.321000000004</v>
      </c>
      <c r="D25" s="15" t="str">
        <f t="shared" si="3"/>
        <v>vis</v>
      </c>
      <c r="E25" s="50">
        <f>VLOOKUP(C25,Active!C$21:E$968,3,FALSE)</f>
        <v>8220.997823582311</v>
      </c>
      <c r="F25" s="6" t="s">
        <v>119</v>
      </c>
      <c r="G25" s="15" t="str">
        <f t="shared" si="4"/>
        <v>42867.321</v>
      </c>
      <c r="H25" s="17">
        <f t="shared" si="5"/>
        <v>8221</v>
      </c>
      <c r="I25" s="51" t="s">
        <v>277</v>
      </c>
      <c r="J25" s="52" t="s">
        <v>278</v>
      </c>
      <c r="K25" s="51">
        <v>8221</v>
      </c>
      <c r="L25" s="51" t="s">
        <v>262</v>
      </c>
      <c r="M25" s="52" t="s">
        <v>144</v>
      </c>
      <c r="N25" s="52"/>
      <c r="O25" s="53" t="s">
        <v>236</v>
      </c>
      <c r="P25" s="53" t="s">
        <v>276</v>
      </c>
    </row>
    <row r="26" spans="1:16" ht="12.75" customHeight="1" thickBot="1">
      <c r="A26" s="17" t="str">
        <f t="shared" si="0"/>
        <v> BBS 32 </v>
      </c>
      <c r="B26" s="6" t="str">
        <f t="shared" si="1"/>
        <v>I</v>
      </c>
      <c r="C26" s="17">
        <f t="shared" si="2"/>
        <v>43161.33</v>
      </c>
      <c r="D26" s="15" t="str">
        <f t="shared" si="3"/>
        <v>vis</v>
      </c>
      <c r="E26" s="50">
        <f>VLOOKUP(C26,Active!C$21:E$968,3,FALSE)</f>
        <v>8326.0005128545799</v>
      </c>
      <c r="F26" s="6" t="s">
        <v>119</v>
      </c>
      <c r="G26" s="15" t="str">
        <f t="shared" si="4"/>
        <v>43161.330</v>
      </c>
      <c r="H26" s="17">
        <f t="shared" si="5"/>
        <v>8326</v>
      </c>
      <c r="I26" s="51" t="s">
        <v>279</v>
      </c>
      <c r="J26" s="52" t="s">
        <v>280</v>
      </c>
      <c r="K26" s="51">
        <v>8326</v>
      </c>
      <c r="L26" s="51" t="s">
        <v>266</v>
      </c>
      <c r="M26" s="52" t="s">
        <v>144</v>
      </c>
      <c r="N26" s="52"/>
      <c r="O26" s="53" t="s">
        <v>236</v>
      </c>
      <c r="P26" s="53" t="s">
        <v>281</v>
      </c>
    </row>
    <row r="27" spans="1:16" ht="12.75" customHeight="1" thickBot="1">
      <c r="A27" s="17" t="str">
        <f t="shared" si="0"/>
        <v> BBS 32 </v>
      </c>
      <c r="B27" s="6" t="str">
        <f t="shared" si="1"/>
        <v>I</v>
      </c>
      <c r="C27" s="17">
        <f t="shared" si="2"/>
        <v>43189.332000000002</v>
      </c>
      <c r="D27" s="15" t="str">
        <f t="shared" si="3"/>
        <v>vis</v>
      </c>
      <c r="E27" s="50">
        <f>VLOOKUP(C27,Active!C$21:E$968,3,FALSE)</f>
        <v>8336.0011771369718</v>
      </c>
      <c r="F27" s="6" t="s">
        <v>119</v>
      </c>
      <c r="G27" s="15" t="str">
        <f t="shared" si="4"/>
        <v>43189.332</v>
      </c>
      <c r="H27" s="17">
        <f t="shared" si="5"/>
        <v>8336</v>
      </c>
      <c r="I27" s="51" t="s">
        <v>282</v>
      </c>
      <c r="J27" s="52" t="s">
        <v>283</v>
      </c>
      <c r="K27" s="51">
        <v>8336</v>
      </c>
      <c r="L27" s="51" t="s">
        <v>178</v>
      </c>
      <c r="M27" s="52" t="s">
        <v>144</v>
      </c>
      <c r="N27" s="52"/>
      <c r="O27" s="53" t="s">
        <v>256</v>
      </c>
      <c r="P27" s="53" t="s">
        <v>281</v>
      </c>
    </row>
    <row r="28" spans="1:16" ht="12.75" customHeight="1" thickBot="1">
      <c r="A28" s="17" t="str">
        <f t="shared" si="0"/>
        <v> BBS 32 </v>
      </c>
      <c r="B28" s="6" t="str">
        <f t="shared" si="1"/>
        <v>I</v>
      </c>
      <c r="C28" s="17">
        <f t="shared" si="2"/>
        <v>43189.332999999999</v>
      </c>
      <c r="D28" s="15" t="str">
        <f t="shared" si="3"/>
        <v>vis</v>
      </c>
      <c r="E28" s="50">
        <f>VLOOKUP(C28,Active!C$21:E$968,3,FALSE)</f>
        <v>8336.0015342780425</v>
      </c>
      <c r="F28" s="6" t="s">
        <v>119</v>
      </c>
      <c r="G28" s="15" t="str">
        <f t="shared" si="4"/>
        <v>43189.333</v>
      </c>
      <c r="H28" s="17">
        <f t="shared" si="5"/>
        <v>8336</v>
      </c>
      <c r="I28" s="51" t="s">
        <v>284</v>
      </c>
      <c r="J28" s="52" t="s">
        <v>285</v>
      </c>
      <c r="K28" s="51">
        <v>8336</v>
      </c>
      <c r="L28" s="51" t="s">
        <v>204</v>
      </c>
      <c r="M28" s="52" t="s">
        <v>144</v>
      </c>
      <c r="N28" s="52"/>
      <c r="O28" s="53" t="s">
        <v>236</v>
      </c>
      <c r="P28" s="53" t="s">
        <v>281</v>
      </c>
    </row>
    <row r="29" spans="1:16" ht="12.75" customHeight="1" thickBot="1">
      <c r="A29" s="17" t="str">
        <f t="shared" si="0"/>
        <v> BBS 33 </v>
      </c>
      <c r="B29" s="6" t="str">
        <f t="shared" si="1"/>
        <v>I</v>
      </c>
      <c r="C29" s="17">
        <f t="shared" si="2"/>
        <v>43217.326999999997</v>
      </c>
      <c r="D29" s="15" t="str">
        <f t="shared" si="3"/>
        <v>vis</v>
      </c>
      <c r="E29" s="50">
        <f>VLOOKUP(C29,Active!C$21:E$968,3,FALSE)</f>
        <v>8345.9993414318633</v>
      </c>
      <c r="F29" s="6" t="s">
        <v>119</v>
      </c>
      <c r="G29" s="15" t="str">
        <f t="shared" si="4"/>
        <v>43217.327</v>
      </c>
      <c r="H29" s="17">
        <f t="shared" si="5"/>
        <v>8346</v>
      </c>
      <c r="I29" s="51" t="s">
        <v>286</v>
      </c>
      <c r="J29" s="52" t="s">
        <v>287</v>
      </c>
      <c r="K29" s="51">
        <v>8346</v>
      </c>
      <c r="L29" s="51" t="s">
        <v>288</v>
      </c>
      <c r="M29" s="52" t="s">
        <v>144</v>
      </c>
      <c r="N29" s="52"/>
      <c r="O29" s="53" t="s">
        <v>236</v>
      </c>
      <c r="P29" s="53" t="s">
        <v>289</v>
      </c>
    </row>
    <row r="30" spans="1:16" ht="12.75" customHeight="1" thickBot="1">
      <c r="A30" s="17" t="str">
        <f t="shared" si="0"/>
        <v> BBS 33 </v>
      </c>
      <c r="B30" s="6" t="str">
        <f t="shared" si="1"/>
        <v>I</v>
      </c>
      <c r="C30" s="17">
        <f t="shared" si="2"/>
        <v>43217.332999999999</v>
      </c>
      <c r="D30" s="15" t="str">
        <f t="shared" si="3"/>
        <v>vis</v>
      </c>
      <c r="E30" s="50">
        <f>VLOOKUP(C30,Active!C$21:E$968,3,FALSE)</f>
        <v>8346.001484278293</v>
      </c>
      <c r="F30" s="6" t="s">
        <v>119</v>
      </c>
      <c r="G30" s="15" t="str">
        <f t="shared" si="4"/>
        <v>43217.333</v>
      </c>
      <c r="H30" s="17">
        <f t="shared" si="5"/>
        <v>8346</v>
      </c>
      <c r="I30" s="51" t="s">
        <v>290</v>
      </c>
      <c r="J30" s="52" t="s">
        <v>291</v>
      </c>
      <c r="K30" s="51">
        <v>8346</v>
      </c>
      <c r="L30" s="51" t="s">
        <v>204</v>
      </c>
      <c r="M30" s="52" t="s">
        <v>144</v>
      </c>
      <c r="N30" s="52"/>
      <c r="O30" s="53" t="s">
        <v>256</v>
      </c>
      <c r="P30" s="53" t="s">
        <v>289</v>
      </c>
    </row>
    <row r="31" spans="1:16" ht="12.75" customHeight="1" thickBot="1">
      <c r="A31" s="17" t="str">
        <f t="shared" si="0"/>
        <v> BBS 42 </v>
      </c>
      <c r="B31" s="6" t="str">
        <f t="shared" si="1"/>
        <v>I</v>
      </c>
      <c r="C31" s="17">
        <f t="shared" si="2"/>
        <v>43931.332000000002</v>
      </c>
      <c r="D31" s="15" t="str">
        <f t="shared" si="3"/>
        <v>vis</v>
      </c>
      <c r="E31" s="50">
        <f>VLOOKUP(C31,Active!C$21:E$968,3,FALSE)</f>
        <v>8600.9998521435973</v>
      </c>
      <c r="F31" s="6" t="s">
        <v>119</v>
      </c>
      <c r="G31" s="15" t="str">
        <f t="shared" si="4"/>
        <v>43931.332</v>
      </c>
      <c r="H31" s="17">
        <f t="shared" si="5"/>
        <v>8601</v>
      </c>
      <c r="I31" s="51" t="s">
        <v>296</v>
      </c>
      <c r="J31" s="52" t="s">
        <v>297</v>
      </c>
      <c r="K31" s="51">
        <v>8601</v>
      </c>
      <c r="L31" s="51" t="s">
        <v>298</v>
      </c>
      <c r="M31" s="52" t="s">
        <v>144</v>
      </c>
      <c r="N31" s="52"/>
      <c r="O31" s="53" t="s">
        <v>256</v>
      </c>
      <c r="P31" s="53" t="s">
        <v>299</v>
      </c>
    </row>
    <row r="32" spans="1:16" ht="12.75" customHeight="1" thickBot="1">
      <c r="A32" s="17" t="str">
        <f t="shared" si="0"/>
        <v> BRNO 23 </v>
      </c>
      <c r="B32" s="6" t="str">
        <f t="shared" si="1"/>
        <v>I</v>
      </c>
      <c r="C32" s="17">
        <f t="shared" si="2"/>
        <v>43931.334999999999</v>
      </c>
      <c r="D32" s="15" t="str">
        <f t="shared" si="3"/>
        <v>vis</v>
      </c>
      <c r="E32" s="50">
        <f>VLOOKUP(C32,Active!C$21:E$968,3,FALSE)</f>
        <v>8601.0009235668094</v>
      </c>
      <c r="F32" s="6" t="s">
        <v>119</v>
      </c>
      <c r="G32" s="15" t="str">
        <f t="shared" si="4"/>
        <v>43931.335</v>
      </c>
      <c r="H32" s="17">
        <f t="shared" si="5"/>
        <v>8601</v>
      </c>
      <c r="I32" s="51" t="s">
        <v>300</v>
      </c>
      <c r="J32" s="52" t="s">
        <v>301</v>
      </c>
      <c r="K32" s="51">
        <v>8601</v>
      </c>
      <c r="L32" s="51" t="s">
        <v>178</v>
      </c>
      <c r="M32" s="52" t="s">
        <v>144</v>
      </c>
      <c r="N32" s="52"/>
      <c r="O32" s="53" t="s">
        <v>302</v>
      </c>
      <c r="P32" s="53" t="s">
        <v>303</v>
      </c>
    </row>
    <row r="33" spans="1:16" ht="12.75" customHeight="1" thickBot="1">
      <c r="A33" s="17" t="str">
        <f t="shared" si="0"/>
        <v> BRNO 23 </v>
      </c>
      <c r="B33" s="6" t="str">
        <f t="shared" si="1"/>
        <v>I</v>
      </c>
      <c r="C33" s="17">
        <f t="shared" si="2"/>
        <v>43931.345999999998</v>
      </c>
      <c r="D33" s="15" t="str">
        <f t="shared" si="3"/>
        <v>vis</v>
      </c>
      <c r="E33" s="50">
        <f>VLOOKUP(C33,Active!C$21:E$968,3,FALSE)</f>
        <v>8601.0048521185963</v>
      </c>
      <c r="F33" s="6" t="s">
        <v>119</v>
      </c>
      <c r="G33" s="15" t="str">
        <f t="shared" si="4"/>
        <v>43931.346</v>
      </c>
      <c r="H33" s="17">
        <f t="shared" si="5"/>
        <v>8601</v>
      </c>
      <c r="I33" s="51" t="s">
        <v>304</v>
      </c>
      <c r="J33" s="52" t="s">
        <v>305</v>
      </c>
      <c r="K33" s="51">
        <v>8601</v>
      </c>
      <c r="L33" s="51" t="s">
        <v>143</v>
      </c>
      <c r="M33" s="52" t="s">
        <v>144</v>
      </c>
      <c r="N33" s="52"/>
      <c r="O33" s="53" t="s">
        <v>306</v>
      </c>
      <c r="P33" s="53" t="s">
        <v>303</v>
      </c>
    </row>
    <row r="34" spans="1:16" ht="12.75" customHeight="1" thickBot="1">
      <c r="A34" s="17" t="str">
        <f t="shared" si="0"/>
        <v> BBS 47 </v>
      </c>
      <c r="B34" s="6" t="str">
        <f t="shared" si="1"/>
        <v>I</v>
      </c>
      <c r="C34" s="17">
        <f t="shared" si="2"/>
        <v>44337.328999999998</v>
      </c>
      <c r="D34" s="15" t="str">
        <f t="shared" si="3"/>
        <v>vis</v>
      </c>
      <c r="E34" s="50">
        <f>VLOOKUP(C34,Active!C$21:E$968,3,FALSE)</f>
        <v>8745.9980557240069</v>
      </c>
      <c r="F34" s="6" t="s">
        <v>119</v>
      </c>
      <c r="G34" s="15" t="str">
        <f t="shared" si="4"/>
        <v>44337.329</v>
      </c>
      <c r="H34" s="17">
        <f t="shared" si="5"/>
        <v>8746</v>
      </c>
      <c r="I34" s="51" t="s">
        <v>307</v>
      </c>
      <c r="J34" s="52" t="s">
        <v>308</v>
      </c>
      <c r="K34" s="51">
        <v>8746</v>
      </c>
      <c r="L34" s="51" t="s">
        <v>309</v>
      </c>
      <c r="M34" s="52" t="s">
        <v>144</v>
      </c>
      <c r="N34" s="52"/>
      <c r="O34" s="53" t="s">
        <v>256</v>
      </c>
      <c r="P34" s="53" t="s">
        <v>310</v>
      </c>
    </row>
    <row r="35" spans="1:16" ht="12.75" customHeight="1" thickBot="1">
      <c r="A35" s="17" t="str">
        <f t="shared" si="0"/>
        <v> BBS 54 </v>
      </c>
      <c r="B35" s="6" t="str">
        <f t="shared" si="1"/>
        <v>I</v>
      </c>
      <c r="C35" s="17">
        <f t="shared" si="2"/>
        <v>44701.341</v>
      </c>
      <c r="D35" s="15" t="str">
        <f t="shared" si="3"/>
        <v>vis</v>
      </c>
      <c r="E35" s="50">
        <f>VLOOKUP(C35,Active!C$21:E$968,3,FALSE)</f>
        <v>8876.0016914201151</v>
      </c>
      <c r="F35" s="6" t="s">
        <v>119</v>
      </c>
      <c r="G35" s="15" t="str">
        <f t="shared" si="4"/>
        <v>44701.341</v>
      </c>
      <c r="H35" s="17">
        <f t="shared" si="5"/>
        <v>8876</v>
      </c>
      <c r="I35" s="51" t="s">
        <v>311</v>
      </c>
      <c r="J35" s="52" t="s">
        <v>312</v>
      </c>
      <c r="K35" s="51">
        <v>8876</v>
      </c>
      <c r="L35" s="51" t="s">
        <v>197</v>
      </c>
      <c r="M35" s="52" t="s">
        <v>144</v>
      </c>
      <c r="N35" s="52"/>
      <c r="O35" s="53" t="s">
        <v>236</v>
      </c>
      <c r="P35" s="53" t="s">
        <v>313</v>
      </c>
    </row>
    <row r="36" spans="1:16" ht="12.75" customHeight="1" thickBot="1">
      <c r="A36" s="17" t="str">
        <f t="shared" si="0"/>
        <v> BBS 58 </v>
      </c>
      <c r="B36" s="6" t="str">
        <f t="shared" si="1"/>
        <v>I</v>
      </c>
      <c r="C36" s="17">
        <f t="shared" si="2"/>
        <v>44995.326999999997</v>
      </c>
      <c r="D36" s="15" t="str">
        <f t="shared" si="3"/>
        <v>vis</v>
      </c>
      <c r="E36" s="50">
        <f>VLOOKUP(C36,Active!C$21:E$968,3,FALSE)</f>
        <v>8980.9961664477378</v>
      </c>
      <c r="F36" s="6" t="s">
        <v>119</v>
      </c>
      <c r="G36" s="15" t="str">
        <f t="shared" si="4"/>
        <v>44995.327</v>
      </c>
      <c r="H36" s="17">
        <f t="shared" si="5"/>
        <v>8981</v>
      </c>
      <c r="I36" s="51" t="s">
        <v>314</v>
      </c>
      <c r="J36" s="52" t="s">
        <v>315</v>
      </c>
      <c r="K36" s="51">
        <v>8981</v>
      </c>
      <c r="L36" s="51" t="s">
        <v>316</v>
      </c>
      <c r="M36" s="52" t="s">
        <v>144</v>
      </c>
      <c r="N36" s="52"/>
      <c r="O36" s="53" t="s">
        <v>236</v>
      </c>
      <c r="P36" s="53" t="s">
        <v>317</v>
      </c>
    </row>
    <row r="37" spans="1:16" ht="12.75" customHeight="1" thickBot="1">
      <c r="A37" s="17" t="str">
        <f t="shared" si="0"/>
        <v> BBS 60 </v>
      </c>
      <c r="B37" s="6" t="str">
        <f t="shared" si="1"/>
        <v>I</v>
      </c>
      <c r="C37" s="17">
        <f t="shared" si="2"/>
        <v>45065.345000000001</v>
      </c>
      <c r="D37" s="15" t="str">
        <f t="shared" si="3"/>
        <v>vis</v>
      </c>
      <c r="E37" s="50">
        <f>VLOOKUP(C37,Active!C$21:E$968,3,FALSE)</f>
        <v>9006.0024699876503</v>
      </c>
      <c r="F37" s="6" t="s">
        <v>119</v>
      </c>
      <c r="G37" s="15" t="str">
        <f t="shared" si="4"/>
        <v>45065.345</v>
      </c>
      <c r="H37" s="17">
        <f t="shared" si="5"/>
        <v>9006</v>
      </c>
      <c r="I37" s="51" t="s">
        <v>318</v>
      </c>
      <c r="J37" s="52" t="s">
        <v>319</v>
      </c>
      <c r="K37" s="51">
        <v>9006</v>
      </c>
      <c r="L37" s="51" t="s">
        <v>213</v>
      </c>
      <c r="M37" s="52" t="s">
        <v>144</v>
      </c>
      <c r="N37" s="52"/>
      <c r="O37" s="53" t="s">
        <v>236</v>
      </c>
      <c r="P37" s="53" t="s">
        <v>320</v>
      </c>
    </row>
    <row r="38" spans="1:16" ht="12.75" customHeight="1" thickBot="1">
      <c r="A38" s="17" t="str">
        <f t="shared" si="0"/>
        <v> BBS 60 </v>
      </c>
      <c r="B38" s="6" t="str">
        <f t="shared" si="1"/>
        <v>I</v>
      </c>
      <c r="C38" s="17">
        <f t="shared" si="2"/>
        <v>45079.334000000003</v>
      </c>
      <c r="D38" s="15" t="str">
        <f t="shared" si="3"/>
        <v>vis</v>
      </c>
      <c r="E38" s="50">
        <f>VLOOKUP(C38,Active!C$21:E$968,3,FALSE)</f>
        <v>9010.9985164359896</v>
      </c>
      <c r="F38" s="6" t="s">
        <v>119</v>
      </c>
      <c r="G38" s="15" t="str">
        <f t="shared" si="4"/>
        <v>45079.334</v>
      </c>
      <c r="H38" s="17">
        <f t="shared" si="5"/>
        <v>9011</v>
      </c>
      <c r="I38" s="51" t="s">
        <v>321</v>
      </c>
      <c r="J38" s="52" t="s">
        <v>322</v>
      </c>
      <c r="K38" s="51">
        <v>9011</v>
      </c>
      <c r="L38" s="51" t="s">
        <v>200</v>
      </c>
      <c r="M38" s="52" t="s">
        <v>144</v>
      </c>
      <c r="N38" s="52"/>
      <c r="O38" s="53" t="s">
        <v>256</v>
      </c>
      <c r="P38" s="53" t="s">
        <v>320</v>
      </c>
    </row>
    <row r="39" spans="1:16" ht="12.75" customHeight="1" thickBot="1">
      <c r="A39" s="17" t="str">
        <f t="shared" si="0"/>
        <v> BBS 60 </v>
      </c>
      <c r="B39" s="6" t="str">
        <f t="shared" si="1"/>
        <v>I</v>
      </c>
      <c r="C39" s="17">
        <f t="shared" si="2"/>
        <v>45093.324999999997</v>
      </c>
      <c r="D39" s="15" t="str">
        <f t="shared" si="3"/>
        <v>vis</v>
      </c>
      <c r="E39" s="50">
        <f>VLOOKUP(C39,Active!C$21:E$968,3,FALSE)</f>
        <v>9015.9952771664703</v>
      </c>
      <c r="F39" s="6" t="s">
        <v>119</v>
      </c>
      <c r="G39" s="15" t="str">
        <f t="shared" si="4"/>
        <v>45093.325</v>
      </c>
      <c r="H39" s="17">
        <f t="shared" si="5"/>
        <v>9016</v>
      </c>
      <c r="I39" s="51" t="s">
        <v>323</v>
      </c>
      <c r="J39" s="52" t="s">
        <v>324</v>
      </c>
      <c r="K39" s="51">
        <v>9016</v>
      </c>
      <c r="L39" s="51" t="s">
        <v>325</v>
      </c>
      <c r="M39" s="52" t="s">
        <v>144</v>
      </c>
      <c r="N39" s="52"/>
      <c r="O39" s="53" t="s">
        <v>236</v>
      </c>
      <c r="P39" s="53" t="s">
        <v>320</v>
      </c>
    </row>
    <row r="40" spans="1:16" ht="12.75" customHeight="1" thickBot="1">
      <c r="A40" s="17" t="str">
        <f t="shared" si="0"/>
        <v> BBS 65 </v>
      </c>
      <c r="B40" s="6" t="str">
        <f t="shared" si="1"/>
        <v>I</v>
      </c>
      <c r="C40" s="17">
        <f t="shared" si="2"/>
        <v>45387.336000000003</v>
      </c>
      <c r="D40" s="15" t="str">
        <f t="shared" si="3"/>
        <v>vis</v>
      </c>
      <c r="E40" s="50">
        <f>VLOOKUP(C40,Active!C$21:E$968,3,FALSE)</f>
        <v>9120.9986807208825</v>
      </c>
      <c r="F40" s="6" t="s">
        <v>119</v>
      </c>
      <c r="G40" s="15" t="str">
        <f t="shared" si="4"/>
        <v>45387.336</v>
      </c>
      <c r="H40" s="17">
        <f t="shared" si="5"/>
        <v>9121</v>
      </c>
      <c r="I40" s="51" t="s">
        <v>326</v>
      </c>
      <c r="J40" s="52" t="s">
        <v>327</v>
      </c>
      <c r="K40" s="51">
        <v>9121</v>
      </c>
      <c r="L40" s="51" t="s">
        <v>200</v>
      </c>
      <c r="M40" s="52" t="s">
        <v>144</v>
      </c>
      <c r="N40" s="52"/>
      <c r="O40" s="53" t="s">
        <v>256</v>
      </c>
      <c r="P40" s="53" t="s">
        <v>328</v>
      </c>
    </row>
    <row r="41" spans="1:16" ht="12.75" customHeight="1" thickBot="1">
      <c r="A41" s="17" t="str">
        <f t="shared" si="0"/>
        <v> BBS 65 </v>
      </c>
      <c r="B41" s="6" t="str">
        <f t="shared" si="1"/>
        <v>I</v>
      </c>
      <c r="C41" s="17">
        <f t="shared" si="2"/>
        <v>45401.338000000003</v>
      </c>
      <c r="D41" s="15" t="str">
        <f t="shared" si="3"/>
        <v>vis</v>
      </c>
      <c r="E41" s="50">
        <f>VLOOKUP(C41,Active!C$21:E$968,3,FALSE)</f>
        <v>9125.9993700031519</v>
      </c>
      <c r="F41" s="6" t="s">
        <v>119</v>
      </c>
      <c r="G41" s="15" t="str">
        <f t="shared" si="4"/>
        <v>45401.338</v>
      </c>
      <c r="H41" s="17">
        <f t="shared" si="5"/>
        <v>9126</v>
      </c>
      <c r="I41" s="51" t="s">
        <v>329</v>
      </c>
      <c r="J41" s="52" t="s">
        <v>330</v>
      </c>
      <c r="K41" s="51">
        <v>9126</v>
      </c>
      <c r="L41" s="51" t="s">
        <v>288</v>
      </c>
      <c r="M41" s="52" t="s">
        <v>144</v>
      </c>
      <c r="N41" s="52"/>
      <c r="O41" s="53" t="s">
        <v>256</v>
      </c>
      <c r="P41" s="53" t="s">
        <v>328</v>
      </c>
    </row>
    <row r="42" spans="1:16" ht="12.75" customHeight="1" thickBot="1">
      <c r="A42" s="17" t="str">
        <f t="shared" si="0"/>
        <v> BBS 65 </v>
      </c>
      <c r="B42" s="6" t="str">
        <f t="shared" si="1"/>
        <v>I</v>
      </c>
      <c r="C42" s="17">
        <f t="shared" si="2"/>
        <v>45401.339</v>
      </c>
      <c r="D42" s="15" t="str">
        <f t="shared" si="3"/>
        <v>vis</v>
      </c>
      <c r="E42" s="50">
        <f>VLOOKUP(C42,Active!C$21:E$968,3,FALSE)</f>
        <v>9125.9997271442207</v>
      </c>
      <c r="F42" s="6" t="s">
        <v>119</v>
      </c>
      <c r="G42" s="15" t="str">
        <f t="shared" si="4"/>
        <v>45401.339</v>
      </c>
      <c r="H42" s="17">
        <f t="shared" si="5"/>
        <v>9126</v>
      </c>
      <c r="I42" s="51" t="s">
        <v>331</v>
      </c>
      <c r="J42" s="52" t="s">
        <v>332</v>
      </c>
      <c r="K42" s="51">
        <v>9126</v>
      </c>
      <c r="L42" s="51" t="s">
        <v>333</v>
      </c>
      <c r="M42" s="52" t="s">
        <v>144</v>
      </c>
      <c r="N42" s="52"/>
      <c r="O42" s="53" t="s">
        <v>236</v>
      </c>
      <c r="P42" s="53" t="s">
        <v>328</v>
      </c>
    </row>
    <row r="43" spans="1:16" ht="12.75" customHeight="1" thickBot="1">
      <c r="A43" s="17" t="str">
        <f t="shared" ref="A43:A74" si="6">P43</f>
        <v> BBS 65 </v>
      </c>
      <c r="B43" s="6" t="str">
        <f t="shared" ref="B43:B74" si="7">IF(H43=INT(H43),"I","II")</f>
        <v>I</v>
      </c>
      <c r="C43" s="17">
        <f t="shared" ref="C43:C74" si="8">1*G43</f>
        <v>45415.326000000001</v>
      </c>
      <c r="D43" s="15" t="str">
        <f t="shared" ref="D43:D74" si="9">VLOOKUP(F43,I$1:J$5,2,FALSE)</f>
        <v>vis</v>
      </c>
      <c r="E43" s="50">
        <f>VLOOKUP(C43,Active!C$21:E$968,3,FALSE)</f>
        <v>9130.9950593104186</v>
      </c>
      <c r="F43" s="6" t="s">
        <v>119</v>
      </c>
      <c r="G43" s="15" t="str">
        <f t="shared" ref="G43:G74" si="10">MID(I43,3,LEN(I43)-3)</f>
        <v>45415.326</v>
      </c>
      <c r="H43" s="17">
        <f t="shared" ref="H43:H74" si="11">1*K43</f>
        <v>9131</v>
      </c>
      <c r="I43" s="51" t="s">
        <v>334</v>
      </c>
      <c r="J43" s="52" t="s">
        <v>335</v>
      </c>
      <c r="K43" s="51">
        <v>9131</v>
      </c>
      <c r="L43" s="51" t="s">
        <v>336</v>
      </c>
      <c r="M43" s="52" t="s">
        <v>144</v>
      </c>
      <c r="N43" s="52"/>
      <c r="O43" s="53" t="s">
        <v>337</v>
      </c>
      <c r="P43" s="53" t="s">
        <v>328</v>
      </c>
    </row>
    <row r="44" spans="1:16" ht="12.75" customHeight="1" thickBot="1">
      <c r="A44" s="17" t="str">
        <f t="shared" si="6"/>
        <v> BBS 67 </v>
      </c>
      <c r="B44" s="6" t="str">
        <f t="shared" si="7"/>
        <v>I</v>
      </c>
      <c r="C44" s="17">
        <f t="shared" si="8"/>
        <v>45457.334999999999</v>
      </c>
      <c r="D44" s="15" t="str">
        <f t="shared" si="9"/>
        <v>vis</v>
      </c>
      <c r="E44" s="50">
        <f>VLOOKUP(C44,Active!C$21:E$968,3,FALSE)</f>
        <v>9145.9981985804352</v>
      </c>
      <c r="F44" s="6" t="s">
        <v>119</v>
      </c>
      <c r="G44" s="15" t="str">
        <f t="shared" si="10"/>
        <v>45457.335</v>
      </c>
      <c r="H44" s="17">
        <f t="shared" si="11"/>
        <v>9146</v>
      </c>
      <c r="I44" s="51" t="s">
        <v>338</v>
      </c>
      <c r="J44" s="52" t="s">
        <v>339</v>
      </c>
      <c r="K44" s="51">
        <v>9146</v>
      </c>
      <c r="L44" s="51" t="s">
        <v>309</v>
      </c>
      <c r="M44" s="52" t="s">
        <v>144</v>
      </c>
      <c r="N44" s="52"/>
      <c r="O44" s="53" t="s">
        <v>337</v>
      </c>
      <c r="P44" s="53" t="s">
        <v>340</v>
      </c>
    </row>
    <row r="45" spans="1:16" ht="12.75" customHeight="1" thickBot="1">
      <c r="A45" s="17" t="str">
        <f t="shared" si="6"/>
        <v> BBS 71 </v>
      </c>
      <c r="B45" s="6" t="str">
        <f t="shared" si="7"/>
        <v>I</v>
      </c>
      <c r="C45" s="17">
        <f t="shared" si="8"/>
        <v>45765.338000000003</v>
      </c>
      <c r="D45" s="15" t="str">
        <f t="shared" si="9"/>
        <v>vis</v>
      </c>
      <c r="E45" s="50">
        <f>VLOOKUP(C45,Active!C$21:E$968,3,FALSE)</f>
        <v>9255.9987200064006</v>
      </c>
      <c r="F45" s="6" t="s">
        <v>119</v>
      </c>
      <c r="G45" s="15" t="str">
        <f t="shared" si="10"/>
        <v>45765.338</v>
      </c>
      <c r="H45" s="17">
        <f t="shared" si="11"/>
        <v>9256</v>
      </c>
      <c r="I45" s="51" t="s">
        <v>341</v>
      </c>
      <c r="J45" s="52" t="s">
        <v>342</v>
      </c>
      <c r="K45" s="51">
        <v>9256</v>
      </c>
      <c r="L45" s="51" t="s">
        <v>200</v>
      </c>
      <c r="M45" s="52" t="s">
        <v>144</v>
      </c>
      <c r="N45" s="52"/>
      <c r="O45" s="53" t="s">
        <v>236</v>
      </c>
      <c r="P45" s="53" t="s">
        <v>343</v>
      </c>
    </row>
    <row r="46" spans="1:16" ht="12.75" customHeight="1" thickBot="1">
      <c r="A46" s="17" t="str">
        <f t="shared" si="6"/>
        <v> BBS 71 </v>
      </c>
      <c r="B46" s="6" t="str">
        <f t="shared" si="7"/>
        <v>I</v>
      </c>
      <c r="C46" s="17">
        <f t="shared" si="8"/>
        <v>45779.339</v>
      </c>
      <c r="D46" s="15" t="str">
        <f t="shared" si="9"/>
        <v>vis</v>
      </c>
      <c r="E46" s="50">
        <f>VLOOKUP(C46,Active!C$21:E$968,3,FALSE)</f>
        <v>9260.9990521475956</v>
      </c>
      <c r="F46" s="6" t="s">
        <v>119</v>
      </c>
      <c r="G46" s="15" t="str">
        <f t="shared" si="10"/>
        <v>45779.339</v>
      </c>
      <c r="H46" s="17">
        <f t="shared" si="11"/>
        <v>9261</v>
      </c>
      <c r="I46" s="51" t="s">
        <v>344</v>
      </c>
      <c r="J46" s="52" t="s">
        <v>345</v>
      </c>
      <c r="K46" s="51">
        <v>9261</v>
      </c>
      <c r="L46" s="51" t="s">
        <v>121</v>
      </c>
      <c r="M46" s="52" t="s">
        <v>144</v>
      </c>
      <c r="N46" s="52"/>
      <c r="O46" s="53" t="s">
        <v>236</v>
      </c>
      <c r="P46" s="53" t="s">
        <v>343</v>
      </c>
    </row>
    <row r="47" spans="1:16" ht="12.75" customHeight="1" thickBot="1">
      <c r="A47" s="17" t="str">
        <f t="shared" si="6"/>
        <v> BBS 76 </v>
      </c>
      <c r="B47" s="6" t="str">
        <f t="shared" si="7"/>
        <v>I</v>
      </c>
      <c r="C47" s="17">
        <f t="shared" si="8"/>
        <v>46157.337</v>
      </c>
      <c r="D47" s="15" t="str">
        <f t="shared" si="9"/>
        <v>vis</v>
      </c>
      <c r="E47" s="50">
        <f>VLOOKUP(C47,Active!C$21:E$968,3,FALSE)</f>
        <v>9395.9976628688291</v>
      </c>
      <c r="F47" s="6" t="str">
        <f>LEFT(M47,1)</f>
        <v>V</v>
      </c>
      <c r="G47" s="15" t="str">
        <f t="shared" si="10"/>
        <v>46157.337</v>
      </c>
      <c r="H47" s="17">
        <f t="shared" si="11"/>
        <v>9396</v>
      </c>
      <c r="I47" s="51" t="s">
        <v>349</v>
      </c>
      <c r="J47" s="52" t="s">
        <v>350</v>
      </c>
      <c r="K47" s="51">
        <v>9396</v>
      </c>
      <c r="L47" s="51" t="s">
        <v>250</v>
      </c>
      <c r="M47" s="52" t="s">
        <v>144</v>
      </c>
      <c r="N47" s="52"/>
      <c r="O47" s="53" t="s">
        <v>236</v>
      </c>
      <c r="P47" s="53" t="s">
        <v>351</v>
      </c>
    </row>
    <row r="48" spans="1:16" ht="12.75" customHeight="1" thickBot="1">
      <c r="A48" s="17" t="str">
        <f t="shared" si="6"/>
        <v> BRNO 27 </v>
      </c>
      <c r="B48" s="6" t="str">
        <f t="shared" si="7"/>
        <v>I</v>
      </c>
      <c r="C48" s="17">
        <f t="shared" si="8"/>
        <v>46171.332999999999</v>
      </c>
      <c r="D48" s="15" t="str">
        <f t="shared" si="9"/>
        <v>vis</v>
      </c>
      <c r="E48" s="50">
        <f>VLOOKUP(C48,Active!C$21:E$968,3,FALSE)</f>
        <v>9400.996209304667</v>
      </c>
      <c r="F48" s="6" t="str">
        <f>LEFT(M48,1)</f>
        <v>V</v>
      </c>
      <c r="G48" s="15" t="str">
        <f t="shared" si="10"/>
        <v>46171.333</v>
      </c>
      <c r="H48" s="17">
        <f t="shared" si="11"/>
        <v>9401</v>
      </c>
      <c r="I48" s="51" t="s">
        <v>352</v>
      </c>
      <c r="J48" s="52" t="s">
        <v>353</v>
      </c>
      <c r="K48" s="51">
        <v>9401</v>
      </c>
      <c r="L48" s="51" t="s">
        <v>316</v>
      </c>
      <c r="M48" s="52" t="s">
        <v>144</v>
      </c>
      <c r="N48" s="52"/>
      <c r="O48" s="53" t="s">
        <v>302</v>
      </c>
      <c r="P48" s="53" t="s">
        <v>354</v>
      </c>
    </row>
    <row r="49" spans="1:16" ht="12.75" customHeight="1" thickBot="1">
      <c r="A49" s="17" t="str">
        <f t="shared" si="6"/>
        <v> BRNO 27 </v>
      </c>
      <c r="B49" s="6" t="str">
        <f t="shared" si="7"/>
        <v>I</v>
      </c>
      <c r="C49" s="17">
        <f t="shared" si="8"/>
        <v>46171.334000000003</v>
      </c>
      <c r="D49" s="15" t="str">
        <f t="shared" si="9"/>
        <v>vis</v>
      </c>
      <c r="E49" s="50">
        <f>VLOOKUP(C49,Active!C$21:E$968,3,FALSE)</f>
        <v>9400.9965664457395</v>
      </c>
      <c r="F49" s="6" t="str">
        <f>LEFT(M49,1)</f>
        <v>V</v>
      </c>
      <c r="G49" s="15" t="str">
        <f t="shared" si="10"/>
        <v>46171.334</v>
      </c>
      <c r="H49" s="17">
        <f t="shared" si="11"/>
        <v>9401</v>
      </c>
      <c r="I49" s="51" t="s">
        <v>355</v>
      </c>
      <c r="J49" s="52" t="s">
        <v>356</v>
      </c>
      <c r="K49" s="51">
        <v>9401</v>
      </c>
      <c r="L49" s="51" t="s">
        <v>357</v>
      </c>
      <c r="M49" s="52" t="s">
        <v>144</v>
      </c>
      <c r="N49" s="52"/>
      <c r="O49" s="53" t="s">
        <v>302</v>
      </c>
      <c r="P49" s="53" t="s">
        <v>354</v>
      </c>
    </row>
    <row r="50" spans="1:16" ht="12.75" customHeight="1" thickBot="1">
      <c r="A50" s="17" t="str">
        <f t="shared" si="6"/>
        <v> BBS 76 </v>
      </c>
      <c r="B50" s="6" t="str">
        <f t="shared" si="7"/>
        <v>I</v>
      </c>
      <c r="C50" s="17">
        <f t="shared" si="8"/>
        <v>46171.35</v>
      </c>
      <c r="D50" s="15" t="str">
        <f t="shared" si="9"/>
        <v>vis</v>
      </c>
      <c r="E50" s="50">
        <f>VLOOKUP(C50,Active!C$21:E$968,3,FALSE)</f>
        <v>9401.0022807028818</v>
      </c>
      <c r="F50" s="6" t="str">
        <f>LEFT(M50,1)</f>
        <v>V</v>
      </c>
      <c r="G50" s="15" t="str">
        <f t="shared" si="10"/>
        <v>46171.350</v>
      </c>
      <c r="H50" s="17">
        <f t="shared" si="11"/>
        <v>9401</v>
      </c>
      <c r="I50" s="51" t="s">
        <v>358</v>
      </c>
      <c r="J50" s="52" t="s">
        <v>359</v>
      </c>
      <c r="K50" s="51">
        <v>9401</v>
      </c>
      <c r="L50" s="51" t="s">
        <v>149</v>
      </c>
      <c r="M50" s="52" t="s">
        <v>144</v>
      </c>
      <c r="N50" s="52"/>
      <c r="O50" s="53" t="s">
        <v>256</v>
      </c>
      <c r="P50" s="53" t="s">
        <v>351</v>
      </c>
    </row>
    <row r="51" spans="1:16" ht="12.75" customHeight="1" thickBot="1">
      <c r="A51" s="17" t="str">
        <f t="shared" si="6"/>
        <v> BBS 79 </v>
      </c>
      <c r="B51" s="6" t="str">
        <f t="shared" si="7"/>
        <v>I</v>
      </c>
      <c r="C51" s="17">
        <f t="shared" si="8"/>
        <v>46451.347000000002</v>
      </c>
      <c r="D51" s="15" t="str">
        <f t="shared" si="9"/>
        <v>vis</v>
      </c>
      <c r="E51" s="50">
        <f>VLOOKUP(C51,Active!C$21:E$968,3,FALSE)</f>
        <v>9501.0007092821688</v>
      </c>
      <c r="F51" s="6" t="s">
        <v>119</v>
      </c>
      <c r="G51" s="15" t="str">
        <f t="shared" si="10"/>
        <v>46451.347</v>
      </c>
      <c r="H51" s="17">
        <f t="shared" si="11"/>
        <v>9501</v>
      </c>
      <c r="I51" s="51" t="s">
        <v>360</v>
      </c>
      <c r="J51" s="52" t="s">
        <v>361</v>
      </c>
      <c r="K51" s="51">
        <v>9501</v>
      </c>
      <c r="L51" s="51" t="s">
        <v>192</v>
      </c>
      <c r="M51" s="52" t="s">
        <v>144</v>
      </c>
      <c r="N51" s="52"/>
      <c r="O51" s="53" t="s">
        <v>236</v>
      </c>
      <c r="P51" s="53" t="s">
        <v>362</v>
      </c>
    </row>
    <row r="52" spans="1:16" ht="12.75" customHeight="1" thickBot="1">
      <c r="A52" s="17" t="str">
        <f t="shared" si="6"/>
        <v> BRNO 28 </v>
      </c>
      <c r="B52" s="6" t="str">
        <f t="shared" si="7"/>
        <v>I</v>
      </c>
      <c r="C52" s="17">
        <f t="shared" si="8"/>
        <v>46521.345999999998</v>
      </c>
      <c r="D52" s="15" t="str">
        <f t="shared" si="9"/>
        <v>vis</v>
      </c>
      <c r="E52" s="50">
        <f>VLOOKUP(C52,Active!C$21:E$968,3,FALSE)</f>
        <v>9526.0002271417197</v>
      </c>
      <c r="F52" s="6" t="s">
        <v>119</v>
      </c>
      <c r="G52" s="15" t="str">
        <f t="shared" si="10"/>
        <v>46521.346</v>
      </c>
      <c r="H52" s="17">
        <f t="shared" si="11"/>
        <v>9526</v>
      </c>
      <c r="I52" s="51" t="s">
        <v>363</v>
      </c>
      <c r="J52" s="52" t="s">
        <v>364</v>
      </c>
      <c r="K52" s="51">
        <v>9526</v>
      </c>
      <c r="L52" s="51" t="s">
        <v>266</v>
      </c>
      <c r="M52" s="52" t="s">
        <v>144</v>
      </c>
      <c r="N52" s="52"/>
      <c r="O52" s="53" t="s">
        <v>302</v>
      </c>
      <c r="P52" s="53" t="s">
        <v>365</v>
      </c>
    </row>
    <row r="53" spans="1:16" ht="12.75" customHeight="1" thickBot="1">
      <c r="A53" s="17" t="str">
        <f t="shared" si="6"/>
        <v> BBS 82 </v>
      </c>
      <c r="B53" s="6" t="str">
        <f t="shared" si="7"/>
        <v>I</v>
      </c>
      <c r="C53" s="17">
        <f t="shared" si="8"/>
        <v>46742.552000000003</v>
      </c>
      <c r="D53" s="15" t="str">
        <f t="shared" si="9"/>
        <v>vis</v>
      </c>
      <c r="E53" s="50">
        <f>VLOOKUP(C53,Active!C$21:E$968,3,FALSE)</f>
        <v>9605.0019749901257</v>
      </c>
      <c r="F53" s="6" t="s">
        <v>119</v>
      </c>
      <c r="G53" s="15" t="str">
        <f t="shared" si="10"/>
        <v>46742.552</v>
      </c>
      <c r="H53" s="17">
        <f t="shared" si="11"/>
        <v>9605</v>
      </c>
      <c r="I53" s="51" t="s">
        <v>366</v>
      </c>
      <c r="J53" s="52" t="s">
        <v>367</v>
      </c>
      <c r="K53" s="51">
        <v>9605</v>
      </c>
      <c r="L53" s="51" t="s">
        <v>149</v>
      </c>
      <c r="M53" s="52" t="s">
        <v>144</v>
      </c>
      <c r="N53" s="52"/>
      <c r="O53" s="53" t="s">
        <v>236</v>
      </c>
      <c r="P53" s="53" t="s">
        <v>368</v>
      </c>
    </row>
    <row r="54" spans="1:16" ht="12.75" customHeight="1" thickBot="1">
      <c r="A54" s="17" t="str">
        <f t="shared" si="6"/>
        <v> BBS 83 </v>
      </c>
      <c r="B54" s="6" t="str">
        <f t="shared" si="7"/>
        <v>I</v>
      </c>
      <c r="C54" s="17">
        <f t="shared" si="8"/>
        <v>46913.349000000002</v>
      </c>
      <c r="D54" s="15" t="str">
        <f t="shared" si="9"/>
        <v>vis</v>
      </c>
      <c r="E54" s="50">
        <f>VLOOKUP(C54,Active!C$21:E$968,3,FALSE)</f>
        <v>9666.0005985684365</v>
      </c>
      <c r="F54" s="6" t="s">
        <v>119</v>
      </c>
      <c r="G54" s="15" t="str">
        <f t="shared" si="10"/>
        <v>46913.349</v>
      </c>
      <c r="H54" s="17">
        <f t="shared" si="11"/>
        <v>9666</v>
      </c>
      <c r="I54" s="51" t="s">
        <v>371</v>
      </c>
      <c r="J54" s="52" t="s">
        <v>372</v>
      </c>
      <c r="K54" s="51">
        <v>9666</v>
      </c>
      <c r="L54" s="51" t="s">
        <v>192</v>
      </c>
      <c r="M54" s="52" t="s">
        <v>144</v>
      </c>
      <c r="N54" s="52"/>
      <c r="O54" s="53" t="s">
        <v>236</v>
      </c>
      <c r="P54" s="53" t="s">
        <v>373</v>
      </c>
    </row>
    <row r="55" spans="1:16" ht="12.75" customHeight="1" thickBot="1">
      <c r="A55" s="17" t="str">
        <f t="shared" si="6"/>
        <v> BBS 86 </v>
      </c>
      <c r="B55" s="6" t="str">
        <f t="shared" si="7"/>
        <v>I</v>
      </c>
      <c r="C55" s="17">
        <f t="shared" si="8"/>
        <v>47078.553999999996</v>
      </c>
      <c r="D55" s="15" t="str">
        <f t="shared" si="9"/>
        <v>vis</v>
      </c>
      <c r="E55" s="50">
        <f>VLOOKUP(C55,Active!C$21:E$968,3,FALSE)</f>
        <v>9725.0020892752673</v>
      </c>
      <c r="F55" s="6" t="s">
        <v>119</v>
      </c>
      <c r="G55" s="15" t="str">
        <f t="shared" si="10"/>
        <v>47078.554</v>
      </c>
      <c r="H55" s="17">
        <f t="shared" si="11"/>
        <v>9725</v>
      </c>
      <c r="I55" s="51" t="s">
        <v>374</v>
      </c>
      <c r="J55" s="52" t="s">
        <v>375</v>
      </c>
      <c r="K55" s="51">
        <v>9725</v>
      </c>
      <c r="L55" s="51" t="s">
        <v>149</v>
      </c>
      <c r="M55" s="52" t="s">
        <v>144</v>
      </c>
      <c r="N55" s="52"/>
      <c r="O55" s="53" t="s">
        <v>236</v>
      </c>
      <c r="P55" s="53" t="s">
        <v>376</v>
      </c>
    </row>
    <row r="56" spans="1:16" ht="12.75" customHeight="1" thickBot="1">
      <c r="A56" s="17" t="str">
        <f t="shared" si="6"/>
        <v> BBS 87 </v>
      </c>
      <c r="B56" s="6" t="str">
        <f t="shared" si="7"/>
        <v>I</v>
      </c>
      <c r="C56" s="17">
        <f t="shared" si="8"/>
        <v>47207.341</v>
      </c>
      <c r="D56" s="15" t="str">
        <f t="shared" si="9"/>
        <v>vis</v>
      </c>
      <c r="E56" s="50">
        <f>VLOOKUP(C56,Active!C$21:E$968,3,FALSE)</f>
        <v>9770.9972164424889</v>
      </c>
      <c r="F56" s="6" t="s">
        <v>119</v>
      </c>
      <c r="G56" s="15" t="str">
        <f t="shared" si="10"/>
        <v>47207.341</v>
      </c>
      <c r="H56" s="17">
        <f t="shared" si="11"/>
        <v>9771</v>
      </c>
      <c r="I56" s="51" t="s">
        <v>377</v>
      </c>
      <c r="J56" s="52" t="s">
        <v>378</v>
      </c>
      <c r="K56" s="51">
        <v>9771</v>
      </c>
      <c r="L56" s="51" t="s">
        <v>152</v>
      </c>
      <c r="M56" s="52" t="s">
        <v>144</v>
      </c>
      <c r="N56" s="52"/>
      <c r="O56" s="53" t="s">
        <v>236</v>
      </c>
      <c r="P56" s="53" t="s">
        <v>379</v>
      </c>
    </row>
    <row r="57" spans="1:16" ht="12.75" customHeight="1" thickBot="1">
      <c r="A57" s="17" t="str">
        <f t="shared" si="6"/>
        <v> BBS 88 </v>
      </c>
      <c r="B57" s="6" t="str">
        <f t="shared" si="7"/>
        <v>I</v>
      </c>
      <c r="C57" s="17">
        <f t="shared" si="8"/>
        <v>47207.357000000004</v>
      </c>
      <c r="D57" s="15" t="str">
        <f t="shared" si="9"/>
        <v>vis</v>
      </c>
      <c r="E57" s="50">
        <f>VLOOKUP(C57,Active!C$21:E$968,3,FALSE)</f>
        <v>9771.002930699633</v>
      </c>
      <c r="F57" s="6" t="s">
        <v>119</v>
      </c>
      <c r="G57" s="15" t="str">
        <f t="shared" si="10"/>
        <v>47207.357</v>
      </c>
      <c r="H57" s="17">
        <f t="shared" si="11"/>
        <v>9771</v>
      </c>
      <c r="I57" s="51" t="s">
        <v>380</v>
      </c>
      <c r="J57" s="52" t="s">
        <v>381</v>
      </c>
      <c r="K57" s="51">
        <v>9771</v>
      </c>
      <c r="L57" s="51" t="s">
        <v>217</v>
      </c>
      <c r="M57" s="52" t="s">
        <v>144</v>
      </c>
      <c r="N57" s="52"/>
      <c r="O57" s="53" t="s">
        <v>382</v>
      </c>
      <c r="P57" s="53" t="s">
        <v>383</v>
      </c>
    </row>
    <row r="58" spans="1:16" ht="12.75" customHeight="1" thickBot="1">
      <c r="A58" s="17" t="str">
        <f t="shared" si="6"/>
        <v> BBS 87 </v>
      </c>
      <c r="B58" s="6" t="str">
        <f t="shared" si="7"/>
        <v>I</v>
      </c>
      <c r="C58" s="17">
        <f t="shared" si="8"/>
        <v>47207.366999999998</v>
      </c>
      <c r="D58" s="15" t="str">
        <f t="shared" si="9"/>
        <v>vis</v>
      </c>
      <c r="E58" s="50">
        <f>VLOOKUP(C58,Active!C$21:E$968,3,FALSE)</f>
        <v>9771.0065021103455</v>
      </c>
      <c r="F58" s="6" t="s">
        <v>119</v>
      </c>
      <c r="G58" s="15" t="str">
        <f t="shared" si="10"/>
        <v>47207.367</v>
      </c>
      <c r="H58" s="17">
        <f t="shared" si="11"/>
        <v>9771</v>
      </c>
      <c r="I58" s="51" t="s">
        <v>384</v>
      </c>
      <c r="J58" s="52" t="s">
        <v>385</v>
      </c>
      <c r="K58" s="51">
        <v>9771</v>
      </c>
      <c r="L58" s="51" t="s">
        <v>386</v>
      </c>
      <c r="M58" s="52" t="s">
        <v>144</v>
      </c>
      <c r="N58" s="52"/>
      <c r="O58" s="53" t="s">
        <v>256</v>
      </c>
      <c r="P58" s="53" t="s">
        <v>379</v>
      </c>
    </row>
    <row r="59" spans="1:16" ht="12.75" customHeight="1" thickBot="1">
      <c r="A59" s="17" t="str">
        <f t="shared" si="6"/>
        <v> BBS 88 </v>
      </c>
      <c r="B59" s="6" t="str">
        <f t="shared" si="7"/>
        <v>I</v>
      </c>
      <c r="C59" s="17">
        <f t="shared" si="8"/>
        <v>47235.341999999997</v>
      </c>
      <c r="D59" s="15" t="str">
        <f t="shared" si="9"/>
        <v>vis</v>
      </c>
      <c r="E59" s="50">
        <f>VLOOKUP(C59,Active!C$21:E$968,3,FALSE)</f>
        <v>9780.9975235838101</v>
      </c>
      <c r="F59" s="6" t="s">
        <v>119</v>
      </c>
      <c r="G59" s="15" t="str">
        <f t="shared" si="10"/>
        <v>47235.342</v>
      </c>
      <c r="H59" s="17">
        <f t="shared" si="11"/>
        <v>9781</v>
      </c>
      <c r="I59" s="51" t="s">
        <v>387</v>
      </c>
      <c r="J59" s="52" t="s">
        <v>388</v>
      </c>
      <c r="K59" s="51">
        <v>9781</v>
      </c>
      <c r="L59" s="51" t="s">
        <v>250</v>
      </c>
      <c r="M59" s="52" t="s">
        <v>144</v>
      </c>
      <c r="N59" s="52"/>
      <c r="O59" s="53" t="s">
        <v>256</v>
      </c>
      <c r="P59" s="53" t="s">
        <v>383</v>
      </c>
    </row>
    <row r="60" spans="1:16" ht="12.75" customHeight="1" thickBot="1">
      <c r="A60" s="17" t="str">
        <f t="shared" si="6"/>
        <v> BBS 88 </v>
      </c>
      <c r="B60" s="6" t="str">
        <f t="shared" si="7"/>
        <v>I</v>
      </c>
      <c r="C60" s="17">
        <f t="shared" si="8"/>
        <v>47263.353000000003</v>
      </c>
      <c r="D60" s="15" t="str">
        <f t="shared" si="9"/>
        <v>vis</v>
      </c>
      <c r="E60" s="50">
        <f>VLOOKUP(C60,Active!C$21:E$968,3,FALSE)</f>
        <v>9791.0014021358475</v>
      </c>
      <c r="F60" s="6" t="s">
        <v>119</v>
      </c>
      <c r="G60" s="15" t="str">
        <f t="shared" si="10"/>
        <v>47263.353</v>
      </c>
      <c r="H60" s="17">
        <f t="shared" si="11"/>
        <v>9791</v>
      </c>
      <c r="I60" s="51" t="s">
        <v>389</v>
      </c>
      <c r="J60" s="52" t="s">
        <v>390</v>
      </c>
      <c r="K60" s="51">
        <v>9791</v>
      </c>
      <c r="L60" s="51" t="s">
        <v>204</v>
      </c>
      <c r="M60" s="52" t="s">
        <v>144</v>
      </c>
      <c r="N60" s="52"/>
      <c r="O60" s="53" t="s">
        <v>382</v>
      </c>
      <c r="P60" s="53" t="s">
        <v>383</v>
      </c>
    </row>
    <row r="61" spans="1:16" ht="12.75" customHeight="1" thickBot="1">
      <c r="A61" s="17" t="str">
        <f t="shared" si="6"/>
        <v> BBS 91 </v>
      </c>
      <c r="B61" s="6" t="str">
        <f t="shared" si="7"/>
        <v>I</v>
      </c>
      <c r="C61" s="17">
        <f t="shared" si="8"/>
        <v>47568.533000000003</v>
      </c>
      <c r="D61" s="15" t="str">
        <f t="shared" si="9"/>
        <v>vis</v>
      </c>
      <c r="E61" s="50">
        <f>VLOOKUP(C61,Active!C$21:E$968,3,FALSE)</f>
        <v>9899.9937143171428</v>
      </c>
      <c r="F61" s="6" t="s">
        <v>119</v>
      </c>
      <c r="G61" s="15" t="str">
        <f t="shared" si="10"/>
        <v>47568.533</v>
      </c>
      <c r="H61" s="17">
        <f t="shared" si="11"/>
        <v>9900</v>
      </c>
      <c r="I61" s="51" t="s">
        <v>393</v>
      </c>
      <c r="J61" s="52" t="s">
        <v>394</v>
      </c>
      <c r="K61" s="51">
        <v>9900</v>
      </c>
      <c r="L61" s="51" t="s">
        <v>395</v>
      </c>
      <c r="M61" s="52" t="s">
        <v>144</v>
      </c>
      <c r="N61" s="52"/>
      <c r="O61" s="53" t="s">
        <v>256</v>
      </c>
      <c r="P61" s="53" t="s">
        <v>396</v>
      </c>
    </row>
    <row r="62" spans="1:16" ht="12.75" customHeight="1" thickBot="1">
      <c r="A62" s="17" t="str">
        <f t="shared" si="6"/>
        <v> BBS 91 </v>
      </c>
      <c r="B62" s="6" t="str">
        <f t="shared" si="7"/>
        <v>I</v>
      </c>
      <c r="C62" s="17">
        <f t="shared" si="8"/>
        <v>47613.345000000001</v>
      </c>
      <c r="D62" s="15" t="str">
        <f t="shared" si="9"/>
        <v>vis</v>
      </c>
      <c r="E62" s="50">
        <f>VLOOKUP(C62,Active!C$21:E$968,3,FALSE)</f>
        <v>9915.9979200104008</v>
      </c>
      <c r="F62" s="6" t="s">
        <v>119</v>
      </c>
      <c r="G62" s="15" t="str">
        <f t="shared" si="10"/>
        <v>47613.345</v>
      </c>
      <c r="H62" s="17">
        <f t="shared" si="11"/>
        <v>9916</v>
      </c>
      <c r="I62" s="51" t="s">
        <v>397</v>
      </c>
      <c r="J62" s="52" t="s">
        <v>398</v>
      </c>
      <c r="K62" s="51">
        <v>9916</v>
      </c>
      <c r="L62" s="51" t="s">
        <v>262</v>
      </c>
      <c r="M62" s="52" t="s">
        <v>144</v>
      </c>
      <c r="N62" s="52"/>
      <c r="O62" s="53" t="s">
        <v>256</v>
      </c>
      <c r="P62" s="53" t="s">
        <v>396</v>
      </c>
    </row>
    <row r="63" spans="1:16" ht="12.75" customHeight="1" thickBot="1">
      <c r="A63" s="17" t="str">
        <f t="shared" si="6"/>
        <v> BBS 91 </v>
      </c>
      <c r="B63" s="6" t="str">
        <f t="shared" si="7"/>
        <v>I</v>
      </c>
      <c r="C63" s="17">
        <f t="shared" si="8"/>
        <v>47613.351999999999</v>
      </c>
      <c r="D63" s="15" t="str">
        <f t="shared" si="9"/>
        <v>vis</v>
      </c>
      <c r="E63" s="50">
        <f>VLOOKUP(C63,Active!C$21:E$968,3,FALSE)</f>
        <v>9916.0004199978994</v>
      </c>
      <c r="F63" s="6" t="s">
        <v>119</v>
      </c>
      <c r="G63" s="15" t="str">
        <f t="shared" si="10"/>
        <v>47613.352</v>
      </c>
      <c r="H63" s="17">
        <f t="shared" si="11"/>
        <v>9916</v>
      </c>
      <c r="I63" s="51" t="s">
        <v>399</v>
      </c>
      <c r="J63" s="52" t="s">
        <v>400</v>
      </c>
      <c r="K63" s="51">
        <v>9916</v>
      </c>
      <c r="L63" s="51" t="s">
        <v>266</v>
      </c>
      <c r="M63" s="52" t="s">
        <v>144</v>
      </c>
      <c r="N63" s="52"/>
      <c r="O63" s="53" t="s">
        <v>236</v>
      </c>
      <c r="P63" s="53" t="s">
        <v>396</v>
      </c>
    </row>
    <row r="64" spans="1:16" ht="12.75" customHeight="1" thickBot="1">
      <c r="A64" s="17" t="str">
        <f t="shared" si="6"/>
        <v> BBS 101 </v>
      </c>
      <c r="B64" s="6" t="str">
        <f t="shared" si="7"/>
        <v>I</v>
      </c>
      <c r="C64" s="17">
        <f t="shared" si="8"/>
        <v>48733.347000000002</v>
      </c>
      <c r="D64" s="15" t="str">
        <f t="shared" si="9"/>
        <v>vis</v>
      </c>
      <c r="E64" s="50">
        <f>VLOOKUP(C64,Active!C$21:E$968,3,FALSE)</f>
        <v>10315.996634302543</v>
      </c>
      <c r="F64" s="6" t="s">
        <v>119</v>
      </c>
      <c r="G64" s="15" t="str">
        <f t="shared" si="10"/>
        <v>48733.347</v>
      </c>
      <c r="H64" s="17">
        <f t="shared" si="11"/>
        <v>10316</v>
      </c>
      <c r="I64" s="51" t="s">
        <v>406</v>
      </c>
      <c r="J64" s="52" t="s">
        <v>407</v>
      </c>
      <c r="K64" s="51">
        <v>10316</v>
      </c>
      <c r="L64" s="51" t="s">
        <v>244</v>
      </c>
      <c r="M64" s="52" t="s">
        <v>144</v>
      </c>
      <c r="N64" s="52"/>
      <c r="O64" s="53" t="s">
        <v>256</v>
      </c>
      <c r="P64" s="53" t="s">
        <v>408</v>
      </c>
    </row>
    <row r="65" spans="1:16" ht="12.75" customHeight="1" thickBot="1">
      <c r="A65" s="17" t="str">
        <f t="shared" si="6"/>
        <v> BBS 101 </v>
      </c>
      <c r="B65" s="6" t="str">
        <f t="shared" si="7"/>
        <v>I</v>
      </c>
      <c r="C65" s="17">
        <f t="shared" si="8"/>
        <v>48733.358</v>
      </c>
      <c r="D65" s="15" t="str">
        <f t="shared" si="9"/>
        <v>vis</v>
      </c>
      <c r="E65" s="50">
        <f>VLOOKUP(C65,Active!C$21:E$968,3,FALSE)</f>
        <v>10316.000562854328</v>
      </c>
      <c r="F65" s="6" t="s">
        <v>119</v>
      </c>
      <c r="G65" s="15" t="str">
        <f t="shared" si="10"/>
        <v>48733.358</v>
      </c>
      <c r="H65" s="17">
        <f t="shared" si="11"/>
        <v>10316</v>
      </c>
      <c r="I65" s="51" t="s">
        <v>409</v>
      </c>
      <c r="J65" s="52" t="s">
        <v>410</v>
      </c>
      <c r="K65" s="51">
        <v>10316</v>
      </c>
      <c r="L65" s="51" t="s">
        <v>192</v>
      </c>
      <c r="M65" s="52" t="s">
        <v>144</v>
      </c>
      <c r="N65" s="52"/>
      <c r="O65" s="53" t="s">
        <v>236</v>
      </c>
      <c r="P65" s="53" t="s">
        <v>408</v>
      </c>
    </row>
    <row r="66" spans="1:16" ht="12.75" customHeight="1" thickBot="1">
      <c r="A66" s="17" t="str">
        <f t="shared" si="6"/>
        <v> BBS 103 </v>
      </c>
      <c r="B66" s="6" t="str">
        <f t="shared" si="7"/>
        <v>I</v>
      </c>
      <c r="C66" s="17">
        <f t="shared" si="8"/>
        <v>49055.358</v>
      </c>
      <c r="D66" s="15" t="str">
        <f t="shared" si="9"/>
        <v>vis</v>
      </c>
      <c r="E66" s="50">
        <f>VLOOKUP(C66,Active!C$21:E$968,3,FALSE)</f>
        <v>10430.999987857203</v>
      </c>
      <c r="F66" s="6" t="s">
        <v>119</v>
      </c>
      <c r="G66" s="15" t="str">
        <f t="shared" si="10"/>
        <v>49055.358</v>
      </c>
      <c r="H66" s="17">
        <f t="shared" si="11"/>
        <v>10431</v>
      </c>
      <c r="I66" s="51" t="s">
        <v>411</v>
      </c>
      <c r="J66" s="52" t="s">
        <v>412</v>
      </c>
      <c r="K66" s="51">
        <v>10431</v>
      </c>
      <c r="L66" s="51" t="s">
        <v>298</v>
      </c>
      <c r="M66" s="52" t="s">
        <v>144</v>
      </c>
      <c r="N66" s="52"/>
      <c r="O66" s="53" t="s">
        <v>256</v>
      </c>
      <c r="P66" s="53" t="s">
        <v>413</v>
      </c>
    </row>
    <row r="67" spans="1:16" ht="12.75" customHeight="1" thickBot="1">
      <c r="A67" s="17" t="str">
        <f t="shared" si="6"/>
        <v> BBS 104 </v>
      </c>
      <c r="B67" s="6" t="str">
        <f t="shared" si="7"/>
        <v>I</v>
      </c>
      <c r="C67" s="17">
        <f t="shared" si="8"/>
        <v>49097.343000000001</v>
      </c>
      <c r="D67" s="15" t="str">
        <f t="shared" si="9"/>
        <v>vis</v>
      </c>
      <c r="E67" s="50">
        <f>VLOOKUP(C67,Active!C$21:E$968,3,FALSE)</f>
        <v>10445.994555741507</v>
      </c>
      <c r="F67" s="6" t="s">
        <v>119</v>
      </c>
      <c r="G67" s="15" t="str">
        <f t="shared" si="10"/>
        <v>49097.343</v>
      </c>
      <c r="H67" s="17">
        <f t="shared" si="11"/>
        <v>10446</v>
      </c>
      <c r="I67" s="51" t="s">
        <v>414</v>
      </c>
      <c r="J67" s="52" t="s">
        <v>415</v>
      </c>
      <c r="K67" s="51">
        <v>10446</v>
      </c>
      <c r="L67" s="51" t="s">
        <v>416</v>
      </c>
      <c r="M67" s="52" t="s">
        <v>144</v>
      </c>
      <c r="N67" s="52"/>
      <c r="O67" s="53" t="s">
        <v>256</v>
      </c>
      <c r="P67" s="53" t="s">
        <v>417</v>
      </c>
    </row>
    <row r="68" spans="1:16" ht="12.75" customHeight="1" thickBot="1">
      <c r="A68" s="17" t="str">
        <f t="shared" si="6"/>
        <v>IBVS 4263 </v>
      </c>
      <c r="B68" s="6" t="str">
        <f t="shared" si="7"/>
        <v>I</v>
      </c>
      <c r="C68" s="17">
        <f t="shared" si="8"/>
        <v>49374.551299999999</v>
      </c>
      <c r="D68" s="15" t="str">
        <f t="shared" si="9"/>
        <v>vis</v>
      </c>
      <c r="E68" s="50">
        <f>VLOOKUP(C68,Active!C$21:E$968,3,FALSE)</f>
        <v>10544.997025014874</v>
      </c>
      <c r="F68" s="6" t="s">
        <v>119</v>
      </c>
      <c r="G68" s="15" t="str">
        <f t="shared" si="10"/>
        <v>49374.5513</v>
      </c>
      <c r="H68" s="17">
        <f t="shared" si="11"/>
        <v>10545</v>
      </c>
      <c r="I68" s="51" t="s">
        <v>418</v>
      </c>
      <c r="J68" s="52" t="s">
        <v>419</v>
      </c>
      <c r="K68" s="51">
        <v>10545</v>
      </c>
      <c r="L68" s="51" t="s">
        <v>420</v>
      </c>
      <c r="M68" s="52" t="s">
        <v>421</v>
      </c>
      <c r="N68" s="52" t="s">
        <v>34</v>
      </c>
      <c r="O68" s="53" t="s">
        <v>422</v>
      </c>
      <c r="P68" s="54" t="s">
        <v>423</v>
      </c>
    </row>
    <row r="69" spans="1:16" ht="12.75" customHeight="1" thickBot="1">
      <c r="A69" s="17" t="str">
        <f t="shared" si="6"/>
        <v>IBVS 4263 </v>
      </c>
      <c r="B69" s="6" t="str">
        <f t="shared" si="7"/>
        <v>I</v>
      </c>
      <c r="C69" s="17">
        <f t="shared" si="8"/>
        <v>49374.551299999999</v>
      </c>
      <c r="D69" s="15" t="str">
        <f t="shared" si="9"/>
        <v>vis</v>
      </c>
      <c r="E69" s="50">
        <f>VLOOKUP(C69,Active!C$21:E$968,3,FALSE)</f>
        <v>10544.997025014874</v>
      </c>
      <c r="F69" s="6" t="s">
        <v>119</v>
      </c>
      <c r="G69" s="15" t="str">
        <f t="shared" si="10"/>
        <v>49374.5513</v>
      </c>
      <c r="H69" s="17">
        <f t="shared" si="11"/>
        <v>10545</v>
      </c>
      <c r="I69" s="51" t="s">
        <v>418</v>
      </c>
      <c r="J69" s="52" t="s">
        <v>419</v>
      </c>
      <c r="K69" s="51">
        <v>10545</v>
      </c>
      <c r="L69" s="51" t="s">
        <v>420</v>
      </c>
      <c r="M69" s="52" t="s">
        <v>421</v>
      </c>
      <c r="N69" s="52" t="s">
        <v>424</v>
      </c>
      <c r="O69" s="53" t="s">
        <v>422</v>
      </c>
      <c r="P69" s="54" t="s">
        <v>423</v>
      </c>
    </row>
    <row r="70" spans="1:16" ht="12.75" customHeight="1" thickBot="1">
      <c r="A70" s="17" t="str">
        <f t="shared" si="6"/>
        <v>IBVS 4263 </v>
      </c>
      <c r="B70" s="6" t="str">
        <f t="shared" si="7"/>
        <v>I</v>
      </c>
      <c r="C70" s="17">
        <f t="shared" si="8"/>
        <v>49374.552100000001</v>
      </c>
      <c r="D70" s="15" t="str">
        <f t="shared" si="9"/>
        <v>vis</v>
      </c>
      <c r="E70" s="50">
        <f>VLOOKUP(C70,Active!C$21:E$968,3,FALSE)</f>
        <v>10544.997310727733</v>
      </c>
      <c r="F70" s="6" t="s">
        <v>119</v>
      </c>
      <c r="G70" s="15" t="str">
        <f t="shared" si="10"/>
        <v>49374.5521</v>
      </c>
      <c r="H70" s="17">
        <f t="shared" si="11"/>
        <v>10545</v>
      </c>
      <c r="I70" s="51" t="s">
        <v>425</v>
      </c>
      <c r="J70" s="52" t="s">
        <v>426</v>
      </c>
      <c r="K70" s="51">
        <v>10545</v>
      </c>
      <c r="L70" s="51" t="s">
        <v>427</v>
      </c>
      <c r="M70" s="52" t="s">
        <v>421</v>
      </c>
      <c r="N70" s="52" t="s">
        <v>428</v>
      </c>
      <c r="O70" s="53" t="s">
        <v>422</v>
      </c>
      <c r="P70" s="54" t="s">
        <v>423</v>
      </c>
    </row>
    <row r="71" spans="1:16" ht="12.75" customHeight="1" thickBot="1">
      <c r="A71" s="17" t="str">
        <f t="shared" si="6"/>
        <v>IBVS 4263 </v>
      </c>
      <c r="B71" s="6" t="str">
        <f t="shared" si="7"/>
        <v>I</v>
      </c>
      <c r="C71" s="17">
        <f t="shared" si="8"/>
        <v>49374.552799999998</v>
      </c>
      <c r="D71" s="15" t="str">
        <f t="shared" si="9"/>
        <v>vis</v>
      </c>
      <c r="E71" s="50">
        <f>VLOOKUP(C71,Active!C$21:E$968,3,FALSE)</f>
        <v>10544.997560726481</v>
      </c>
      <c r="F71" s="6" t="s">
        <v>119</v>
      </c>
      <c r="G71" s="15" t="str">
        <f t="shared" si="10"/>
        <v>49374.5528</v>
      </c>
      <c r="H71" s="17">
        <f t="shared" si="11"/>
        <v>10545</v>
      </c>
      <c r="I71" s="51" t="s">
        <v>429</v>
      </c>
      <c r="J71" s="52" t="s">
        <v>430</v>
      </c>
      <c r="K71" s="51">
        <v>10545</v>
      </c>
      <c r="L71" s="51" t="s">
        <v>431</v>
      </c>
      <c r="M71" s="52" t="s">
        <v>421</v>
      </c>
      <c r="N71" s="52" t="s">
        <v>432</v>
      </c>
      <c r="O71" s="53" t="s">
        <v>422</v>
      </c>
      <c r="P71" s="54" t="s">
        <v>423</v>
      </c>
    </row>
    <row r="72" spans="1:16" ht="12.75" customHeight="1" thickBot="1">
      <c r="A72" s="17" t="str">
        <f t="shared" si="6"/>
        <v> BBS 108 </v>
      </c>
      <c r="B72" s="6" t="str">
        <f t="shared" si="7"/>
        <v>I</v>
      </c>
      <c r="C72" s="17">
        <f t="shared" si="8"/>
        <v>49769.345000000001</v>
      </c>
      <c r="D72" s="15" t="str">
        <f t="shared" si="9"/>
        <v>vis</v>
      </c>
      <c r="E72" s="50">
        <f>VLOOKUP(C72,Active!C$21:E$968,3,FALSE)</f>
        <v>10685.99407002965</v>
      </c>
      <c r="F72" s="6" t="s">
        <v>119</v>
      </c>
      <c r="G72" s="15" t="str">
        <f t="shared" si="10"/>
        <v>49769.345</v>
      </c>
      <c r="H72" s="17">
        <f t="shared" si="11"/>
        <v>10686</v>
      </c>
      <c r="I72" s="51" t="s">
        <v>435</v>
      </c>
      <c r="J72" s="52" t="s">
        <v>436</v>
      </c>
      <c r="K72" s="51">
        <v>10686</v>
      </c>
      <c r="L72" s="51" t="s">
        <v>437</v>
      </c>
      <c r="M72" s="52" t="s">
        <v>144</v>
      </c>
      <c r="N72" s="52"/>
      <c r="O72" s="53" t="s">
        <v>256</v>
      </c>
      <c r="P72" s="53" t="s">
        <v>438</v>
      </c>
    </row>
    <row r="73" spans="1:16" ht="12.75" customHeight="1" thickBot="1">
      <c r="A73" s="17" t="str">
        <f t="shared" si="6"/>
        <v> BBS 109 </v>
      </c>
      <c r="B73" s="6" t="str">
        <f t="shared" si="7"/>
        <v>I</v>
      </c>
      <c r="C73" s="17">
        <f t="shared" si="8"/>
        <v>49769.35</v>
      </c>
      <c r="D73" s="15" t="str">
        <f t="shared" si="9"/>
        <v>vis</v>
      </c>
      <c r="E73" s="50">
        <f>VLOOKUP(C73,Active!C$21:E$968,3,FALSE)</f>
        <v>10685.995855735006</v>
      </c>
      <c r="F73" s="6" t="s">
        <v>119</v>
      </c>
      <c r="G73" s="15" t="str">
        <f t="shared" si="10"/>
        <v>49769.350</v>
      </c>
      <c r="H73" s="17">
        <f t="shared" si="11"/>
        <v>10686</v>
      </c>
      <c r="I73" s="51" t="s">
        <v>439</v>
      </c>
      <c r="J73" s="52" t="s">
        <v>440</v>
      </c>
      <c r="K73" s="51">
        <v>10686</v>
      </c>
      <c r="L73" s="51" t="s">
        <v>137</v>
      </c>
      <c r="M73" s="52" t="s">
        <v>144</v>
      </c>
      <c r="N73" s="52"/>
      <c r="O73" s="53" t="s">
        <v>441</v>
      </c>
      <c r="P73" s="53" t="s">
        <v>442</v>
      </c>
    </row>
    <row r="74" spans="1:16" ht="12.75" customHeight="1" thickBot="1">
      <c r="A74" s="17" t="str">
        <f t="shared" si="6"/>
        <v> BBS 109 </v>
      </c>
      <c r="B74" s="6" t="str">
        <f t="shared" si="7"/>
        <v>I</v>
      </c>
      <c r="C74" s="17">
        <f t="shared" si="8"/>
        <v>49811.347999999998</v>
      </c>
      <c r="D74" s="15" t="str">
        <f t="shared" si="9"/>
        <v>vis</v>
      </c>
      <c r="E74" s="50">
        <f>VLOOKUP(C74,Active!C$21:E$968,3,FALSE)</f>
        <v>10700.995066453239</v>
      </c>
      <c r="F74" s="6" t="s">
        <v>119</v>
      </c>
      <c r="G74" s="15" t="str">
        <f t="shared" si="10"/>
        <v>49811.348</v>
      </c>
      <c r="H74" s="17">
        <f t="shared" si="11"/>
        <v>10701</v>
      </c>
      <c r="I74" s="51" t="s">
        <v>443</v>
      </c>
      <c r="J74" s="52" t="s">
        <v>444</v>
      </c>
      <c r="K74" s="51">
        <v>10701</v>
      </c>
      <c r="L74" s="51" t="s">
        <v>336</v>
      </c>
      <c r="M74" s="52" t="s">
        <v>144</v>
      </c>
      <c r="N74" s="52"/>
      <c r="O74" s="53" t="s">
        <v>256</v>
      </c>
      <c r="P74" s="53" t="s">
        <v>442</v>
      </c>
    </row>
    <row r="75" spans="1:16" ht="12.75" customHeight="1" thickBot="1">
      <c r="A75" s="17" t="str">
        <f t="shared" ref="A75:A106" si="12">P75</f>
        <v> BBS 109 </v>
      </c>
      <c r="B75" s="6" t="str">
        <f t="shared" ref="B75:B106" si="13">IF(H75=INT(H75),"I","II")</f>
        <v>I</v>
      </c>
      <c r="C75" s="17">
        <f t="shared" ref="C75:C106" si="14">1*G75</f>
        <v>49811.355000000003</v>
      </c>
      <c r="D75" s="15" t="str">
        <f t="shared" ref="D75:D106" si="15">VLOOKUP(F75,I$1:J$5,2,FALSE)</f>
        <v>vis</v>
      </c>
      <c r="E75" s="50">
        <f>VLOOKUP(C75,Active!C$21:E$968,3,FALSE)</f>
        <v>10700.997566440741</v>
      </c>
      <c r="F75" s="6" t="s">
        <v>119</v>
      </c>
      <c r="G75" s="15" t="str">
        <f t="shared" ref="G75:G106" si="16">MID(I75,3,LEN(I75)-3)</f>
        <v>49811.355</v>
      </c>
      <c r="H75" s="17">
        <f t="shared" ref="H75:H106" si="17">1*K75</f>
        <v>10701</v>
      </c>
      <c r="I75" s="51" t="s">
        <v>445</v>
      </c>
      <c r="J75" s="52" t="s">
        <v>446</v>
      </c>
      <c r="K75" s="51">
        <v>10701</v>
      </c>
      <c r="L75" s="51" t="s">
        <v>250</v>
      </c>
      <c r="M75" s="52" t="s">
        <v>144</v>
      </c>
      <c r="N75" s="52"/>
      <c r="O75" s="53" t="s">
        <v>441</v>
      </c>
      <c r="P75" s="53" t="s">
        <v>442</v>
      </c>
    </row>
    <row r="76" spans="1:16" ht="12.75" customHeight="1" thickBot="1">
      <c r="A76" s="17" t="str">
        <f t="shared" si="12"/>
        <v> BBS 111 </v>
      </c>
      <c r="B76" s="6" t="str">
        <f t="shared" si="13"/>
        <v>I</v>
      </c>
      <c r="C76" s="17">
        <f t="shared" si="14"/>
        <v>50147.360999999997</v>
      </c>
      <c r="D76" s="15" t="str">
        <f t="shared" si="15"/>
        <v>vis</v>
      </c>
      <c r="E76" s="50">
        <f>VLOOKUP(C76,Active!C$21:E$968,3,FALSE)</f>
        <v>10820.999109290167</v>
      </c>
      <c r="F76" s="6" t="s">
        <v>119</v>
      </c>
      <c r="G76" s="15" t="str">
        <f t="shared" si="16"/>
        <v>50147.361</v>
      </c>
      <c r="H76" s="17">
        <f t="shared" si="17"/>
        <v>10821</v>
      </c>
      <c r="I76" s="51" t="s">
        <v>447</v>
      </c>
      <c r="J76" s="52" t="s">
        <v>448</v>
      </c>
      <c r="K76" s="51">
        <v>10821</v>
      </c>
      <c r="L76" s="51" t="s">
        <v>288</v>
      </c>
      <c r="M76" s="52" t="s">
        <v>144</v>
      </c>
      <c r="N76" s="52"/>
      <c r="O76" s="53" t="s">
        <v>236</v>
      </c>
      <c r="P76" s="53" t="s">
        <v>449</v>
      </c>
    </row>
    <row r="77" spans="1:16" ht="12.75" customHeight="1" thickBot="1">
      <c r="A77" s="17" t="str">
        <f t="shared" si="12"/>
        <v> BBS 112 </v>
      </c>
      <c r="B77" s="6" t="str">
        <f t="shared" si="13"/>
        <v>I</v>
      </c>
      <c r="C77" s="17">
        <f t="shared" si="14"/>
        <v>50189.353000000003</v>
      </c>
      <c r="D77" s="15" t="str">
        <f t="shared" si="15"/>
        <v>vis</v>
      </c>
      <c r="E77" s="50">
        <f>VLOOKUP(C77,Active!C$21:E$968,3,FALSE)</f>
        <v>10835.996177161973</v>
      </c>
      <c r="F77" s="6" t="s">
        <v>119</v>
      </c>
      <c r="G77" s="15" t="str">
        <f t="shared" si="16"/>
        <v>50189.353</v>
      </c>
      <c r="H77" s="17">
        <f t="shared" si="17"/>
        <v>10836</v>
      </c>
      <c r="I77" s="51" t="s">
        <v>450</v>
      </c>
      <c r="J77" s="52" t="s">
        <v>451</v>
      </c>
      <c r="K77" s="51">
        <v>10836</v>
      </c>
      <c r="L77" s="51" t="s">
        <v>316</v>
      </c>
      <c r="M77" s="52" t="s">
        <v>144</v>
      </c>
      <c r="N77" s="52"/>
      <c r="O77" s="53" t="s">
        <v>256</v>
      </c>
      <c r="P77" s="53" t="s">
        <v>452</v>
      </c>
    </row>
    <row r="78" spans="1:16" ht="12.75" customHeight="1" thickBot="1">
      <c r="A78" s="17" t="str">
        <f t="shared" si="12"/>
        <v> BBS 117 </v>
      </c>
      <c r="B78" s="6" t="str">
        <f t="shared" si="13"/>
        <v>I</v>
      </c>
      <c r="C78" s="17">
        <f t="shared" si="14"/>
        <v>50875.357000000004</v>
      </c>
      <c r="D78" s="15" t="str">
        <f t="shared" si="15"/>
        <v>vis</v>
      </c>
      <c r="E78" s="50">
        <f>VLOOKUP(C78,Active!C$21:E$968,3,FALSE)</f>
        <v>11080.996380732384</v>
      </c>
      <c r="F78" s="6" t="s">
        <v>119</v>
      </c>
      <c r="G78" s="15" t="str">
        <f t="shared" si="16"/>
        <v>50875.357</v>
      </c>
      <c r="H78" s="17">
        <f t="shared" si="17"/>
        <v>11081</v>
      </c>
      <c r="I78" s="51" t="s">
        <v>453</v>
      </c>
      <c r="J78" s="52" t="s">
        <v>454</v>
      </c>
      <c r="K78" s="51">
        <v>11081</v>
      </c>
      <c r="L78" s="51" t="s">
        <v>357</v>
      </c>
      <c r="M78" s="52" t="s">
        <v>144</v>
      </c>
      <c r="N78" s="52"/>
      <c r="O78" s="53" t="s">
        <v>256</v>
      </c>
      <c r="P78" s="53" t="s">
        <v>455</v>
      </c>
    </row>
    <row r="79" spans="1:16" ht="12.75" customHeight="1" thickBot="1">
      <c r="A79" s="17" t="str">
        <f t="shared" si="12"/>
        <v> BBS 117 </v>
      </c>
      <c r="B79" s="6" t="str">
        <f t="shared" si="13"/>
        <v>I</v>
      </c>
      <c r="C79" s="17">
        <f t="shared" si="14"/>
        <v>50903.358</v>
      </c>
      <c r="D79" s="15" t="str">
        <f t="shared" si="15"/>
        <v>vis</v>
      </c>
      <c r="E79" s="50">
        <f>VLOOKUP(C79,Active!C$21:E$968,3,FALSE)</f>
        <v>11090.996687873703</v>
      </c>
      <c r="F79" s="6" t="s">
        <v>119</v>
      </c>
      <c r="G79" s="15" t="str">
        <f t="shared" si="16"/>
        <v>50903.358</v>
      </c>
      <c r="H79" s="17">
        <f t="shared" si="17"/>
        <v>11091</v>
      </c>
      <c r="I79" s="51" t="s">
        <v>456</v>
      </c>
      <c r="J79" s="52" t="s">
        <v>457</v>
      </c>
      <c r="K79" s="51">
        <v>11091</v>
      </c>
      <c r="L79" s="51" t="s">
        <v>244</v>
      </c>
      <c r="M79" s="52" t="s">
        <v>144</v>
      </c>
      <c r="N79" s="52"/>
      <c r="O79" s="53" t="s">
        <v>256</v>
      </c>
      <c r="P79" s="53" t="s">
        <v>455</v>
      </c>
    </row>
    <row r="80" spans="1:16" ht="12.75" customHeight="1" thickBot="1">
      <c r="A80" s="17" t="str">
        <f t="shared" si="12"/>
        <v> BBS 119 </v>
      </c>
      <c r="B80" s="6" t="str">
        <f t="shared" si="13"/>
        <v>I</v>
      </c>
      <c r="C80" s="17">
        <f t="shared" si="14"/>
        <v>51138.572</v>
      </c>
      <c r="D80" s="15" t="str">
        <f t="shared" si="15"/>
        <v>vis</v>
      </c>
      <c r="E80" s="50">
        <f>VLOOKUP(C80,Active!C$21:E$968,3,FALSE)</f>
        <v>11175.001267850803</v>
      </c>
      <c r="F80" s="6" t="s">
        <v>119</v>
      </c>
      <c r="G80" s="15" t="str">
        <f t="shared" si="16"/>
        <v>51138.572</v>
      </c>
      <c r="H80" s="17">
        <f t="shared" si="17"/>
        <v>11175</v>
      </c>
      <c r="I80" s="51" t="s">
        <v>458</v>
      </c>
      <c r="J80" s="52" t="s">
        <v>459</v>
      </c>
      <c r="K80" s="51">
        <v>11175</v>
      </c>
      <c r="L80" s="51" t="s">
        <v>204</v>
      </c>
      <c r="M80" s="52" t="s">
        <v>144</v>
      </c>
      <c r="N80" s="52"/>
      <c r="O80" s="53" t="s">
        <v>236</v>
      </c>
      <c r="P80" s="53" t="s">
        <v>460</v>
      </c>
    </row>
    <row r="81" spans="1:16" ht="12.75" customHeight="1" thickBot="1">
      <c r="A81" s="17" t="str">
        <f t="shared" si="12"/>
        <v> BBS 120 </v>
      </c>
      <c r="B81" s="6" t="str">
        <f t="shared" si="13"/>
        <v>I</v>
      </c>
      <c r="C81" s="17">
        <f t="shared" si="14"/>
        <v>51225.351999999999</v>
      </c>
      <c r="D81" s="15" t="str">
        <f t="shared" si="15"/>
        <v>vis</v>
      </c>
      <c r="E81" s="50">
        <f>VLOOKUP(C81,Active!C$21:E$968,3,FALSE)</f>
        <v>11205.993970030149</v>
      </c>
      <c r="F81" s="6" t="s">
        <v>119</v>
      </c>
      <c r="G81" s="15" t="str">
        <f t="shared" si="16"/>
        <v>51225.352</v>
      </c>
      <c r="H81" s="17">
        <f t="shared" si="17"/>
        <v>11206</v>
      </c>
      <c r="I81" s="51" t="s">
        <v>461</v>
      </c>
      <c r="J81" s="52" t="s">
        <v>462</v>
      </c>
      <c r="K81" s="51">
        <v>11206</v>
      </c>
      <c r="L81" s="51" t="s">
        <v>437</v>
      </c>
      <c r="M81" s="52" t="s">
        <v>144</v>
      </c>
      <c r="N81" s="52"/>
      <c r="O81" s="53" t="s">
        <v>236</v>
      </c>
      <c r="P81" s="53" t="s">
        <v>463</v>
      </c>
    </row>
    <row r="82" spans="1:16" ht="12.75" customHeight="1" thickBot="1">
      <c r="A82" s="17" t="str">
        <f t="shared" si="12"/>
        <v> BBS 129 </v>
      </c>
      <c r="B82" s="6" t="str">
        <f t="shared" si="13"/>
        <v>I</v>
      </c>
      <c r="C82" s="17">
        <f t="shared" si="14"/>
        <v>52667.358</v>
      </c>
      <c r="D82" s="15" t="str">
        <f t="shared" si="15"/>
        <v>vis</v>
      </c>
      <c r="E82" s="50">
        <f>VLOOKUP(C82,Active!C$21:E$968,3,FALSE)</f>
        <v>11720.993537889452</v>
      </c>
      <c r="F82" s="6" t="s">
        <v>119</v>
      </c>
      <c r="G82" s="15" t="str">
        <f t="shared" si="16"/>
        <v>52667.358</v>
      </c>
      <c r="H82" s="17">
        <f t="shared" si="17"/>
        <v>11721</v>
      </c>
      <c r="I82" s="51" t="s">
        <v>479</v>
      </c>
      <c r="J82" s="52" t="s">
        <v>480</v>
      </c>
      <c r="K82" s="51">
        <v>11721</v>
      </c>
      <c r="L82" s="51" t="s">
        <v>395</v>
      </c>
      <c r="M82" s="52" t="s">
        <v>144</v>
      </c>
      <c r="N82" s="52"/>
      <c r="O82" s="53" t="s">
        <v>236</v>
      </c>
      <c r="P82" s="53" t="s">
        <v>481</v>
      </c>
    </row>
    <row r="83" spans="1:16" ht="12.75" customHeight="1" thickBot="1">
      <c r="A83" s="17" t="str">
        <f t="shared" si="12"/>
        <v>IBVS 5583 </v>
      </c>
      <c r="B83" s="6" t="str">
        <f t="shared" si="13"/>
        <v>I</v>
      </c>
      <c r="C83" s="17">
        <f t="shared" si="14"/>
        <v>53000.5576</v>
      </c>
      <c r="D83" s="15" t="str">
        <f t="shared" si="15"/>
        <v>vis</v>
      </c>
      <c r="E83" s="50">
        <f>VLOOKUP(C83,Active!C$21:E$968,3,FALSE)</f>
        <v>11839.992800036001</v>
      </c>
      <c r="F83" s="6" t="s">
        <v>119</v>
      </c>
      <c r="G83" s="15" t="str">
        <f t="shared" si="16"/>
        <v>53000.5576</v>
      </c>
      <c r="H83" s="17">
        <f t="shared" si="17"/>
        <v>11840</v>
      </c>
      <c r="I83" s="51" t="s">
        <v>485</v>
      </c>
      <c r="J83" s="52" t="s">
        <v>486</v>
      </c>
      <c r="K83" s="51">
        <v>11840</v>
      </c>
      <c r="L83" s="51" t="s">
        <v>487</v>
      </c>
      <c r="M83" s="52" t="s">
        <v>421</v>
      </c>
      <c r="N83" s="52" t="s">
        <v>488</v>
      </c>
      <c r="O83" s="53" t="s">
        <v>489</v>
      </c>
      <c r="P83" s="54" t="s">
        <v>490</v>
      </c>
    </row>
    <row r="84" spans="1:16" ht="12.75" customHeight="1" thickBot="1">
      <c r="A84" s="17" t="str">
        <f t="shared" si="12"/>
        <v> BBS 130 </v>
      </c>
      <c r="B84" s="6" t="str">
        <f t="shared" si="13"/>
        <v>I</v>
      </c>
      <c r="C84" s="17">
        <f t="shared" si="14"/>
        <v>53028.563000000002</v>
      </c>
      <c r="D84" s="15" t="str">
        <f t="shared" si="15"/>
        <v>vis</v>
      </c>
      <c r="E84" s="50">
        <f>VLOOKUP(C84,Active!C$21:E$968,3,FALSE)</f>
        <v>11849.994678598036</v>
      </c>
      <c r="F84" s="6" t="s">
        <v>119</v>
      </c>
      <c r="G84" s="15" t="str">
        <f t="shared" si="16"/>
        <v>53028.563</v>
      </c>
      <c r="H84" s="17">
        <f t="shared" si="17"/>
        <v>11850</v>
      </c>
      <c r="I84" s="51" t="s">
        <v>491</v>
      </c>
      <c r="J84" s="52" t="s">
        <v>492</v>
      </c>
      <c r="K84" s="51">
        <v>11850</v>
      </c>
      <c r="L84" s="51" t="s">
        <v>416</v>
      </c>
      <c r="M84" s="52" t="s">
        <v>144</v>
      </c>
      <c r="N84" s="52"/>
      <c r="O84" s="53" t="s">
        <v>236</v>
      </c>
      <c r="P84" s="53" t="s">
        <v>493</v>
      </c>
    </row>
    <row r="85" spans="1:16" ht="12.75" customHeight="1" thickBot="1">
      <c r="A85" s="17" t="str">
        <f t="shared" si="12"/>
        <v>OEJV 0003 </v>
      </c>
      <c r="B85" s="6" t="str">
        <f t="shared" si="13"/>
        <v>I</v>
      </c>
      <c r="C85" s="17">
        <f t="shared" si="14"/>
        <v>53378.559000000001</v>
      </c>
      <c r="D85" s="15" t="str">
        <f t="shared" si="15"/>
        <v>vis</v>
      </c>
      <c r="E85" s="50">
        <f>VLOOKUP(C85,Active!C$21:E$968,3,FALSE)</f>
        <v>11974.992625036874</v>
      </c>
      <c r="F85" s="6" t="s">
        <v>119</v>
      </c>
      <c r="G85" s="15" t="str">
        <f t="shared" si="16"/>
        <v>53378.559</v>
      </c>
      <c r="H85" s="17">
        <f t="shared" si="17"/>
        <v>11975</v>
      </c>
      <c r="I85" s="51" t="s">
        <v>494</v>
      </c>
      <c r="J85" s="52" t="s">
        <v>495</v>
      </c>
      <c r="K85" s="51">
        <v>11975</v>
      </c>
      <c r="L85" s="51" t="s">
        <v>496</v>
      </c>
      <c r="M85" s="52" t="s">
        <v>144</v>
      </c>
      <c r="N85" s="52"/>
      <c r="O85" s="53" t="s">
        <v>236</v>
      </c>
      <c r="P85" s="54" t="s">
        <v>497</v>
      </c>
    </row>
    <row r="86" spans="1:16" ht="12.75" customHeight="1" thickBot="1">
      <c r="A86" s="17" t="str">
        <f t="shared" si="12"/>
        <v>BAVM 178 </v>
      </c>
      <c r="B86" s="6" t="str">
        <f t="shared" si="13"/>
        <v>I</v>
      </c>
      <c r="C86" s="17">
        <f t="shared" si="14"/>
        <v>53381.356299999999</v>
      </c>
      <c r="D86" s="15" t="str">
        <f t="shared" si="15"/>
        <v>vis</v>
      </c>
      <c r="E86" s="50">
        <f>VLOOKUP(C86,Active!C$21:E$968,3,FALSE)</f>
        <v>11975.991655756008</v>
      </c>
      <c r="F86" s="6" t="s">
        <v>119</v>
      </c>
      <c r="G86" s="15" t="str">
        <f t="shared" si="16"/>
        <v>53381.3563</v>
      </c>
      <c r="H86" s="17">
        <f t="shared" si="17"/>
        <v>11976</v>
      </c>
      <c r="I86" s="51" t="s">
        <v>498</v>
      </c>
      <c r="J86" s="52" t="s">
        <v>499</v>
      </c>
      <c r="K86" s="51">
        <v>11976</v>
      </c>
      <c r="L86" s="51" t="s">
        <v>500</v>
      </c>
      <c r="M86" s="52" t="s">
        <v>467</v>
      </c>
      <c r="N86" s="52" t="s">
        <v>501</v>
      </c>
      <c r="O86" s="53" t="s">
        <v>502</v>
      </c>
      <c r="P86" s="54" t="s">
        <v>503</v>
      </c>
    </row>
    <row r="87" spans="1:16" ht="12.75" customHeight="1" thickBot="1">
      <c r="A87" s="17" t="str">
        <f t="shared" si="12"/>
        <v>IBVS 5741 </v>
      </c>
      <c r="B87" s="6" t="str">
        <f t="shared" si="13"/>
        <v>I</v>
      </c>
      <c r="C87" s="17">
        <f t="shared" si="14"/>
        <v>53451.360000000001</v>
      </c>
      <c r="D87" s="15" t="str">
        <f t="shared" si="15"/>
        <v>vis</v>
      </c>
      <c r="E87" s="50">
        <f>VLOOKUP(C87,Active!C$21:E$968,3,FALSE)</f>
        <v>12000.992852178597</v>
      </c>
      <c r="F87" s="6" t="s">
        <v>119</v>
      </c>
      <c r="G87" s="15" t="str">
        <f t="shared" si="16"/>
        <v>53451.3600</v>
      </c>
      <c r="H87" s="17">
        <f t="shared" si="17"/>
        <v>12001</v>
      </c>
      <c r="I87" s="51" t="s">
        <v>508</v>
      </c>
      <c r="J87" s="52" t="s">
        <v>509</v>
      </c>
      <c r="K87" s="51" t="s">
        <v>510</v>
      </c>
      <c r="L87" s="51" t="s">
        <v>511</v>
      </c>
      <c r="M87" s="52" t="s">
        <v>421</v>
      </c>
      <c r="N87" s="52" t="s">
        <v>488</v>
      </c>
      <c r="O87" s="53" t="s">
        <v>512</v>
      </c>
      <c r="P87" s="54" t="s">
        <v>513</v>
      </c>
    </row>
    <row r="88" spans="1:16" ht="12.75" customHeight="1" thickBot="1">
      <c r="A88" s="17" t="str">
        <f t="shared" si="12"/>
        <v>JAAVSO 36(2);171 </v>
      </c>
      <c r="B88" s="6" t="str">
        <f t="shared" si="13"/>
        <v>I</v>
      </c>
      <c r="C88" s="17">
        <f t="shared" si="14"/>
        <v>54453.759299999998</v>
      </c>
      <c r="D88" s="15" t="str">
        <f t="shared" si="15"/>
        <v>vis</v>
      </c>
      <c r="E88" s="50">
        <f>VLOOKUP(C88,Active!C$21:E$968,3,FALSE)</f>
        <v>12358.990812188795</v>
      </c>
      <c r="F88" s="6" t="s">
        <v>119</v>
      </c>
      <c r="G88" s="15" t="str">
        <f t="shared" si="16"/>
        <v>54453.7593</v>
      </c>
      <c r="H88" s="17">
        <f t="shared" si="17"/>
        <v>12359</v>
      </c>
      <c r="I88" s="51" t="s">
        <v>531</v>
      </c>
      <c r="J88" s="52" t="s">
        <v>532</v>
      </c>
      <c r="K88" s="51" t="s">
        <v>533</v>
      </c>
      <c r="L88" s="51" t="s">
        <v>534</v>
      </c>
      <c r="M88" s="52" t="s">
        <v>467</v>
      </c>
      <c r="N88" s="52" t="s">
        <v>468</v>
      </c>
      <c r="O88" s="53" t="s">
        <v>529</v>
      </c>
      <c r="P88" s="54" t="s">
        <v>535</v>
      </c>
    </row>
    <row r="89" spans="1:16" ht="12.75" customHeight="1" thickBot="1">
      <c r="A89" s="17" t="str">
        <f t="shared" si="12"/>
        <v>JAAVSO 36(2);171 </v>
      </c>
      <c r="B89" s="6" t="str">
        <f t="shared" si="13"/>
        <v>I</v>
      </c>
      <c r="C89" s="17">
        <f t="shared" si="14"/>
        <v>54495.758999999998</v>
      </c>
      <c r="D89" s="15" t="str">
        <f t="shared" si="15"/>
        <v>vis</v>
      </c>
      <c r="E89" s="50">
        <f>VLOOKUP(C89,Active!C$21:E$968,3,FALSE)</f>
        <v>12373.990630046848</v>
      </c>
      <c r="F89" s="6" t="s">
        <v>119</v>
      </c>
      <c r="G89" s="15" t="str">
        <f t="shared" si="16"/>
        <v>54495.7590</v>
      </c>
      <c r="H89" s="17">
        <f t="shared" si="17"/>
        <v>12374</v>
      </c>
      <c r="I89" s="51" t="s">
        <v>542</v>
      </c>
      <c r="J89" s="52" t="s">
        <v>543</v>
      </c>
      <c r="K89" s="51" t="s">
        <v>544</v>
      </c>
      <c r="L89" s="51" t="s">
        <v>545</v>
      </c>
      <c r="M89" s="52" t="s">
        <v>467</v>
      </c>
      <c r="N89" s="52" t="s">
        <v>468</v>
      </c>
      <c r="O89" s="53" t="s">
        <v>529</v>
      </c>
      <c r="P89" s="54" t="s">
        <v>535</v>
      </c>
    </row>
    <row r="90" spans="1:16" ht="12.75" customHeight="1" thickBot="1">
      <c r="A90" s="17" t="str">
        <f t="shared" si="12"/>
        <v> JAAVSO 38;120 </v>
      </c>
      <c r="B90" s="6" t="str">
        <f t="shared" si="13"/>
        <v>I</v>
      </c>
      <c r="C90" s="17">
        <f t="shared" si="14"/>
        <v>55181.757899999997</v>
      </c>
      <c r="D90" s="15" t="str">
        <f t="shared" si="15"/>
        <v>vis</v>
      </c>
      <c r="E90" s="50">
        <f>VLOOKUP(C90,Active!C$21:E$968,3,FALSE)</f>
        <v>12618.989012197797</v>
      </c>
      <c r="F90" s="6" t="s">
        <v>119</v>
      </c>
      <c r="G90" s="15" t="str">
        <f t="shared" si="16"/>
        <v>55181.7579</v>
      </c>
      <c r="H90" s="17">
        <f t="shared" si="17"/>
        <v>12619</v>
      </c>
      <c r="I90" s="51" t="s">
        <v>551</v>
      </c>
      <c r="J90" s="52" t="s">
        <v>552</v>
      </c>
      <c r="K90" s="51" t="s">
        <v>553</v>
      </c>
      <c r="L90" s="51" t="s">
        <v>554</v>
      </c>
      <c r="M90" s="52" t="s">
        <v>467</v>
      </c>
      <c r="N90" s="52" t="s">
        <v>468</v>
      </c>
      <c r="O90" s="53" t="s">
        <v>294</v>
      </c>
      <c r="P90" s="53" t="s">
        <v>555</v>
      </c>
    </row>
    <row r="91" spans="1:16" ht="12.75" customHeight="1" thickBot="1">
      <c r="A91" s="17" t="str">
        <f t="shared" si="12"/>
        <v> JAAVSO 38;120 </v>
      </c>
      <c r="B91" s="6" t="str">
        <f t="shared" si="13"/>
        <v>I</v>
      </c>
      <c r="C91" s="17">
        <f t="shared" si="14"/>
        <v>55223.758000000002</v>
      </c>
      <c r="D91" s="15" t="str">
        <f t="shared" si="15"/>
        <v>vis</v>
      </c>
      <c r="E91" s="50">
        <f>VLOOKUP(C91,Active!C$21:E$968,3,FALSE)</f>
        <v>12633.988972912281</v>
      </c>
      <c r="F91" s="6" t="s">
        <v>119</v>
      </c>
      <c r="G91" s="15" t="str">
        <f t="shared" si="16"/>
        <v>55223.7580</v>
      </c>
      <c r="H91" s="17">
        <f t="shared" si="17"/>
        <v>12634</v>
      </c>
      <c r="I91" s="51" t="s">
        <v>556</v>
      </c>
      <c r="J91" s="52" t="s">
        <v>557</v>
      </c>
      <c r="K91" s="51" t="s">
        <v>558</v>
      </c>
      <c r="L91" s="51" t="s">
        <v>559</v>
      </c>
      <c r="M91" s="52" t="s">
        <v>467</v>
      </c>
      <c r="N91" s="52" t="s">
        <v>468</v>
      </c>
      <c r="O91" s="53" t="s">
        <v>560</v>
      </c>
      <c r="P91" s="53" t="s">
        <v>555</v>
      </c>
    </row>
    <row r="92" spans="1:16" ht="12.75" customHeight="1" thickBot="1">
      <c r="A92" s="17" t="str">
        <f t="shared" si="12"/>
        <v> JAAVSO 38;120 </v>
      </c>
      <c r="B92" s="6" t="str">
        <f t="shared" si="13"/>
        <v>I</v>
      </c>
      <c r="C92" s="17">
        <f t="shared" si="14"/>
        <v>55240.557800000002</v>
      </c>
      <c r="D92" s="15" t="str">
        <f t="shared" si="15"/>
        <v>vis</v>
      </c>
      <c r="E92" s="50">
        <f>VLOOKUP(C92,Active!C$21:E$968,3,FALSE)</f>
        <v>12639.988871484213</v>
      </c>
      <c r="F92" s="6" t="s">
        <v>119</v>
      </c>
      <c r="G92" s="15" t="str">
        <f t="shared" si="16"/>
        <v>55240.5578</v>
      </c>
      <c r="H92" s="17">
        <f t="shared" si="17"/>
        <v>12640</v>
      </c>
      <c r="I92" s="51" t="s">
        <v>561</v>
      </c>
      <c r="J92" s="52" t="s">
        <v>562</v>
      </c>
      <c r="K92" s="51" t="s">
        <v>563</v>
      </c>
      <c r="L92" s="51" t="s">
        <v>564</v>
      </c>
      <c r="M92" s="52" t="s">
        <v>467</v>
      </c>
      <c r="N92" s="52" t="s">
        <v>468</v>
      </c>
      <c r="O92" s="53" t="s">
        <v>560</v>
      </c>
      <c r="P92" s="53" t="s">
        <v>555</v>
      </c>
    </row>
    <row r="93" spans="1:16" ht="12.75" customHeight="1" thickBot="1">
      <c r="A93" s="17" t="str">
        <f t="shared" si="12"/>
        <v> JAAVSO 38;120 </v>
      </c>
      <c r="B93" s="6" t="str">
        <f t="shared" si="13"/>
        <v>I</v>
      </c>
      <c r="C93" s="17">
        <f t="shared" si="14"/>
        <v>55240.558400000002</v>
      </c>
      <c r="D93" s="15" t="str">
        <f t="shared" si="15"/>
        <v>vis</v>
      </c>
      <c r="E93" s="50">
        <f>VLOOKUP(C93,Active!C$21:E$968,3,FALSE)</f>
        <v>12639.989085768857</v>
      </c>
      <c r="F93" s="6" t="s">
        <v>119</v>
      </c>
      <c r="G93" s="15" t="str">
        <f t="shared" si="16"/>
        <v>55240.5584</v>
      </c>
      <c r="H93" s="17">
        <f t="shared" si="17"/>
        <v>12640</v>
      </c>
      <c r="I93" s="51" t="s">
        <v>565</v>
      </c>
      <c r="J93" s="52" t="s">
        <v>566</v>
      </c>
      <c r="K93" s="51" t="s">
        <v>563</v>
      </c>
      <c r="L93" s="51" t="s">
        <v>567</v>
      </c>
      <c r="M93" s="52" t="s">
        <v>467</v>
      </c>
      <c r="N93" s="52" t="s">
        <v>468</v>
      </c>
      <c r="O93" s="53" t="s">
        <v>294</v>
      </c>
      <c r="P93" s="53" t="s">
        <v>555</v>
      </c>
    </row>
    <row r="94" spans="1:16" ht="12.75" customHeight="1" thickBot="1">
      <c r="A94" s="17" t="str">
        <f t="shared" si="12"/>
        <v> JAAVSO 41;122 </v>
      </c>
      <c r="B94" s="6" t="str">
        <f t="shared" si="13"/>
        <v>I</v>
      </c>
      <c r="C94" s="17">
        <f t="shared" si="14"/>
        <v>56024.558100000002</v>
      </c>
      <c r="D94" s="15" t="str">
        <f t="shared" si="15"/>
        <v>vis</v>
      </c>
      <c r="E94" s="50">
        <f>VLOOKUP(C94,Active!C$21:E$968,3,FALSE)</f>
        <v>12919.987578633534</v>
      </c>
      <c r="F94" s="6" t="s">
        <v>119</v>
      </c>
      <c r="G94" s="15" t="str">
        <f t="shared" si="16"/>
        <v>56024.5581</v>
      </c>
      <c r="H94" s="17">
        <f t="shared" si="17"/>
        <v>12920</v>
      </c>
      <c r="I94" s="51" t="s">
        <v>573</v>
      </c>
      <c r="J94" s="52" t="s">
        <v>574</v>
      </c>
      <c r="K94" s="51" t="s">
        <v>575</v>
      </c>
      <c r="L94" s="51" t="s">
        <v>576</v>
      </c>
      <c r="M94" s="52" t="s">
        <v>467</v>
      </c>
      <c r="N94" s="52" t="s">
        <v>119</v>
      </c>
      <c r="O94" s="53" t="s">
        <v>560</v>
      </c>
      <c r="P94" s="53" t="s">
        <v>577</v>
      </c>
    </row>
    <row r="95" spans="1:16" ht="12.75" customHeight="1" thickBot="1">
      <c r="A95" s="17" t="str">
        <f t="shared" si="12"/>
        <v> JAAVSO 41;328 </v>
      </c>
      <c r="B95" s="6" t="str">
        <f t="shared" si="13"/>
        <v>I</v>
      </c>
      <c r="C95" s="17">
        <f t="shared" si="14"/>
        <v>56284.958899999998</v>
      </c>
      <c r="D95" s="15" t="str">
        <f t="shared" si="15"/>
        <v>vis</v>
      </c>
      <c r="E95" s="50">
        <f>VLOOKUP(C95,Active!C$21:E$968,3,FALSE)</f>
        <v>13012.987399348718</v>
      </c>
      <c r="F95" s="6" t="s">
        <v>119</v>
      </c>
      <c r="G95" s="15" t="str">
        <f t="shared" si="16"/>
        <v>56284.9589</v>
      </c>
      <c r="H95" s="17">
        <f t="shared" si="17"/>
        <v>13013</v>
      </c>
      <c r="I95" s="51" t="s">
        <v>578</v>
      </c>
      <c r="J95" s="52" t="s">
        <v>579</v>
      </c>
      <c r="K95" s="51" t="s">
        <v>580</v>
      </c>
      <c r="L95" s="51" t="s">
        <v>581</v>
      </c>
      <c r="M95" s="52" t="s">
        <v>467</v>
      </c>
      <c r="N95" s="52" t="s">
        <v>119</v>
      </c>
      <c r="O95" s="53" t="s">
        <v>294</v>
      </c>
      <c r="P95" s="53" t="s">
        <v>582</v>
      </c>
    </row>
    <row r="96" spans="1:16" ht="12.75" customHeight="1" thickBot="1">
      <c r="A96" s="17" t="str">
        <f t="shared" si="12"/>
        <v> HC 164 </v>
      </c>
      <c r="B96" s="6" t="str">
        <f t="shared" si="13"/>
        <v>I</v>
      </c>
      <c r="C96" s="17">
        <f t="shared" si="14"/>
        <v>15317.927</v>
      </c>
      <c r="D96" s="15" t="str">
        <f t="shared" si="15"/>
        <v>vis</v>
      </c>
      <c r="E96" s="50">
        <f>VLOOKUP(C96,Active!C$21:E$968,3,FALSE)</f>
        <v>-1618.0222670315222</v>
      </c>
      <c r="F96" s="6" t="s">
        <v>119</v>
      </c>
      <c r="G96" s="15" t="str">
        <f t="shared" si="16"/>
        <v>15317.927</v>
      </c>
      <c r="H96" s="17">
        <f t="shared" si="17"/>
        <v>-1618</v>
      </c>
      <c r="I96" s="51" t="s">
        <v>123</v>
      </c>
      <c r="J96" s="52" t="s">
        <v>124</v>
      </c>
      <c r="K96" s="51">
        <v>-1618</v>
      </c>
      <c r="L96" s="51" t="s">
        <v>125</v>
      </c>
      <c r="M96" s="52" t="s">
        <v>126</v>
      </c>
      <c r="N96" s="52"/>
      <c r="O96" s="53" t="s">
        <v>127</v>
      </c>
      <c r="P96" s="53" t="s">
        <v>128</v>
      </c>
    </row>
    <row r="97" spans="1:16" ht="12.75" customHeight="1" thickBot="1">
      <c r="A97" s="17" t="str">
        <f t="shared" si="12"/>
        <v> HC 164 </v>
      </c>
      <c r="B97" s="6" t="str">
        <f t="shared" si="13"/>
        <v>I</v>
      </c>
      <c r="C97" s="17">
        <f t="shared" si="14"/>
        <v>16905.621999999999</v>
      </c>
      <c r="D97" s="15" t="str">
        <f t="shared" si="15"/>
        <v>vis</v>
      </c>
      <c r="E97" s="50">
        <f>VLOOKUP(C97,Active!C$21:E$968,3,FALSE)</f>
        <v>-1050.9911736155609</v>
      </c>
      <c r="F97" s="6" t="s">
        <v>119</v>
      </c>
      <c r="G97" s="15" t="str">
        <f t="shared" si="16"/>
        <v>16905.622</v>
      </c>
      <c r="H97" s="17">
        <f t="shared" si="17"/>
        <v>-1051</v>
      </c>
      <c r="I97" s="51" t="s">
        <v>129</v>
      </c>
      <c r="J97" s="52" t="s">
        <v>130</v>
      </c>
      <c r="K97" s="51">
        <v>-1051</v>
      </c>
      <c r="L97" s="51" t="s">
        <v>131</v>
      </c>
      <c r="M97" s="52" t="s">
        <v>126</v>
      </c>
      <c r="N97" s="52"/>
      <c r="O97" s="53" t="s">
        <v>127</v>
      </c>
      <c r="P97" s="53" t="s">
        <v>128</v>
      </c>
    </row>
    <row r="98" spans="1:16" ht="12.75" customHeight="1" thickBot="1">
      <c r="A98" s="17" t="str">
        <f t="shared" si="12"/>
        <v> HC 164 </v>
      </c>
      <c r="B98" s="6" t="str">
        <f t="shared" si="13"/>
        <v>I</v>
      </c>
      <c r="C98" s="17">
        <f t="shared" si="14"/>
        <v>19044.78</v>
      </c>
      <c r="D98" s="15" t="str">
        <f t="shared" si="15"/>
        <v>vis</v>
      </c>
      <c r="E98" s="50">
        <f>VLOOKUP(C98,Active!C$21:E$968,3,FALSE)</f>
        <v>-287.00999352146147</v>
      </c>
      <c r="F98" s="6" t="s">
        <v>119</v>
      </c>
      <c r="G98" s="15" t="str">
        <f t="shared" si="16"/>
        <v>19044.780</v>
      </c>
      <c r="H98" s="17">
        <f t="shared" si="17"/>
        <v>-287</v>
      </c>
      <c r="I98" s="51" t="s">
        <v>132</v>
      </c>
      <c r="J98" s="52" t="s">
        <v>133</v>
      </c>
      <c r="K98" s="51">
        <v>-287</v>
      </c>
      <c r="L98" s="51" t="s">
        <v>134</v>
      </c>
      <c r="M98" s="52" t="s">
        <v>126</v>
      </c>
      <c r="N98" s="52"/>
      <c r="O98" s="53" t="s">
        <v>127</v>
      </c>
      <c r="P98" s="53" t="s">
        <v>128</v>
      </c>
    </row>
    <row r="99" spans="1:16" ht="12.75" customHeight="1" thickBot="1">
      <c r="A99" s="17" t="str">
        <f t="shared" si="12"/>
        <v> HC 164 </v>
      </c>
      <c r="B99" s="6" t="str">
        <f t="shared" si="13"/>
        <v>I</v>
      </c>
      <c r="C99" s="17">
        <f t="shared" si="14"/>
        <v>19089.596000000001</v>
      </c>
      <c r="D99" s="15" t="str">
        <f t="shared" si="15"/>
        <v>vis</v>
      </c>
      <c r="E99" s="50">
        <f>VLOOKUP(C99,Active!C$21:E$968,3,FALSE)</f>
        <v>-271.00435926391759</v>
      </c>
      <c r="F99" s="6" t="s">
        <v>119</v>
      </c>
      <c r="G99" s="15" t="str">
        <f t="shared" si="16"/>
        <v>19089.596</v>
      </c>
      <c r="H99" s="17">
        <f t="shared" si="17"/>
        <v>-271</v>
      </c>
      <c r="I99" s="51" t="s">
        <v>135</v>
      </c>
      <c r="J99" s="52" t="s">
        <v>136</v>
      </c>
      <c r="K99" s="51">
        <v>-271</v>
      </c>
      <c r="L99" s="51" t="s">
        <v>137</v>
      </c>
      <c r="M99" s="52" t="s">
        <v>126</v>
      </c>
      <c r="N99" s="52"/>
      <c r="O99" s="53" t="s">
        <v>127</v>
      </c>
      <c r="P99" s="53" t="s">
        <v>128</v>
      </c>
    </row>
    <row r="100" spans="1:16" ht="12.75" customHeight="1" thickBot="1">
      <c r="A100" s="17" t="str">
        <f t="shared" si="12"/>
        <v> HC 164 </v>
      </c>
      <c r="B100" s="6" t="str">
        <f t="shared" si="13"/>
        <v>I</v>
      </c>
      <c r="C100" s="17">
        <f t="shared" si="14"/>
        <v>19089.637999999999</v>
      </c>
      <c r="D100" s="15" t="str">
        <f t="shared" si="15"/>
        <v>vis</v>
      </c>
      <c r="E100" s="50">
        <f>VLOOKUP(C100,Active!C$21:E$968,3,FALSE)</f>
        <v>-270.98935933891806</v>
      </c>
      <c r="F100" s="6" t="s">
        <v>119</v>
      </c>
      <c r="G100" s="15" t="str">
        <f t="shared" si="16"/>
        <v>19089.638</v>
      </c>
      <c r="H100" s="17">
        <f t="shared" si="17"/>
        <v>-271</v>
      </c>
      <c r="I100" s="51" t="s">
        <v>138</v>
      </c>
      <c r="J100" s="52" t="s">
        <v>139</v>
      </c>
      <c r="K100" s="51">
        <v>-271</v>
      </c>
      <c r="L100" s="51" t="s">
        <v>140</v>
      </c>
      <c r="M100" s="52" t="s">
        <v>126</v>
      </c>
      <c r="N100" s="52"/>
      <c r="O100" s="53" t="s">
        <v>127</v>
      </c>
      <c r="P100" s="53" t="s">
        <v>128</v>
      </c>
    </row>
    <row r="101" spans="1:16" ht="12.75" customHeight="1" thickBot="1">
      <c r="A101" s="17" t="str">
        <f t="shared" si="12"/>
        <v> AAAN 4.3.8 </v>
      </c>
      <c r="B101" s="6" t="str">
        <f t="shared" si="13"/>
        <v>I</v>
      </c>
      <c r="C101" s="17">
        <f t="shared" si="14"/>
        <v>19512.423999999999</v>
      </c>
      <c r="D101" s="15" t="str">
        <f t="shared" si="15"/>
        <v>vis</v>
      </c>
      <c r="E101" s="50">
        <f>VLOOKUP(C101,Active!C$21:E$968,3,FALSE)</f>
        <v>-119.99511431014317</v>
      </c>
      <c r="F101" s="6" t="s">
        <v>119</v>
      </c>
      <c r="G101" s="15" t="str">
        <f t="shared" si="16"/>
        <v>19512.424</v>
      </c>
      <c r="H101" s="17">
        <f t="shared" si="17"/>
        <v>-120</v>
      </c>
      <c r="I101" s="51" t="s">
        <v>141</v>
      </c>
      <c r="J101" s="52" t="s">
        <v>142</v>
      </c>
      <c r="K101" s="51">
        <v>-120</v>
      </c>
      <c r="L101" s="51" t="s">
        <v>143</v>
      </c>
      <c r="M101" s="52" t="s">
        <v>144</v>
      </c>
      <c r="N101" s="52"/>
      <c r="O101" s="53" t="s">
        <v>145</v>
      </c>
      <c r="P101" s="53" t="s">
        <v>146</v>
      </c>
    </row>
    <row r="102" spans="1:16" ht="12.75" customHeight="1" thickBot="1">
      <c r="A102" s="17" t="str">
        <f t="shared" si="12"/>
        <v> AAAN 4.3.8 </v>
      </c>
      <c r="B102" s="6" t="str">
        <f t="shared" si="13"/>
        <v>I</v>
      </c>
      <c r="C102" s="17">
        <f t="shared" si="14"/>
        <v>19526.416000000001</v>
      </c>
      <c r="D102" s="15" t="str">
        <f t="shared" si="15"/>
        <v>vis</v>
      </c>
      <c r="E102" s="50">
        <f>VLOOKUP(C102,Active!C$21:E$968,3,FALSE)</f>
        <v>-114.99799643858894</v>
      </c>
      <c r="F102" s="6" t="s">
        <v>119</v>
      </c>
      <c r="G102" s="15" t="str">
        <f t="shared" si="16"/>
        <v>19526.416</v>
      </c>
      <c r="H102" s="17">
        <f t="shared" si="17"/>
        <v>-115</v>
      </c>
      <c r="I102" s="51" t="s">
        <v>147</v>
      </c>
      <c r="J102" s="52" t="s">
        <v>148</v>
      </c>
      <c r="K102" s="51">
        <v>-115</v>
      </c>
      <c r="L102" s="51" t="s">
        <v>149</v>
      </c>
      <c r="M102" s="52" t="s">
        <v>144</v>
      </c>
      <c r="N102" s="52"/>
      <c r="O102" s="53" t="s">
        <v>145</v>
      </c>
      <c r="P102" s="53" t="s">
        <v>146</v>
      </c>
    </row>
    <row r="103" spans="1:16" ht="12.75" customHeight="1" thickBot="1">
      <c r="A103" s="17" t="str">
        <f t="shared" si="12"/>
        <v> AAAN 4.3.8 </v>
      </c>
      <c r="B103" s="6" t="str">
        <f t="shared" si="13"/>
        <v>I</v>
      </c>
      <c r="C103" s="17">
        <f t="shared" si="14"/>
        <v>19540.401999999998</v>
      </c>
      <c r="D103" s="15" t="str">
        <f t="shared" si="15"/>
        <v>vis</v>
      </c>
      <c r="E103" s="50">
        <f>VLOOKUP(C103,Active!C$21:E$968,3,FALSE)</f>
        <v>-110.00302141346509</v>
      </c>
      <c r="F103" s="6" t="s">
        <v>119</v>
      </c>
      <c r="G103" s="15" t="str">
        <f t="shared" si="16"/>
        <v>19540.402</v>
      </c>
      <c r="H103" s="17">
        <f t="shared" si="17"/>
        <v>-110</v>
      </c>
      <c r="I103" s="51" t="s">
        <v>150</v>
      </c>
      <c r="J103" s="52" t="s">
        <v>151</v>
      </c>
      <c r="K103" s="51">
        <v>-110</v>
      </c>
      <c r="L103" s="51" t="s">
        <v>152</v>
      </c>
      <c r="M103" s="52" t="s">
        <v>144</v>
      </c>
      <c r="N103" s="52"/>
      <c r="O103" s="53" t="s">
        <v>145</v>
      </c>
      <c r="P103" s="53" t="s">
        <v>146</v>
      </c>
    </row>
    <row r="104" spans="1:16" ht="12.75" customHeight="1" thickBot="1">
      <c r="A104" s="17" t="str">
        <f t="shared" si="12"/>
        <v> AAAN 4.3.8 </v>
      </c>
      <c r="B104" s="6" t="str">
        <f t="shared" si="13"/>
        <v>I</v>
      </c>
      <c r="C104" s="17">
        <f t="shared" si="14"/>
        <v>19795.227999999999</v>
      </c>
      <c r="D104" s="15" t="str">
        <f t="shared" si="15"/>
        <v>vis</v>
      </c>
      <c r="E104" s="50">
        <f>VLOOKUP(C104,Active!C$21:E$968,3,FALSE)</f>
        <v>-18.994190743332393</v>
      </c>
      <c r="F104" s="6" t="s">
        <v>119</v>
      </c>
      <c r="G104" s="15" t="str">
        <f t="shared" si="16"/>
        <v>19795.228</v>
      </c>
      <c r="H104" s="17">
        <f t="shared" si="17"/>
        <v>-19</v>
      </c>
      <c r="I104" s="51" t="s">
        <v>153</v>
      </c>
      <c r="J104" s="52" t="s">
        <v>154</v>
      </c>
      <c r="K104" s="51">
        <v>-19</v>
      </c>
      <c r="L104" s="51" t="s">
        <v>155</v>
      </c>
      <c r="M104" s="52" t="s">
        <v>144</v>
      </c>
      <c r="N104" s="52"/>
      <c r="O104" s="53" t="s">
        <v>145</v>
      </c>
      <c r="P104" s="53" t="s">
        <v>146</v>
      </c>
    </row>
    <row r="105" spans="1:16" ht="12.75" customHeight="1" thickBot="1">
      <c r="A105" s="17" t="str">
        <f t="shared" si="12"/>
        <v> AAAN 4.3.8 </v>
      </c>
      <c r="B105" s="6" t="str">
        <f t="shared" si="13"/>
        <v>I</v>
      </c>
      <c r="C105" s="17">
        <f t="shared" si="14"/>
        <v>19806.409</v>
      </c>
      <c r="D105" s="15" t="str">
        <f t="shared" si="15"/>
        <v>vis</v>
      </c>
      <c r="E105" s="50">
        <f>VLOOKUP(C105,Active!C$21:E$968,3,FALSE)</f>
        <v>-15.000996423589529</v>
      </c>
      <c r="F105" s="6" t="s">
        <v>119</v>
      </c>
      <c r="G105" s="15" t="str">
        <f t="shared" si="16"/>
        <v>19806.409</v>
      </c>
      <c r="H105" s="17">
        <f t="shared" si="17"/>
        <v>-15</v>
      </c>
      <c r="I105" s="51" t="s">
        <v>156</v>
      </c>
      <c r="J105" s="52" t="s">
        <v>157</v>
      </c>
      <c r="K105" s="51">
        <v>-15</v>
      </c>
      <c r="L105" s="51" t="s">
        <v>121</v>
      </c>
      <c r="M105" s="52" t="s">
        <v>144</v>
      </c>
      <c r="N105" s="52"/>
      <c r="O105" s="53" t="s">
        <v>145</v>
      </c>
      <c r="P105" s="53" t="s">
        <v>146</v>
      </c>
    </row>
    <row r="106" spans="1:16" ht="12.75" customHeight="1" thickBot="1">
      <c r="A106" s="17" t="str">
        <f t="shared" si="12"/>
        <v> AAAN 4.3.8 </v>
      </c>
      <c r="B106" s="6" t="str">
        <f t="shared" si="13"/>
        <v>I</v>
      </c>
      <c r="C106" s="17">
        <f t="shared" si="14"/>
        <v>20173.239000000001</v>
      </c>
      <c r="D106" s="15" t="str">
        <f t="shared" si="15"/>
        <v>vis</v>
      </c>
      <c r="E106" s="50">
        <f>VLOOKUP(C106,Active!C$21:E$968,3,FALSE)</f>
        <v>116.00906281182921</v>
      </c>
      <c r="F106" s="6" t="s">
        <v>119</v>
      </c>
      <c r="G106" s="15" t="str">
        <f t="shared" si="16"/>
        <v>20173.239</v>
      </c>
      <c r="H106" s="17">
        <f t="shared" si="17"/>
        <v>116</v>
      </c>
      <c r="I106" s="51" t="s">
        <v>161</v>
      </c>
      <c r="J106" s="52" t="s">
        <v>162</v>
      </c>
      <c r="K106" s="51">
        <v>116</v>
      </c>
      <c r="L106" s="51" t="s">
        <v>131</v>
      </c>
      <c r="M106" s="52" t="s">
        <v>144</v>
      </c>
      <c r="N106" s="52"/>
      <c r="O106" s="53" t="s">
        <v>145</v>
      </c>
      <c r="P106" s="53" t="s">
        <v>146</v>
      </c>
    </row>
    <row r="107" spans="1:16" ht="12.75" customHeight="1" thickBot="1">
      <c r="A107" s="17" t="str">
        <f t="shared" ref="A107:A138" si="18">P107</f>
        <v> AAAN 4.3.8 </v>
      </c>
      <c r="B107" s="6" t="str">
        <f t="shared" ref="B107:B138" si="19">IF(H107=INT(H107),"I","II")</f>
        <v>I</v>
      </c>
      <c r="C107" s="17">
        <f t="shared" ref="C107:C138" si="20">1*G107</f>
        <v>20226.411</v>
      </c>
      <c r="D107" s="15" t="str">
        <f t="shared" ref="D107:D138" si="21">VLOOKUP(F107,I$1:J$5,2,FALSE)</f>
        <v>vis</v>
      </c>
      <c r="E107" s="50">
        <f>VLOOKUP(C107,Active!C$21:E$968,3,FALSE)</f>
        <v>134.99896786230346</v>
      </c>
      <c r="F107" s="6" t="s">
        <v>119</v>
      </c>
      <c r="G107" s="15" t="str">
        <f t="shared" ref="G107:G138" si="22">MID(I107,3,LEN(I107)-3)</f>
        <v>20226.411</v>
      </c>
      <c r="H107" s="17">
        <f t="shared" ref="H107:H138" si="23">1*K107</f>
        <v>135</v>
      </c>
      <c r="I107" s="51" t="s">
        <v>163</v>
      </c>
      <c r="J107" s="52" t="s">
        <v>164</v>
      </c>
      <c r="K107" s="51">
        <v>135</v>
      </c>
      <c r="L107" s="51" t="s">
        <v>121</v>
      </c>
      <c r="M107" s="52" t="s">
        <v>144</v>
      </c>
      <c r="N107" s="52"/>
      <c r="O107" s="53" t="s">
        <v>145</v>
      </c>
      <c r="P107" s="53" t="s">
        <v>146</v>
      </c>
    </row>
    <row r="108" spans="1:16" ht="12.75" customHeight="1" thickBot="1">
      <c r="A108" s="17" t="str">
        <f t="shared" si="18"/>
        <v> AAAN 4.3.8 </v>
      </c>
      <c r="B108" s="6" t="str">
        <f t="shared" si="19"/>
        <v>I</v>
      </c>
      <c r="C108" s="17">
        <f t="shared" si="20"/>
        <v>20240.428</v>
      </c>
      <c r="D108" s="15" t="str">
        <f t="shared" si="21"/>
        <v>vis</v>
      </c>
      <c r="E108" s="50">
        <f>VLOOKUP(C108,Active!C$21:E$968,3,FALSE)</f>
        <v>140.00501426064284</v>
      </c>
      <c r="F108" s="6" t="s">
        <v>119</v>
      </c>
      <c r="G108" s="15" t="str">
        <f t="shared" si="22"/>
        <v>20240.428</v>
      </c>
      <c r="H108" s="17">
        <f t="shared" si="23"/>
        <v>140</v>
      </c>
      <c r="I108" s="51" t="s">
        <v>165</v>
      </c>
      <c r="J108" s="52" t="s">
        <v>166</v>
      </c>
      <c r="K108" s="51">
        <v>140</v>
      </c>
      <c r="L108" s="51" t="s">
        <v>143</v>
      </c>
      <c r="M108" s="52" t="s">
        <v>144</v>
      </c>
      <c r="N108" s="52"/>
      <c r="O108" s="53" t="s">
        <v>145</v>
      </c>
      <c r="P108" s="53" t="s">
        <v>146</v>
      </c>
    </row>
    <row r="109" spans="1:16" ht="12.75" customHeight="1" thickBot="1">
      <c r="A109" s="17" t="str">
        <f t="shared" si="18"/>
        <v> BZ 18.43 </v>
      </c>
      <c r="B109" s="6" t="str">
        <f t="shared" si="19"/>
        <v>I</v>
      </c>
      <c r="C109" s="17">
        <f t="shared" si="20"/>
        <v>25728.46</v>
      </c>
      <c r="D109" s="15" t="str">
        <f t="shared" si="21"/>
        <v>vis</v>
      </c>
      <c r="E109" s="50">
        <f>VLOOKUP(C109,Active!C$21:E$968,3,FALSE)</f>
        <v>2100.0066428239284</v>
      </c>
      <c r="F109" s="6" t="s">
        <v>119</v>
      </c>
      <c r="G109" s="15" t="str">
        <f t="shared" si="22"/>
        <v>25728.46</v>
      </c>
      <c r="H109" s="17">
        <f t="shared" si="23"/>
        <v>2100</v>
      </c>
      <c r="I109" s="51" t="s">
        <v>167</v>
      </c>
      <c r="J109" s="52" t="s">
        <v>168</v>
      </c>
      <c r="K109" s="51">
        <v>2100</v>
      </c>
      <c r="L109" s="51" t="s">
        <v>169</v>
      </c>
      <c r="M109" s="52" t="s">
        <v>144</v>
      </c>
      <c r="N109" s="52"/>
      <c r="O109" s="53" t="s">
        <v>170</v>
      </c>
      <c r="P109" s="53" t="s">
        <v>171</v>
      </c>
    </row>
    <row r="110" spans="1:16" ht="12.75" customHeight="1" thickBot="1">
      <c r="A110" s="17" t="str">
        <f t="shared" si="18"/>
        <v> BZ 28.62 </v>
      </c>
      <c r="B110" s="6" t="str">
        <f t="shared" si="19"/>
        <v>I</v>
      </c>
      <c r="C110" s="17">
        <f t="shared" si="20"/>
        <v>25840.45</v>
      </c>
      <c r="D110" s="15" t="str">
        <f t="shared" si="21"/>
        <v>vis</v>
      </c>
      <c r="E110" s="50">
        <f>VLOOKUP(C110,Active!C$21:E$968,3,FALSE)</f>
        <v>2140.0028714142145</v>
      </c>
      <c r="F110" s="6" t="s">
        <v>119</v>
      </c>
      <c r="G110" s="15" t="str">
        <f t="shared" si="22"/>
        <v>25840.45</v>
      </c>
      <c r="H110" s="17">
        <f t="shared" si="23"/>
        <v>2140</v>
      </c>
      <c r="I110" s="51" t="s">
        <v>172</v>
      </c>
      <c r="J110" s="52" t="s">
        <v>173</v>
      </c>
      <c r="K110" s="51">
        <v>2140</v>
      </c>
      <c r="L110" s="51" t="s">
        <v>174</v>
      </c>
      <c r="M110" s="52" t="s">
        <v>144</v>
      </c>
      <c r="N110" s="52"/>
      <c r="O110" s="53" t="s">
        <v>170</v>
      </c>
      <c r="P110" s="53" t="s">
        <v>175</v>
      </c>
    </row>
    <row r="111" spans="1:16" ht="12.75" customHeight="1" thickBot="1">
      <c r="A111" s="17" t="str">
        <f t="shared" si="18"/>
        <v> IODE 4.2.53 </v>
      </c>
      <c r="B111" s="6" t="str">
        <f t="shared" si="19"/>
        <v>I</v>
      </c>
      <c r="C111" s="17">
        <f t="shared" si="20"/>
        <v>26011.245999999999</v>
      </c>
      <c r="D111" s="15" t="str">
        <f t="shared" si="21"/>
        <v>vis</v>
      </c>
      <c r="E111" s="50">
        <f>VLOOKUP(C111,Active!C$21:E$968,3,FALSE)</f>
        <v>2201.0011378514532</v>
      </c>
      <c r="F111" s="6" t="s">
        <v>119</v>
      </c>
      <c r="G111" s="15" t="str">
        <f t="shared" si="22"/>
        <v>26011.246</v>
      </c>
      <c r="H111" s="17">
        <f t="shared" si="23"/>
        <v>2201</v>
      </c>
      <c r="I111" s="51" t="s">
        <v>176</v>
      </c>
      <c r="J111" s="52" t="s">
        <v>177</v>
      </c>
      <c r="K111" s="51">
        <v>2201</v>
      </c>
      <c r="L111" s="51" t="s">
        <v>178</v>
      </c>
      <c r="M111" s="52" t="s">
        <v>144</v>
      </c>
      <c r="N111" s="52"/>
      <c r="O111" s="53" t="s">
        <v>179</v>
      </c>
      <c r="P111" s="53" t="s">
        <v>180</v>
      </c>
    </row>
    <row r="112" spans="1:16" ht="12.75" customHeight="1" thickBot="1">
      <c r="A112" s="17" t="str">
        <f t="shared" si="18"/>
        <v> AAR 15.202 </v>
      </c>
      <c r="B112" s="6" t="str">
        <f t="shared" si="19"/>
        <v>I</v>
      </c>
      <c r="C112" s="17">
        <f t="shared" si="20"/>
        <v>26400.457999999999</v>
      </c>
      <c r="D112" s="15" t="str">
        <f t="shared" si="21"/>
        <v>vis</v>
      </c>
      <c r="E112" s="50">
        <f>VLOOKUP(C112,Active!C$21:E$968,3,FALSE)</f>
        <v>2340.0047285477854</v>
      </c>
      <c r="F112" s="6" t="s">
        <v>119</v>
      </c>
      <c r="G112" s="15" t="str">
        <f t="shared" si="22"/>
        <v>26400.458</v>
      </c>
      <c r="H112" s="17">
        <f t="shared" si="23"/>
        <v>2340</v>
      </c>
      <c r="I112" s="51" t="s">
        <v>181</v>
      </c>
      <c r="J112" s="52" t="s">
        <v>182</v>
      </c>
      <c r="K112" s="51">
        <v>2340</v>
      </c>
      <c r="L112" s="51" t="s">
        <v>183</v>
      </c>
      <c r="M112" s="52" t="s">
        <v>144</v>
      </c>
      <c r="N112" s="52"/>
      <c r="O112" s="53" t="s">
        <v>170</v>
      </c>
      <c r="P112" s="53" t="s">
        <v>184</v>
      </c>
    </row>
    <row r="113" spans="1:16" ht="12.75" customHeight="1" thickBot="1">
      <c r="A113" s="17" t="str">
        <f t="shared" si="18"/>
        <v> HA 113.74 </v>
      </c>
      <c r="B113" s="6" t="str">
        <f t="shared" si="19"/>
        <v>I</v>
      </c>
      <c r="C113" s="17">
        <f t="shared" si="20"/>
        <v>28886.902999999998</v>
      </c>
      <c r="D113" s="15" t="str">
        <f t="shared" si="21"/>
        <v>vis</v>
      </c>
      <c r="E113" s="50">
        <f>VLOOKUP(C113,Active!C$21:E$968,3,FALSE)</f>
        <v>3228.0163599181997</v>
      </c>
      <c r="F113" s="6" t="s">
        <v>119</v>
      </c>
      <c r="G113" s="15" t="str">
        <f t="shared" si="22"/>
        <v>28886.903</v>
      </c>
      <c r="H113" s="17">
        <f t="shared" si="23"/>
        <v>3228</v>
      </c>
      <c r="I113" s="51" t="s">
        <v>185</v>
      </c>
      <c r="J113" s="52" t="s">
        <v>186</v>
      </c>
      <c r="K113" s="51">
        <v>3228</v>
      </c>
      <c r="L113" s="51" t="s">
        <v>187</v>
      </c>
      <c r="M113" s="52" t="s">
        <v>122</v>
      </c>
      <c r="N113" s="52"/>
      <c r="O113" s="53" t="s">
        <v>188</v>
      </c>
      <c r="P113" s="53" t="s">
        <v>189</v>
      </c>
    </row>
    <row r="114" spans="1:16" ht="12.75" customHeight="1" thickBot="1">
      <c r="A114" s="17" t="str">
        <f t="shared" si="18"/>
        <v> AAC 4.114 </v>
      </c>
      <c r="B114" s="6" t="str">
        <f t="shared" si="19"/>
        <v>I</v>
      </c>
      <c r="C114" s="17">
        <f t="shared" si="20"/>
        <v>32616.477999999999</v>
      </c>
      <c r="D114" s="15" t="str">
        <f t="shared" si="21"/>
        <v>vis</v>
      </c>
      <c r="E114" s="50">
        <f>VLOOKUP(C114,Active!C$21:E$968,3,FALSE)</f>
        <v>4560.000771424714</v>
      </c>
      <c r="F114" s="6" t="s">
        <v>119</v>
      </c>
      <c r="G114" s="15" t="str">
        <f t="shared" si="22"/>
        <v>32616.478</v>
      </c>
      <c r="H114" s="17">
        <f t="shared" si="23"/>
        <v>4560</v>
      </c>
      <c r="I114" s="51" t="s">
        <v>190</v>
      </c>
      <c r="J114" s="52" t="s">
        <v>191</v>
      </c>
      <c r="K114" s="51">
        <v>4560</v>
      </c>
      <c r="L114" s="51" t="s">
        <v>192</v>
      </c>
      <c r="M114" s="52" t="s">
        <v>144</v>
      </c>
      <c r="N114" s="52"/>
      <c r="O114" s="53" t="s">
        <v>193</v>
      </c>
      <c r="P114" s="53" t="s">
        <v>194</v>
      </c>
    </row>
    <row r="115" spans="1:16" ht="12.75" customHeight="1" thickBot="1">
      <c r="A115" s="17" t="str">
        <f t="shared" si="18"/>
        <v> AAC 4.114 </v>
      </c>
      <c r="B115" s="6" t="str">
        <f t="shared" si="19"/>
        <v>I</v>
      </c>
      <c r="C115" s="17">
        <f t="shared" si="20"/>
        <v>32879.682000000001</v>
      </c>
      <c r="D115" s="15" t="str">
        <f t="shared" si="21"/>
        <v>vis</v>
      </c>
      <c r="E115" s="50">
        <f>VLOOKUP(C115,Active!C$21:E$968,3,FALSE)</f>
        <v>4654.0017299913497</v>
      </c>
      <c r="F115" s="6" t="s">
        <v>119</v>
      </c>
      <c r="G115" s="15" t="str">
        <f t="shared" si="22"/>
        <v>32879.682</v>
      </c>
      <c r="H115" s="17">
        <f t="shared" si="23"/>
        <v>4654</v>
      </c>
      <c r="I115" s="51" t="s">
        <v>195</v>
      </c>
      <c r="J115" s="52" t="s">
        <v>196</v>
      </c>
      <c r="K115" s="51">
        <v>4654</v>
      </c>
      <c r="L115" s="51" t="s">
        <v>197</v>
      </c>
      <c r="M115" s="52" t="s">
        <v>144</v>
      </c>
      <c r="N115" s="52"/>
      <c r="O115" s="53" t="s">
        <v>193</v>
      </c>
      <c r="P115" s="53" t="s">
        <v>194</v>
      </c>
    </row>
    <row r="116" spans="1:16" ht="12.75" customHeight="1" thickBot="1">
      <c r="A116" s="17" t="str">
        <f t="shared" si="18"/>
        <v> AAC 5.8 </v>
      </c>
      <c r="B116" s="6" t="str">
        <f t="shared" si="19"/>
        <v>I</v>
      </c>
      <c r="C116" s="17">
        <f t="shared" si="20"/>
        <v>33358.476000000002</v>
      </c>
      <c r="D116" s="15" t="str">
        <f t="shared" si="21"/>
        <v>vis</v>
      </c>
      <c r="E116" s="50">
        <f>VLOOKUP(C116,Active!C$21:E$968,3,FALSE)</f>
        <v>4824.9987321491972</v>
      </c>
      <c r="F116" s="6" t="s">
        <v>119</v>
      </c>
      <c r="G116" s="15" t="str">
        <f t="shared" si="22"/>
        <v>33358.476</v>
      </c>
      <c r="H116" s="17">
        <f t="shared" si="23"/>
        <v>4825</v>
      </c>
      <c r="I116" s="51" t="s">
        <v>198</v>
      </c>
      <c r="J116" s="52" t="s">
        <v>199</v>
      </c>
      <c r="K116" s="51">
        <v>4825</v>
      </c>
      <c r="L116" s="51" t="s">
        <v>200</v>
      </c>
      <c r="M116" s="52" t="s">
        <v>144</v>
      </c>
      <c r="N116" s="52"/>
      <c r="O116" s="53" t="s">
        <v>193</v>
      </c>
      <c r="P116" s="53" t="s">
        <v>201</v>
      </c>
    </row>
    <row r="117" spans="1:16" ht="12.75" customHeight="1" thickBot="1">
      <c r="A117" s="17" t="str">
        <f t="shared" si="18"/>
        <v> AAC 5.190 </v>
      </c>
      <c r="B117" s="6" t="str">
        <f t="shared" si="19"/>
        <v>I</v>
      </c>
      <c r="C117" s="17">
        <f t="shared" si="20"/>
        <v>34439.288999999997</v>
      </c>
      <c r="D117" s="15" t="str">
        <f t="shared" si="21"/>
        <v>vis</v>
      </c>
      <c r="E117" s="50">
        <f>VLOOKUP(C117,Active!C$21:E$968,3,FALSE)</f>
        <v>5211.0014449927739</v>
      </c>
      <c r="F117" s="6" t="s">
        <v>119</v>
      </c>
      <c r="G117" s="15" t="str">
        <f t="shared" si="22"/>
        <v>34439.289</v>
      </c>
      <c r="H117" s="17">
        <f t="shared" si="23"/>
        <v>5211</v>
      </c>
      <c r="I117" s="51" t="s">
        <v>202</v>
      </c>
      <c r="J117" s="52" t="s">
        <v>203</v>
      </c>
      <c r="K117" s="51">
        <v>5211</v>
      </c>
      <c r="L117" s="51" t="s">
        <v>204</v>
      </c>
      <c r="M117" s="52" t="s">
        <v>144</v>
      </c>
      <c r="N117" s="52"/>
      <c r="O117" s="53" t="s">
        <v>193</v>
      </c>
      <c r="P117" s="53" t="s">
        <v>205</v>
      </c>
    </row>
    <row r="118" spans="1:16" ht="12.75" customHeight="1" thickBot="1">
      <c r="A118" s="17" t="str">
        <f t="shared" si="18"/>
        <v> MVS 2.123 </v>
      </c>
      <c r="B118" s="6" t="str">
        <f t="shared" si="19"/>
        <v>I</v>
      </c>
      <c r="C118" s="17">
        <f t="shared" si="20"/>
        <v>35920.421999999999</v>
      </c>
      <c r="D118" s="15" t="str">
        <f t="shared" si="21"/>
        <v>vis</v>
      </c>
      <c r="E118" s="50">
        <f>VLOOKUP(C118,Active!C$21:E$968,3,FALSE)</f>
        <v>5739.9748715542128</v>
      </c>
      <c r="F118" s="6" t="s">
        <v>119</v>
      </c>
      <c r="G118" s="15" t="str">
        <f t="shared" si="22"/>
        <v>35920.422</v>
      </c>
      <c r="H118" s="17">
        <f t="shared" si="23"/>
        <v>5740</v>
      </c>
      <c r="I118" s="51" t="s">
        <v>206</v>
      </c>
      <c r="J118" s="52" t="s">
        <v>207</v>
      </c>
      <c r="K118" s="51">
        <v>5740</v>
      </c>
      <c r="L118" s="51" t="s">
        <v>208</v>
      </c>
      <c r="M118" s="52" t="s">
        <v>126</v>
      </c>
      <c r="N118" s="52"/>
      <c r="O118" s="53" t="s">
        <v>209</v>
      </c>
      <c r="P118" s="53" t="s">
        <v>210</v>
      </c>
    </row>
    <row r="119" spans="1:16" ht="12.75" customHeight="1" thickBot="1">
      <c r="A119" s="17" t="str">
        <f t="shared" si="18"/>
        <v> AA 8.190 </v>
      </c>
      <c r="B119" s="6" t="str">
        <f t="shared" si="19"/>
        <v>I</v>
      </c>
      <c r="C119" s="17">
        <f t="shared" si="20"/>
        <v>36130.5</v>
      </c>
      <c r="D119" s="15" t="str">
        <f t="shared" si="21"/>
        <v>vis</v>
      </c>
      <c r="E119" s="50">
        <f>VLOOKUP(C119,Active!C$21:E$968,3,FALSE)</f>
        <v>5815.0023535596611</v>
      </c>
      <c r="F119" s="6" t="s">
        <v>119</v>
      </c>
      <c r="G119" s="15" t="str">
        <f t="shared" si="22"/>
        <v>36130.500</v>
      </c>
      <c r="H119" s="17">
        <f t="shared" si="23"/>
        <v>5815</v>
      </c>
      <c r="I119" s="51" t="s">
        <v>211</v>
      </c>
      <c r="J119" s="52" t="s">
        <v>212</v>
      </c>
      <c r="K119" s="51">
        <v>5815</v>
      </c>
      <c r="L119" s="51" t="s">
        <v>213</v>
      </c>
      <c r="M119" s="52" t="s">
        <v>144</v>
      </c>
      <c r="N119" s="52"/>
      <c r="O119" s="53" t="s">
        <v>193</v>
      </c>
      <c r="P119" s="53" t="s">
        <v>214</v>
      </c>
    </row>
    <row r="120" spans="1:16" ht="12.75" customHeight="1" thickBot="1">
      <c r="A120" s="17" t="str">
        <f t="shared" si="18"/>
        <v> MVS 2.123 </v>
      </c>
      <c r="B120" s="6" t="str">
        <f t="shared" si="19"/>
        <v>I</v>
      </c>
      <c r="C120" s="17">
        <f t="shared" si="20"/>
        <v>36609.303999999996</v>
      </c>
      <c r="D120" s="15" t="str">
        <f t="shared" si="21"/>
        <v>vis</v>
      </c>
      <c r="E120" s="50">
        <f>VLOOKUP(C120,Active!C$21:E$968,3,FALSE)</f>
        <v>5986.0029271282201</v>
      </c>
      <c r="F120" s="6" t="s">
        <v>119</v>
      </c>
      <c r="G120" s="15" t="str">
        <f t="shared" si="22"/>
        <v>36609.304</v>
      </c>
      <c r="H120" s="17">
        <f t="shared" si="23"/>
        <v>5986</v>
      </c>
      <c r="I120" s="51" t="s">
        <v>215</v>
      </c>
      <c r="J120" s="52" t="s">
        <v>216</v>
      </c>
      <c r="K120" s="51">
        <v>5986</v>
      </c>
      <c r="L120" s="51" t="s">
        <v>217</v>
      </c>
      <c r="M120" s="52" t="s">
        <v>126</v>
      </c>
      <c r="N120" s="52"/>
      <c r="O120" s="53" t="s">
        <v>209</v>
      </c>
      <c r="P120" s="53" t="s">
        <v>210</v>
      </c>
    </row>
    <row r="121" spans="1:16" ht="12.75" customHeight="1" thickBot="1">
      <c r="A121" s="17" t="str">
        <f t="shared" si="18"/>
        <v> AA 13.79 </v>
      </c>
      <c r="B121" s="6" t="str">
        <f t="shared" si="19"/>
        <v>I</v>
      </c>
      <c r="C121" s="17">
        <f t="shared" si="20"/>
        <v>37015.305</v>
      </c>
      <c r="D121" s="15" t="str">
        <f t="shared" si="21"/>
        <v>vis</v>
      </c>
      <c r="E121" s="50">
        <f>VLOOKUP(C121,Active!C$21:E$968,3,FALSE)</f>
        <v>6131.002559272918</v>
      </c>
      <c r="F121" s="6" t="s">
        <v>119</v>
      </c>
      <c r="G121" s="15" t="str">
        <f t="shared" si="22"/>
        <v>37015.305</v>
      </c>
      <c r="H121" s="17">
        <f t="shared" si="23"/>
        <v>6131</v>
      </c>
      <c r="I121" s="51" t="s">
        <v>218</v>
      </c>
      <c r="J121" s="52" t="s">
        <v>219</v>
      </c>
      <c r="K121" s="51">
        <v>6131</v>
      </c>
      <c r="L121" s="51" t="s">
        <v>213</v>
      </c>
      <c r="M121" s="52" t="s">
        <v>144</v>
      </c>
      <c r="N121" s="52"/>
      <c r="O121" s="53" t="s">
        <v>193</v>
      </c>
      <c r="P121" s="53" t="s">
        <v>220</v>
      </c>
    </row>
    <row r="122" spans="1:16" ht="12.75" customHeight="1" thickBot="1">
      <c r="A122" s="17" t="str">
        <f t="shared" si="18"/>
        <v>BAVM 15 </v>
      </c>
      <c r="B122" s="6" t="str">
        <f t="shared" si="19"/>
        <v>I</v>
      </c>
      <c r="C122" s="17">
        <f t="shared" si="20"/>
        <v>37320.500999999997</v>
      </c>
      <c r="D122" s="15" t="str">
        <f t="shared" si="21"/>
        <v>vis</v>
      </c>
      <c r="E122" s="50">
        <f>VLOOKUP(C122,Active!C$21:E$968,3,FALSE)</f>
        <v>6240.0005857113556</v>
      </c>
      <c r="F122" s="6" t="s">
        <v>119</v>
      </c>
      <c r="G122" s="15" t="str">
        <f t="shared" si="22"/>
        <v>37320.501</v>
      </c>
      <c r="H122" s="17">
        <f t="shared" si="23"/>
        <v>6240</v>
      </c>
      <c r="I122" s="51" t="s">
        <v>221</v>
      </c>
      <c r="J122" s="52" t="s">
        <v>222</v>
      </c>
      <c r="K122" s="51">
        <v>6240</v>
      </c>
      <c r="L122" s="51" t="s">
        <v>192</v>
      </c>
      <c r="M122" s="52" t="s">
        <v>144</v>
      </c>
      <c r="N122" s="52"/>
      <c r="O122" s="53" t="s">
        <v>223</v>
      </c>
      <c r="P122" s="54" t="s">
        <v>224</v>
      </c>
    </row>
    <row r="123" spans="1:16" ht="12.75" customHeight="1" thickBot="1">
      <c r="A123" s="17" t="str">
        <f t="shared" si="18"/>
        <v>BAVM 15 </v>
      </c>
      <c r="B123" s="6" t="str">
        <f t="shared" si="19"/>
        <v>I</v>
      </c>
      <c r="C123" s="17">
        <f t="shared" si="20"/>
        <v>37320.502</v>
      </c>
      <c r="D123" s="15" t="str">
        <f t="shared" si="21"/>
        <v>vis</v>
      </c>
      <c r="E123" s="50">
        <f>VLOOKUP(C123,Active!C$21:E$968,3,FALSE)</f>
        <v>6240.000942852429</v>
      </c>
      <c r="F123" s="6" t="s">
        <v>119</v>
      </c>
      <c r="G123" s="15" t="str">
        <f t="shared" si="22"/>
        <v>37320.502</v>
      </c>
      <c r="H123" s="17">
        <f t="shared" si="23"/>
        <v>6240</v>
      </c>
      <c r="I123" s="51" t="s">
        <v>225</v>
      </c>
      <c r="J123" s="52" t="s">
        <v>226</v>
      </c>
      <c r="K123" s="51">
        <v>6240</v>
      </c>
      <c r="L123" s="51" t="s">
        <v>178</v>
      </c>
      <c r="M123" s="52" t="s">
        <v>144</v>
      </c>
      <c r="N123" s="52"/>
      <c r="O123" s="53" t="s">
        <v>227</v>
      </c>
      <c r="P123" s="54" t="s">
        <v>224</v>
      </c>
    </row>
    <row r="124" spans="1:16" ht="12.75" customHeight="1" thickBot="1">
      <c r="A124" s="17" t="str">
        <f t="shared" si="18"/>
        <v>BAVM 15 </v>
      </c>
      <c r="B124" s="6" t="str">
        <f t="shared" si="19"/>
        <v>I</v>
      </c>
      <c r="C124" s="17">
        <f t="shared" si="20"/>
        <v>37320.506000000001</v>
      </c>
      <c r="D124" s="15" t="str">
        <f t="shared" si="21"/>
        <v>vis</v>
      </c>
      <c r="E124" s="50">
        <f>VLOOKUP(C124,Active!C$21:E$968,3,FALSE)</f>
        <v>6240.0023714167146</v>
      </c>
      <c r="F124" s="6" t="s">
        <v>119</v>
      </c>
      <c r="G124" s="15" t="str">
        <f t="shared" si="22"/>
        <v>37320.506</v>
      </c>
      <c r="H124" s="17">
        <f t="shared" si="23"/>
        <v>6240</v>
      </c>
      <c r="I124" s="51" t="s">
        <v>228</v>
      </c>
      <c r="J124" s="52" t="s">
        <v>229</v>
      </c>
      <c r="K124" s="51">
        <v>6240</v>
      </c>
      <c r="L124" s="51" t="s">
        <v>213</v>
      </c>
      <c r="M124" s="52" t="s">
        <v>144</v>
      </c>
      <c r="N124" s="52"/>
      <c r="O124" s="53" t="s">
        <v>230</v>
      </c>
      <c r="P124" s="54" t="s">
        <v>224</v>
      </c>
    </row>
    <row r="125" spans="1:16" ht="12.75" customHeight="1" thickBot="1">
      <c r="A125" s="17" t="str">
        <f t="shared" si="18"/>
        <v> MVS 2.123 </v>
      </c>
      <c r="B125" s="6" t="str">
        <f t="shared" si="19"/>
        <v>I</v>
      </c>
      <c r="C125" s="17">
        <f t="shared" si="20"/>
        <v>37365.303</v>
      </c>
      <c r="D125" s="15" t="str">
        <f t="shared" si="21"/>
        <v>vis</v>
      </c>
      <c r="E125" s="50">
        <f>VLOOKUP(C125,Active!C$21:E$968,3,FALSE)</f>
        <v>6256.0012199939001</v>
      </c>
      <c r="F125" s="6" t="s">
        <v>119</v>
      </c>
      <c r="G125" s="15" t="str">
        <f t="shared" si="22"/>
        <v>37365.303</v>
      </c>
      <c r="H125" s="17">
        <f t="shared" si="23"/>
        <v>6256</v>
      </c>
      <c r="I125" s="51" t="s">
        <v>231</v>
      </c>
      <c r="J125" s="52" t="s">
        <v>232</v>
      </c>
      <c r="K125" s="51">
        <v>6256</v>
      </c>
      <c r="L125" s="51" t="s">
        <v>178</v>
      </c>
      <c r="M125" s="52" t="s">
        <v>126</v>
      </c>
      <c r="N125" s="52"/>
      <c r="O125" s="53" t="s">
        <v>209</v>
      </c>
      <c r="P125" s="53" t="s">
        <v>210</v>
      </c>
    </row>
    <row r="126" spans="1:16" ht="12.75" customHeight="1" thickBot="1">
      <c r="A126" s="17" t="str">
        <f t="shared" si="18"/>
        <v> AOEB 10 </v>
      </c>
      <c r="B126" s="6" t="str">
        <f t="shared" si="19"/>
        <v>I</v>
      </c>
      <c r="C126" s="17">
        <f t="shared" si="20"/>
        <v>43883.73</v>
      </c>
      <c r="D126" s="15" t="str">
        <f t="shared" si="21"/>
        <v>vis</v>
      </c>
      <c r="E126" s="50">
        <f>VLOOKUP(C126,Active!C$21:E$968,3,FALSE)</f>
        <v>8583.9992228610299</v>
      </c>
      <c r="F126" s="6" t="s">
        <v>119</v>
      </c>
      <c r="G126" s="15" t="str">
        <f t="shared" si="22"/>
        <v>43883.730</v>
      </c>
      <c r="H126" s="17">
        <f t="shared" si="23"/>
        <v>8584</v>
      </c>
      <c r="I126" s="51" t="s">
        <v>292</v>
      </c>
      <c r="J126" s="52" t="s">
        <v>293</v>
      </c>
      <c r="K126" s="51">
        <v>8584</v>
      </c>
      <c r="L126" s="51" t="s">
        <v>288</v>
      </c>
      <c r="M126" s="52" t="s">
        <v>144</v>
      </c>
      <c r="N126" s="52"/>
      <c r="O126" s="53" t="s">
        <v>294</v>
      </c>
      <c r="P126" s="53" t="s">
        <v>295</v>
      </c>
    </row>
    <row r="127" spans="1:16" ht="12.75" customHeight="1" thickBot="1">
      <c r="A127" s="17" t="str">
        <f t="shared" si="18"/>
        <v> AOEB 10 </v>
      </c>
      <c r="B127" s="6" t="str">
        <f t="shared" si="19"/>
        <v>I</v>
      </c>
      <c r="C127" s="17">
        <f t="shared" si="20"/>
        <v>46123.739000000001</v>
      </c>
      <c r="D127" s="15" t="str">
        <f t="shared" si="21"/>
        <v>vis</v>
      </c>
      <c r="E127" s="50">
        <f>VLOOKUP(C127,Active!C$21:E$968,3,FALSE)</f>
        <v>9383.9984371506725</v>
      </c>
      <c r="F127" s="6" t="str">
        <f>LEFT(M127,1)</f>
        <v>V</v>
      </c>
      <c r="G127" s="15" t="str">
        <f t="shared" si="22"/>
        <v>46123.739</v>
      </c>
      <c r="H127" s="17">
        <f t="shared" si="23"/>
        <v>9384</v>
      </c>
      <c r="I127" s="51" t="s">
        <v>346</v>
      </c>
      <c r="J127" s="52" t="s">
        <v>347</v>
      </c>
      <c r="K127" s="51">
        <v>9384</v>
      </c>
      <c r="L127" s="51" t="s">
        <v>200</v>
      </c>
      <c r="M127" s="52" t="s">
        <v>144</v>
      </c>
      <c r="N127" s="52"/>
      <c r="O127" s="53" t="s">
        <v>348</v>
      </c>
      <c r="P127" s="53" t="s">
        <v>295</v>
      </c>
    </row>
    <row r="128" spans="1:16" ht="12.75" customHeight="1" thickBot="1">
      <c r="A128" s="17" t="str">
        <f t="shared" si="18"/>
        <v> AOEB 10 </v>
      </c>
      <c r="B128" s="6" t="str">
        <f t="shared" si="19"/>
        <v>I</v>
      </c>
      <c r="C128" s="17">
        <f t="shared" si="20"/>
        <v>46879.743000000002</v>
      </c>
      <c r="D128" s="15" t="str">
        <f t="shared" si="21"/>
        <v>vis</v>
      </c>
      <c r="E128" s="50">
        <f>VLOOKUP(C128,Active!C$21:E$968,3,FALSE)</f>
        <v>9653.998515721707</v>
      </c>
      <c r="F128" s="6" t="s">
        <v>119</v>
      </c>
      <c r="G128" s="15" t="str">
        <f t="shared" si="22"/>
        <v>46879.743</v>
      </c>
      <c r="H128" s="17">
        <f t="shared" si="23"/>
        <v>9654</v>
      </c>
      <c r="I128" s="51" t="s">
        <v>369</v>
      </c>
      <c r="J128" s="52" t="s">
        <v>370</v>
      </c>
      <c r="K128" s="51">
        <v>9654</v>
      </c>
      <c r="L128" s="51" t="s">
        <v>200</v>
      </c>
      <c r="M128" s="52" t="s">
        <v>144</v>
      </c>
      <c r="N128" s="52"/>
      <c r="O128" s="53" t="s">
        <v>348</v>
      </c>
      <c r="P128" s="53" t="s">
        <v>295</v>
      </c>
    </row>
    <row r="129" spans="1:16" ht="12.75" customHeight="1" thickBot="1">
      <c r="A129" s="17" t="str">
        <f t="shared" si="18"/>
        <v> AOEB 10 </v>
      </c>
      <c r="B129" s="6" t="str">
        <f t="shared" si="19"/>
        <v>I</v>
      </c>
      <c r="C129" s="17">
        <f t="shared" si="20"/>
        <v>47540.548000000003</v>
      </c>
      <c r="D129" s="15" t="str">
        <f t="shared" si="21"/>
        <v>vis</v>
      </c>
      <c r="E129" s="50">
        <f>VLOOKUP(C129,Active!C$21:E$968,3,FALSE)</f>
        <v>9889.9991214329657</v>
      </c>
      <c r="F129" s="6" t="s">
        <v>119</v>
      </c>
      <c r="G129" s="15" t="str">
        <f t="shared" si="22"/>
        <v>47540.548</v>
      </c>
      <c r="H129" s="17">
        <f t="shared" si="23"/>
        <v>9890</v>
      </c>
      <c r="I129" s="51" t="s">
        <v>391</v>
      </c>
      <c r="J129" s="52" t="s">
        <v>392</v>
      </c>
      <c r="K129" s="51">
        <v>9890</v>
      </c>
      <c r="L129" s="51" t="s">
        <v>288</v>
      </c>
      <c r="M129" s="52" t="s">
        <v>144</v>
      </c>
      <c r="N129" s="52"/>
      <c r="O129" s="53" t="s">
        <v>294</v>
      </c>
      <c r="P129" s="53" t="s">
        <v>295</v>
      </c>
    </row>
    <row r="130" spans="1:16" ht="12.75" customHeight="1" thickBot="1">
      <c r="A130" s="17" t="str">
        <f t="shared" si="18"/>
        <v> AOEB 10 </v>
      </c>
      <c r="B130" s="6" t="str">
        <f t="shared" si="19"/>
        <v>I</v>
      </c>
      <c r="C130" s="17">
        <f t="shared" si="20"/>
        <v>47621.743000000002</v>
      </c>
      <c r="D130" s="15" t="str">
        <f t="shared" si="21"/>
        <v>vis</v>
      </c>
      <c r="E130" s="50">
        <f>VLOOKUP(C130,Active!C$21:E$968,3,FALSE)</f>
        <v>9918.9971907283325</v>
      </c>
      <c r="F130" s="6" t="s">
        <v>119</v>
      </c>
      <c r="G130" s="15" t="str">
        <f t="shared" si="22"/>
        <v>47621.743</v>
      </c>
      <c r="H130" s="17">
        <f t="shared" si="23"/>
        <v>9919</v>
      </c>
      <c r="I130" s="51" t="s">
        <v>401</v>
      </c>
      <c r="J130" s="52" t="s">
        <v>402</v>
      </c>
      <c r="K130" s="51">
        <v>9919</v>
      </c>
      <c r="L130" s="51" t="s">
        <v>152</v>
      </c>
      <c r="M130" s="52" t="s">
        <v>144</v>
      </c>
      <c r="N130" s="52"/>
      <c r="O130" s="53" t="s">
        <v>403</v>
      </c>
      <c r="P130" s="53" t="s">
        <v>295</v>
      </c>
    </row>
    <row r="131" spans="1:16" ht="12.75" customHeight="1" thickBot="1">
      <c r="A131" s="17" t="str">
        <f t="shared" si="18"/>
        <v> AOEB 10 </v>
      </c>
      <c r="B131" s="6" t="str">
        <f t="shared" si="19"/>
        <v>I</v>
      </c>
      <c r="C131" s="17">
        <f t="shared" si="20"/>
        <v>48251.745000000003</v>
      </c>
      <c r="D131" s="15" t="str">
        <f t="shared" si="21"/>
        <v>vis</v>
      </c>
      <c r="E131" s="50">
        <f>VLOOKUP(C131,Active!C$21:E$968,3,FALSE)</f>
        <v>10143.996780016101</v>
      </c>
      <c r="F131" s="6" t="s">
        <v>119</v>
      </c>
      <c r="G131" s="15" t="str">
        <f t="shared" si="22"/>
        <v>48251.745</v>
      </c>
      <c r="H131" s="17">
        <f t="shared" si="23"/>
        <v>10144</v>
      </c>
      <c r="I131" s="51" t="s">
        <v>404</v>
      </c>
      <c r="J131" s="52" t="s">
        <v>405</v>
      </c>
      <c r="K131" s="51">
        <v>10144</v>
      </c>
      <c r="L131" s="51" t="s">
        <v>244</v>
      </c>
      <c r="M131" s="52" t="s">
        <v>144</v>
      </c>
      <c r="N131" s="52"/>
      <c r="O131" s="53" t="s">
        <v>294</v>
      </c>
      <c r="P131" s="53" t="s">
        <v>295</v>
      </c>
    </row>
    <row r="132" spans="1:16" ht="12.75" customHeight="1" thickBot="1">
      <c r="A132" s="17" t="str">
        <f t="shared" si="18"/>
        <v> AOEB 10 </v>
      </c>
      <c r="B132" s="6" t="str">
        <f t="shared" si="19"/>
        <v>I</v>
      </c>
      <c r="C132" s="17">
        <f t="shared" si="20"/>
        <v>49388.550999999999</v>
      </c>
      <c r="D132" s="15" t="str">
        <f t="shared" si="21"/>
        <v>vis</v>
      </c>
      <c r="E132" s="50">
        <f>VLOOKUP(C132,Active!C$21:E$968,3,FALSE)</f>
        <v>10549.996892872678</v>
      </c>
      <c r="F132" s="6" t="s">
        <v>119</v>
      </c>
      <c r="G132" s="15" t="str">
        <f t="shared" si="22"/>
        <v>49388.551</v>
      </c>
      <c r="H132" s="17">
        <f t="shared" si="23"/>
        <v>10550</v>
      </c>
      <c r="I132" s="51" t="s">
        <v>433</v>
      </c>
      <c r="J132" s="52" t="s">
        <v>434</v>
      </c>
      <c r="K132" s="51">
        <v>10550</v>
      </c>
      <c r="L132" s="51" t="s">
        <v>244</v>
      </c>
      <c r="M132" s="52" t="s">
        <v>144</v>
      </c>
      <c r="N132" s="52"/>
      <c r="O132" s="53" t="s">
        <v>294</v>
      </c>
      <c r="P132" s="53" t="s">
        <v>295</v>
      </c>
    </row>
    <row r="133" spans="1:16" ht="12.75" customHeight="1" thickBot="1">
      <c r="A133" s="17" t="str">
        <f t="shared" si="18"/>
        <v> AOEB 10 </v>
      </c>
      <c r="B133" s="6" t="str">
        <f t="shared" si="19"/>
        <v>I</v>
      </c>
      <c r="C133" s="17">
        <f t="shared" si="20"/>
        <v>51950.555699999997</v>
      </c>
      <c r="D133" s="15" t="str">
        <f t="shared" si="21"/>
        <v>vis</v>
      </c>
      <c r="E133" s="50">
        <f>VLOOKUP(C133,Active!C$21:E$968,3,FALSE)</f>
        <v>11464.993996458588</v>
      </c>
      <c r="F133" s="6" t="s">
        <v>119</v>
      </c>
      <c r="G133" s="15" t="str">
        <f t="shared" si="22"/>
        <v>51950.5557</v>
      </c>
      <c r="H133" s="17">
        <f t="shared" si="23"/>
        <v>11465</v>
      </c>
      <c r="I133" s="51" t="s">
        <v>464</v>
      </c>
      <c r="J133" s="52" t="s">
        <v>465</v>
      </c>
      <c r="K133" s="51">
        <v>11465</v>
      </c>
      <c r="L133" s="51" t="s">
        <v>466</v>
      </c>
      <c r="M133" s="52" t="s">
        <v>467</v>
      </c>
      <c r="N133" s="52" t="s">
        <v>468</v>
      </c>
      <c r="O133" s="53" t="s">
        <v>469</v>
      </c>
      <c r="P133" s="53" t="s">
        <v>295</v>
      </c>
    </row>
    <row r="134" spans="1:16" ht="12.75" customHeight="1" thickBot="1">
      <c r="A134" s="17" t="str">
        <f t="shared" si="18"/>
        <v> BBS 124 </v>
      </c>
      <c r="B134" s="6" t="str">
        <f t="shared" si="19"/>
        <v>I</v>
      </c>
      <c r="C134" s="17">
        <f t="shared" si="20"/>
        <v>51967.37</v>
      </c>
      <c r="D134" s="15" t="str">
        <f t="shared" si="21"/>
        <v>vis</v>
      </c>
      <c r="E134" s="50">
        <f>VLOOKUP(C134,Active!C$21:E$968,3,FALSE)</f>
        <v>11470.999073576062</v>
      </c>
      <c r="F134" s="6" t="s">
        <v>119</v>
      </c>
      <c r="G134" s="15" t="str">
        <f t="shared" si="22"/>
        <v>51967.370</v>
      </c>
      <c r="H134" s="17">
        <f t="shared" si="23"/>
        <v>11471</v>
      </c>
      <c r="I134" s="51" t="s">
        <v>470</v>
      </c>
      <c r="J134" s="52" t="s">
        <v>471</v>
      </c>
      <c r="K134" s="51">
        <v>11471</v>
      </c>
      <c r="L134" s="51" t="s">
        <v>121</v>
      </c>
      <c r="M134" s="52" t="s">
        <v>144</v>
      </c>
      <c r="N134" s="52"/>
      <c r="O134" s="53" t="s">
        <v>236</v>
      </c>
      <c r="P134" s="53" t="s">
        <v>472</v>
      </c>
    </row>
    <row r="135" spans="1:16" ht="12.75" customHeight="1" thickBot="1">
      <c r="A135" s="17" t="str">
        <f t="shared" si="18"/>
        <v> BBS 127 </v>
      </c>
      <c r="B135" s="6" t="str">
        <f t="shared" si="19"/>
        <v>I</v>
      </c>
      <c r="C135" s="17">
        <f t="shared" si="20"/>
        <v>52317.366000000002</v>
      </c>
      <c r="D135" s="15" t="str">
        <f t="shared" si="21"/>
        <v>vis</v>
      </c>
      <c r="E135" s="50">
        <f>VLOOKUP(C135,Active!C$21:E$968,3,FALSE)</f>
        <v>11595.9970200149</v>
      </c>
      <c r="F135" s="6" t="s">
        <v>119</v>
      </c>
      <c r="G135" s="15" t="str">
        <f t="shared" si="22"/>
        <v>52317.366</v>
      </c>
      <c r="H135" s="17">
        <f t="shared" si="23"/>
        <v>11596</v>
      </c>
      <c r="I135" s="51" t="s">
        <v>473</v>
      </c>
      <c r="J135" s="52" t="s">
        <v>474</v>
      </c>
      <c r="K135" s="51">
        <v>11596</v>
      </c>
      <c r="L135" s="51" t="s">
        <v>152</v>
      </c>
      <c r="M135" s="52" t="s">
        <v>144</v>
      </c>
      <c r="N135" s="52"/>
      <c r="O135" s="53" t="s">
        <v>236</v>
      </c>
      <c r="P135" s="53" t="s">
        <v>475</v>
      </c>
    </row>
    <row r="136" spans="1:16" ht="12.75" customHeight="1" thickBot="1">
      <c r="A136" s="17" t="str">
        <f t="shared" si="18"/>
        <v> AOEB 10 </v>
      </c>
      <c r="B136" s="6" t="str">
        <f t="shared" si="19"/>
        <v>I</v>
      </c>
      <c r="C136" s="17">
        <f t="shared" si="20"/>
        <v>52356.556499999999</v>
      </c>
      <c r="D136" s="15" t="str">
        <f t="shared" si="21"/>
        <v>vis</v>
      </c>
      <c r="E136" s="50">
        <f>VLOOKUP(C136,Active!C$21:E$968,3,FALSE)</f>
        <v>11609.99355717507</v>
      </c>
      <c r="F136" s="6" t="s">
        <v>119</v>
      </c>
      <c r="G136" s="15" t="str">
        <f t="shared" si="22"/>
        <v>52356.5565</v>
      </c>
      <c r="H136" s="17">
        <f t="shared" si="23"/>
        <v>11610</v>
      </c>
      <c r="I136" s="51" t="s">
        <v>476</v>
      </c>
      <c r="J136" s="52" t="s">
        <v>477</v>
      </c>
      <c r="K136" s="51">
        <v>11610</v>
      </c>
      <c r="L136" s="51" t="s">
        <v>478</v>
      </c>
      <c r="M136" s="52" t="s">
        <v>467</v>
      </c>
      <c r="N136" s="52" t="s">
        <v>468</v>
      </c>
      <c r="O136" s="53" t="s">
        <v>469</v>
      </c>
      <c r="P136" s="53" t="s">
        <v>295</v>
      </c>
    </row>
    <row r="137" spans="1:16" ht="12.75" customHeight="1" thickBot="1">
      <c r="A137" s="17" t="str">
        <f t="shared" si="18"/>
        <v> AOEB 10 </v>
      </c>
      <c r="B137" s="6" t="str">
        <f t="shared" si="19"/>
        <v>I</v>
      </c>
      <c r="C137" s="17">
        <f t="shared" si="20"/>
        <v>52678.556400000001</v>
      </c>
      <c r="D137" s="15" t="str">
        <f t="shared" si="21"/>
        <v>vis</v>
      </c>
      <c r="E137" s="50">
        <f>VLOOKUP(C137,Active!C$21:E$968,3,FALSE)</f>
        <v>11724.992946463841</v>
      </c>
      <c r="F137" s="6" t="s">
        <v>119</v>
      </c>
      <c r="G137" s="15" t="str">
        <f t="shared" si="22"/>
        <v>52678.5564</v>
      </c>
      <c r="H137" s="17">
        <f t="shared" si="23"/>
        <v>11725</v>
      </c>
      <c r="I137" s="51" t="s">
        <v>482</v>
      </c>
      <c r="J137" s="52" t="s">
        <v>483</v>
      </c>
      <c r="K137" s="51">
        <v>11725</v>
      </c>
      <c r="L137" s="51" t="s">
        <v>484</v>
      </c>
      <c r="M137" s="52" t="s">
        <v>467</v>
      </c>
      <c r="N137" s="52" t="s">
        <v>468</v>
      </c>
      <c r="O137" s="53" t="s">
        <v>294</v>
      </c>
      <c r="P137" s="53" t="s">
        <v>295</v>
      </c>
    </row>
    <row r="138" spans="1:16" ht="12.75" customHeight="1" thickBot="1">
      <c r="A138" s="17" t="str">
        <f t="shared" si="18"/>
        <v> AOEB 10 </v>
      </c>
      <c r="B138" s="6" t="str">
        <f t="shared" si="19"/>
        <v>I</v>
      </c>
      <c r="C138" s="17">
        <f t="shared" si="20"/>
        <v>53406.558900000004</v>
      </c>
      <c r="D138" s="15" t="str">
        <f t="shared" si="21"/>
        <v>vis</v>
      </c>
      <c r="E138" s="50">
        <f>VLOOKUP(C138,Active!C$21:E$968,3,FALSE)</f>
        <v>11984.992539323021</v>
      </c>
      <c r="F138" s="6" t="s">
        <v>119</v>
      </c>
      <c r="G138" s="15" t="str">
        <f t="shared" si="22"/>
        <v>53406.5589</v>
      </c>
      <c r="H138" s="17">
        <f t="shared" si="23"/>
        <v>11985</v>
      </c>
      <c r="I138" s="51" t="s">
        <v>504</v>
      </c>
      <c r="J138" s="52" t="s">
        <v>505</v>
      </c>
      <c r="K138" s="51" t="s">
        <v>506</v>
      </c>
      <c r="L138" s="51" t="s">
        <v>507</v>
      </c>
      <c r="M138" s="52" t="s">
        <v>467</v>
      </c>
      <c r="N138" s="52" t="s">
        <v>468</v>
      </c>
      <c r="O138" s="53" t="s">
        <v>294</v>
      </c>
      <c r="P138" s="53" t="s">
        <v>295</v>
      </c>
    </row>
    <row r="139" spans="1:16" ht="12.75" customHeight="1" thickBot="1">
      <c r="A139" s="17" t="str">
        <f t="shared" ref="A139:A145" si="24">P139</f>
        <v>VSB 44 </v>
      </c>
      <c r="B139" s="6" t="str">
        <f t="shared" ref="B139:B145" si="25">IF(H139=INT(H139),"I","II")</f>
        <v>I</v>
      </c>
      <c r="C139" s="17">
        <f t="shared" ref="C139:C145" si="26">1*G139</f>
        <v>53678.161899999999</v>
      </c>
      <c r="D139" s="15" t="str">
        <f t="shared" ref="D139:D145" si="27">VLOOKUP(F139,I$1:J$5,2,FALSE)</f>
        <v>vis</v>
      </c>
      <c r="E139" s="50">
        <f>VLOOKUP(C139,Active!C$21:E$968,3,FALSE)</f>
        <v>12081.993125748655</v>
      </c>
      <c r="F139" s="6" t="s">
        <v>119</v>
      </c>
      <c r="G139" s="15" t="str">
        <f t="shared" ref="G139:G145" si="28">MID(I139,3,LEN(I139)-3)</f>
        <v>53678.1619</v>
      </c>
      <c r="H139" s="17">
        <f t="shared" ref="H139:H145" si="29">1*K139</f>
        <v>12082</v>
      </c>
      <c r="I139" s="51" t="s">
        <v>514</v>
      </c>
      <c r="J139" s="52" t="s">
        <v>515</v>
      </c>
      <c r="K139" s="51" t="s">
        <v>516</v>
      </c>
      <c r="L139" s="51" t="s">
        <v>517</v>
      </c>
      <c r="M139" s="52" t="s">
        <v>421</v>
      </c>
      <c r="N139" s="52" t="s">
        <v>488</v>
      </c>
      <c r="O139" s="53" t="s">
        <v>518</v>
      </c>
      <c r="P139" s="54" t="s">
        <v>519</v>
      </c>
    </row>
    <row r="140" spans="1:16" ht="12.75" customHeight="1" thickBot="1">
      <c r="A140" s="17" t="str">
        <f t="shared" si="24"/>
        <v>VSB 44 </v>
      </c>
      <c r="B140" s="6" t="str">
        <f t="shared" si="25"/>
        <v>I</v>
      </c>
      <c r="C140" s="17">
        <f t="shared" si="26"/>
        <v>53706.158799999997</v>
      </c>
      <c r="D140" s="15" t="str">
        <f t="shared" si="27"/>
        <v>vis</v>
      </c>
      <c r="E140" s="50">
        <f>VLOOKUP(C140,Active!C$21:E$968,3,FALSE)</f>
        <v>12091.991968611583</v>
      </c>
      <c r="F140" s="6" t="s">
        <v>119</v>
      </c>
      <c r="G140" s="15" t="str">
        <f t="shared" si="28"/>
        <v>53706.1588</v>
      </c>
      <c r="H140" s="17">
        <f t="shared" si="29"/>
        <v>12092</v>
      </c>
      <c r="I140" s="51" t="s">
        <v>520</v>
      </c>
      <c r="J140" s="52" t="s">
        <v>521</v>
      </c>
      <c r="K140" s="51" t="s">
        <v>522</v>
      </c>
      <c r="L140" s="51" t="s">
        <v>523</v>
      </c>
      <c r="M140" s="52" t="s">
        <v>421</v>
      </c>
      <c r="N140" s="52" t="s">
        <v>488</v>
      </c>
      <c r="O140" s="53" t="s">
        <v>524</v>
      </c>
      <c r="P140" s="54" t="s">
        <v>519</v>
      </c>
    </row>
    <row r="141" spans="1:16" ht="12.75" customHeight="1" thickBot="1">
      <c r="A141" s="17" t="str">
        <f t="shared" si="24"/>
        <v> AOEB 12 </v>
      </c>
      <c r="B141" s="6" t="str">
        <f t="shared" si="25"/>
        <v>I</v>
      </c>
      <c r="C141" s="17">
        <f t="shared" si="26"/>
        <v>54075.7575</v>
      </c>
      <c r="D141" s="15" t="str">
        <f t="shared" si="27"/>
        <v>vis</v>
      </c>
      <c r="E141" s="50">
        <f>VLOOKUP(C141,Active!C$21:E$968,3,FALSE)</f>
        <v>12223.990844331491</v>
      </c>
      <c r="F141" s="6" t="s">
        <v>119</v>
      </c>
      <c r="G141" s="15" t="str">
        <f t="shared" si="28"/>
        <v>54075.7575</v>
      </c>
      <c r="H141" s="17">
        <f t="shared" si="29"/>
        <v>12224</v>
      </c>
      <c r="I141" s="51" t="s">
        <v>525</v>
      </c>
      <c r="J141" s="52" t="s">
        <v>526</v>
      </c>
      <c r="K141" s="51" t="s">
        <v>527</v>
      </c>
      <c r="L141" s="51" t="s">
        <v>528</v>
      </c>
      <c r="M141" s="52" t="s">
        <v>467</v>
      </c>
      <c r="N141" s="52" t="s">
        <v>468</v>
      </c>
      <c r="O141" s="53" t="s">
        <v>529</v>
      </c>
      <c r="P141" s="53" t="s">
        <v>530</v>
      </c>
    </row>
    <row r="142" spans="1:16" ht="12.75" customHeight="1" thickBot="1">
      <c r="A142" s="17" t="str">
        <f t="shared" si="24"/>
        <v>VSB 48 </v>
      </c>
      <c r="B142" s="6" t="str">
        <f t="shared" si="25"/>
        <v>I</v>
      </c>
      <c r="C142" s="17">
        <f t="shared" si="26"/>
        <v>54492.955000000002</v>
      </c>
      <c r="D142" s="15" t="str">
        <f t="shared" si="27"/>
        <v>vis</v>
      </c>
      <c r="E142" s="50">
        <f>VLOOKUP(C142,Active!C$21:E$968,3,FALSE)</f>
        <v>12372.989206482542</v>
      </c>
      <c r="F142" s="6" t="s">
        <v>119</v>
      </c>
      <c r="G142" s="15" t="str">
        <f t="shared" si="28"/>
        <v>54492.955</v>
      </c>
      <c r="H142" s="17">
        <f t="shared" si="29"/>
        <v>12373</v>
      </c>
      <c r="I142" s="51" t="s">
        <v>536</v>
      </c>
      <c r="J142" s="52" t="s">
        <v>537</v>
      </c>
      <c r="K142" s="51" t="s">
        <v>538</v>
      </c>
      <c r="L142" s="51" t="s">
        <v>539</v>
      </c>
      <c r="M142" s="52" t="s">
        <v>144</v>
      </c>
      <c r="N142" s="52"/>
      <c r="O142" s="53" t="s">
        <v>540</v>
      </c>
      <c r="P142" s="54" t="s">
        <v>541</v>
      </c>
    </row>
    <row r="143" spans="1:16" ht="12.75" customHeight="1" thickBot="1">
      <c r="A143" s="17" t="str">
        <f t="shared" si="24"/>
        <v>VSB 50 </v>
      </c>
      <c r="B143" s="6" t="str">
        <f t="shared" si="25"/>
        <v>I</v>
      </c>
      <c r="C143" s="17">
        <f t="shared" si="26"/>
        <v>54856.959999999999</v>
      </c>
      <c r="D143" s="15" t="str">
        <f t="shared" si="27"/>
        <v>vis</v>
      </c>
      <c r="E143" s="50">
        <f>VLOOKUP(C143,Active!C$21:E$968,3,FALSE)</f>
        <v>12502.990342191144</v>
      </c>
      <c r="F143" s="6" t="s">
        <v>119</v>
      </c>
      <c r="G143" s="15" t="str">
        <f t="shared" si="28"/>
        <v>54856.960</v>
      </c>
      <c r="H143" s="17">
        <f t="shared" si="29"/>
        <v>12503</v>
      </c>
      <c r="I143" s="51" t="s">
        <v>546</v>
      </c>
      <c r="J143" s="52" t="s">
        <v>547</v>
      </c>
      <c r="K143" s="51" t="s">
        <v>548</v>
      </c>
      <c r="L143" s="51" t="s">
        <v>549</v>
      </c>
      <c r="M143" s="52" t="s">
        <v>144</v>
      </c>
      <c r="N143" s="52"/>
      <c r="O143" s="53" t="s">
        <v>540</v>
      </c>
      <c r="P143" s="54" t="s">
        <v>550</v>
      </c>
    </row>
    <row r="144" spans="1:16" ht="12.75" customHeight="1" thickBot="1">
      <c r="A144" s="17" t="str">
        <f t="shared" si="24"/>
        <v>VSB 51 </v>
      </c>
      <c r="B144" s="6" t="str">
        <f t="shared" si="25"/>
        <v>I</v>
      </c>
      <c r="C144" s="17">
        <f t="shared" si="26"/>
        <v>55248.953999999998</v>
      </c>
      <c r="D144" s="15" t="str">
        <f t="shared" si="27"/>
        <v>vis</v>
      </c>
      <c r="E144" s="50">
        <f>VLOOKUP(C144,Active!C$21:E$968,3,FALSE)</f>
        <v>12642.987499348217</v>
      </c>
      <c r="F144" s="6" t="s">
        <v>119</v>
      </c>
      <c r="G144" s="15" t="str">
        <f t="shared" si="28"/>
        <v>55248.954</v>
      </c>
      <c r="H144" s="17">
        <f t="shared" si="29"/>
        <v>12643</v>
      </c>
      <c r="I144" s="51" t="s">
        <v>568</v>
      </c>
      <c r="J144" s="52" t="s">
        <v>569</v>
      </c>
      <c r="K144" s="51" t="s">
        <v>570</v>
      </c>
      <c r="L144" s="51" t="s">
        <v>571</v>
      </c>
      <c r="M144" s="52" t="s">
        <v>144</v>
      </c>
      <c r="N144" s="52"/>
      <c r="O144" s="53" t="s">
        <v>540</v>
      </c>
      <c r="P144" s="54" t="s">
        <v>572</v>
      </c>
    </row>
    <row r="145" spans="1:16" ht="12.75" customHeight="1" thickBot="1">
      <c r="A145" s="17" t="str">
        <f t="shared" si="24"/>
        <v> JAAVSO 43-1 </v>
      </c>
      <c r="B145" s="6" t="str">
        <f t="shared" si="25"/>
        <v>I</v>
      </c>
      <c r="C145" s="17">
        <f t="shared" si="26"/>
        <v>56956.959799999997</v>
      </c>
      <c r="D145" s="15" t="str">
        <f t="shared" si="27"/>
        <v>vis</v>
      </c>
      <c r="E145" s="50">
        <f>VLOOKUP(C145,Active!C$21:E$968,3,FALSE)</f>
        <v>13252.986520781682</v>
      </c>
      <c r="F145" s="6" t="s">
        <v>119</v>
      </c>
      <c r="G145" s="15" t="str">
        <f t="shared" si="28"/>
        <v>56956.9598</v>
      </c>
      <c r="H145" s="17">
        <f t="shared" si="29"/>
        <v>13253</v>
      </c>
      <c r="I145" s="51" t="s">
        <v>583</v>
      </c>
      <c r="J145" s="52" t="s">
        <v>584</v>
      </c>
      <c r="K145" s="51" t="s">
        <v>585</v>
      </c>
      <c r="L145" s="51" t="s">
        <v>586</v>
      </c>
      <c r="M145" s="52" t="s">
        <v>467</v>
      </c>
      <c r="N145" s="52" t="s">
        <v>119</v>
      </c>
      <c r="O145" s="53" t="s">
        <v>294</v>
      </c>
      <c r="P145" s="53" t="s">
        <v>587</v>
      </c>
    </row>
    <row r="146" spans="1:16">
      <c r="B146" s="6"/>
      <c r="F146" s="6"/>
    </row>
    <row r="147" spans="1:16">
      <c r="B147" s="6"/>
      <c r="F147" s="6"/>
    </row>
    <row r="148" spans="1:16">
      <c r="B148" s="6"/>
      <c r="F148" s="6"/>
    </row>
    <row r="149" spans="1:16">
      <c r="B149" s="6"/>
      <c r="F149" s="6"/>
    </row>
    <row r="150" spans="1:16">
      <c r="B150" s="6"/>
      <c r="F150" s="6"/>
    </row>
    <row r="151" spans="1:16">
      <c r="B151" s="6"/>
      <c r="F151" s="6"/>
    </row>
    <row r="152" spans="1:16">
      <c r="B152" s="6"/>
      <c r="F152" s="6"/>
    </row>
    <row r="153" spans="1:16">
      <c r="B153" s="6"/>
      <c r="F153" s="6"/>
    </row>
    <row r="154" spans="1:16">
      <c r="B154" s="6"/>
      <c r="F154" s="6"/>
    </row>
    <row r="155" spans="1:16">
      <c r="B155" s="6"/>
      <c r="F155" s="6"/>
    </row>
    <row r="156" spans="1:16">
      <c r="B156" s="6"/>
      <c r="F156" s="6"/>
    </row>
    <row r="157" spans="1:16">
      <c r="B157" s="6"/>
      <c r="F157" s="6"/>
    </row>
    <row r="158" spans="1:16">
      <c r="B158" s="6"/>
      <c r="F158" s="6"/>
    </row>
    <row r="159" spans="1:16">
      <c r="B159" s="6"/>
      <c r="F159" s="6"/>
    </row>
    <row r="160" spans="1:1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</sheetData>
  <phoneticPr fontId="8" type="noConversion"/>
  <hyperlinks>
    <hyperlink ref="P122" r:id="rId1" display="http://www.bav-astro.de/sfs/BAVM_link.php?BAVMnr=15" xr:uid="{00000000-0004-0000-0200-000000000000}"/>
    <hyperlink ref="P123" r:id="rId2" display="http://www.bav-astro.de/sfs/BAVM_link.php?BAVMnr=15" xr:uid="{00000000-0004-0000-0200-000001000000}"/>
    <hyperlink ref="P124" r:id="rId3" display="http://www.bav-astro.de/sfs/BAVM_link.php?BAVMnr=15" xr:uid="{00000000-0004-0000-0200-000002000000}"/>
    <hyperlink ref="P68" r:id="rId4" display="http://www.konkoly.hu/cgi-bin/IBVS?4263" xr:uid="{00000000-0004-0000-0200-000003000000}"/>
    <hyperlink ref="P69" r:id="rId5" display="http://www.konkoly.hu/cgi-bin/IBVS?4263" xr:uid="{00000000-0004-0000-0200-000004000000}"/>
    <hyperlink ref="P70" r:id="rId6" display="http://www.konkoly.hu/cgi-bin/IBVS?4263" xr:uid="{00000000-0004-0000-0200-000005000000}"/>
    <hyperlink ref="P71" r:id="rId7" display="http://www.konkoly.hu/cgi-bin/IBVS?4263" xr:uid="{00000000-0004-0000-0200-000006000000}"/>
    <hyperlink ref="P83" r:id="rId8" display="http://www.konkoly.hu/cgi-bin/IBVS?5583" xr:uid="{00000000-0004-0000-0200-000007000000}"/>
    <hyperlink ref="P85" r:id="rId9" display="http://var.astro.cz/oejv/issues/oejv0003.pdf" xr:uid="{00000000-0004-0000-0200-000008000000}"/>
    <hyperlink ref="P86" r:id="rId10" display="http://www.bav-astro.de/sfs/BAVM_link.php?BAVMnr=178" xr:uid="{00000000-0004-0000-0200-000009000000}"/>
    <hyperlink ref="P87" r:id="rId11" display="http://www.konkoly.hu/cgi-bin/IBVS?5741" xr:uid="{00000000-0004-0000-0200-00000A000000}"/>
    <hyperlink ref="P139" r:id="rId12" display="http://vsolj.cetus-net.org/no44.pdf" xr:uid="{00000000-0004-0000-0200-00000B000000}"/>
    <hyperlink ref="P140" r:id="rId13" display="http://vsolj.cetus-net.org/no44.pdf" xr:uid="{00000000-0004-0000-0200-00000C000000}"/>
    <hyperlink ref="P88" r:id="rId14" display="http://www.aavso.org/sites/default/files/jaavso/v36n2/171.pdf" xr:uid="{00000000-0004-0000-0200-00000D000000}"/>
    <hyperlink ref="P142" r:id="rId15" display="http://vsolj.cetus-net.org/no48.pdf" xr:uid="{00000000-0004-0000-0200-00000E000000}"/>
    <hyperlink ref="P89" r:id="rId16" display="http://www.aavso.org/sites/default/files/jaavso/v36n2/171.pdf" xr:uid="{00000000-0004-0000-0200-00000F000000}"/>
    <hyperlink ref="P143" r:id="rId17" display="http://vsolj.cetus-net.org/vsoljno50.pdf" xr:uid="{00000000-0004-0000-0200-000010000000}"/>
    <hyperlink ref="P144" r:id="rId18" display="http://vsolj.cetus-net.org/vsoljno51.pdf" xr:uid="{00000000-0004-0000-02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2024-02-11T05:58:15Z</dcterms:modified>
</cp:coreProperties>
</file>