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47F592-9291-4C1D-9AFF-9F32BB66C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8" i="1" l="1"/>
  <c r="O23" i="1"/>
  <c r="O26" i="1"/>
  <c r="O25" i="1"/>
  <c r="O22" i="1"/>
  <c r="O24" i="1"/>
  <c r="O2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<sst xmlns="http://schemas.openxmlformats.org/spreadsheetml/2006/main" count="65" uniqueCount="52">
  <si>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</si>
  <si>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</si>
  <si>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</si>
  <si>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</si>
  <si>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</si>
  <si>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</si>
  <si>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</si>
  <si>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</si>
  <si>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</si>
  <si>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</si>
  <si>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</si>
  <si>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</si>
  <si>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</si>
  <si>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</si>
  <si>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</si>
  <si>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</si>
  <si>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</si>
  <si>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</si>
  <si>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</si>
  <si>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</si>
  <si>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</si>
  <si>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</si>
  <si>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</si>
  <si>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</si>
  <si>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</si>
  <si>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</si>
  <si>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</si>
  <si>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</si>
  <si>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</si>
  <si>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</si>
  <si>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</si>
  <si>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</si>
  <si>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</si>
  <si>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</si>
  <si>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</si>
  <si>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</si>
  <si>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</si>
  <si>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</si>
  <si>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</si>
  <si>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</si>
  <si>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</si>
  <si>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</si>
  <si>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</si>
  <si>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</si>
  <si>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</si>
  <si>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JBAV, 76</t>
  </si>
  <si>
    <t>I</t>
  </si>
  <si>
    <t>UCAC3 208-072862 Gem</t>
  </si>
  <si>
    <t>Artificial</t>
  </si>
  <si>
    <t>Lennestadt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</si>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</sst>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  <numFmt numFmtId="168" formatCode="#,##0.0000_ ;\-#,##0.0000\ 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vertical="center"/>
    </xf>
    <xf numFmtId="168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UCAC3 208-072862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0.15709999999671709</c:v>
                </c:pt>
                <c:pt idx="3">
                  <c:v>-0.2150000000037835</c:v>
                </c:pt>
                <c:pt idx="4">
                  <c:v>-4.8999999999068677E-3</c:v>
                </c:pt>
                <c:pt idx="5">
                  <c:v>0.12029999999504071</c:v>
                </c:pt>
                <c:pt idx="6">
                  <c:v>0.24989999999525025</c:v>
                </c:pt>
                <c:pt idx="7">
                  <c:v>2.5199999996402767E-2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-9.1524997412052098E-3</c:v>
                </c:pt>
                <c:pt idx="1">
                  <c:v>-9.1524997412052098E-3</c:v>
                </c:pt>
                <c:pt idx="2">
                  <c:v>4.7696546379431173E-2</c:v>
                </c:pt>
                <c:pt idx="3">
                  <c:v>4.7810701090516786E-2</c:v>
                </c:pt>
                <c:pt idx="4">
                  <c:v>6.0481874021020073E-2</c:v>
                </c:pt>
                <c:pt idx="5">
                  <c:v>6.0481874021020073E-2</c:v>
                </c:pt>
                <c:pt idx="6">
                  <c:v>6.0481874021020073E-2</c:v>
                </c:pt>
                <c:pt idx="7">
                  <c:v>7.3952129929122673E-2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249</c:v>
                      </c:pt>
                      <c:pt idx="3">
                        <c:v>249.5</c:v>
                      </c:pt>
                      <c:pt idx="4">
                        <c:v>305</c:v>
                      </c:pt>
                      <c:pt idx="5">
                        <c:v>305</c:v>
                      </c:pt>
                      <c:pt idx="6">
                        <c:v>305</c:v>
                      </c:pt>
                      <c:pt idx="7">
                        <c:v>364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UCAC3 208-072862 Gem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583130233720788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0.15709999999671709</c:v>
                </c:pt>
                <c:pt idx="3">
                  <c:v>-0.2150000000037835</c:v>
                </c:pt>
                <c:pt idx="4">
                  <c:v>-4.8999999999068677E-3</c:v>
                </c:pt>
                <c:pt idx="5">
                  <c:v>0.12029999999504071</c:v>
                </c:pt>
                <c:pt idx="6">
                  <c:v>0.24989999999525025</c:v>
                </c:pt>
                <c:pt idx="7">
                  <c:v>2.5199999996402767E-2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-9.1524997412052098E-3</c:v>
                </c:pt>
                <c:pt idx="1">
                  <c:v>-9.1524997412052098E-3</c:v>
                </c:pt>
                <c:pt idx="2">
                  <c:v>4.7696546379431173E-2</c:v>
                </c:pt>
                <c:pt idx="3">
                  <c:v>4.7810701090516786E-2</c:v>
                </c:pt>
                <c:pt idx="4">
                  <c:v>6.0481874021020073E-2</c:v>
                </c:pt>
                <c:pt idx="5">
                  <c:v>6.0481874021020073E-2</c:v>
                </c:pt>
                <c:pt idx="6">
                  <c:v>6.0481874021020073E-2</c:v>
                </c:pt>
                <c:pt idx="7">
                  <c:v>7.3952129929122673E-2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249</c:v>
                </c:pt>
                <c:pt idx="3">
                  <c:v>249.5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364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1406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59631.409200000002</v>
      </c>
      <c r="D7" s="13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-9.1524997412052098E-3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2.2830942217123045E-4</v>
      </c>
      <c r="D12" s="22"/>
      <c r="E12" s="39" t="s">
        <v>50</v>
      </c>
      <c r="F12" s="40"/>
    </row>
    <row r="13" spans="1:15" ht="12.95" customHeight="1" x14ac:dyDescent="0.2">
      <c r="A13" s="21" t="s">
        <v>18</v>
      </c>
      <c r="C13" s="22" t="s">
        <v>13</v>
      </c>
      <c r="E13" s="41" t="s">
        <v>32</v>
      </c>
      <c r="F13" s="42">
        <v>1</v>
      </c>
    </row>
    <row r="14" spans="1:15" ht="12.95" customHeight="1" x14ac:dyDescent="0.2">
      <c r="E14" s="41" t="s">
        <v>30</v>
      </c>
      <c r="F14" s="43">
        <f ca="1">NOW()+15018.5+$C$5/24</f>
        <v>60546.746814351849</v>
      </c>
    </row>
    <row r="15" spans="1:15" ht="12.95" customHeight="1" x14ac:dyDescent="0.2">
      <c r="A15" s="18" t="s">
        <v>17</v>
      </c>
      <c r="C15" s="19">
        <f ca="1">(C7+C11)+(C8+C12)*INT(MAX(F21:F3533))</f>
        <v>59995.483152129935</v>
      </c>
      <c r="E15" s="41" t="s">
        <v>33</v>
      </c>
      <c r="F15" s="44">
        <f ca="1">ROUND(2*(F14-$C$7)/$C$8,0)/2+F13</f>
        <v>916.5</v>
      </c>
    </row>
    <row r="16" spans="1:15" ht="12.95" customHeight="1" x14ac:dyDescent="0.2">
      <c r="A16" s="18" t="s">
        <v>4</v>
      </c>
      <c r="C16" s="19">
        <f ca="1">+C8+C12</f>
        <v>1.0002283094221713</v>
      </c>
      <c r="E16" s="41" t="s">
        <v>34</v>
      </c>
      <c r="F16" s="44">
        <f ca="1">ROUND(2*(F14-$C$15)/$C$16,0)/2+F13</f>
        <v>552</v>
      </c>
    </row>
    <row r="17" spans="1:21" ht="12.95" customHeight="1" thickBot="1" x14ac:dyDescent="0.25">
      <c r="A17" s="17" t="s">
        <v>27</v>
      </c>
      <c r="C17" s="21">
        <f>COUNT(C21:C2191)</f>
        <v>8</v>
      </c>
      <c r="E17" s="41" t="s">
        <v>43</v>
      </c>
      <c r="F17" s="45">
        <f ca="1">+$C$15+$C$16*$F$16-15018.5-$C$5/24</f>
        <v>45529.505012264308</v>
      </c>
    </row>
    <row r="18" spans="1:21" ht="12.95" customHeight="1" thickTop="1" thickBot="1" x14ac:dyDescent="0.25">
      <c r="A18" s="18" t="s">
        <v>5</v>
      </c>
      <c r="C18" s="25">
        <f ca="1">+C15</f>
        <v>59995.483152129935</v>
      </c>
      <c r="D18" s="26">
        <f ca="1">+C16</f>
        <v>1.0002283094221713</v>
      </c>
      <c r="E18" s="47" t="s">
        <v>44</v>
      </c>
      <c r="F18" s="46">
        <f ca="1">+($C$15+$C$16*$F$16)-($C$16/2)-15018.5-$C$5/24</f>
        <v>45529.004898109597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59631.409200000002</v>
      </c>
      <c r="D21" s="23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-9.1524997412052098E-3</v>
      </c>
      <c r="Q21" s="27">
        <f>+C21-15018.5</f>
        <v>44612.909200000002</v>
      </c>
    </row>
    <row r="22" spans="1:21" ht="12.95" customHeight="1" x14ac:dyDescent="0.2">
      <c r="A22" s="38" t="s">
        <v>45</v>
      </c>
      <c r="B22" s="31" t="s">
        <v>46</v>
      </c>
      <c r="C22" s="35">
        <v>59631.409200000002</v>
      </c>
      <c r="D22" s="37">
        <v>3.5000000000000001E-3</v>
      </c>
      <c r="E22" s="21">
        <f t="shared" ref="E22:E27" si="0">+(C22-C$7)/C$8</f>
        <v>0</v>
      </c>
      <c r="F22" s="21">
        <f t="shared" ref="F22:F27" si="1">ROUND(2*E22,0)/2</f>
        <v>0</v>
      </c>
      <c r="G22" s="21">
        <f t="shared" ref="G22:G27" si="2">+C22-(C$7+F22*C$8)</f>
        <v>0</v>
      </c>
      <c r="K22" s="21">
        <f t="shared" ref="K22:K27" si="3">+G22</f>
        <v>0</v>
      </c>
      <c r="O22" s="21">
        <f t="shared" ref="O22:O27" ca="1" si="4">+C$11+C$12*$F22</f>
        <v>-9.1524997412052098E-3</v>
      </c>
      <c r="Q22" s="27">
        <f t="shared" ref="Q22:Q27" si="5">+C22-15018.5</f>
        <v>44612.909200000002</v>
      </c>
    </row>
    <row r="23" spans="1:21" ht="12.95" customHeight="1" x14ac:dyDescent="0.2">
      <c r="A23" s="38" t="s">
        <v>45</v>
      </c>
      <c r="B23" s="31" t="s">
        <v>46</v>
      </c>
      <c r="C23" s="35">
        <v>59880.566299999999</v>
      </c>
      <c r="D23" s="37">
        <v>3.5000000000000001E-3</v>
      </c>
      <c r="E23" s="21">
        <f t="shared" si="0"/>
        <v>249.15709999999672</v>
      </c>
      <c r="F23" s="21">
        <f t="shared" si="1"/>
        <v>249</v>
      </c>
      <c r="G23" s="21">
        <f t="shared" si="2"/>
        <v>0.15709999999671709</v>
      </c>
      <c r="K23" s="21">
        <f t="shared" si="3"/>
        <v>0.15709999999671709</v>
      </c>
      <c r="O23" s="21">
        <f t="shared" ca="1" si="4"/>
        <v>4.7696546379431173E-2</v>
      </c>
      <c r="Q23" s="27">
        <f t="shared" si="5"/>
        <v>44862.066299999999</v>
      </c>
    </row>
    <row r="24" spans="1:21" ht="12.95" customHeight="1" x14ac:dyDescent="0.2">
      <c r="A24" s="38" t="s">
        <v>45</v>
      </c>
      <c r="B24" s="31" t="s">
        <v>46</v>
      </c>
      <c r="C24" s="35">
        <v>59880.694199999998</v>
      </c>
      <c r="D24" s="37">
        <v>3.5000000000000001E-3</v>
      </c>
      <c r="E24" s="21">
        <f t="shared" si="0"/>
        <v>249.28499999999622</v>
      </c>
      <c r="F24" s="21">
        <f t="shared" si="1"/>
        <v>249.5</v>
      </c>
      <c r="G24" s="21">
        <f t="shared" si="2"/>
        <v>-0.2150000000037835</v>
      </c>
      <c r="K24" s="21">
        <f t="shared" si="3"/>
        <v>-0.2150000000037835</v>
      </c>
      <c r="O24" s="21">
        <f t="shared" ca="1" si="4"/>
        <v>4.7810701090516786E-2</v>
      </c>
      <c r="Q24" s="27">
        <f t="shared" si="5"/>
        <v>44862.194199999998</v>
      </c>
    </row>
    <row r="25" spans="1:21" ht="12.95" customHeight="1" x14ac:dyDescent="0.2">
      <c r="A25" s="38" t="s">
        <v>45</v>
      </c>
      <c r="B25" s="31" t="s">
        <v>46</v>
      </c>
      <c r="C25" s="35">
        <v>59936.404300000002</v>
      </c>
      <c r="D25" s="37">
        <v>3.5000000000000001E-3</v>
      </c>
      <c r="E25" s="21">
        <f t="shared" si="0"/>
        <v>304.99510000000009</v>
      </c>
      <c r="F25" s="21">
        <f t="shared" si="1"/>
        <v>305</v>
      </c>
      <c r="G25" s="21">
        <f t="shared" si="2"/>
        <v>-4.8999999999068677E-3</v>
      </c>
      <c r="K25" s="21">
        <f t="shared" si="3"/>
        <v>-4.8999999999068677E-3</v>
      </c>
      <c r="O25" s="21">
        <f t="shared" ca="1" si="4"/>
        <v>6.0481874021020073E-2</v>
      </c>
      <c r="Q25" s="27">
        <f t="shared" si="5"/>
        <v>44917.904300000002</v>
      </c>
    </row>
    <row r="26" spans="1:21" ht="12.95" customHeight="1" x14ac:dyDescent="0.2">
      <c r="A26" s="38" t="s">
        <v>45</v>
      </c>
      <c r="B26" s="31" t="s">
        <v>46</v>
      </c>
      <c r="C26" s="35">
        <v>59936.529499999997</v>
      </c>
      <c r="D26" s="37">
        <v>3.5000000000000001E-3</v>
      </c>
      <c r="E26" s="21">
        <f t="shared" si="0"/>
        <v>305.12029999999504</v>
      </c>
      <c r="F26" s="21">
        <f t="shared" si="1"/>
        <v>305</v>
      </c>
      <c r="G26" s="21">
        <f t="shared" si="2"/>
        <v>0.12029999999504071</v>
      </c>
      <c r="K26" s="21">
        <f t="shared" si="3"/>
        <v>0.12029999999504071</v>
      </c>
      <c r="O26" s="21">
        <f t="shared" ca="1" si="4"/>
        <v>6.0481874021020073E-2</v>
      </c>
      <c r="Q26" s="27">
        <f t="shared" si="5"/>
        <v>44918.029499999997</v>
      </c>
    </row>
    <row r="27" spans="1:21" ht="12.95" customHeight="1" x14ac:dyDescent="0.2">
      <c r="A27" s="38" t="s">
        <v>45</v>
      </c>
      <c r="B27" s="31" t="s">
        <v>46</v>
      </c>
      <c r="C27" s="35">
        <v>59936.659099999997</v>
      </c>
      <c r="D27" s="37">
        <v>3.5000000000000001E-3</v>
      </c>
      <c r="E27" s="21">
        <f t="shared" si="0"/>
        <v>305.24989999999525</v>
      </c>
      <c r="F27" s="21">
        <f t="shared" si="1"/>
        <v>305</v>
      </c>
      <c r="G27" s="21">
        <f t="shared" si="2"/>
        <v>0.24989999999525025</v>
      </c>
      <c r="K27" s="21">
        <f t="shared" si="3"/>
        <v>0.24989999999525025</v>
      </c>
      <c r="O27" s="21">
        <f t="shared" ca="1" si="4"/>
        <v>6.0481874021020073E-2</v>
      </c>
      <c r="Q27" s="27">
        <f t="shared" si="5"/>
        <v>44918.159099999997</v>
      </c>
    </row>
    <row r="28" spans="1:21" ht="12.95" customHeight="1" x14ac:dyDescent="0.2">
      <c r="A28" s="48" t="s">
        <v>51</v>
      </c>
      <c r="B28" s="49" t="s">
        <v>46</v>
      </c>
      <c r="C28" s="48">
        <v>59995.434399999998</v>
      </c>
      <c r="D28" s="48">
        <v>3.5000000000000001E-3</v>
      </c>
      <c r="E28" s="21">
        <f t="shared" ref="E28" si="6">+(C28-C$7)/C$8</f>
        <v>364.0251999999964</v>
      </c>
      <c r="F28" s="21">
        <f t="shared" ref="F28" si="7">ROUND(2*E28,0)/2</f>
        <v>364</v>
      </c>
      <c r="G28" s="21">
        <f t="shared" ref="G28" si="8">+C28-(C$7+F28*C$8)</f>
        <v>2.5199999996402767E-2</v>
      </c>
      <c r="K28" s="21">
        <f t="shared" ref="K28" si="9">+G28</f>
        <v>2.5199999996402767E-2</v>
      </c>
      <c r="O28" s="21">
        <f t="shared" ref="O28" ca="1" si="10">+C$11+C$12*$F28</f>
        <v>7.3952129929122673E-2</v>
      </c>
      <c r="Q28" s="27">
        <f t="shared" ref="Q28" si="11">+C28-15018.5</f>
        <v>44976.934399999998</v>
      </c>
    </row>
    <row r="29" spans="1:21" ht="12.95" customHeight="1" x14ac:dyDescent="0.2">
      <c r="A29" s="38"/>
      <c r="B29" s="31"/>
      <c r="C29" s="32"/>
      <c r="D29" s="37"/>
      <c r="E29" s="36"/>
      <c r="Q29" s="27"/>
    </row>
    <row r="30" spans="1:21" ht="12.95" customHeight="1" x14ac:dyDescent="0.2">
      <c r="A30" s="38"/>
      <c r="B30" s="31"/>
      <c r="C30" s="32"/>
      <c r="D30" s="33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2024-08-24T05:55:24Z</dcterms:modified>
</cp:coreProperties>
</file>