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675051C-0CC9-4BC4-8126-2302B6E89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<sst xmlns="http://schemas.openxmlformats.org/spreadsheetml/2006/main" count="54" uniqueCount="51">
  <si>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</si>
  <si>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</si>
  <si>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</si>
  <si>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</si>
  <si>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</si>
  <si>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</si>
  <si>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</si>
  <si>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</si>
  <si>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</si>
  <si>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</si>
  <si>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</si>
  <si>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</si>
  <si>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</si>
  <si>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</si>
  <si>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</si>
  <si>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</si>
  <si>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</si>
  <si>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</si>
  <si>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</si>
  <si>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</si>
  <si>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</si>
  <si>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</si>
  <si>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</si>
  <si>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</si>
  <si>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</si>
  <si>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</si>
  <si>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</si>
  <si>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</si>
  <si>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</si>
  <si>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</si>
  <si>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</si>
  <si>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</si>
  <si>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</si>
  <si>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</si>
  <si>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</si>
  <si>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</si>
  <si>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</si>
  <si>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</si>
  <si>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</si>
  <si>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</si>
  <si>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</si>
  <si>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</si>
  <si>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</si>
  <si>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</si>
  <si>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</si>
  <si>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UCAC4 552-028220 Gem</t>
  </si>
  <si>
    <t>14.68 - 15.33</t>
  </si>
  <si>
    <t>VSX</t>
  </si>
  <si>
    <t>JBAV, 76</t>
  </si>
  <si>
    <t>I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</si>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</sst>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7" fontId="5" fillId="0" borderId="3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1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22" fontId="14" fillId="0" borderId="9" xfId="0" applyNumberFormat="1" applyFont="1" applyBorder="1" applyAlignment="1">
      <alignment vertical="center"/>
    </xf>
    <xf numFmtId="22" fontId="14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horizontal="righ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UCAC4 552-028220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5.0964999973075464E-3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5.0964999973075464E-3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2650.5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UCAC4 552-028220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5.0964999973075464E-3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5.0964999973075464E-3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2650.5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2.42578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5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58136.415000000001</v>
      </c>
      <c r="D7" s="13" t="s">
        <v>47</v>
      </c>
    </row>
    <row r="8" spans="1:15" ht="12.95" customHeight="1" x14ac:dyDescent="0.2">
      <c r="A8" s="21" t="s">
        <v>3</v>
      </c>
      <c r="C8" s="29">
        <v>0.67990700000000004</v>
      </c>
      <c r="D8" s="13" t="s">
        <v>47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0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1.9228447452584594E-6</v>
      </c>
      <c r="D12" s="22"/>
      <c r="E12" s="41" t="s">
        <v>50</v>
      </c>
      <c r="F12" s="42" t="s">
        <v>46</v>
      </c>
    </row>
    <row r="13" spans="1:15" ht="12.95" customHeight="1" x14ac:dyDescent="0.2">
      <c r="A13" s="21" t="s">
        <v>18</v>
      </c>
      <c r="C13" s="22" t="s">
        <v>13</v>
      </c>
      <c r="E13" s="43" t="s">
        <v>32</v>
      </c>
      <c r="F13" s="44">
        <v>1</v>
      </c>
    </row>
    <row r="14" spans="1:15" ht="12.95" customHeight="1" x14ac:dyDescent="0.2">
      <c r="E14" s="43" t="s">
        <v>30</v>
      </c>
      <c r="F14" s="45">
        <f ca="1">NOW()+15018.5+$C$5/24</f>
        <v>60518.782654282404</v>
      </c>
    </row>
    <row r="15" spans="1:15" ht="12.95" customHeight="1" x14ac:dyDescent="0.2">
      <c r="A15" s="18" t="s">
        <v>17</v>
      </c>
      <c r="C15" s="19">
        <f ca="1">(C7+C11)+(C8+C12)*INT(MAX(F21:F3533))</f>
        <v>59938.173645538576</v>
      </c>
      <c r="E15" s="43" t="s">
        <v>33</v>
      </c>
      <c r="F15" s="46">
        <f ca="1">ROUND(2*(F14-$C$7)/$C$8,0)/2+F13</f>
        <v>3505</v>
      </c>
    </row>
    <row r="16" spans="1:15" ht="12.95" customHeight="1" x14ac:dyDescent="0.2">
      <c r="A16" s="18" t="s">
        <v>4</v>
      </c>
      <c r="C16" s="19">
        <f ca="1">+C8+C12</f>
        <v>0.67990892284474524</v>
      </c>
      <c r="E16" s="43" t="s">
        <v>34</v>
      </c>
      <c r="F16" s="46">
        <f ca="1">ROUND(2*(F14-$C$15)/$C$16,0)/2+F13</f>
        <v>855</v>
      </c>
    </row>
    <row r="17" spans="1:21" ht="12.95" customHeight="1" thickBot="1" x14ac:dyDescent="0.25">
      <c r="A17" s="17" t="s">
        <v>27</v>
      </c>
      <c r="C17" s="21">
        <f>COUNT(C21:C2191)</f>
        <v>2</v>
      </c>
      <c r="E17" s="43" t="s">
        <v>43</v>
      </c>
      <c r="F17" s="47">
        <f ca="1">+$C$15+$C$16*$F$16-15018.5-$C$5/24</f>
        <v>45501.391607904166</v>
      </c>
    </row>
    <row r="18" spans="1:21" ht="12.95" customHeight="1" thickTop="1" thickBot="1" x14ac:dyDescent="0.25">
      <c r="A18" s="18" t="s">
        <v>5</v>
      </c>
      <c r="C18" s="25">
        <f ca="1">+C15</f>
        <v>59938.173645538576</v>
      </c>
      <c r="D18" s="26">
        <f ca="1">+C16</f>
        <v>0.67990892284474524</v>
      </c>
      <c r="E18" s="49" t="s">
        <v>44</v>
      </c>
      <c r="F18" s="48">
        <f ca="1">+($C$15+$C$16*$F$16)-($C$16/2)-15018.5-$C$5/24</f>
        <v>45501.051653442744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37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VSX</v>
      </c>
      <c r="B21" s="22"/>
      <c r="C21" s="23">
        <f>$C$7</f>
        <v>58136.415000000001</v>
      </c>
      <c r="D21" s="38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0</v>
      </c>
      <c r="Q21" s="27">
        <f>+C21-15018.5</f>
        <v>43117.915000000001</v>
      </c>
    </row>
    <row r="22" spans="1:21" ht="12.95" customHeight="1" x14ac:dyDescent="0.2">
      <c r="A22" s="40" t="s">
        <v>48</v>
      </c>
      <c r="B22" s="32" t="s">
        <v>49</v>
      </c>
      <c r="C22" s="36">
        <v>59938.513599999998</v>
      </c>
      <c r="D22" s="39">
        <v>3.5000000000000001E-3</v>
      </c>
      <c r="E22" s="21">
        <f>+(C22-C$7)/C$8</f>
        <v>2650.5074958781088</v>
      </c>
      <c r="F22" s="21">
        <f>ROUND(2*E22,0)/2</f>
        <v>2650.5</v>
      </c>
      <c r="G22" s="21">
        <f>+C22-(C$7+F22*C$8)</f>
        <v>5.0964999973075464E-3</v>
      </c>
      <c r="K22" s="21">
        <f>+G22</f>
        <v>5.0964999973075464E-3</v>
      </c>
      <c r="O22" s="21">
        <f ca="1">+C$11+C$12*$F22</f>
        <v>5.0964999973075464E-3</v>
      </c>
      <c r="Q22" s="27">
        <f>+C22-15018.5</f>
        <v>44920.013599999998</v>
      </c>
    </row>
    <row r="23" spans="1:21" ht="12.95" customHeight="1" x14ac:dyDescent="0.2">
      <c r="A23" s="40"/>
      <c r="B23" s="32"/>
      <c r="C23" s="36"/>
      <c r="D23" s="39"/>
      <c r="Q23" s="27"/>
    </row>
    <row r="24" spans="1:21" ht="12.95" customHeight="1" x14ac:dyDescent="0.2">
      <c r="A24" s="40"/>
      <c r="B24" s="32"/>
      <c r="C24" s="36"/>
      <c r="D24" s="39"/>
      <c r="Q24" s="27"/>
    </row>
    <row r="25" spans="1:21" ht="12.95" customHeight="1" x14ac:dyDescent="0.2">
      <c r="A25" s="40"/>
      <c r="B25" s="32"/>
      <c r="C25" s="36"/>
      <c r="D25" s="39"/>
      <c r="Q25" s="27"/>
    </row>
    <row r="26" spans="1:21" ht="12.95" customHeight="1" x14ac:dyDescent="0.2">
      <c r="A26" s="40"/>
      <c r="B26" s="32"/>
      <c r="C26" s="33"/>
      <c r="D26" s="39"/>
      <c r="Q26" s="27"/>
    </row>
    <row r="27" spans="1:21" ht="12.95" customHeight="1" x14ac:dyDescent="0.2">
      <c r="A27" s="40"/>
      <c r="B27" s="32"/>
      <c r="C27" s="33"/>
      <c r="D27" s="39"/>
      <c r="Q27" s="27"/>
    </row>
    <row r="28" spans="1:21" ht="12.95" customHeight="1" x14ac:dyDescent="0.2">
      <c r="A28" s="40"/>
      <c r="B28" s="32"/>
      <c r="C28" s="33"/>
      <c r="D28" s="39"/>
      <c r="Q28" s="27"/>
    </row>
    <row r="29" spans="1:21" ht="12.95" customHeight="1" x14ac:dyDescent="0.2">
      <c r="A29" s="31"/>
      <c r="B29" s="32"/>
      <c r="C29" s="33"/>
      <c r="D29" s="34"/>
      <c r="Q29" s="27"/>
    </row>
    <row r="30" spans="1:21" ht="12.95" customHeight="1" x14ac:dyDescent="0.2">
      <c r="A30" s="31"/>
      <c r="B30" s="32"/>
      <c r="C30" s="33"/>
      <c r="D30" s="34"/>
      <c r="Q30" s="27"/>
    </row>
    <row r="31" spans="1:21" ht="12.95" customHeight="1" x14ac:dyDescent="0.2">
      <c r="A31" s="23"/>
      <c r="B31" s="22"/>
      <c r="C31" s="23"/>
      <c r="D31" s="23"/>
      <c r="Q31" s="27"/>
    </row>
    <row r="32" spans="1:21" ht="12.95" customHeight="1" x14ac:dyDescent="0.2">
      <c r="A32" s="23"/>
      <c r="B32" s="22"/>
      <c r="C32" s="23"/>
      <c r="D32" s="23"/>
      <c r="Q32" s="27"/>
    </row>
    <row r="33" spans="1:17" ht="12.95" customHeight="1" x14ac:dyDescent="0.2">
      <c r="A33" s="23"/>
      <c r="B33" s="22"/>
      <c r="C33" s="23"/>
      <c r="D33" s="23"/>
      <c r="Q33" s="27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2024-07-27T06:47:01Z</dcterms:modified>
</cp:coreProperties>
</file>