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7E4A27-0F08-4013-8378-F6417E041C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C7" i="1"/>
  <c r="C8" i="1"/>
  <c r="F11" i="1"/>
  <c r="G11" i="1"/>
  <c r="Q23" i="1"/>
  <c r="Q22" i="1"/>
  <c r="E14" i="1"/>
  <c r="C17" i="1"/>
  <c r="Q21" i="1"/>
  <c r="E22" i="1"/>
  <c r="F22" i="1"/>
  <c r="G22" i="1"/>
  <c r="E21" i="1"/>
  <c r="F21" i="1"/>
  <c r="G21" i="1"/>
  <c r="H21" i="1"/>
  <c r="E23" i="1"/>
  <c r="F23" i="1"/>
  <c r="G23" i="1"/>
  <c r="J23" i="1"/>
  <c r="E24" i="1"/>
  <c r="F24" i="1"/>
  <c r="G24" i="1"/>
  <c r="I24" i="1"/>
  <c r="I22" i="1"/>
  <c r="C12" i="1"/>
  <c r="C16" i="1" l="1"/>
  <c r="D18" i="1" s="1"/>
  <c r="E15" i="1"/>
  <c r="C11" i="1"/>
  <c r="O24" i="1" l="1"/>
  <c r="C15" i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<sst xmlns="http://schemas.openxmlformats.org/spreadsheetml/2006/main" count="51" uniqueCount="48">
  <si>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</si>
  <si>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</si>
  <si>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</si>
  <si>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</si>
  <si>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</si>
  <si>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</si>
  <si>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</si>
  <si>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</si>
  <si>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</si>
  <si>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</si>
  <si>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</si>
  <si>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</si>
  <si>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</si>
  <si>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</si>
  <si>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</si>
  <si>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</si>
  <si>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</si>
  <si>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</si>
  <si>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</si>
  <si>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</si>
  <si>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</si>
  <si>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</si>
  <si>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</si>
  <si>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</si>
  <si>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</si>
  <si>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</si>
  <si>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</si>
  <si>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</si>
  <si>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</si>
  <si>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</si>
  <si>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</si>
  <si>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</si>
  <si>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</si>
  <si>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</si>
  <si>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</si>
  <si>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</si>
  <si>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</si>
  <si>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</si>
  <si>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</si>
  <si>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EB</t>
  </si>
  <si>
    <t>IBVS 5960</t>
  </si>
  <si>
    <t>I</t>
  </si>
  <si>
    <t>GCVS</t>
  </si>
  <si>
    <t>OEJV 0160</t>
  </si>
  <si>
    <t>OEJV</t>
  </si>
  <si>
    <t>IBVS 6118</t>
  </si>
  <si>
    <t>CCD</t>
  </si>
  <si>
    <t>V0372 Gem / GSC 1343-2414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</si>
</sst>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Gem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4-42AB-AE24-40F7577299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0.24437000000034459</c:v>
                </c:pt>
                <c:pt idx="3">
                  <c:v>0.32507999999506865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94-42AB-AE24-40F7577299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0.27569999999104766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94-42AB-AE24-40F7577299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94-42AB-AE24-40F7577299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94-42AB-AE24-40F7577299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94-42AB-AE24-40F7577299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94-42AB-AE24-40F7577299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5654.5</c:v>
                </c:pt>
                <c:pt idx="2">
                  <c:v>6379.5</c:v>
                </c:pt>
                <c:pt idx="3">
                  <c:v>7583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8.5947421973144311E-3</c:v>
                </c:pt>
                <c:pt idx="1">
                  <c:v>0.24477273912137518</c:v>
                </c:pt>
                <c:pt idx="2">
                  <c:v>0.27505464694168541</c:v>
                </c:pt>
                <c:pt idx="3">
                  <c:v>0.32532261392340034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94-42AB-AE24-40F75772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30128"/>
        <c:axId val="1"/>
      </c:scatterChart>
      <c:valAx>
        <c:axId val="39103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03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81203007518797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FEEEEA-D733-958C-8C22-A9ACDA541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H34" sqref="H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s="29" t="s">
        <v>39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52327.425000000003</v>
      </c>
      <c r="D4" s="9">
        <v>0.56913999999999998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52327.425000000003</v>
      </c>
    </row>
    <row r="8" spans="1:7" x14ac:dyDescent="0.2">
      <c r="A8" t="s">
        <v>3</v>
      </c>
      <c r="C8">
        <f>+D4</f>
        <v>0.56913999999999998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8.5947421973144311E-3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4.1768148717669246E-5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60352.673425000001</v>
      </c>
    </row>
    <row r="15" spans="1:7" x14ac:dyDescent="0.2">
      <c r="A15" s="14" t="s">
        <v>18</v>
      </c>
      <c r="B15" s="12"/>
      <c r="C15" s="15">
        <f ca="1">(C7+C11)+(C8+C12)*INT(MAX(F21:F3533))</f>
        <v>56643.53894261393</v>
      </c>
      <c r="D15" s="16" t="s">
        <v>37</v>
      </c>
      <c r="E15" s="17">
        <f ca="1">ROUND(2*(E14-$C$7)/$C$8,0)/2+E13</f>
        <v>14101.5</v>
      </c>
    </row>
    <row r="16" spans="1:7" x14ac:dyDescent="0.2">
      <c r="A16" s="18" t="s">
        <v>4</v>
      </c>
      <c r="B16" s="12"/>
      <c r="C16" s="19">
        <f ca="1">+C8+C12</f>
        <v>0.56918176814871768</v>
      </c>
      <c r="D16" s="16" t="s">
        <v>38</v>
      </c>
      <c r="E16" s="26">
        <f ca="1">ROUND(2*(E14-$C$15)/$C$16,0)/2+E13</f>
        <v>6517.5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33</v>
      </c>
      <c r="E17" s="20">
        <f ca="1">+$C$15+$C$16*E16-15018.5-$C$9/24</f>
        <v>45335.076949856535</v>
      </c>
    </row>
    <row r="18" spans="1:17" ht="14.25" thickTop="1" thickBot="1" x14ac:dyDescent="0.25">
      <c r="A18" s="18" t="s">
        <v>5</v>
      </c>
      <c r="B18" s="12"/>
      <c r="C18" s="21">
        <f ca="1">+C15</f>
        <v>56643.53894261393</v>
      </c>
      <c r="D18" s="22">
        <f ca="1">+C16</f>
        <v>0.56918176814871768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28</v>
      </c>
      <c r="J20" s="7" t="s">
        <v>44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52327.425000000003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8.5947421973144311E-3</v>
      </c>
      <c r="Q21" s="2">
        <f>+C21-15018.5</f>
        <v>37308.925000000003</v>
      </c>
    </row>
    <row r="22" spans="1:17" x14ac:dyDescent="0.2">
      <c r="A22" s="30" t="s">
        <v>40</v>
      </c>
      <c r="B22" s="31" t="s">
        <v>41</v>
      </c>
      <c r="C22" s="32">
        <v>55545.871500000001</v>
      </c>
      <c r="D22" s="32">
        <v>1E-3</v>
      </c>
      <c r="E22">
        <f>+(C22-C$7)/C$8</f>
        <v>5654.9293671152936</v>
      </c>
      <c r="F22">
        <f>ROUND(2*E22,0)/2-0.5</f>
        <v>5654.5</v>
      </c>
      <c r="G22">
        <f>+C22-(C$7+F22*C$8)</f>
        <v>0.24437000000034459</v>
      </c>
      <c r="I22">
        <f>+G22</f>
        <v>0.24437000000034459</v>
      </c>
      <c r="O22">
        <f ca="1">+C$11+C$12*$F22</f>
        <v>0.24477273912137518</v>
      </c>
      <c r="Q22" s="2">
        <f>+C22-15018.5</f>
        <v>40527.371500000001</v>
      </c>
    </row>
    <row r="23" spans="1:17" x14ac:dyDescent="0.2">
      <c r="A23" s="30" t="s">
        <v>43</v>
      </c>
      <c r="B23" s="31" t="s">
        <v>41</v>
      </c>
      <c r="C23" s="32">
        <v>55958.529329999998</v>
      </c>
      <c r="D23" s="32">
        <v>1.6000000000000001E-3</v>
      </c>
      <c r="E23">
        <f>+(C23-C$7)/C$8</f>
        <v>6379.9844150823956</v>
      </c>
      <c r="F23">
        <f>ROUND(2*E23,0)/2-0.5</f>
        <v>6379.5</v>
      </c>
      <c r="G23">
        <f>+C23-(C$7+F23*C$8)</f>
        <v>0.27569999999104766</v>
      </c>
      <c r="J23">
        <f>+G23</f>
        <v>0.27569999999104766</v>
      </c>
      <c r="O23">
        <f ca="1">+C$11+C$12*$F23</f>
        <v>0.27505464694168541</v>
      </c>
      <c r="Q23" s="2">
        <f>+C23-15018.5</f>
        <v>40940.029329999998</v>
      </c>
    </row>
    <row r="24" spans="1:17" x14ac:dyDescent="0.2">
      <c r="A24" s="33" t="s">
        <v>45</v>
      </c>
      <c r="B24" s="34" t="s">
        <v>41</v>
      </c>
      <c r="C24" s="35">
        <v>56643.538699999997</v>
      </c>
      <c r="D24" s="36">
        <v>3.2000000000000002E-3</v>
      </c>
      <c r="E24">
        <f>+(C24-C$7)/C$8</f>
        <v>7583.571177566143</v>
      </c>
      <c r="F24">
        <f>ROUND(2*E24,0)/2-0.5</f>
        <v>7583</v>
      </c>
      <c r="G24">
        <f>+C24-(C$7+F24*C$8)</f>
        <v>0.32507999999506865</v>
      </c>
      <c r="I24">
        <f>+G24</f>
        <v>0.32507999999506865</v>
      </c>
      <c r="O24">
        <f ca="1">+C$11+C$12*$F24</f>
        <v>0.32532261392340034</v>
      </c>
      <c r="Q24" s="2">
        <f>+C24-15018.5</f>
        <v>41625.038699999997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2024-02-12T03:09:43Z</dcterms:modified>
</cp:coreProperties>
</file>