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960A991-C8A3-4F54-B6B0-EEB16D436ED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G21" i="1"/>
  <c r="H21" i="1"/>
  <c r="E21" i="1"/>
  <c r="F21" i="1"/>
  <c r="Q22" i="1"/>
  <c r="G11" i="1"/>
  <c r="F11" i="1"/>
  <c r="E14" i="1"/>
  <c r="E15" i="1" s="1"/>
  <c r="C17" i="1"/>
  <c r="Q21" i="1"/>
  <c r="C12" i="1"/>
  <c r="C11" i="1"/>
  <c r="C15" i="1" l="1"/>
  <c r="E16" i="1" s="1"/>
  <c r="O22" i="1"/>
  <c r="O21" i="1"/>
  <c r="C16" i="1"/>
  <c r="D18" i="1" s="1"/>
  <c r="C18" i="1" l="1"/>
  <c r="E17" i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<sst xmlns="http://schemas.openxmlformats.org/spreadsheetml/2006/main" count="52" uniqueCount="47">
  <si>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</si>
  <si>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</si>
  <si>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</si>
  <si>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</si>
  <si>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</si>
  <si>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</si>
  <si>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</si>
  <si>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</si>
  <si>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</si>
  <si>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</si>
  <si>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</si>
  <si>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</si>
  <si>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</si>
  <si>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</si>
  <si>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</si>
  <si>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</si>
  <si>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</si>
  <si>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</si>
  <si>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</si>
  <si>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</si>
  <si>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</si>
  <si>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</si>
  <si>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</si>
  <si>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</si>
  <si>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</si>
  <si>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</si>
  <si>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</si>
  <si>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</si>
  <si>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</si>
  <si>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</si>
  <si>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</si>
  <si>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</si>
  <si>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</si>
  <si>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</si>
  <si>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</si>
  <si>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</si>
  <si>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</si>
  <si>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</si>
  <si>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</si>
  <si>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</si>
  <si>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</si>
  <si>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</si>
  <si>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V0425 Gem / GSC 0775-1612</t>
  </si>
  <si>
    <t>EA</t>
  </si>
  <si>
    <t>IBVS 6029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</si>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</sst>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V0425 Gem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22-40E4-9901-0EF0EECCB5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-6.6280999999435153E-2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22-40E4-9901-0EF0EECCB5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22-40E4-9901-0EF0EECCB5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22-40E4-9901-0EF0EECCB5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22-40E4-9901-0EF0EECCB5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22-40E4-9901-0EF0EECCB5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22-40E4-9901-0EF0EECCB5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-6.6280999999435153E-2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22-40E4-9901-0EF0EECCB5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22-40E4-9901-0EF0EECCB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868960"/>
        <c:axId val="1"/>
      </c:scatterChart>
      <c:valAx>
        <c:axId val="70586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868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E22C1D-7F17-8CE9-71F3-C88594061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54532.623</v>
      </c>
      <c r="D7" s="30" t="s">
        <v>41</v>
      </c>
    </row>
    <row r="8" spans="1:7" x14ac:dyDescent="0.2">
      <c r="A8" t="s">
        <v>3</v>
      </c>
      <c r="C8" s="33">
        <v>8.4843340000000005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-3.8647813410749361E-4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60352.690448148147</v>
      </c>
    </row>
    <row r="15" spans="1:7" x14ac:dyDescent="0.2">
      <c r="A15" s="12" t="s">
        <v>17</v>
      </c>
      <c r="B15" s="10"/>
      <c r="C15" s="13">
        <f ca="1">(C7+C11)+(C8+C12)*INT(MAX(F21:F3533))</f>
        <v>55983.378026239065</v>
      </c>
      <c r="D15" s="14" t="s">
        <v>38</v>
      </c>
      <c r="E15" s="15">
        <f ca="1">ROUND(2*(E14-$C$7)/$C$8,0)/2+E13</f>
        <v>687</v>
      </c>
    </row>
    <row r="16" spans="1:7" x14ac:dyDescent="0.2">
      <c r="A16" s="16" t="s">
        <v>4</v>
      </c>
      <c r="B16" s="10"/>
      <c r="C16" s="17">
        <f ca="1">+C8+C12</f>
        <v>8.4839475218658933</v>
      </c>
      <c r="D16" s="14" t="s">
        <v>39</v>
      </c>
      <c r="E16" s="24">
        <f ca="1">ROUND(2*(E14-$C$15)/$C$16,0)/2+E13</f>
        <v>516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45342.990780855202</v>
      </c>
    </row>
    <row r="18" spans="1:18" ht="14.25" thickTop="1" thickBot="1" x14ac:dyDescent="0.25">
      <c r="A18" s="16" t="s">
        <v>5</v>
      </c>
      <c r="B18" s="10"/>
      <c r="C18" s="19">
        <f ca="1">+C15</f>
        <v>55983.378026239065</v>
      </c>
      <c r="D18" s="20">
        <f ca="1">+C16</f>
        <v>8.4839475218658933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54532.623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39514.123</v>
      </c>
    </row>
    <row r="22" spans="1:18" x14ac:dyDescent="0.2">
      <c r="A22" s="31" t="s">
        <v>44</v>
      </c>
      <c r="B22" s="32" t="s">
        <v>45</v>
      </c>
      <c r="C22" s="31">
        <v>55987.62</v>
      </c>
      <c r="D22" s="31">
        <v>0.02</v>
      </c>
      <c r="E22">
        <f>+(C22-C$7)/C$8</f>
        <v>171.49218783701855</v>
      </c>
      <c r="F22">
        <f>ROUND(2*E22,0)/2</f>
        <v>171.5</v>
      </c>
      <c r="G22">
        <f>+C22-(C$7+F22*C$8)</f>
        <v>-6.6280999999435153E-2</v>
      </c>
      <c r="I22">
        <f>+G22</f>
        <v>-6.6280999999435153E-2</v>
      </c>
      <c r="O22">
        <f ca="1">+C$11+C$12*$F22</f>
        <v>-6.6280999999435153E-2</v>
      </c>
      <c r="Q22" s="2">
        <f>+C22-15018.5</f>
        <v>40969.120000000003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2024-02-12T03:34:14Z</dcterms:modified>
</cp:coreProperties>
</file>