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65B54B-A7AA-4253-8EA2-EF1D458D21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O21" i="1"/>
  <c r="S21" i="1" s="1"/>
  <c r="C15" i="1"/>
  <c r="O23" i="1"/>
  <c r="S23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<sst xmlns="http://schemas.openxmlformats.org/spreadsheetml/2006/main" count="58" uniqueCount="54">
  <si>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</si>
  <si>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</si>
  <si>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</si>
  <si>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</si>
  <si>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</si>
  <si>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</si>
  <si>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</si>
  <si>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</si>
  <si>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</si>
  <si>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</si>
  <si>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</si>
  <si>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</si>
  <si>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</si>
  <si>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</si>
  <si>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</si>
  <si>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</si>
  <si>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</si>
  <si>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</si>
  <si>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</si>
  <si>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</si>
  <si>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</si>
  <si>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</si>
  <si>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</si>
  <si>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</si>
  <si>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</si>
  <si>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</si>
  <si>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</si>
  <si>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</si>
  <si>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</si>
  <si>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</si>
  <si>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</si>
  <si>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</si>
  <si>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</si>
  <si>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</si>
  <si>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</si>
  <si>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</si>
  <si>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</si>
  <si>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</si>
  <si>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</si>
  <si>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</si>
  <si>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</si>
  <si>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</si>
  <si>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G1368-1825</t>
  </si>
  <si>
    <t>G1368-1825_Gem.xls</t>
  </si>
  <si>
    <t>EC</t>
  </si>
  <si>
    <t>Gem</t>
  </si>
  <si>
    <t>VSX</t>
  </si>
  <si>
    <t>IBVS 5945</t>
  </si>
  <si>
    <t>II</t>
  </si>
  <si>
    <t>IBVS 5992</t>
  </si>
  <si>
    <t>I</t>
  </si>
  <si>
    <t>IBVS 6029</t>
  </si>
  <si>
    <t>V0470 Gem / GSC 1368-1825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</si>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</sst>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V0470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D-49FC-AA6D-0FB7A311C4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4.5355001857387833E-3</c:v>
                </c:pt>
                <c:pt idx="2">
                  <c:v>6.6610001886147074E-3</c:v>
                </c:pt>
                <c:pt idx="3">
                  <c:v>1.1224500187381636E-2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BD-49FC-AA6D-0FB7A311C4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BD-49FC-AA6D-0FB7A311C4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BD-49FC-AA6D-0FB7A311C4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BD-49FC-AA6D-0FB7A311C4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BD-49FC-AA6D-0FB7A311C4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BD-49FC-AA6D-0FB7A311C4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8.4651690671388828E-5</c:v>
                </c:pt>
                <c:pt idx="1">
                  <c:v>4.0426878028986231E-3</c:v>
                </c:pt>
                <c:pt idx="2">
                  <c:v>7.3521453370118646E-3</c:v>
                </c:pt>
                <c:pt idx="3">
                  <c:v>1.0941515731153251E-2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BD-49FC-AA6D-0FB7A311C4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1159.5</c:v>
                </c:pt>
                <c:pt idx="2">
                  <c:v>2129</c:v>
                </c:pt>
                <c:pt idx="3">
                  <c:v>3180.5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BD-49FC-AA6D-0FB7A311C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29440"/>
        <c:axId val="1"/>
      </c:scatterChart>
      <c:valAx>
        <c:axId val="50802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2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C3501F-CAC1-CC56-C363-B65843717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54864.62099999981</v>
      </c>
      <c r="D7" s="30" t="s">
        <v>46</v>
      </c>
    </row>
    <row r="8" spans="1:7" x14ac:dyDescent="0.2">
      <c r="A8" t="s">
        <v>3</v>
      </c>
      <c r="C8" s="37">
        <v>0.35279100000000002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8.4651690671388828E-5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3.4135714637578562E-6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60352.709124421293</v>
      </c>
    </row>
    <row r="15" spans="1:7" x14ac:dyDescent="0.2">
      <c r="A15" s="12" t="s">
        <v>17</v>
      </c>
      <c r="B15" s="10"/>
      <c r="C15" s="13">
        <f ca="1">(C7+C11)+(C8+C12)*INT(MAX(F21:F3533))</f>
        <v>55986.507319808756</v>
      </c>
      <c r="D15" s="14" t="s">
        <v>38</v>
      </c>
      <c r="E15" s="15">
        <f ca="1">ROUND(2*(E14-$C$7)/$C$8,0)/2+E13</f>
        <v>15557</v>
      </c>
    </row>
    <row r="16" spans="1:7" x14ac:dyDescent="0.2">
      <c r="A16" s="16" t="s">
        <v>4</v>
      </c>
      <c r="B16" s="10"/>
      <c r="C16" s="17">
        <f ca="1">+C8+C12</f>
        <v>0.35279441357146379</v>
      </c>
      <c r="D16" s="14" t="s">
        <v>39</v>
      </c>
      <c r="E16" s="24">
        <f ca="1">ROUND(2*(E14-$C$15)/$C$16,0)/2+E13</f>
        <v>12377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45334.939609916102</v>
      </c>
    </row>
    <row r="18" spans="1:19" ht="14.25" thickTop="1" thickBot="1" x14ac:dyDescent="0.25">
      <c r="A18" s="16" t="s">
        <v>5</v>
      </c>
      <c r="B18" s="10"/>
      <c r="C18" s="19">
        <f ca="1">+C15</f>
        <v>55986.507319808756</v>
      </c>
      <c r="D18" s="20">
        <f ca="1">+C16</f>
        <v>0.35279441357146379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5.1890646942518272E-4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54864.62099999981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8.4651690671388828E-5</v>
      </c>
      <c r="Q21" s="2">
        <f>+C21-15018.5</f>
        <v>39846.12099999981</v>
      </c>
      <c r="S21">
        <f ca="1">+(O21-G21)^2</f>
        <v>7.1659087335244979E-9</v>
      </c>
    </row>
    <row r="22" spans="1:19" x14ac:dyDescent="0.2">
      <c r="A22" s="33" t="s">
        <v>47</v>
      </c>
      <c r="B22" s="34" t="s">
        <v>48</v>
      </c>
      <c r="C22" s="33">
        <v>55273.686699999998</v>
      </c>
      <c r="D22" s="33">
        <v>4.0000000000000002E-4</v>
      </c>
      <c r="E22">
        <f>+(C22-C$7)/C$8</f>
        <v>1159.5128560541179</v>
      </c>
      <c r="F22">
        <f>ROUND(2*E22,0)/2</f>
        <v>1159.5</v>
      </c>
      <c r="G22">
        <f>+C22-(C$7+F22*C$8)</f>
        <v>4.5355001857387833E-3</v>
      </c>
      <c r="I22">
        <f>+G22</f>
        <v>4.5355001857387833E-3</v>
      </c>
      <c r="O22">
        <f ca="1">+C$11+C$12*$F22</f>
        <v>4.0426878028986231E-3</v>
      </c>
      <c r="Q22" s="2">
        <f>+C22-15018.5</f>
        <v>40255.186699999998</v>
      </c>
      <c r="S22">
        <f ca="1">+(O22-G22)^2</f>
        <v>2.4286404468059664E-7</v>
      </c>
    </row>
    <row r="23" spans="1:19" x14ac:dyDescent="0.2">
      <c r="A23" s="33" t="s">
        <v>49</v>
      </c>
      <c r="B23" s="34" t="s">
        <v>50</v>
      </c>
      <c r="C23" s="33">
        <v>55615.719700000001</v>
      </c>
      <c r="D23" s="33">
        <v>5.0000000000000001E-4</v>
      </c>
      <c r="E23">
        <f>+(C23-C$7)/C$8</f>
        <v>2129.0188808676849</v>
      </c>
      <c r="F23">
        <f>ROUND(2*E23,0)/2</f>
        <v>2129</v>
      </c>
      <c r="G23">
        <f>+C23-(C$7+F23*C$8)</f>
        <v>6.6610001886147074E-3</v>
      </c>
      <c r="I23">
        <f>+G23</f>
        <v>6.6610001886147074E-3</v>
      </c>
      <c r="O23">
        <f ca="1">+C$11+C$12*$F23</f>
        <v>7.3521453370118646E-3</v>
      </c>
      <c r="Q23" s="2">
        <f>+C23-15018.5</f>
        <v>40597.219700000001</v>
      </c>
      <c r="S23">
        <f ca="1">+(O23-G23)^2</f>
        <v>4.7768161615292842E-7</v>
      </c>
    </row>
    <row r="24" spans="1:19" x14ac:dyDescent="0.2">
      <c r="A24" s="35" t="s">
        <v>51</v>
      </c>
      <c r="B24" s="36" t="s">
        <v>48</v>
      </c>
      <c r="C24" s="35">
        <v>55986.684000000001</v>
      </c>
      <c r="D24" s="35">
        <v>5.0000000000000001E-4</v>
      </c>
      <c r="E24">
        <f>+(C24-C$7)/C$8</f>
        <v>3180.5318162883718</v>
      </c>
      <c r="F24">
        <f>ROUND(2*E24,0)/2</f>
        <v>3180.5</v>
      </c>
      <c r="G24">
        <f>+C24-(C$7+F24*C$8)</f>
        <v>1.1224500187381636E-2</v>
      </c>
      <c r="I24">
        <f>+G24</f>
        <v>1.1224500187381636E-2</v>
      </c>
      <c r="O24">
        <f ca="1">+C$11+C$12*$F24</f>
        <v>1.0941515731153251E-2</v>
      </c>
      <c r="Q24" s="2">
        <f>+C24-15018.5</f>
        <v>40968.184000000001</v>
      </c>
      <c r="S24">
        <f ca="1">+(O24-G24)^2</f>
        <v>8.0080202466874718E-8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2024-02-12T04:01:08Z</dcterms:modified>
</cp:coreProperties>
</file>