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9CECE9D-B823-4423-8E69-10EAE6BAC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2" i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<sst xmlns="http://schemas.openxmlformats.org/spreadsheetml/2006/main" count="56" uniqueCount="50">
  <si>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</si>
  <si>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</si>
  <si>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</si>
  <si>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</si>
  <si>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</si>
  <si>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</si>
  <si>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</si>
  <si>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</si>
  <si>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</si>
  <si>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</si>
  <si>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</si>
  <si>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</si>
  <si>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</si>
  <si>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</si>
  <si>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</si>
  <si>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</si>
  <si>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</si>
  <si>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</si>
  <si>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</si>
  <si>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</si>
  <si>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</si>
  <si>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</si>
  <si>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</si>
  <si>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</si>
  <si>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</si>
  <si>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</si>
  <si>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</si>
  <si>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</si>
  <si>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</si>
  <si>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</si>
  <si>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</si>
  <si>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</si>
  <si>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</si>
  <si>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</si>
  <si>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</si>
  <si>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</si>
  <si>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</si>
  <si>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</si>
  <si>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</si>
  <si>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</si>
  <si>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</si>
  <si>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</si>
  <si>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</si>
  <si>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</si>
  <si>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V0494 Gem</t>
  </si>
  <si>
    <t>EW</t>
  </si>
  <si>
    <t>VSX</t>
  </si>
  <si>
    <t>JBAV, 60</t>
  </si>
  <si>
    <t>I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</si>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</sst>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 vertical="top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V0494</a:t>
            </a:r>
            <a:r>
              <a:rPr lang="en-AU" baseline="0"/>
              <a:t>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2.3380000006000046E-2</c:v>
                </c:pt>
                <c:pt idx="2">
                  <c:v>2.5469000007433351E-2</c:v>
                </c:pt>
                <c:pt idx="3">
                  <c:v>2.6018000062322244E-2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-1.3407304469949255E-5</c:v>
                </c:pt>
                <c:pt idx="1">
                  <c:v>2.4572325132937518E-2</c:v>
                </c:pt>
                <c:pt idx="2">
                  <c:v>2.4573033247351037E-2</c:v>
                </c:pt>
                <c:pt idx="3">
                  <c:v>2.5735048999937029E-2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  <c:pt idx="3">
                  <c:v>18181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4" t="s">
        <v>42</v>
      </c>
      <c r="G1" s="35"/>
      <c r="H1" s="30"/>
      <c r="I1" s="36"/>
      <c r="J1" s="37"/>
      <c r="K1" s="33"/>
      <c r="L1" s="38"/>
      <c r="M1" s="39"/>
      <c r="N1" s="39"/>
      <c r="O1" s="40"/>
    </row>
    <row r="2" spans="1:15" x14ac:dyDescent="0.2">
      <c r="A2" t="s">
        <v>23</v>
      </c>
      <c r="B2" s="43" t="s">
        <v>45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 t="s">
        <v>37</v>
      </c>
      <c r="D4" s="27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52623.002999999997</v>
      </c>
      <c r="D7" s="28" t="s">
        <v>46</v>
      </c>
    </row>
    <row r="8" spans="1:15" x14ac:dyDescent="0.2">
      <c r="A8" t="s">
        <v>3</v>
      </c>
      <c r="C8" s="48">
        <v>0.38222200000000001</v>
      </c>
      <c r="D8" s="28" t="s">
        <v>46</v>
      </c>
    </row>
    <row r="9" spans="1:15" x14ac:dyDescent="0.2">
      <c r="A9" s="23" t="s">
        <v>32</v>
      </c>
      <c r="B9" s="24">
        <v>21</v>
      </c>
      <c r="C9" s="49" t="str">
        <f>"F"&amp;B9</f>
        <v>F21</v>
      </c>
      <c r="D9" s="22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-1.3407304469949255E-5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1.4162288270396006E-6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59572.206917048999</v>
      </c>
      <c r="E15" s="14" t="s">
        <v>30</v>
      </c>
      <c r="F15" s="32">
        <f ca="1">NOW()+15018.5+$C$5/24</f>
        <v>60352.714064467589</v>
      </c>
    </row>
    <row r="16" spans="1:15" x14ac:dyDescent="0.2">
      <c r="A16" s="16" t="s">
        <v>4</v>
      </c>
      <c r="B16" s="10"/>
      <c r="C16" s="17">
        <f ca="1">+C8+C12</f>
        <v>0.38222341622882705</v>
      </c>
      <c r="E16" s="14" t="s">
        <v>35</v>
      </c>
      <c r="F16" s="15">
        <f ca="1">ROUND(2*(F15-$C$7)/$C$8,0)/2+F14</f>
        <v>20224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2">
        <f ca="1">ROUND(2*(F15-$C$15)/$C$16,0)/2+F14</f>
        <v>2043</v>
      </c>
    </row>
    <row r="18" spans="1:21" ht="14.25" thickTop="1" thickBot="1" x14ac:dyDescent="0.25">
      <c r="A18" s="16" t="s">
        <v>5</v>
      </c>
      <c r="B18" s="10"/>
      <c r="C18" s="19">
        <f ca="1">+C15</f>
        <v>59572.206917048999</v>
      </c>
      <c r="D18" s="20">
        <f ca="1">+C16</f>
        <v>0.38222341622882705</v>
      </c>
      <c r="E18" s="14" t="s">
        <v>31</v>
      </c>
      <c r="F18" s="18">
        <f ca="1">+$C$15+$C$16*F17-15018.5-$C$5/24</f>
        <v>45334.985189737832</v>
      </c>
    </row>
    <row r="19" spans="1:21" ht="13.5" thickTop="1" x14ac:dyDescent="0.2">
      <c r="F19" s="41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s="43" t="s">
        <v>46</v>
      </c>
      <c r="C21" s="8">
        <v>52623.002999999997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-1.3407304469949255E-5</v>
      </c>
      <c r="Q21" s="42">
        <f>+C21-15018.5</f>
        <v>37604.502999999997</v>
      </c>
    </row>
    <row r="22" spans="1:21" x14ac:dyDescent="0.2">
      <c r="A22" s="44" t="s">
        <v>47</v>
      </c>
      <c r="B22" s="45" t="s">
        <v>48</v>
      </c>
      <c r="C22" s="50">
        <v>59258.400300000001</v>
      </c>
      <c r="D22" s="51">
        <v>8.9999999999999998E-4</v>
      </c>
      <c r="E22">
        <f t="shared" ref="E22:E23" si="0">+(C22-C$7)/C$8</f>
        <v>17360.061168640226</v>
      </c>
      <c r="F22">
        <f t="shared" ref="F22:F23" si="1">ROUND(2*E22,0)/2</f>
        <v>17360</v>
      </c>
      <c r="G22">
        <f t="shared" ref="G22:G23" si="2">+C22-(C$7+F22*C$8)</f>
        <v>2.3380000006000046E-2</v>
      </c>
      <c r="K22">
        <f>+G22</f>
        <v>2.3380000006000046E-2</v>
      </c>
      <c r="O22">
        <f t="shared" ref="O22:O23" ca="1" si="3">+C$11+C$12*$F22</f>
        <v>2.4572325132937518E-2</v>
      </c>
      <c r="Q22" s="42">
        <f t="shared" ref="Q22:Q23" si="4">+C22-15018.5</f>
        <v>44239.900300000001</v>
      </c>
    </row>
    <row r="23" spans="1:21" x14ac:dyDescent="0.2">
      <c r="A23" s="44" t="s">
        <v>47</v>
      </c>
      <c r="B23" s="45" t="s">
        <v>48</v>
      </c>
      <c r="C23" s="50">
        <v>59258.593500000003</v>
      </c>
      <c r="D23" s="51">
        <v>2.0999999999999999E-3</v>
      </c>
      <c r="E23">
        <f t="shared" si="0"/>
        <v>17360.566634050385</v>
      </c>
      <c r="F23">
        <f t="shared" si="1"/>
        <v>17360.5</v>
      </c>
      <c r="G23">
        <f t="shared" si="2"/>
        <v>2.5469000007433351E-2</v>
      </c>
      <c r="K23">
        <f>+G23</f>
        <v>2.5469000007433351E-2</v>
      </c>
      <c r="O23">
        <f t="shared" ca="1" si="3"/>
        <v>2.4573033247351037E-2</v>
      </c>
      <c r="Q23" s="42">
        <f t="shared" si="4"/>
        <v>44240.093500000003</v>
      </c>
    </row>
    <row r="24" spans="1:21" x14ac:dyDescent="0.2">
      <c r="A24" s="46" t="s">
        <v>49</v>
      </c>
      <c r="B24" s="47" t="s">
        <v>48</v>
      </c>
      <c r="C24" s="52">
        <v>59572.207200000063</v>
      </c>
      <c r="D24" s="8"/>
      <c r="E24">
        <f t="shared" ref="E24" si="5">+(C24-C$7)/C$8</f>
        <v>18181.068070388585</v>
      </c>
      <c r="F24">
        <f t="shared" ref="F24" si="6">ROUND(2*E24,0)/2</f>
        <v>18181</v>
      </c>
      <c r="G24">
        <f t="shared" ref="G24" si="7">+C24-(C$7+F24*C$8)</f>
        <v>2.6018000062322244E-2</v>
      </c>
      <c r="K24">
        <f>+G24</f>
        <v>2.6018000062322244E-2</v>
      </c>
      <c r="O24">
        <f t="shared" ref="O24" ca="1" si="8">+C$11+C$12*$F24</f>
        <v>2.5735048999937029E-2</v>
      </c>
      <c r="Q24" s="42">
        <f t="shared" ref="Q24" si="9">+C24-15018.5</f>
        <v>44553.707200000063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2024-02-12T04:08:15Z</dcterms:modified>
</cp:coreProperties>
</file>