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231DEB85-A2CC-4B40-B4EA-6C0098DA1C4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7" i="1" l="1"/>
  <c r="F27" i="1" s="1"/>
  <c r="G27" i="1" s="1"/>
  <c r="I27" i="1" s="1"/>
  <c r="Q27" i="1"/>
  <c r="F14" i="1"/>
  <c r="E43" i="1"/>
  <c r="F43" i="1" s="1"/>
  <c r="G43" i="1" s="1"/>
  <c r="K43" i="1" s="1"/>
  <c r="Q43" i="1"/>
  <c r="E44" i="1"/>
  <c r="F44" i="1" s="1"/>
  <c r="G44" i="1" s="1"/>
  <c r="K44" i="1" s="1"/>
  <c r="Q44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D9" i="1"/>
  <c r="C9" i="1"/>
  <c r="Q28" i="1"/>
  <c r="Q21" i="1"/>
  <c r="Q22" i="1"/>
  <c r="Q23" i="1"/>
  <c r="Q24" i="1"/>
  <c r="Q25" i="1"/>
  <c r="Q26" i="1"/>
  <c r="E24" i="1"/>
  <c r="F24" i="1" s="1"/>
  <c r="G24" i="1" s="1"/>
  <c r="J24" i="1" s="1"/>
  <c r="F15" i="1" l="1"/>
  <c r="E26" i="1"/>
  <c r="F26" i="1" s="1"/>
  <c r="G26" i="1" s="1"/>
  <c r="I26" i="1" s="1"/>
  <c r="E34" i="1"/>
  <c r="F34" i="1" s="1"/>
  <c r="G34" i="1" s="1"/>
  <c r="L34" i="1" s="1"/>
  <c r="E22" i="1"/>
  <c r="F22" i="1" s="1"/>
  <c r="G22" i="1" s="1"/>
  <c r="J22" i="1" s="1"/>
  <c r="E30" i="1"/>
  <c r="F30" i="1" s="1"/>
  <c r="G30" i="1" s="1"/>
  <c r="L30" i="1" s="1"/>
  <c r="E33" i="1"/>
  <c r="F33" i="1" s="1"/>
  <c r="G33" i="1" s="1"/>
  <c r="L33" i="1" s="1"/>
  <c r="E32" i="1"/>
  <c r="F32" i="1" s="1"/>
  <c r="G32" i="1" s="1"/>
  <c r="L32" i="1" s="1"/>
  <c r="E31" i="1"/>
  <c r="F31" i="1" s="1"/>
  <c r="G31" i="1" s="1"/>
  <c r="L31" i="1" s="1"/>
  <c r="E29" i="1"/>
  <c r="F29" i="1" s="1"/>
  <c r="G29" i="1" s="1"/>
  <c r="L29" i="1" s="1"/>
  <c r="E25" i="1"/>
  <c r="F25" i="1" s="1"/>
  <c r="G25" i="1" s="1"/>
  <c r="J25" i="1" s="1"/>
  <c r="E42" i="1"/>
  <c r="F42" i="1" s="1"/>
  <c r="G42" i="1" s="1"/>
  <c r="K42" i="1" s="1"/>
  <c r="E41" i="1"/>
  <c r="F41" i="1" s="1"/>
  <c r="G41" i="1" s="1"/>
  <c r="K41" i="1" s="1"/>
  <c r="E23" i="1"/>
  <c r="F23" i="1" s="1"/>
  <c r="G23" i="1" s="1"/>
  <c r="J23" i="1" s="1"/>
  <c r="E38" i="1"/>
  <c r="F38" i="1" s="1"/>
  <c r="G38" i="1" s="1"/>
  <c r="K38" i="1" s="1"/>
  <c r="E35" i="1"/>
  <c r="F35" i="1" s="1"/>
  <c r="G35" i="1" s="1"/>
  <c r="K35" i="1" s="1"/>
  <c r="E40" i="1"/>
  <c r="F40" i="1" s="1"/>
  <c r="G40" i="1" s="1"/>
  <c r="K40" i="1" s="1"/>
  <c r="E37" i="1"/>
  <c r="F37" i="1" s="1"/>
  <c r="G37" i="1" s="1"/>
  <c r="K37" i="1" s="1"/>
  <c r="E28" i="1"/>
  <c r="F28" i="1" s="1"/>
  <c r="G28" i="1" s="1"/>
  <c r="K28" i="1" s="1"/>
  <c r="E36" i="1"/>
  <c r="F36" i="1" s="1"/>
  <c r="G36" i="1" s="1"/>
  <c r="K36" i="1" s="1"/>
  <c r="E21" i="1"/>
  <c r="F21" i="1" s="1"/>
  <c r="G21" i="1" s="1"/>
  <c r="E39" i="1"/>
  <c r="F39" i="1" s="1"/>
  <c r="G39" i="1" s="1"/>
  <c r="K39" i="1" s="1"/>
  <c r="C17" i="1"/>
  <c r="C12" i="1"/>
  <c r="C11" i="1"/>
  <c r="O27" i="1" l="1"/>
  <c r="O44" i="1"/>
  <c r="O43" i="1"/>
  <c r="O31" i="1"/>
  <c r="O30" i="1"/>
  <c r="O34" i="1"/>
  <c r="O29" i="1"/>
  <c r="O33" i="1"/>
  <c r="O32" i="1"/>
  <c r="O36" i="1"/>
  <c r="C15" i="1"/>
  <c r="O41" i="1"/>
  <c r="O38" i="1"/>
  <c r="O39" i="1"/>
  <c r="O28" i="1"/>
  <c r="O25" i="1"/>
  <c r="O23" i="1"/>
  <c r="O24" i="1"/>
  <c r="O21" i="1"/>
  <c r="O40" i="1"/>
  <c r="O37" i="1"/>
  <c r="O26" i="1"/>
  <c r="O35" i="1"/>
  <c r="O42" i="1"/>
  <c r="O22" i="1"/>
  <c r="C16" i="1"/>
  <c r="D18" i="1" s="1"/>
  <c r="H21" i="1"/>
  <c r="C18" i="1" l="1"/>
  <c r="F16" i="1"/>
  <c r="F18" i="1" s="1"/>
  <c r="F17" i="1" l="1"/>
</calcChain>
</file>

<file path=xl/sharedStrings.xml><?xml version="1.0" encoding="utf-8"?>
<sst xmlns="http://schemas.openxmlformats.org/spreadsheetml/2006/main" count="103" uniqueCount="57">
  <si>
    <t>PE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</si>
  <si>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</si>
  <si>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</si>
  <si>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</si>
  <si>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</si>
  <si>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</si>
  <si>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</si>
  <si>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</si>
  <si>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</si>
  <si>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</si>
  <si>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</si>
  <si>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</si>
  <si>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</si>
  <si>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</si>
  <si>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</si>
  <si>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</si>
  <si>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</si>
  <si>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</si>
  <si>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</si>
  <si>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</si>
  <si>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</si>
  <si>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</si>
  <si>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</si>
  <si>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</si>
  <si>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</si>
  <si>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</si>
  <si>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</si>
  <si>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</si>
  <si>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</si>
  <si>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</si>
  <si>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</si>
  <si>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</si>
  <si>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</si>
  <si>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</si>
  <si>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</si>
  <si>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Add cycle</t>
  </si>
  <si>
    <t>Old Cycle</t>
  </si>
  <si>
    <t>New Cycle</t>
  </si>
  <si>
    <t>BC Gru / GSC 8449-0210</t>
  </si>
  <si>
    <t>OEJV 0130</t>
  </si>
  <si>
    <t>I</t>
  </si>
  <si>
    <t>EW:/KW:</t>
  </si>
  <si>
    <t>IBVS 3891</t>
  </si>
  <si>
    <t>II</t>
  </si>
  <si>
    <t>vis</t>
  </si>
  <si>
    <t>OEJV 0179</t>
  </si>
  <si>
    <t>JAVSO 49, 251</t>
  </si>
  <si>
    <t>TESS/RAA/PNC</t>
  </si>
  <si>
    <t>TESS</t>
  </si>
  <si>
    <t>BMGA</t>
  </si>
  <si>
    <t>VSS SEB Gp</t>
  </si>
  <si>
    <t xml:space="preserve">Mag </t>
  </si>
  <si>
    <t>Next ToM-P</t>
  </si>
  <si>
    <t>Next ToM-S</t>
  </si>
  <si>
    <t>10.60-10.94</t>
  </si>
  <si>
    <t>VSX</t>
  </si>
  <si>
    <t>BAD?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</si>
</sst>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000000"/>
    <numFmt numFmtId="166" formatCode="0.00000"/>
  </numFmts>
  <fonts count="35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  <font>
      <b/>
      <sz val="10"/>
      <color rgb="FF0070C0"/>
      <name val="Arial"/>
      <family val="2"/>
    </font>
    <font>
      <b/>
      <sz val="10"/>
      <color rgb="FF7030A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7">
    <xf numFmtId="0" fontId="0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6" fillId="0" borderId="0"/>
    <xf numFmtId="0" fontId="16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5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6" fillId="0" borderId="5" xfId="0" applyFont="1" applyBorder="1" applyAlignment="1">
      <alignment vertical="center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5" fillId="0" borderId="0" xfId="41" applyFont="1"/>
    <xf numFmtId="0" fontId="15" fillId="0" borderId="0" xfId="41" applyFont="1" applyAlignment="1">
      <alignment horizontal="center"/>
    </xf>
    <xf numFmtId="0" fontId="15" fillId="0" borderId="0" xfId="41" applyFont="1" applyAlignment="1">
      <alignment horizontal="left"/>
    </xf>
    <xf numFmtId="0" fontId="15" fillId="0" borderId="0" xfId="0" applyFont="1" applyAlignment="1"/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31" fillId="0" borderId="0" xfId="0" applyFont="1" applyAlignment="1"/>
    <xf numFmtId="0" fontId="31" fillId="0" borderId="0" xfId="0" applyFont="1" applyAlignment="1">
      <alignment horizontal="center"/>
    </xf>
    <xf numFmtId="165" fontId="31" fillId="0" borderId="0" xfId="0" applyNumberFormat="1" applyFont="1" applyAlignment="1">
      <alignment horizontal="left"/>
    </xf>
    <xf numFmtId="166" fontId="31" fillId="0" borderId="0" xfId="0" applyNumberFormat="1" applyFont="1" applyAlignment="1">
      <alignment horizontal="left"/>
    </xf>
    <xf numFmtId="0" fontId="31" fillId="0" borderId="0" xfId="0" applyFont="1" applyAlignment="1">
      <alignment horizontal="left"/>
    </xf>
    <xf numFmtId="0" fontId="8" fillId="0" borderId="0" xfId="0" applyFont="1" applyAlignment="1"/>
    <xf numFmtId="0" fontId="6" fillId="0" borderId="0" xfId="0" applyFont="1" applyAlignment="1"/>
    <xf numFmtId="0" fontId="32" fillId="0" borderId="13" xfId="0" applyFont="1" applyBorder="1" applyAlignment="1">
      <alignment horizontal="right" vertical="center"/>
    </xf>
    <xf numFmtId="0" fontId="32" fillId="0" borderId="16" xfId="0" applyFont="1" applyBorder="1" applyAlignment="1">
      <alignment horizontal="right" vertical="center"/>
    </xf>
    <xf numFmtId="0" fontId="6" fillId="24" borderId="11" xfId="0" applyFont="1" applyFill="1" applyBorder="1" applyAlignment="1">
      <alignment horizontal="right" vertical="center"/>
    </xf>
    <xf numFmtId="0" fontId="6" fillId="24" borderId="12" xfId="0" applyFont="1" applyFill="1" applyBorder="1" applyAlignment="1">
      <alignment horizontal="center" vertical="center"/>
    </xf>
    <xf numFmtId="0" fontId="33" fillId="0" borderId="14" xfId="0" applyFont="1" applyBorder="1" applyAlignment="1">
      <alignment horizontal="right" vertical="center"/>
    </xf>
    <xf numFmtId="0" fontId="31" fillId="0" borderId="14" xfId="0" applyFont="1" applyBorder="1" applyAlignment="1">
      <alignment horizontal="right" vertical="center"/>
    </xf>
    <xf numFmtId="22" fontId="31" fillId="0" borderId="14" xfId="0" applyNumberFormat="1" applyFont="1" applyBorder="1" applyAlignment="1">
      <alignment horizontal="right" vertical="center"/>
    </xf>
    <xf numFmtId="22" fontId="31" fillId="0" borderId="15" xfId="0" applyNumberFormat="1" applyFont="1" applyBorder="1" applyAlignment="1">
      <alignment horizontal="right" vertical="center"/>
    </xf>
    <xf numFmtId="0" fontId="34" fillId="0" borderId="0" xfId="0" applyFont="1" applyAlignment="1">
      <alignment horizontal="center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BC Gru - O-C Diagr.</a:t>
            </a:r>
          </a:p>
        </c:rich>
      </c:tx>
      <c:layout>
        <c:manualLayout>
          <c:xMode val="edge"/>
          <c:yMode val="edge"/>
          <c:x val="0.38646616541353385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035127795846455"/>
          <c:w val="0.82556390977443606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Active!$D$21:$D$231</c:f>
                <c:numCache>
                  <c:formatCode>General</c:formatCode>
                  <c:ptCount val="211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3.0000000000000001E-3</c:v>
                  </c:pt>
                  <c:pt idx="7">
                    <c:v>2.0000000000000001E-4</c:v>
                  </c:pt>
                  <c:pt idx="8">
                    <c:v>5.9000000000000003E-4</c:v>
                  </c:pt>
                  <c:pt idx="9">
                    <c:v>5.1400000000000003E-4</c:v>
                  </c:pt>
                  <c:pt idx="10">
                    <c:v>5.2899999999999996E-4</c:v>
                  </c:pt>
                  <c:pt idx="11">
                    <c:v>6.0099999999999997E-4</c:v>
                  </c:pt>
                  <c:pt idx="12">
                    <c:v>6.7299999999999999E-4</c:v>
                  </c:pt>
                  <c:pt idx="13">
                    <c:v>6.1399999999999996E-4</c:v>
                  </c:pt>
                  <c:pt idx="14">
                    <c:v>4.0899999999999999E-3</c:v>
                  </c:pt>
                  <c:pt idx="15">
                    <c:v>5.3200000000000001E-3</c:v>
                  </c:pt>
                  <c:pt idx="16">
                    <c:v>2.7000000000000001E-3</c:v>
                  </c:pt>
                  <c:pt idx="17">
                    <c:v>3.4199999999999999E-3</c:v>
                  </c:pt>
                  <c:pt idx="18">
                    <c:v>3.1700000000000001E-3</c:v>
                  </c:pt>
                  <c:pt idx="19">
                    <c:v>3.6600000000000001E-3</c:v>
                  </c:pt>
                  <c:pt idx="20">
                    <c:v>2.3999999999999998E-3</c:v>
                  </c:pt>
                  <c:pt idx="21">
                    <c:v>2.8500000000000001E-3</c:v>
                  </c:pt>
                  <c:pt idx="22">
                    <c:v>7.0399999999999998E-4</c:v>
                  </c:pt>
                  <c:pt idx="23">
                    <c:v>6.2E-4</c:v>
                  </c:pt>
                </c:numCache>
              </c:numRef>
            </c:plus>
            <c:minus>
              <c:numRef>
                <c:f>Active!$D$21:$D$231</c:f>
                <c:numCache>
                  <c:formatCode>General</c:formatCode>
                  <c:ptCount val="211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3.0000000000000001E-3</c:v>
                  </c:pt>
                  <c:pt idx="7">
                    <c:v>2.0000000000000001E-4</c:v>
                  </c:pt>
                  <c:pt idx="8">
                    <c:v>5.9000000000000003E-4</c:v>
                  </c:pt>
                  <c:pt idx="9">
                    <c:v>5.1400000000000003E-4</c:v>
                  </c:pt>
                  <c:pt idx="10">
                    <c:v>5.2899999999999996E-4</c:v>
                  </c:pt>
                  <c:pt idx="11">
                    <c:v>6.0099999999999997E-4</c:v>
                  </c:pt>
                  <c:pt idx="12">
                    <c:v>6.7299999999999999E-4</c:v>
                  </c:pt>
                  <c:pt idx="13">
                    <c:v>6.1399999999999996E-4</c:v>
                  </c:pt>
                  <c:pt idx="14">
                    <c:v>4.0899999999999999E-3</c:v>
                  </c:pt>
                  <c:pt idx="15">
                    <c:v>5.3200000000000001E-3</c:v>
                  </c:pt>
                  <c:pt idx="16">
                    <c:v>2.7000000000000001E-3</c:v>
                  </c:pt>
                  <c:pt idx="17">
                    <c:v>3.4199999999999999E-3</c:v>
                  </c:pt>
                  <c:pt idx="18">
                    <c:v>3.1700000000000001E-3</c:v>
                  </c:pt>
                  <c:pt idx="19">
                    <c:v>3.6600000000000001E-3</c:v>
                  </c:pt>
                  <c:pt idx="20">
                    <c:v>2.3999999999999998E-3</c:v>
                  </c:pt>
                  <c:pt idx="21">
                    <c:v>2.8500000000000001E-3</c:v>
                  </c:pt>
                  <c:pt idx="22">
                    <c:v>7.0399999999999998E-4</c:v>
                  </c:pt>
                  <c:pt idx="23">
                    <c:v>6.2E-4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-66578</c:v>
                </c:pt>
                <c:pt idx="1">
                  <c:v>-28637</c:v>
                </c:pt>
                <c:pt idx="2">
                  <c:v>-28634</c:v>
                </c:pt>
                <c:pt idx="3">
                  <c:v>-28621</c:v>
                </c:pt>
                <c:pt idx="4">
                  <c:v>-28617.5</c:v>
                </c:pt>
                <c:pt idx="5">
                  <c:v>-6103</c:v>
                </c:pt>
                <c:pt idx="6">
                  <c:v>0</c:v>
                </c:pt>
                <c:pt idx="7">
                  <c:v>1059.5</c:v>
                </c:pt>
                <c:pt idx="8">
                  <c:v>3425</c:v>
                </c:pt>
                <c:pt idx="9">
                  <c:v>3425.5</c:v>
                </c:pt>
                <c:pt idx="10">
                  <c:v>3471</c:v>
                </c:pt>
                <c:pt idx="11">
                  <c:v>3471.5</c:v>
                </c:pt>
                <c:pt idx="12">
                  <c:v>3507</c:v>
                </c:pt>
                <c:pt idx="13">
                  <c:v>3507.5</c:v>
                </c:pt>
                <c:pt idx="14">
                  <c:v>5886.5</c:v>
                </c:pt>
                <c:pt idx="15">
                  <c:v>5887</c:v>
                </c:pt>
                <c:pt idx="16">
                  <c:v>5893</c:v>
                </c:pt>
                <c:pt idx="17">
                  <c:v>5893.5</c:v>
                </c:pt>
                <c:pt idx="18">
                  <c:v>5896</c:v>
                </c:pt>
                <c:pt idx="19">
                  <c:v>5897</c:v>
                </c:pt>
                <c:pt idx="20">
                  <c:v>5899.5</c:v>
                </c:pt>
                <c:pt idx="21">
                  <c:v>5900</c:v>
                </c:pt>
                <c:pt idx="22">
                  <c:v>9527.5</c:v>
                </c:pt>
                <c:pt idx="23">
                  <c:v>9528</c:v>
                </c:pt>
              </c:numCache>
            </c:numRef>
          </c:xVal>
          <c:yVal>
            <c:numRef>
              <c:f>Active!$H$21:$H$991</c:f>
              <c:numCache>
                <c:formatCode>General</c:formatCode>
                <c:ptCount val="971"/>
                <c:pt idx="0">
                  <c:v>3.1268000006093644E-2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C56-4BF2-BEB9-96F06AC44A9F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3.0000000000000001E-3</c:v>
                  </c:pt>
                  <c:pt idx="7">
                    <c:v>2.0000000000000001E-4</c:v>
                  </c:pt>
                  <c:pt idx="8">
                    <c:v>5.9000000000000003E-4</c:v>
                  </c:pt>
                  <c:pt idx="9">
                    <c:v>5.1400000000000003E-4</c:v>
                  </c:pt>
                  <c:pt idx="10">
                    <c:v>5.2899999999999996E-4</c:v>
                  </c:pt>
                  <c:pt idx="11">
                    <c:v>6.0099999999999997E-4</c:v>
                  </c:pt>
                  <c:pt idx="12">
                    <c:v>6.7299999999999999E-4</c:v>
                  </c:pt>
                  <c:pt idx="13">
                    <c:v>6.1399999999999996E-4</c:v>
                  </c:pt>
                  <c:pt idx="14">
                    <c:v>4.0899999999999999E-3</c:v>
                  </c:pt>
                  <c:pt idx="15">
                    <c:v>5.3200000000000001E-3</c:v>
                  </c:pt>
                  <c:pt idx="16">
                    <c:v>2.7000000000000001E-3</c:v>
                  </c:pt>
                  <c:pt idx="17">
                    <c:v>3.4199999999999999E-3</c:v>
                  </c:pt>
                  <c:pt idx="18">
                    <c:v>3.1700000000000001E-3</c:v>
                  </c:pt>
                  <c:pt idx="19">
                    <c:v>3.6600000000000001E-3</c:v>
                  </c:pt>
                  <c:pt idx="20">
                    <c:v>2.3999999999999998E-3</c:v>
                  </c:pt>
                  <c:pt idx="21">
                    <c:v>2.8500000000000001E-3</c:v>
                  </c:pt>
                  <c:pt idx="22">
                    <c:v>7.0399999999999998E-4</c:v>
                  </c:pt>
                  <c:pt idx="23">
                    <c:v>6.2E-4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3.0000000000000001E-3</c:v>
                  </c:pt>
                  <c:pt idx="7">
                    <c:v>2.0000000000000001E-4</c:v>
                  </c:pt>
                  <c:pt idx="8">
                    <c:v>5.9000000000000003E-4</c:v>
                  </c:pt>
                  <c:pt idx="9">
                    <c:v>5.1400000000000003E-4</c:v>
                  </c:pt>
                  <c:pt idx="10">
                    <c:v>5.2899999999999996E-4</c:v>
                  </c:pt>
                  <c:pt idx="11">
                    <c:v>6.0099999999999997E-4</c:v>
                  </c:pt>
                  <c:pt idx="12">
                    <c:v>6.7299999999999999E-4</c:v>
                  </c:pt>
                  <c:pt idx="13">
                    <c:v>6.1399999999999996E-4</c:v>
                  </c:pt>
                  <c:pt idx="14">
                    <c:v>4.0899999999999999E-3</c:v>
                  </c:pt>
                  <c:pt idx="15">
                    <c:v>5.3200000000000001E-3</c:v>
                  </c:pt>
                  <c:pt idx="16">
                    <c:v>2.7000000000000001E-3</c:v>
                  </c:pt>
                  <c:pt idx="17">
                    <c:v>3.4199999999999999E-3</c:v>
                  </c:pt>
                  <c:pt idx="18">
                    <c:v>3.1700000000000001E-3</c:v>
                  </c:pt>
                  <c:pt idx="19">
                    <c:v>3.6600000000000001E-3</c:v>
                  </c:pt>
                  <c:pt idx="20">
                    <c:v>2.3999999999999998E-3</c:v>
                  </c:pt>
                  <c:pt idx="21">
                    <c:v>2.8500000000000001E-3</c:v>
                  </c:pt>
                  <c:pt idx="22">
                    <c:v>7.0399999999999998E-4</c:v>
                  </c:pt>
                  <c:pt idx="23">
                    <c:v>6.2E-4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-66578</c:v>
                </c:pt>
                <c:pt idx="1">
                  <c:v>-28637</c:v>
                </c:pt>
                <c:pt idx="2">
                  <c:v>-28634</c:v>
                </c:pt>
                <c:pt idx="3">
                  <c:v>-28621</c:v>
                </c:pt>
                <c:pt idx="4">
                  <c:v>-28617.5</c:v>
                </c:pt>
                <c:pt idx="5">
                  <c:v>-6103</c:v>
                </c:pt>
                <c:pt idx="6">
                  <c:v>0</c:v>
                </c:pt>
                <c:pt idx="7">
                  <c:v>1059.5</c:v>
                </c:pt>
                <c:pt idx="8">
                  <c:v>3425</c:v>
                </c:pt>
                <c:pt idx="9">
                  <c:v>3425.5</c:v>
                </c:pt>
                <c:pt idx="10">
                  <c:v>3471</c:v>
                </c:pt>
                <c:pt idx="11">
                  <c:v>3471.5</c:v>
                </c:pt>
                <c:pt idx="12">
                  <c:v>3507</c:v>
                </c:pt>
                <c:pt idx="13">
                  <c:v>3507.5</c:v>
                </c:pt>
                <c:pt idx="14">
                  <c:v>5886.5</c:v>
                </c:pt>
                <c:pt idx="15">
                  <c:v>5887</c:v>
                </c:pt>
                <c:pt idx="16">
                  <c:v>5893</c:v>
                </c:pt>
                <c:pt idx="17">
                  <c:v>5893.5</c:v>
                </c:pt>
                <c:pt idx="18">
                  <c:v>5896</c:v>
                </c:pt>
                <c:pt idx="19">
                  <c:v>5897</c:v>
                </c:pt>
                <c:pt idx="20">
                  <c:v>5899.5</c:v>
                </c:pt>
                <c:pt idx="21">
                  <c:v>5900</c:v>
                </c:pt>
                <c:pt idx="22">
                  <c:v>9527.5</c:v>
                </c:pt>
                <c:pt idx="23">
                  <c:v>9528</c:v>
                </c:pt>
              </c:numCache>
            </c:numRef>
          </c:xVal>
          <c:yVal>
            <c:numRef>
              <c:f>Active!$I$21:$I$991</c:f>
              <c:numCache>
                <c:formatCode>General</c:formatCode>
                <c:ptCount val="971"/>
                <c:pt idx="5">
                  <c:v>-3.0819999956293032E-3</c:v>
                </c:pt>
                <c:pt idx="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C56-4BF2-BEB9-96F06AC44A9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3.0000000000000001E-3</c:v>
                  </c:pt>
                  <c:pt idx="7">
                    <c:v>2.0000000000000001E-4</c:v>
                  </c:pt>
                  <c:pt idx="8">
                    <c:v>5.9000000000000003E-4</c:v>
                  </c:pt>
                  <c:pt idx="9">
                    <c:v>5.1400000000000003E-4</c:v>
                  </c:pt>
                  <c:pt idx="10">
                    <c:v>5.2899999999999996E-4</c:v>
                  </c:pt>
                  <c:pt idx="11">
                    <c:v>6.0099999999999997E-4</c:v>
                  </c:pt>
                  <c:pt idx="12">
                    <c:v>6.7299999999999999E-4</c:v>
                  </c:pt>
                  <c:pt idx="13">
                    <c:v>6.1399999999999996E-4</c:v>
                  </c:pt>
                  <c:pt idx="14">
                    <c:v>4.0899999999999999E-3</c:v>
                  </c:pt>
                  <c:pt idx="15">
                    <c:v>5.3200000000000001E-3</c:v>
                  </c:pt>
                  <c:pt idx="16">
                    <c:v>2.7000000000000001E-3</c:v>
                  </c:pt>
                  <c:pt idx="17">
                    <c:v>3.4199999999999999E-3</c:v>
                  </c:pt>
                  <c:pt idx="18">
                    <c:v>3.1700000000000001E-3</c:v>
                  </c:pt>
                  <c:pt idx="19">
                    <c:v>3.6600000000000001E-3</c:v>
                  </c:pt>
                  <c:pt idx="20">
                    <c:v>2.3999999999999998E-3</c:v>
                  </c:pt>
                  <c:pt idx="21">
                    <c:v>2.8500000000000001E-3</c:v>
                  </c:pt>
                  <c:pt idx="22">
                    <c:v>7.0399999999999998E-4</c:v>
                  </c:pt>
                  <c:pt idx="23">
                    <c:v>6.2E-4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3.0000000000000001E-3</c:v>
                  </c:pt>
                  <c:pt idx="7">
                    <c:v>2.0000000000000001E-4</c:v>
                  </c:pt>
                  <c:pt idx="8">
                    <c:v>5.9000000000000003E-4</c:v>
                  </c:pt>
                  <c:pt idx="9">
                    <c:v>5.1400000000000003E-4</c:v>
                  </c:pt>
                  <c:pt idx="10">
                    <c:v>5.2899999999999996E-4</c:v>
                  </c:pt>
                  <c:pt idx="11">
                    <c:v>6.0099999999999997E-4</c:v>
                  </c:pt>
                  <c:pt idx="12">
                    <c:v>6.7299999999999999E-4</c:v>
                  </c:pt>
                  <c:pt idx="13">
                    <c:v>6.1399999999999996E-4</c:v>
                  </c:pt>
                  <c:pt idx="14">
                    <c:v>4.0899999999999999E-3</c:v>
                  </c:pt>
                  <c:pt idx="15">
                    <c:v>5.3200000000000001E-3</c:v>
                  </c:pt>
                  <c:pt idx="16">
                    <c:v>2.7000000000000001E-3</c:v>
                  </c:pt>
                  <c:pt idx="17">
                    <c:v>3.4199999999999999E-3</c:v>
                  </c:pt>
                  <c:pt idx="18">
                    <c:v>3.1700000000000001E-3</c:v>
                  </c:pt>
                  <c:pt idx="19">
                    <c:v>3.6600000000000001E-3</c:v>
                  </c:pt>
                  <c:pt idx="20">
                    <c:v>2.3999999999999998E-3</c:v>
                  </c:pt>
                  <c:pt idx="21">
                    <c:v>2.8500000000000001E-3</c:v>
                  </c:pt>
                  <c:pt idx="22">
                    <c:v>7.0399999999999998E-4</c:v>
                  </c:pt>
                  <c:pt idx="23">
                    <c:v>6.2E-4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-66578</c:v>
                </c:pt>
                <c:pt idx="1">
                  <c:v>-28637</c:v>
                </c:pt>
                <c:pt idx="2">
                  <c:v>-28634</c:v>
                </c:pt>
                <c:pt idx="3">
                  <c:v>-28621</c:v>
                </c:pt>
                <c:pt idx="4">
                  <c:v>-28617.5</c:v>
                </c:pt>
                <c:pt idx="5">
                  <c:v>-6103</c:v>
                </c:pt>
                <c:pt idx="6">
                  <c:v>0</c:v>
                </c:pt>
                <c:pt idx="7">
                  <c:v>1059.5</c:v>
                </c:pt>
                <c:pt idx="8">
                  <c:v>3425</c:v>
                </c:pt>
                <c:pt idx="9">
                  <c:v>3425.5</c:v>
                </c:pt>
                <c:pt idx="10">
                  <c:v>3471</c:v>
                </c:pt>
                <c:pt idx="11">
                  <c:v>3471.5</c:v>
                </c:pt>
                <c:pt idx="12">
                  <c:v>3507</c:v>
                </c:pt>
                <c:pt idx="13">
                  <c:v>3507.5</c:v>
                </c:pt>
                <c:pt idx="14">
                  <c:v>5886.5</c:v>
                </c:pt>
                <c:pt idx="15">
                  <c:v>5887</c:v>
                </c:pt>
                <c:pt idx="16">
                  <c:v>5893</c:v>
                </c:pt>
                <c:pt idx="17">
                  <c:v>5893.5</c:v>
                </c:pt>
                <c:pt idx="18">
                  <c:v>5896</c:v>
                </c:pt>
                <c:pt idx="19">
                  <c:v>5897</c:v>
                </c:pt>
                <c:pt idx="20">
                  <c:v>5899.5</c:v>
                </c:pt>
                <c:pt idx="21">
                  <c:v>5900</c:v>
                </c:pt>
                <c:pt idx="22">
                  <c:v>9527.5</c:v>
                </c:pt>
                <c:pt idx="23">
                  <c:v>9528</c:v>
                </c:pt>
              </c:numCache>
            </c:numRef>
          </c:xVal>
          <c:yVal>
            <c:numRef>
              <c:f>Active!$J$21:$J$991</c:f>
              <c:numCache>
                <c:formatCode>General</c:formatCode>
                <c:ptCount val="971"/>
                <c:pt idx="1">
                  <c:v>2.2222000006877352E-2</c:v>
                </c:pt>
                <c:pt idx="2">
                  <c:v>2.2504000007756986E-2</c:v>
                </c:pt>
                <c:pt idx="3">
                  <c:v>2.1826000003784429E-2</c:v>
                </c:pt>
                <c:pt idx="4">
                  <c:v>2.2454999998444691E-2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C56-4BF2-BEB9-96F06AC44A9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3.0000000000000001E-3</c:v>
                  </c:pt>
                  <c:pt idx="7">
                    <c:v>2.0000000000000001E-4</c:v>
                  </c:pt>
                  <c:pt idx="8">
                    <c:v>5.9000000000000003E-4</c:v>
                  </c:pt>
                  <c:pt idx="9">
                    <c:v>5.1400000000000003E-4</c:v>
                  </c:pt>
                  <c:pt idx="10">
                    <c:v>5.2899999999999996E-4</c:v>
                  </c:pt>
                  <c:pt idx="11">
                    <c:v>6.0099999999999997E-4</c:v>
                  </c:pt>
                  <c:pt idx="12">
                    <c:v>6.7299999999999999E-4</c:v>
                  </c:pt>
                  <c:pt idx="13">
                    <c:v>6.1399999999999996E-4</c:v>
                  </c:pt>
                  <c:pt idx="14">
                    <c:v>4.0899999999999999E-3</c:v>
                  </c:pt>
                  <c:pt idx="15">
                    <c:v>5.3200000000000001E-3</c:v>
                  </c:pt>
                  <c:pt idx="16">
                    <c:v>2.7000000000000001E-3</c:v>
                  </c:pt>
                  <c:pt idx="17">
                    <c:v>3.4199999999999999E-3</c:v>
                  </c:pt>
                  <c:pt idx="18">
                    <c:v>3.1700000000000001E-3</c:v>
                  </c:pt>
                  <c:pt idx="19">
                    <c:v>3.6600000000000001E-3</c:v>
                  </c:pt>
                  <c:pt idx="20">
                    <c:v>2.3999999999999998E-3</c:v>
                  </c:pt>
                  <c:pt idx="21">
                    <c:v>2.8500000000000001E-3</c:v>
                  </c:pt>
                  <c:pt idx="22">
                    <c:v>7.0399999999999998E-4</c:v>
                  </c:pt>
                  <c:pt idx="23">
                    <c:v>6.2E-4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3.0000000000000001E-3</c:v>
                  </c:pt>
                  <c:pt idx="7">
                    <c:v>2.0000000000000001E-4</c:v>
                  </c:pt>
                  <c:pt idx="8">
                    <c:v>5.9000000000000003E-4</c:v>
                  </c:pt>
                  <c:pt idx="9">
                    <c:v>5.1400000000000003E-4</c:v>
                  </c:pt>
                  <c:pt idx="10">
                    <c:v>5.2899999999999996E-4</c:v>
                  </c:pt>
                  <c:pt idx="11">
                    <c:v>6.0099999999999997E-4</c:v>
                  </c:pt>
                  <c:pt idx="12">
                    <c:v>6.7299999999999999E-4</c:v>
                  </c:pt>
                  <c:pt idx="13">
                    <c:v>6.1399999999999996E-4</c:v>
                  </c:pt>
                  <c:pt idx="14">
                    <c:v>4.0899999999999999E-3</c:v>
                  </c:pt>
                  <c:pt idx="15">
                    <c:v>5.3200000000000001E-3</c:v>
                  </c:pt>
                  <c:pt idx="16">
                    <c:v>2.7000000000000001E-3</c:v>
                  </c:pt>
                  <c:pt idx="17">
                    <c:v>3.4199999999999999E-3</c:v>
                  </c:pt>
                  <c:pt idx="18">
                    <c:v>3.1700000000000001E-3</c:v>
                  </c:pt>
                  <c:pt idx="19">
                    <c:v>3.6600000000000001E-3</c:v>
                  </c:pt>
                  <c:pt idx="20">
                    <c:v>2.3999999999999998E-3</c:v>
                  </c:pt>
                  <c:pt idx="21">
                    <c:v>2.8500000000000001E-3</c:v>
                  </c:pt>
                  <c:pt idx="22">
                    <c:v>7.0399999999999998E-4</c:v>
                  </c:pt>
                  <c:pt idx="23">
                    <c:v>6.2E-4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-66578</c:v>
                </c:pt>
                <c:pt idx="1">
                  <c:v>-28637</c:v>
                </c:pt>
                <c:pt idx="2">
                  <c:v>-28634</c:v>
                </c:pt>
                <c:pt idx="3">
                  <c:v>-28621</c:v>
                </c:pt>
                <c:pt idx="4">
                  <c:v>-28617.5</c:v>
                </c:pt>
                <c:pt idx="5">
                  <c:v>-6103</c:v>
                </c:pt>
                <c:pt idx="6">
                  <c:v>0</c:v>
                </c:pt>
                <c:pt idx="7">
                  <c:v>1059.5</c:v>
                </c:pt>
                <c:pt idx="8">
                  <c:v>3425</c:v>
                </c:pt>
                <c:pt idx="9">
                  <c:v>3425.5</c:v>
                </c:pt>
                <c:pt idx="10">
                  <c:v>3471</c:v>
                </c:pt>
                <c:pt idx="11">
                  <c:v>3471.5</c:v>
                </c:pt>
                <c:pt idx="12">
                  <c:v>3507</c:v>
                </c:pt>
                <c:pt idx="13">
                  <c:v>3507.5</c:v>
                </c:pt>
                <c:pt idx="14">
                  <c:v>5886.5</c:v>
                </c:pt>
                <c:pt idx="15">
                  <c:v>5887</c:v>
                </c:pt>
                <c:pt idx="16">
                  <c:v>5893</c:v>
                </c:pt>
                <c:pt idx="17">
                  <c:v>5893.5</c:v>
                </c:pt>
                <c:pt idx="18">
                  <c:v>5896</c:v>
                </c:pt>
                <c:pt idx="19">
                  <c:v>5897</c:v>
                </c:pt>
                <c:pt idx="20">
                  <c:v>5899.5</c:v>
                </c:pt>
                <c:pt idx="21">
                  <c:v>5900</c:v>
                </c:pt>
                <c:pt idx="22">
                  <c:v>9527.5</c:v>
                </c:pt>
                <c:pt idx="23">
                  <c:v>9528</c:v>
                </c:pt>
              </c:numCache>
            </c:numRef>
          </c:xVal>
          <c:yVal>
            <c:numRef>
              <c:f>Active!$K$21:$K$991</c:f>
              <c:numCache>
                <c:formatCode>General</c:formatCode>
                <c:ptCount val="971"/>
                <c:pt idx="7">
                  <c:v>-3.5699999716598541E-4</c:v>
                </c:pt>
                <c:pt idx="14">
                  <c:v>4.8710000046412461E-3</c:v>
                </c:pt>
                <c:pt idx="15">
                  <c:v>3.9680000045336783E-3</c:v>
                </c:pt>
                <c:pt idx="16">
                  <c:v>5.252000002656132E-3</c:v>
                </c:pt>
                <c:pt idx="17">
                  <c:v>4.9790000048233196E-3</c:v>
                </c:pt>
                <c:pt idx="18">
                  <c:v>5.7040000028791837E-3</c:v>
                </c:pt>
                <c:pt idx="19">
                  <c:v>4.9480000016046688E-3</c:v>
                </c:pt>
                <c:pt idx="20">
                  <c:v>5.663000003551133E-3</c:v>
                </c:pt>
                <c:pt idx="21">
                  <c:v>4.2900000044028275E-3</c:v>
                </c:pt>
                <c:pt idx="22">
                  <c:v>1.009999995585531E-2</c:v>
                </c:pt>
                <c:pt idx="23">
                  <c:v>1.0161999976844527E-2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C56-4BF2-BEB9-96F06AC44A9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TESS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3.0000000000000001E-3</c:v>
                  </c:pt>
                  <c:pt idx="7">
                    <c:v>2.0000000000000001E-4</c:v>
                  </c:pt>
                  <c:pt idx="8">
                    <c:v>5.9000000000000003E-4</c:v>
                  </c:pt>
                  <c:pt idx="9">
                    <c:v>5.1400000000000003E-4</c:v>
                  </c:pt>
                  <c:pt idx="10">
                    <c:v>5.2899999999999996E-4</c:v>
                  </c:pt>
                  <c:pt idx="11">
                    <c:v>6.0099999999999997E-4</c:v>
                  </c:pt>
                  <c:pt idx="12">
                    <c:v>6.7299999999999999E-4</c:v>
                  </c:pt>
                  <c:pt idx="13">
                    <c:v>6.1399999999999996E-4</c:v>
                  </c:pt>
                  <c:pt idx="14">
                    <c:v>4.0899999999999999E-3</c:v>
                  </c:pt>
                  <c:pt idx="15">
                    <c:v>5.3200000000000001E-3</c:v>
                  </c:pt>
                  <c:pt idx="16">
                    <c:v>2.7000000000000001E-3</c:v>
                  </c:pt>
                  <c:pt idx="17">
                    <c:v>3.4199999999999999E-3</c:v>
                  </c:pt>
                  <c:pt idx="18">
                    <c:v>3.1700000000000001E-3</c:v>
                  </c:pt>
                  <c:pt idx="19">
                    <c:v>3.6600000000000001E-3</c:v>
                  </c:pt>
                  <c:pt idx="20">
                    <c:v>2.3999999999999998E-3</c:v>
                  </c:pt>
                  <c:pt idx="21">
                    <c:v>2.8500000000000001E-3</c:v>
                  </c:pt>
                  <c:pt idx="22">
                    <c:v>7.0399999999999998E-4</c:v>
                  </c:pt>
                  <c:pt idx="23">
                    <c:v>6.2E-4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3.0000000000000001E-3</c:v>
                  </c:pt>
                  <c:pt idx="7">
                    <c:v>2.0000000000000001E-4</c:v>
                  </c:pt>
                  <c:pt idx="8">
                    <c:v>5.9000000000000003E-4</c:v>
                  </c:pt>
                  <c:pt idx="9">
                    <c:v>5.1400000000000003E-4</c:v>
                  </c:pt>
                  <c:pt idx="10">
                    <c:v>5.2899999999999996E-4</c:v>
                  </c:pt>
                  <c:pt idx="11">
                    <c:v>6.0099999999999997E-4</c:v>
                  </c:pt>
                  <c:pt idx="12">
                    <c:v>6.7299999999999999E-4</c:v>
                  </c:pt>
                  <c:pt idx="13">
                    <c:v>6.1399999999999996E-4</c:v>
                  </c:pt>
                  <c:pt idx="14">
                    <c:v>4.0899999999999999E-3</c:v>
                  </c:pt>
                  <c:pt idx="15">
                    <c:v>5.3200000000000001E-3</c:v>
                  </c:pt>
                  <c:pt idx="16">
                    <c:v>2.7000000000000001E-3</c:v>
                  </c:pt>
                  <c:pt idx="17">
                    <c:v>3.4199999999999999E-3</c:v>
                  </c:pt>
                  <c:pt idx="18">
                    <c:v>3.1700000000000001E-3</c:v>
                  </c:pt>
                  <c:pt idx="19">
                    <c:v>3.6600000000000001E-3</c:v>
                  </c:pt>
                  <c:pt idx="20">
                    <c:v>2.3999999999999998E-3</c:v>
                  </c:pt>
                  <c:pt idx="21">
                    <c:v>2.8500000000000001E-3</c:v>
                  </c:pt>
                  <c:pt idx="22">
                    <c:v>7.0399999999999998E-4</c:v>
                  </c:pt>
                  <c:pt idx="23">
                    <c:v>6.2E-4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-66578</c:v>
                </c:pt>
                <c:pt idx="1">
                  <c:v>-28637</c:v>
                </c:pt>
                <c:pt idx="2">
                  <c:v>-28634</c:v>
                </c:pt>
                <c:pt idx="3">
                  <c:v>-28621</c:v>
                </c:pt>
                <c:pt idx="4">
                  <c:v>-28617.5</c:v>
                </c:pt>
                <c:pt idx="5">
                  <c:v>-6103</c:v>
                </c:pt>
                <c:pt idx="6">
                  <c:v>0</c:v>
                </c:pt>
                <c:pt idx="7">
                  <c:v>1059.5</c:v>
                </c:pt>
                <c:pt idx="8">
                  <c:v>3425</c:v>
                </c:pt>
                <c:pt idx="9">
                  <c:v>3425.5</c:v>
                </c:pt>
                <c:pt idx="10">
                  <c:v>3471</c:v>
                </c:pt>
                <c:pt idx="11">
                  <c:v>3471.5</c:v>
                </c:pt>
                <c:pt idx="12">
                  <c:v>3507</c:v>
                </c:pt>
                <c:pt idx="13">
                  <c:v>3507.5</c:v>
                </c:pt>
                <c:pt idx="14">
                  <c:v>5886.5</c:v>
                </c:pt>
                <c:pt idx="15">
                  <c:v>5887</c:v>
                </c:pt>
                <c:pt idx="16">
                  <c:v>5893</c:v>
                </c:pt>
                <c:pt idx="17">
                  <c:v>5893.5</c:v>
                </c:pt>
                <c:pt idx="18">
                  <c:v>5896</c:v>
                </c:pt>
                <c:pt idx="19">
                  <c:v>5897</c:v>
                </c:pt>
                <c:pt idx="20">
                  <c:v>5899.5</c:v>
                </c:pt>
                <c:pt idx="21">
                  <c:v>5900</c:v>
                </c:pt>
                <c:pt idx="22">
                  <c:v>9527.5</c:v>
                </c:pt>
                <c:pt idx="23">
                  <c:v>9528</c:v>
                </c:pt>
              </c:numCache>
            </c:numRef>
          </c:xVal>
          <c:yVal>
            <c:numRef>
              <c:f>Active!$L$21:$L$991</c:f>
              <c:numCache>
                <c:formatCode>General</c:formatCode>
                <c:ptCount val="971"/>
                <c:pt idx="8">
                  <c:v>3.2598746620351449E-3</c:v>
                </c:pt>
                <c:pt idx="9">
                  <c:v>3.5575603033066727E-3</c:v>
                </c:pt>
                <c:pt idx="10">
                  <c:v>3.2538551167817786E-3</c:v>
                </c:pt>
                <c:pt idx="11">
                  <c:v>3.4007084032054991E-3</c:v>
                </c:pt>
                <c:pt idx="12">
                  <c:v>3.407835538382642E-3</c:v>
                </c:pt>
                <c:pt idx="13">
                  <c:v>3.3954219543375075E-3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C56-4BF2-BEB9-96F06AC44A9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3.0000000000000001E-3</c:v>
                  </c:pt>
                  <c:pt idx="7">
                    <c:v>2.0000000000000001E-4</c:v>
                  </c:pt>
                  <c:pt idx="8">
                    <c:v>5.9000000000000003E-4</c:v>
                  </c:pt>
                  <c:pt idx="9">
                    <c:v>5.1400000000000003E-4</c:v>
                  </c:pt>
                  <c:pt idx="10">
                    <c:v>5.2899999999999996E-4</c:v>
                  </c:pt>
                  <c:pt idx="11">
                    <c:v>6.0099999999999997E-4</c:v>
                  </c:pt>
                  <c:pt idx="12">
                    <c:v>6.7299999999999999E-4</c:v>
                  </c:pt>
                  <c:pt idx="13">
                    <c:v>6.1399999999999996E-4</c:v>
                  </c:pt>
                  <c:pt idx="14">
                    <c:v>4.0899999999999999E-3</c:v>
                  </c:pt>
                  <c:pt idx="15">
                    <c:v>5.3200000000000001E-3</c:v>
                  </c:pt>
                  <c:pt idx="16">
                    <c:v>2.7000000000000001E-3</c:v>
                  </c:pt>
                  <c:pt idx="17">
                    <c:v>3.4199999999999999E-3</c:v>
                  </c:pt>
                  <c:pt idx="18">
                    <c:v>3.1700000000000001E-3</c:v>
                  </c:pt>
                  <c:pt idx="19">
                    <c:v>3.6600000000000001E-3</c:v>
                  </c:pt>
                  <c:pt idx="20">
                    <c:v>2.3999999999999998E-3</c:v>
                  </c:pt>
                  <c:pt idx="21">
                    <c:v>2.8500000000000001E-3</c:v>
                  </c:pt>
                  <c:pt idx="22">
                    <c:v>7.0399999999999998E-4</c:v>
                  </c:pt>
                  <c:pt idx="23">
                    <c:v>6.2E-4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3.0000000000000001E-3</c:v>
                  </c:pt>
                  <c:pt idx="7">
                    <c:v>2.0000000000000001E-4</c:v>
                  </c:pt>
                  <c:pt idx="8">
                    <c:v>5.9000000000000003E-4</c:v>
                  </c:pt>
                  <c:pt idx="9">
                    <c:v>5.1400000000000003E-4</c:v>
                  </c:pt>
                  <c:pt idx="10">
                    <c:v>5.2899999999999996E-4</c:v>
                  </c:pt>
                  <c:pt idx="11">
                    <c:v>6.0099999999999997E-4</c:v>
                  </c:pt>
                  <c:pt idx="12">
                    <c:v>6.7299999999999999E-4</c:v>
                  </c:pt>
                  <c:pt idx="13">
                    <c:v>6.1399999999999996E-4</c:v>
                  </c:pt>
                  <c:pt idx="14">
                    <c:v>4.0899999999999999E-3</c:v>
                  </c:pt>
                  <c:pt idx="15">
                    <c:v>5.3200000000000001E-3</c:v>
                  </c:pt>
                  <c:pt idx="16">
                    <c:v>2.7000000000000001E-3</c:v>
                  </c:pt>
                  <c:pt idx="17">
                    <c:v>3.4199999999999999E-3</c:v>
                  </c:pt>
                  <c:pt idx="18">
                    <c:v>3.1700000000000001E-3</c:v>
                  </c:pt>
                  <c:pt idx="19">
                    <c:v>3.6600000000000001E-3</c:v>
                  </c:pt>
                  <c:pt idx="20">
                    <c:v>2.3999999999999998E-3</c:v>
                  </c:pt>
                  <c:pt idx="21">
                    <c:v>2.8500000000000001E-3</c:v>
                  </c:pt>
                  <c:pt idx="22">
                    <c:v>7.0399999999999998E-4</c:v>
                  </c:pt>
                  <c:pt idx="23">
                    <c:v>6.2E-4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-66578</c:v>
                </c:pt>
                <c:pt idx="1">
                  <c:v>-28637</c:v>
                </c:pt>
                <c:pt idx="2">
                  <c:v>-28634</c:v>
                </c:pt>
                <c:pt idx="3">
                  <c:v>-28621</c:v>
                </c:pt>
                <c:pt idx="4">
                  <c:v>-28617.5</c:v>
                </c:pt>
                <c:pt idx="5">
                  <c:v>-6103</c:v>
                </c:pt>
                <c:pt idx="6">
                  <c:v>0</c:v>
                </c:pt>
                <c:pt idx="7">
                  <c:v>1059.5</c:v>
                </c:pt>
                <c:pt idx="8">
                  <c:v>3425</c:v>
                </c:pt>
                <c:pt idx="9">
                  <c:v>3425.5</c:v>
                </c:pt>
                <c:pt idx="10">
                  <c:v>3471</c:v>
                </c:pt>
                <c:pt idx="11">
                  <c:v>3471.5</c:v>
                </c:pt>
                <c:pt idx="12">
                  <c:v>3507</c:v>
                </c:pt>
                <c:pt idx="13">
                  <c:v>3507.5</c:v>
                </c:pt>
                <c:pt idx="14">
                  <c:v>5886.5</c:v>
                </c:pt>
                <c:pt idx="15">
                  <c:v>5887</c:v>
                </c:pt>
                <c:pt idx="16">
                  <c:v>5893</c:v>
                </c:pt>
                <c:pt idx="17">
                  <c:v>5893.5</c:v>
                </c:pt>
                <c:pt idx="18">
                  <c:v>5896</c:v>
                </c:pt>
                <c:pt idx="19">
                  <c:v>5897</c:v>
                </c:pt>
                <c:pt idx="20">
                  <c:v>5899.5</c:v>
                </c:pt>
                <c:pt idx="21">
                  <c:v>5900</c:v>
                </c:pt>
                <c:pt idx="22">
                  <c:v>9527.5</c:v>
                </c:pt>
                <c:pt idx="23">
                  <c:v>9528</c:v>
                </c:pt>
              </c:numCache>
            </c:numRef>
          </c:xVal>
          <c:yVal>
            <c:numRef>
              <c:f>Active!$M$21:$M$991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C56-4BF2-BEB9-96F06AC44A9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3.0000000000000001E-3</c:v>
                  </c:pt>
                  <c:pt idx="7">
                    <c:v>2.0000000000000001E-4</c:v>
                  </c:pt>
                  <c:pt idx="8">
                    <c:v>5.9000000000000003E-4</c:v>
                  </c:pt>
                  <c:pt idx="9">
                    <c:v>5.1400000000000003E-4</c:v>
                  </c:pt>
                  <c:pt idx="10">
                    <c:v>5.2899999999999996E-4</c:v>
                  </c:pt>
                  <c:pt idx="11">
                    <c:v>6.0099999999999997E-4</c:v>
                  </c:pt>
                  <c:pt idx="12">
                    <c:v>6.7299999999999999E-4</c:v>
                  </c:pt>
                  <c:pt idx="13">
                    <c:v>6.1399999999999996E-4</c:v>
                  </c:pt>
                  <c:pt idx="14">
                    <c:v>4.0899999999999999E-3</c:v>
                  </c:pt>
                  <c:pt idx="15">
                    <c:v>5.3200000000000001E-3</c:v>
                  </c:pt>
                  <c:pt idx="16">
                    <c:v>2.7000000000000001E-3</c:v>
                  </c:pt>
                  <c:pt idx="17">
                    <c:v>3.4199999999999999E-3</c:v>
                  </c:pt>
                  <c:pt idx="18">
                    <c:v>3.1700000000000001E-3</c:v>
                  </c:pt>
                  <c:pt idx="19">
                    <c:v>3.6600000000000001E-3</c:v>
                  </c:pt>
                  <c:pt idx="20">
                    <c:v>2.3999999999999998E-3</c:v>
                  </c:pt>
                  <c:pt idx="21">
                    <c:v>2.8500000000000001E-3</c:v>
                  </c:pt>
                  <c:pt idx="22">
                    <c:v>7.0399999999999998E-4</c:v>
                  </c:pt>
                  <c:pt idx="23">
                    <c:v>6.2E-4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3.0000000000000001E-3</c:v>
                  </c:pt>
                  <c:pt idx="7">
                    <c:v>2.0000000000000001E-4</c:v>
                  </c:pt>
                  <c:pt idx="8">
                    <c:v>5.9000000000000003E-4</c:v>
                  </c:pt>
                  <c:pt idx="9">
                    <c:v>5.1400000000000003E-4</c:v>
                  </c:pt>
                  <c:pt idx="10">
                    <c:v>5.2899999999999996E-4</c:v>
                  </c:pt>
                  <c:pt idx="11">
                    <c:v>6.0099999999999997E-4</c:v>
                  </c:pt>
                  <c:pt idx="12">
                    <c:v>6.7299999999999999E-4</c:v>
                  </c:pt>
                  <c:pt idx="13">
                    <c:v>6.1399999999999996E-4</c:v>
                  </c:pt>
                  <c:pt idx="14">
                    <c:v>4.0899999999999999E-3</c:v>
                  </c:pt>
                  <c:pt idx="15">
                    <c:v>5.3200000000000001E-3</c:v>
                  </c:pt>
                  <c:pt idx="16">
                    <c:v>2.7000000000000001E-3</c:v>
                  </c:pt>
                  <c:pt idx="17">
                    <c:v>3.4199999999999999E-3</c:v>
                  </c:pt>
                  <c:pt idx="18">
                    <c:v>3.1700000000000001E-3</c:v>
                  </c:pt>
                  <c:pt idx="19">
                    <c:v>3.6600000000000001E-3</c:v>
                  </c:pt>
                  <c:pt idx="20">
                    <c:v>2.3999999999999998E-3</c:v>
                  </c:pt>
                  <c:pt idx="21">
                    <c:v>2.8500000000000001E-3</c:v>
                  </c:pt>
                  <c:pt idx="22">
                    <c:v>7.0399999999999998E-4</c:v>
                  </c:pt>
                  <c:pt idx="23">
                    <c:v>6.2E-4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-66578</c:v>
                </c:pt>
                <c:pt idx="1">
                  <c:v>-28637</c:v>
                </c:pt>
                <c:pt idx="2">
                  <c:v>-28634</c:v>
                </c:pt>
                <c:pt idx="3">
                  <c:v>-28621</c:v>
                </c:pt>
                <c:pt idx="4">
                  <c:v>-28617.5</c:v>
                </c:pt>
                <c:pt idx="5">
                  <c:v>-6103</c:v>
                </c:pt>
                <c:pt idx="6">
                  <c:v>0</c:v>
                </c:pt>
                <c:pt idx="7">
                  <c:v>1059.5</c:v>
                </c:pt>
                <c:pt idx="8">
                  <c:v>3425</c:v>
                </c:pt>
                <c:pt idx="9">
                  <c:v>3425.5</c:v>
                </c:pt>
                <c:pt idx="10">
                  <c:v>3471</c:v>
                </c:pt>
                <c:pt idx="11">
                  <c:v>3471.5</c:v>
                </c:pt>
                <c:pt idx="12">
                  <c:v>3507</c:v>
                </c:pt>
                <c:pt idx="13">
                  <c:v>3507.5</c:v>
                </c:pt>
                <c:pt idx="14">
                  <c:v>5886.5</c:v>
                </c:pt>
                <c:pt idx="15">
                  <c:v>5887</c:v>
                </c:pt>
                <c:pt idx="16">
                  <c:v>5893</c:v>
                </c:pt>
                <c:pt idx="17">
                  <c:v>5893.5</c:v>
                </c:pt>
                <c:pt idx="18">
                  <c:v>5896</c:v>
                </c:pt>
                <c:pt idx="19">
                  <c:v>5897</c:v>
                </c:pt>
                <c:pt idx="20">
                  <c:v>5899.5</c:v>
                </c:pt>
                <c:pt idx="21">
                  <c:v>5900</c:v>
                </c:pt>
                <c:pt idx="22">
                  <c:v>9527.5</c:v>
                </c:pt>
                <c:pt idx="23">
                  <c:v>9528</c:v>
                </c:pt>
              </c:numCache>
            </c:numRef>
          </c:xVal>
          <c:yVal>
            <c:numRef>
              <c:f>Active!$N$21:$N$991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C56-4BF2-BEB9-96F06AC44A9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-66578</c:v>
                </c:pt>
                <c:pt idx="1">
                  <c:v>-28637</c:v>
                </c:pt>
                <c:pt idx="2">
                  <c:v>-28634</c:v>
                </c:pt>
                <c:pt idx="3">
                  <c:v>-28621</c:v>
                </c:pt>
                <c:pt idx="4">
                  <c:v>-28617.5</c:v>
                </c:pt>
                <c:pt idx="5">
                  <c:v>-6103</c:v>
                </c:pt>
                <c:pt idx="6">
                  <c:v>0</c:v>
                </c:pt>
                <c:pt idx="7">
                  <c:v>1059.5</c:v>
                </c:pt>
                <c:pt idx="8">
                  <c:v>3425</c:v>
                </c:pt>
                <c:pt idx="9">
                  <c:v>3425.5</c:v>
                </c:pt>
                <c:pt idx="10">
                  <c:v>3471</c:v>
                </c:pt>
                <c:pt idx="11">
                  <c:v>3471.5</c:v>
                </c:pt>
                <c:pt idx="12">
                  <c:v>3507</c:v>
                </c:pt>
                <c:pt idx="13">
                  <c:v>3507.5</c:v>
                </c:pt>
                <c:pt idx="14">
                  <c:v>5886.5</c:v>
                </c:pt>
                <c:pt idx="15">
                  <c:v>5887</c:v>
                </c:pt>
                <c:pt idx="16">
                  <c:v>5893</c:v>
                </c:pt>
                <c:pt idx="17">
                  <c:v>5893.5</c:v>
                </c:pt>
                <c:pt idx="18">
                  <c:v>5896</c:v>
                </c:pt>
                <c:pt idx="19">
                  <c:v>5897</c:v>
                </c:pt>
                <c:pt idx="20">
                  <c:v>5899.5</c:v>
                </c:pt>
                <c:pt idx="21">
                  <c:v>5900</c:v>
                </c:pt>
                <c:pt idx="22">
                  <c:v>9527.5</c:v>
                </c:pt>
                <c:pt idx="23">
                  <c:v>9528</c:v>
                </c:pt>
              </c:numCache>
            </c:numRef>
          </c:xVal>
          <c:yVal>
            <c:numRef>
              <c:f>Active!$O$21:$O$991</c:f>
              <c:numCache>
                <c:formatCode>General</c:formatCode>
                <c:ptCount val="971"/>
                <c:pt idx="0">
                  <c:v>3.4394008443164828E-2</c:v>
                </c:pt>
                <c:pt idx="1">
                  <c:v>1.8485869993421378E-2</c:v>
                </c:pt>
                <c:pt idx="2">
                  <c:v>1.8484612134763219E-2</c:v>
                </c:pt>
                <c:pt idx="3">
                  <c:v>1.8479161413911194E-2</c:v>
                </c:pt>
                <c:pt idx="4">
                  <c:v>1.8477693912143343E-2</c:v>
                </c:pt>
                <c:pt idx="5">
                  <c:v>9.0376743257658404E-3</c:v>
                </c:pt>
                <c:pt idx="6">
                  <c:v>6.4787705288499907E-3</c:v>
                </c:pt>
                <c:pt idx="7">
                  <c:v>6.0345367794099871E-3</c:v>
                </c:pt>
                <c:pt idx="8">
                  <c:v>5.042715227451206E-3</c:v>
                </c:pt>
                <c:pt idx="9">
                  <c:v>5.0425055843415128E-3</c:v>
                </c:pt>
                <c:pt idx="10">
                  <c:v>5.0234280613594261E-3</c:v>
                </c:pt>
                <c:pt idx="11">
                  <c:v>5.0232184182497329E-3</c:v>
                </c:pt>
                <c:pt idx="12">
                  <c:v>5.0083337574615121E-3</c:v>
                </c:pt>
                <c:pt idx="13">
                  <c:v>5.0081241143518189E-3</c:v>
                </c:pt>
                <c:pt idx="14">
                  <c:v>4.01064219843132E-3</c:v>
                </c:pt>
                <c:pt idx="15">
                  <c:v>4.0104325553216268E-3</c:v>
                </c:pt>
                <c:pt idx="16">
                  <c:v>4.0079168380053078E-3</c:v>
                </c:pt>
                <c:pt idx="17">
                  <c:v>4.0077071948956145E-3</c:v>
                </c:pt>
                <c:pt idx="18">
                  <c:v>4.0066589793471483E-3</c:v>
                </c:pt>
                <c:pt idx="19">
                  <c:v>4.0062396931277618E-3</c:v>
                </c:pt>
                <c:pt idx="20">
                  <c:v>4.0051914775792955E-3</c:v>
                </c:pt>
                <c:pt idx="21">
                  <c:v>4.0049818344696023E-3</c:v>
                </c:pt>
                <c:pt idx="22">
                  <c:v>2.4840210736450496E-3</c:v>
                </c:pt>
                <c:pt idx="23">
                  <c:v>2.4838114305353563E-3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C56-4BF2-BEB9-96F06AC44A9F}"/>
            </c:ext>
          </c:extLst>
        </c:ser>
        <c:ser>
          <c:idx val="8"/>
          <c:order val="8"/>
          <c:tx>
            <c:strRef>
              <c:f>Active!$P$20</c:f>
              <c:strCache>
                <c:ptCount val="1"/>
                <c:pt idx="0">
                  <c:v>Q. Fit</c:v>
                </c:pt>
              </c:strCache>
            </c:strRef>
          </c:tx>
          <c:spPr>
            <a:ln w="19050">
              <a:noFill/>
            </a:ln>
          </c:spPr>
          <c:xVal>
            <c:numRef>
              <c:f>Active!$F$21:$F$991</c:f>
              <c:numCache>
                <c:formatCode>General</c:formatCode>
                <c:ptCount val="971"/>
                <c:pt idx="0">
                  <c:v>-66578</c:v>
                </c:pt>
                <c:pt idx="1">
                  <c:v>-28637</c:v>
                </c:pt>
                <c:pt idx="2">
                  <c:v>-28634</c:v>
                </c:pt>
                <c:pt idx="3">
                  <c:v>-28621</c:v>
                </c:pt>
                <c:pt idx="4">
                  <c:v>-28617.5</c:v>
                </c:pt>
                <c:pt idx="5">
                  <c:v>-6103</c:v>
                </c:pt>
                <c:pt idx="6">
                  <c:v>0</c:v>
                </c:pt>
                <c:pt idx="7">
                  <c:v>1059.5</c:v>
                </c:pt>
                <c:pt idx="8">
                  <c:v>3425</c:v>
                </c:pt>
                <c:pt idx="9">
                  <c:v>3425.5</c:v>
                </c:pt>
                <c:pt idx="10">
                  <c:v>3471</c:v>
                </c:pt>
                <c:pt idx="11">
                  <c:v>3471.5</c:v>
                </c:pt>
                <c:pt idx="12">
                  <c:v>3507</c:v>
                </c:pt>
                <c:pt idx="13">
                  <c:v>3507.5</c:v>
                </c:pt>
                <c:pt idx="14">
                  <c:v>5886.5</c:v>
                </c:pt>
                <c:pt idx="15">
                  <c:v>5887</c:v>
                </c:pt>
                <c:pt idx="16">
                  <c:v>5893</c:v>
                </c:pt>
                <c:pt idx="17">
                  <c:v>5893.5</c:v>
                </c:pt>
                <c:pt idx="18">
                  <c:v>5896</c:v>
                </c:pt>
                <c:pt idx="19">
                  <c:v>5897</c:v>
                </c:pt>
                <c:pt idx="20">
                  <c:v>5899.5</c:v>
                </c:pt>
                <c:pt idx="21">
                  <c:v>5900</c:v>
                </c:pt>
                <c:pt idx="22">
                  <c:v>9527.5</c:v>
                </c:pt>
                <c:pt idx="23">
                  <c:v>9528</c:v>
                </c:pt>
              </c:numCache>
            </c:numRef>
          </c:xVal>
          <c:yVal>
            <c:numRef>
              <c:f>Active!$P$21:$P$991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6DB-4425-9640-E9F040598DBF}"/>
            </c:ext>
          </c:extLst>
        </c:ser>
        <c:ser>
          <c:idx val="12"/>
          <c:order val="12"/>
          <c:tx>
            <c:strRef>
              <c:f>Active!$T$20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xVal>
            <c:numRef>
              <c:f>Active!$F$21:$F$991</c:f>
              <c:numCache>
                <c:formatCode>General</c:formatCode>
                <c:ptCount val="971"/>
                <c:pt idx="0">
                  <c:v>-66578</c:v>
                </c:pt>
                <c:pt idx="1">
                  <c:v>-28637</c:v>
                </c:pt>
                <c:pt idx="2">
                  <c:v>-28634</c:v>
                </c:pt>
                <c:pt idx="3">
                  <c:v>-28621</c:v>
                </c:pt>
                <c:pt idx="4">
                  <c:v>-28617.5</c:v>
                </c:pt>
                <c:pt idx="5">
                  <c:v>-6103</c:v>
                </c:pt>
                <c:pt idx="6">
                  <c:v>0</c:v>
                </c:pt>
                <c:pt idx="7">
                  <c:v>1059.5</c:v>
                </c:pt>
                <c:pt idx="8">
                  <c:v>3425</c:v>
                </c:pt>
                <c:pt idx="9">
                  <c:v>3425.5</c:v>
                </c:pt>
                <c:pt idx="10">
                  <c:v>3471</c:v>
                </c:pt>
                <c:pt idx="11">
                  <c:v>3471.5</c:v>
                </c:pt>
                <c:pt idx="12">
                  <c:v>3507</c:v>
                </c:pt>
                <c:pt idx="13">
                  <c:v>3507.5</c:v>
                </c:pt>
                <c:pt idx="14">
                  <c:v>5886.5</c:v>
                </c:pt>
                <c:pt idx="15">
                  <c:v>5887</c:v>
                </c:pt>
                <c:pt idx="16">
                  <c:v>5893</c:v>
                </c:pt>
                <c:pt idx="17">
                  <c:v>5893.5</c:v>
                </c:pt>
                <c:pt idx="18">
                  <c:v>5896</c:v>
                </c:pt>
                <c:pt idx="19">
                  <c:v>5897</c:v>
                </c:pt>
                <c:pt idx="20">
                  <c:v>5899.5</c:v>
                </c:pt>
                <c:pt idx="21">
                  <c:v>5900</c:v>
                </c:pt>
                <c:pt idx="22">
                  <c:v>9527.5</c:v>
                </c:pt>
                <c:pt idx="23">
                  <c:v>9528</c:v>
                </c:pt>
              </c:numCache>
            </c:numRef>
          </c:xVal>
          <c:yVal>
            <c:numRef>
              <c:f>Active!$T$21:$T$991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6DB-4425-9640-E9F040598D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8160288"/>
        <c:axId val="1"/>
        <c:extLst>
          <c:ext xmlns:c15="http://schemas.microsoft.com/office/drawing/2012/chart" uri="{02D57815-91ED-43cb-92C2-25804820EDAC}">
            <c15:filteredScatterSeries>
              <c15:ser>
                <c:idx val="9"/>
                <c:order val="9"/>
                <c:tx>
                  <c:strRef>
                    <c:extLst>
                      <c:ext uri="{02D57815-91ED-43cb-92C2-25804820EDAC}">
                        <c15:formulaRef>
                          <c15:sqref>Active!$Q$20</c15:sqref>
                        </c15:formulaRef>
                      </c:ext>
                    </c:extLst>
                    <c:strCache>
                      <c:ptCount val="1"/>
                      <c:pt idx="0">
                        <c:v>Date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xVal>
                  <c:numRef>
                    <c:extLst>
                      <c:ext uri="{02D57815-91ED-43cb-92C2-25804820EDAC}">
                        <c15:formulaRef>
                          <c15:sqref>Active!$F$21:$F$991</c15:sqref>
                        </c15:formulaRef>
                      </c:ext>
                    </c:extLst>
                    <c:numCache>
                      <c:formatCode>General</c:formatCode>
                      <c:ptCount val="971"/>
                      <c:pt idx="0">
                        <c:v>-66578</c:v>
                      </c:pt>
                      <c:pt idx="1">
                        <c:v>-28637</c:v>
                      </c:pt>
                      <c:pt idx="2">
                        <c:v>-28634</c:v>
                      </c:pt>
                      <c:pt idx="3">
                        <c:v>-28621</c:v>
                      </c:pt>
                      <c:pt idx="4">
                        <c:v>-28617.5</c:v>
                      </c:pt>
                      <c:pt idx="5">
                        <c:v>-6103</c:v>
                      </c:pt>
                      <c:pt idx="6">
                        <c:v>0</c:v>
                      </c:pt>
                      <c:pt idx="7">
                        <c:v>1059.5</c:v>
                      </c:pt>
                      <c:pt idx="8">
                        <c:v>3425</c:v>
                      </c:pt>
                      <c:pt idx="9">
                        <c:v>3425.5</c:v>
                      </c:pt>
                      <c:pt idx="10">
                        <c:v>3471</c:v>
                      </c:pt>
                      <c:pt idx="11">
                        <c:v>3471.5</c:v>
                      </c:pt>
                      <c:pt idx="12">
                        <c:v>3507</c:v>
                      </c:pt>
                      <c:pt idx="13">
                        <c:v>3507.5</c:v>
                      </c:pt>
                      <c:pt idx="14">
                        <c:v>5886.5</c:v>
                      </c:pt>
                      <c:pt idx="15">
                        <c:v>5887</c:v>
                      </c:pt>
                      <c:pt idx="16">
                        <c:v>5893</c:v>
                      </c:pt>
                      <c:pt idx="17">
                        <c:v>5893.5</c:v>
                      </c:pt>
                      <c:pt idx="18">
                        <c:v>5896</c:v>
                      </c:pt>
                      <c:pt idx="19">
                        <c:v>5897</c:v>
                      </c:pt>
                      <c:pt idx="20">
                        <c:v>5899.5</c:v>
                      </c:pt>
                      <c:pt idx="21">
                        <c:v>5900</c:v>
                      </c:pt>
                      <c:pt idx="22">
                        <c:v>9527.5</c:v>
                      </c:pt>
                      <c:pt idx="23">
                        <c:v>9528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Active!$Q$21:$Q$991</c15:sqref>
                        </c15:formulaRef>
                      </c:ext>
                    </c:extLst>
                    <c:numCache>
                      <c:formatCode>m/d/yyyy</c:formatCode>
                      <c:ptCount val="971"/>
                      <c:pt idx="0">
                        <c:v>21795.792000000001</c:v>
                      </c:pt>
                      <c:pt idx="1">
                        <c:v>33455.279900000001</c:v>
                      </c:pt>
                      <c:pt idx="2">
                        <c:v>33456.202100000002</c:v>
                      </c:pt>
                      <c:pt idx="3">
                        <c:v>33460.196400000001</c:v>
                      </c:pt>
                      <c:pt idx="4">
                        <c:v>33461.272599999997</c:v>
                      </c:pt>
                      <c:pt idx="5">
                        <c:v>40380.088000000003</c:v>
                      </c:pt>
                      <c:pt idx="6">
                        <c:v>42255.579599999997</c:v>
                      </c:pt>
                      <c:pt idx="7">
                        <c:v>42581.169950000003</c:v>
                      </c:pt>
                      <c:pt idx="8">
                        <c:v>43308.105909874663</c:v>
                      </c:pt>
                      <c:pt idx="9">
                        <c:v>43308.259860560298</c:v>
                      </c:pt>
                      <c:pt idx="10">
                        <c:v>43322.241979855113</c:v>
                      </c:pt>
                      <c:pt idx="11">
                        <c:v>43322.3957797084</c:v>
                      </c:pt>
                      <c:pt idx="12">
                        <c:v>43333.305149835534</c:v>
                      </c:pt>
                      <c:pt idx="13">
                        <c:v>43333.458790421952</c:v>
                      </c:pt>
                      <c:pt idx="14">
                        <c:v>44064.541239999999</c:v>
                      </c:pt>
                      <c:pt idx="15">
                        <c:v>44064.69399</c:v>
                      </c:pt>
                      <c:pt idx="16">
                        <c:v>44066.539109999998</c:v>
                      </c:pt>
                      <c:pt idx="17">
                        <c:v>44066.692490000001</c:v>
                      </c:pt>
                      <c:pt idx="18">
                        <c:v>44067.461479999998</c:v>
                      </c:pt>
                      <c:pt idx="19">
                        <c:v>44067.768029999999</c:v>
                      </c:pt>
                      <c:pt idx="20">
                        <c:v>44068.53701</c:v>
                      </c:pt>
                      <c:pt idx="21">
                        <c:v>44068.689290000002</c:v>
                      </c:pt>
                      <c:pt idx="22">
                        <c:v>45183.447614999954</c:v>
                      </c:pt>
                      <c:pt idx="23">
                        <c:v>45183.601329999976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1-B6DB-4425-9640-E9F040598DBF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Active!$R$20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19050">
                    <a:noFill/>
                  </a:ln>
                </c:spPr>
                <c:x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Active!$F$21:$F$991</c15:sqref>
                        </c15:formulaRef>
                      </c:ext>
                    </c:extLst>
                    <c:numCache>
                      <c:formatCode>General</c:formatCode>
                      <c:ptCount val="971"/>
                      <c:pt idx="0">
                        <c:v>-66578</c:v>
                      </c:pt>
                      <c:pt idx="1">
                        <c:v>-28637</c:v>
                      </c:pt>
                      <c:pt idx="2">
                        <c:v>-28634</c:v>
                      </c:pt>
                      <c:pt idx="3">
                        <c:v>-28621</c:v>
                      </c:pt>
                      <c:pt idx="4">
                        <c:v>-28617.5</c:v>
                      </c:pt>
                      <c:pt idx="5">
                        <c:v>-6103</c:v>
                      </c:pt>
                      <c:pt idx="6">
                        <c:v>0</c:v>
                      </c:pt>
                      <c:pt idx="7">
                        <c:v>1059.5</c:v>
                      </c:pt>
                      <c:pt idx="8">
                        <c:v>3425</c:v>
                      </c:pt>
                      <c:pt idx="9">
                        <c:v>3425.5</c:v>
                      </c:pt>
                      <c:pt idx="10">
                        <c:v>3471</c:v>
                      </c:pt>
                      <c:pt idx="11">
                        <c:v>3471.5</c:v>
                      </c:pt>
                      <c:pt idx="12">
                        <c:v>3507</c:v>
                      </c:pt>
                      <c:pt idx="13">
                        <c:v>3507.5</c:v>
                      </c:pt>
                      <c:pt idx="14">
                        <c:v>5886.5</c:v>
                      </c:pt>
                      <c:pt idx="15">
                        <c:v>5887</c:v>
                      </c:pt>
                      <c:pt idx="16">
                        <c:v>5893</c:v>
                      </c:pt>
                      <c:pt idx="17">
                        <c:v>5893.5</c:v>
                      </c:pt>
                      <c:pt idx="18">
                        <c:v>5896</c:v>
                      </c:pt>
                      <c:pt idx="19">
                        <c:v>5897</c:v>
                      </c:pt>
                      <c:pt idx="20">
                        <c:v>5899.5</c:v>
                      </c:pt>
                      <c:pt idx="21">
                        <c:v>5900</c:v>
                      </c:pt>
                      <c:pt idx="22">
                        <c:v>9527.5</c:v>
                      </c:pt>
                      <c:pt idx="23">
                        <c:v>9528</c:v>
                      </c:pt>
                    </c:numCache>
                  </c:numRef>
                </c:xVal>
                <c:y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Active!$R$21:$R$991</c15:sqref>
                        </c15:formulaRef>
                      </c:ext>
                    </c:extLst>
                    <c:numCache>
                      <c:formatCode>General</c:formatCode>
                      <c:ptCount val="971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2-B6DB-4425-9640-E9F040598DBF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Active!$S$20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19050">
                    <a:noFill/>
                  </a:ln>
                </c:spPr>
                <c:x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Active!$F$21:$F$991</c15:sqref>
                        </c15:formulaRef>
                      </c:ext>
                    </c:extLst>
                    <c:numCache>
                      <c:formatCode>General</c:formatCode>
                      <c:ptCount val="971"/>
                      <c:pt idx="0">
                        <c:v>-66578</c:v>
                      </c:pt>
                      <c:pt idx="1">
                        <c:v>-28637</c:v>
                      </c:pt>
                      <c:pt idx="2">
                        <c:v>-28634</c:v>
                      </c:pt>
                      <c:pt idx="3">
                        <c:v>-28621</c:v>
                      </c:pt>
                      <c:pt idx="4">
                        <c:v>-28617.5</c:v>
                      </c:pt>
                      <c:pt idx="5">
                        <c:v>-6103</c:v>
                      </c:pt>
                      <c:pt idx="6">
                        <c:v>0</c:v>
                      </c:pt>
                      <c:pt idx="7">
                        <c:v>1059.5</c:v>
                      </c:pt>
                      <c:pt idx="8">
                        <c:v>3425</c:v>
                      </c:pt>
                      <c:pt idx="9">
                        <c:v>3425.5</c:v>
                      </c:pt>
                      <c:pt idx="10">
                        <c:v>3471</c:v>
                      </c:pt>
                      <c:pt idx="11">
                        <c:v>3471.5</c:v>
                      </c:pt>
                      <c:pt idx="12">
                        <c:v>3507</c:v>
                      </c:pt>
                      <c:pt idx="13">
                        <c:v>3507.5</c:v>
                      </c:pt>
                      <c:pt idx="14">
                        <c:v>5886.5</c:v>
                      </c:pt>
                      <c:pt idx="15">
                        <c:v>5887</c:v>
                      </c:pt>
                      <c:pt idx="16">
                        <c:v>5893</c:v>
                      </c:pt>
                      <c:pt idx="17">
                        <c:v>5893.5</c:v>
                      </c:pt>
                      <c:pt idx="18">
                        <c:v>5896</c:v>
                      </c:pt>
                      <c:pt idx="19">
                        <c:v>5897</c:v>
                      </c:pt>
                      <c:pt idx="20">
                        <c:v>5899.5</c:v>
                      </c:pt>
                      <c:pt idx="21">
                        <c:v>5900</c:v>
                      </c:pt>
                      <c:pt idx="22">
                        <c:v>9527.5</c:v>
                      </c:pt>
                      <c:pt idx="23">
                        <c:v>9528</c:v>
                      </c:pt>
                    </c:numCache>
                  </c:numRef>
                </c:xVal>
                <c:y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Active!$S$21:$S$991</c15:sqref>
                        </c15:formulaRef>
                      </c:ext>
                    </c:extLst>
                    <c:numCache>
                      <c:formatCode>General</c:formatCode>
                      <c:ptCount val="971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3-B6DB-4425-9640-E9F040598DBF}"/>
                  </c:ext>
                </c:extLst>
              </c15:ser>
            </c15:filteredScatterSeries>
            <c15:filteredScatterSeries>
              <c15:ser>
                <c:idx val="13"/>
                <c:order val="1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Active!$U$20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19050">
                    <a:noFill/>
                  </a:ln>
                </c:spPr>
                <c:x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Active!$F$21:$F$991</c15:sqref>
                        </c15:formulaRef>
                      </c:ext>
                    </c:extLst>
                    <c:numCache>
                      <c:formatCode>General</c:formatCode>
                      <c:ptCount val="971"/>
                      <c:pt idx="0">
                        <c:v>-66578</c:v>
                      </c:pt>
                      <c:pt idx="1">
                        <c:v>-28637</c:v>
                      </c:pt>
                      <c:pt idx="2">
                        <c:v>-28634</c:v>
                      </c:pt>
                      <c:pt idx="3">
                        <c:v>-28621</c:v>
                      </c:pt>
                      <c:pt idx="4">
                        <c:v>-28617.5</c:v>
                      </c:pt>
                      <c:pt idx="5">
                        <c:v>-6103</c:v>
                      </c:pt>
                      <c:pt idx="6">
                        <c:v>0</c:v>
                      </c:pt>
                      <c:pt idx="7">
                        <c:v>1059.5</c:v>
                      </c:pt>
                      <c:pt idx="8">
                        <c:v>3425</c:v>
                      </c:pt>
                      <c:pt idx="9">
                        <c:v>3425.5</c:v>
                      </c:pt>
                      <c:pt idx="10">
                        <c:v>3471</c:v>
                      </c:pt>
                      <c:pt idx="11">
                        <c:v>3471.5</c:v>
                      </c:pt>
                      <c:pt idx="12">
                        <c:v>3507</c:v>
                      </c:pt>
                      <c:pt idx="13">
                        <c:v>3507.5</c:v>
                      </c:pt>
                      <c:pt idx="14">
                        <c:v>5886.5</c:v>
                      </c:pt>
                      <c:pt idx="15">
                        <c:v>5887</c:v>
                      </c:pt>
                      <c:pt idx="16">
                        <c:v>5893</c:v>
                      </c:pt>
                      <c:pt idx="17">
                        <c:v>5893.5</c:v>
                      </c:pt>
                      <c:pt idx="18">
                        <c:v>5896</c:v>
                      </c:pt>
                      <c:pt idx="19">
                        <c:v>5897</c:v>
                      </c:pt>
                      <c:pt idx="20">
                        <c:v>5899.5</c:v>
                      </c:pt>
                      <c:pt idx="21">
                        <c:v>5900</c:v>
                      </c:pt>
                      <c:pt idx="22">
                        <c:v>9527.5</c:v>
                      </c:pt>
                      <c:pt idx="23">
                        <c:v>9528</c:v>
                      </c:pt>
                    </c:numCache>
                  </c:numRef>
                </c:xVal>
                <c:y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Active!$U$21:$U$991</c15:sqref>
                        </c15:formulaRef>
                      </c:ext>
                    </c:extLst>
                    <c:numCache>
                      <c:formatCode>General</c:formatCode>
                      <c:ptCount val="971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5-B6DB-4425-9640-E9F040598DBF}"/>
                  </c:ext>
                </c:extLst>
              </c15:ser>
            </c15:filteredScatterSeries>
          </c:ext>
        </c:extLst>
      </c:scatterChart>
      <c:valAx>
        <c:axId val="7181602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30075187969926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5563909774436091E-2"/>
              <c:y val="0.362258006037533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81602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263157894736843"/>
          <c:y val="0.92397937099967764"/>
          <c:w val="0.74736842105263157"/>
          <c:h val="5.391217989643186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17</xdr:col>
      <xdr:colOff>123825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D7B2ED27-C241-5767-282C-DDEF8F588C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vsolj.cetus-net.org/bulletin.html" TargetMode="External"/><Relationship Id="rId1" Type="http://schemas.openxmlformats.org/officeDocument/2006/relationships/hyperlink" Target="http://vsolj.cetus-net.org/bulletin.html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6932"/>
  <sheetViews>
    <sheetView tabSelected="1" workbookViewId="0">
      <pane xSplit="13" ySplit="22" topLeftCell="N26" activePane="bottomRight" state="frozen"/>
      <selection pane="topRight" activeCell="N1" sqref="N1"/>
      <selection pane="bottomLeft" activeCell="A23" sqref="A23"/>
      <selection pane="bottomRight" activeCell="F8" sqref="F8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6.42578125" customWidth="1"/>
    <col min="4" max="4" width="9.42578125" customWidth="1"/>
    <col min="5" max="5" width="12.570312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20" max="20" width="12.7109375" customWidth="1"/>
  </cols>
  <sheetData>
    <row r="1" spans="1:20" ht="20.25" x14ac:dyDescent="0.3">
      <c r="A1" s="1" t="s">
        <v>38</v>
      </c>
      <c r="T1" s="39"/>
    </row>
    <row r="2" spans="1:20" ht="12.95" customHeight="1" x14ac:dyDescent="0.2">
      <c r="A2" t="s">
        <v>27</v>
      </c>
      <c r="B2" s="27" t="s">
        <v>41</v>
      </c>
      <c r="D2" s="3"/>
      <c r="T2" s="39"/>
    </row>
    <row r="3" spans="1:20" ht="12.95" customHeight="1" thickBot="1" x14ac:dyDescent="0.25">
      <c r="T3" s="45"/>
    </row>
    <row r="4" spans="1:20" ht="12.95" customHeight="1" thickTop="1" thickBot="1" x14ac:dyDescent="0.25">
      <c r="A4" s="5" t="s">
        <v>3</v>
      </c>
      <c r="C4" s="8">
        <v>36814.292000000001</v>
      </c>
      <c r="D4" s="9">
        <v>0.26617000000000002</v>
      </c>
    </row>
    <row r="5" spans="1:20" ht="12.95" customHeight="1" thickTop="1" x14ac:dyDescent="0.2">
      <c r="A5" s="11" t="s">
        <v>31</v>
      </c>
      <c r="B5" s="12"/>
      <c r="C5" s="13">
        <v>-9.5</v>
      </c>
      <c r="D5" s="12" t="s">
        <v>32</v>
      </c>
    </row>
    <row r="6" spans="1:20" ht="12.95" customHeight="1" x14ac:dyDescent="0.2">
      <c r="A6" s="5" t="s">
        <v>4</v>
      </c>
    </row>
    <row r="7" spans="1:20" ht="12.95" customHeight="1" x14ac:dyDescent="0.2">
      <c r="A7" t="s">
        <v>5</v>
      </c>
      <c r="C7">
        <v>57274.079599999997</v>
      </c>
      <c r="D7" s="45" t="s">
        <v>55</v>
      </c>
    </row>
    <row r="8" spans="1:20" ht="12.95" customHeight="1" x14ac:dyDescent="0.2">
      <c r="A8" t="s">
        <v>6</v>
      </c>
      <c r="C8">
        <v>0.30730600000000002</v>
      </c>
      <c r="D8" s="45" t="s">
        <v>55</v>
      </c>
    </row>
    <row r="9" spans="1:20" ht="12.95" customHeight="1" x14ac:dyDescent="0.2">
      <c r="A9" s="25" t="s">
        <v>34</v>
      </c>
      <c r="B9" s="26">
        <v>21</v>
      </c>
      <c r="C9" s="23" t="str">
        <f>"F"&amp;B9</f>
        <v>F21</v>
      </c>
      <c r="D9" s="24" t="str">
        <f>"G"&amp;B9</f>
        <v>G21</v>
      </c>
    </row>
    <row r="10" spans="1:20" ht="12.95" customHeight="1" thickBot="1" x14ac:dyDescent="0.25">
      <c r="A10" s="12"/>
      <c r="B10" s="12"/>
      <c r="C10" s="4" t="s">
        <v>23</v>
      </c>
      <c r="D10" s="4" t="s">
        <v>24</v>
      </c>
      <c r="E10" s="12"/>
    </row>
    <row r="11" spans="1:20" ht="12.95" customHeight="1" x14ac:dyDescent="0.2">
      <c r="A11" s="12" t="s">
        <v>19</v>
      </c>
      <c r="B11" s="12"/>
      <c r="C11" s="22">
        <f ca="1">INTERCEPT(INDIRECT($D$9):G984,INDIRECT($C$9):F984)</f>
        <v>6.4787705288499907E-3</v>
      </c>
      <c r="D11" s="3"/>
      <c r="E11" s="12"/>
    </row>
    <row r="12" spans="1:20" ht="12.95" customHeight="1" x14ac:dyDescent="0.2">
      <c r="A12" s="12" t="s">
        <v>20</v>
      </c>
      <c r="B12" s="12"/>
      <c r="C12" s="22">
        <f ca="1">SLOPE(INDIRECT($D$9):G984,INDIRECT($C$9):F984)</f>
        <v>-4.1928621938650657E-7</v>
      </c>
      <c r="D12" s="3"/>
      <c r="E12" s="48" t="s">
        <v>51</v>
      </c>
      <c r="F12" s="49" t="s">
        <v>54</v>
      </c>
    </row>
    <row r="13" spans="1:20" ht="12.95" customHeight="1" x14ac:dyDescent="0.2">
      <c r="A13" s="12" t="s">
        <v>22</v>
      </c>
      <c r="B13" s="12"/>
      <c r="C13" s="3" t="s">
        <v>17</v>
      </c>
      <c r="E13" s="46" t="s">
        <v>35</v>
      </c>
      <c r="F13" s="50">
        <v>1</v>
      </c>
    </row>
    <row r="14" spans="1:20" ht="12.95" customHeight="1" x14ac:dyDescent="0.2">
      <c r="A14" s="12"/>
      <c r="B14" s="12"/>
      <c r="C14" s="12"/>
      <c r="E14" s="46" t="s">
        <v>33</v>
      </c>
      <c r="F14" s="51">
        <f ca="1">NOW()+15018.5+$C$5/24</f>
        <v>60537.746009374998</v>
      </c>
    </row>
    <row r="15" spans="1:20" ht="12.95" customHeight="1" x14ac:dyDescent="0.2">
      <c r="A15" s="14" t="s">
        <v>21</v>
      </c>
      <c r="B15" s="12"/>
      <c r="C15" s="15">
        <f ca="1">(C7+C11)+(C8+C12)*INT(MAX(F21:F3525))</f>
        <v>60202.093651811425</v>
      </c>
      <c r="E15" s="46" t="s">
        <v>36</v>
      </c>
      <c r="F15" s="51">
        <f ca="1">ROUND(2*($F$14-$C$7)/$C$8,0)/2+$F$13</f>
        <v>10621</v>
      </c>
    </row>
    <row r="16" spans="1:20" ht="12.95" customHeight="1" x14ac:dyDescent="0.2">
      <c r="A16" s="17" t="s">
        <v>7</v>
      </c>
      <c r="B16" s="12"/>
      <c r="C16" s="18">
        <f ca="1">+C8+C12</f>
        <v>0.30730558071378061</v>
      </c>
      <c r="E16" s="46" t="s">
        <v>37</v>
      </c>
      <c r="F16" s="51">
        <f ca="1">ROUND(2*($F$14-$C$15)/$C$16,0)/2+$F$13</f>
        <v>1093</v>
      </c>
    </row>
    <row r="17" spans="1:23" ht="12.95" customHeight="1" thickBot="1" x14ac:dyDescent="0.25">
      <c r="A17" s="16" t="s">
        <v>30</v>
      </c>
      <c r="B17" s="12"/>
      <c r="C17" s="12">
        <f>COUNT(C21:C2183)</f>
        <v>24</v>
      </c>
      <c r="E17" s="46" t="s">
        <v>52</v>
      </c>
      <c r="F17" s="52">
        <f ca="1">+$C$15+$C$16*$F$16-15018.5-$C$5/24</f>
        <v>45519.874484864922</v>
      </c>
    </row>
    <row r="18" spans="1:23" ht="12.95" customHeight="1" thickTop="1" thickBot="1" x14ac:dyDescent="0.25">
      <c r="A18" s="17" t="s">
        <v>8</v>
      </c>
      <c r="B18" s="12"/>
      <c r="C18" s="20">
        <f ca="1">+C15</f>
        <v>60202.093651811425</v>
      </c>
      <c r="D18" s="21">
        <f ca="1">+C16</f>
        <v>0.30730558071378061</v>
      </c>
      <c r="E18" s="47" t="s">
        <v>53</v>
      </c>
      <c r="F18" s="53">
        <f ca="1">+($C$15+$C$16*$F$16)-($C$16/2)-15018.5-$C$5/24</f>
        <v>45519.720832074563</v>
      </c>
    </row>
    <row r="19" spans="1:23" ht="12.95" customHeight="1" thickTop="1" x14ac:dyDescent="0.2">
      <c r="E19" s="16"/>
      <c r="F19" s="19"/>
    </row>
    <row r="20" spans="1:23" ht="12.95" customHeight="1" thickBot="1" x14ac:dyDescent="0.25">
      <c r="A20" s="4" t="s">
        <v>9</v>
      </c>
      <c r="B20" s="4" t="s">
        <v>10</v>
      </c>
      <c r="C20" s="4" t="s">
        <v>11</v>
      </c>
      <c r="D20" s="4" t="s">
        <v>16</v>
      </c>
      <c r="E20" s="4" t="s">
        <v>12</v>
      </c>
      <c r="F20" s="4" t="s">
        <v>13</v>
      </c>
      <c r="G20" s="4" t="s">
        <v>14</v>
      </c>
      <c r="H20" s="7" t="s">
        <v>2</v>
      </c>
      <c r="I20" s="7" t="s">
        <v>44</v>
      </c>
      <c r="J20" s="7" t="s">
        <v>0</v>
      </c>
      <c r="K20" s="7" t="s">
        <v>1</v>
      </c>
      <c r="L20" s="7" t="s">
        <v>48</v>
      </c>
      <c r="M20" s="7" t="s">
        <v>28</v>
      </c>
      <c r="N20" s="7" t="s">
        <v>29</v>
      </c>
      <c r="O20" s="7" t="s">
        <v>26</v>
      </c>
      <c r="P20" s="6" t="s">
        <v>25</v>
      </c>
      <c r="Q20" s="4" t="s">
        <v>18</v>
      </c>
      <c r="T20" s="54" t="s">
        <v>56</v>
      </c>
    </row>
    <row r="21" spans="1:23" ht="12.95" customHeight="1" x14ac:dyDescent="0.2">
      <c r="A21" t="s">
        <v>15</v>
      </c>
      <c r="C21" s="10">
        <v>36814.292000000001</v>
      </c>
      <c r="D21" s="10" t="s">
        <v>17</v>
      </c>
      <c r="E21">
        <f>+(C21-C$7)/C$8</f>
        <v>-66577.898251254432</v>
      </c>
      <c r="F21">
        <f>ROUND(2*E21,0)/2</f>
        <v>-66578</v>
      </c>
      <c r="G21">
        <f>+C21-(C$7+F21*C$8)</f>
        <v>3.1268000006093644E-2</v>
      </c>
      <c r="H21">
        <f>+G21</f>
        <v>3.1268000006093644E-2</v>
      </c>
      <c r="O21">
        <f ca="1">+C$11+C$12*$F21</f>
        <v>3.4394008443164828E-2</v>
      </c>
      <c r="Q21" s="2">
        <f>+C21-15018.5</f>
        <v>21795.792000000001</v>
      </c>
    </row>
    <row r="22" spans="1:23" ht="12.95" customHeight="1" x14ac:dyDescent="0.2">
      <c r="A22" s="31" t="s">
        <v>42</v>
      </c>
      <c r="B22" s="32" t="s">
        <v>40</v>
      </c>
      <c r="C22" s="31">
        <v>48473.779900000001</v>
      </c>
      <c r="D22" s="31">
        <v>4.0000000000000002E-4</v>
      </c>
      <c r="E22">
        <f>+(C22-C$7)/C$8</f>
        <v>-28636.927687711908</v>
      </c>
      <c r="F22">
        <f>ROUND(2*E22,0)/2</f>
        <v>-28637</v>
      </c>
      <c r="G22">
        <f>+C22-(C$7+F22*C$8)</f>
        <v>2.2222000006877352E-2</v>
      </c>
      <c r="J22">
        <f>+G22</f>
        <v>2.2222000006877352E-2</v>
      </c>
      <c r="O22">
        <f ca="1">+C$11+C$12*$F22</f>
        <v>1.8485869993421378E-2</v>
      </c>
      <c r="Q22" s="2">
        <f>+C22-15018.5</f>
        <v>33455.279900000001</v>
      </c>
    </row>
    <row r="23" spans="1:23" ht="12.95" customHeight="1" x14ac:dyDescent="0.2">
      <c r="A23" s="31" t="s">
        <v>42</v>
      </c>
      <c r="B23" s="32" t="s">
        <v>40</v>
      </c>
      <c r="C23" s="31">
        <v>48474.702100000002</v>
      </c>
      <c r="D23" s="31">
        <v>2.9999999999999997E-4</v>
      </c>
      <c r="E23">
        <f>+(C23-C$7)/C$8</f>
        <v>-28633.926770059792</v>
      </c>
      <c r="F23">
        <f>ROUND(2*E23,0)/2</f>
        <v>-28634</v>
      </c>
      <c r="G23">
        <f>+C23-(C$7+F23*C$8)</f>
        <v>2.2504000007756986E-2</v>
      </c>
      <c r="J23">
        <f>+G23</f>
        <v>2.2504000007756986E-2</v>
      </c>
      <c r="O23">
        <f ca="1">+C$11+C$12*$F23</f>
        <v>1.8484612134763219E-2</v>
      </c>
      <c r="Q23" s="2">
        <f>+C23-15018.5</f>
        <v>33456.202100000002</v>
      </c>
    </row>
    <row r="24" spans="1:23" ht="12.95" customHeight="1" x14ac:dyDescent="0.2">
      <c r="A24" s="31" t="s">
        <v>42</v>
      </c>
      <c r="B24" s="32" t="s">
        <v>40</v>
      </c>
      <c r="C24" s="31">
        <v>48478.696400000001</v>
      </c>
      <c r="D24" s="31">
        <v>2.9999999999999997E-4</v>
      </c>
      <c r="E24">
        <f>+(C24-C$7)/C$8</f>
        <v>-28620.928976329767</v>
      </c>
      <c r="F24">
        <f>ROUND(2*E24,0)/2</f>
        <v>-28621</v>
      </c>
      <c r="G24">
        <f>+C24-(C$7+F24*C$8)</f>
        <v>2.1826000003784429E-2</v>
      </c>
      <c r="J24">
        <f>+G24</f>
        <v>2.1826000003784429E-2</v>
      </c>
      <c r="O24">
        <f ca="1">+C$11+C$12*$F24</f>
        <v>1.8479161413911194E-2</v>
      </c>
      <c r="Q24" s="2">
        <f>+C24-15018.5</f>
        <v>33460.196400000001</v>
      </c>
    </row>
    <row r="25" spans="1:23" ht="12.95" customHeight="1" x14ac:dyDescent="0.2">
      <c r="A25" s="31" t="s">
        <v>42</v>
      </c>
      <c r="B25" s="32" t="s">
        <v>43</v>
      </c>
      <c r="C25" s="31">
        <v>48479.772599999997</v>
      </c>
      <c r="D25" s="31">
        <v>2.9999999999999997E-4</v>
      </c>
      <c r="E25">
        <f>+(C25-C$7)/C$8</f>
        <v>-28617.426929509998</v>
      </c>
      <c r="F25">
        <f>ROUND(2*E25,0)/2</f>
        <v>-28617.5</v>
      </c>
      <c r="G25">
        <f>+C25-(C$7+F25*C$8)</f>
        <v>2.2454999998444691E-2</v>
      </c>
      <c r="J25">
        <f>+G25</f>
        <v>2.2454999998444691E-2</v>
      </c>
      <c r="O25">
        <f ca="1">+C$11+C$12*$F25</f>
        <v>1.8477693912143343E-2</v>
      </c>
      <c r="Q25" s="2">
        <f>+C25-15018.5</f>
        <v>33461.272599999997</v>
      </c>
    </row>
    <row r="26" spans="1:23" ht="12.95" customHeight="1" x14ac:dyDescent="0.2">
      <c r="A26" s="28" t="s">
        <v>39</v>
      </c>
      <c r="B26" s="29" t="s">
        <v>40</v>
      </c>
      <c r="C26" s="30">
        <v>55398.588000000003</v>
      </c>
      <c r="D26" s="30">
        <v>3.0000000000000001E-3</v>
      </c>
      <c r="E26">
        <f>+(C26-C$7)/C$8</f>
        <v>-6103.0100290915043</v>
      </c>
      <c r="F26">
        <f>ROUND(2*E26,0)/2</f>
        <v>-6103</v>
      </c>
      <c r="G26">
        <f>+C26-(C$7+F26*C$8)</f>
        <v>-3.0819999956293032E-3</v>
      </c>
      <c r="I26">
        <f>+G26</f>
        <v>-3.0819999956293032E-3</v>
      </c>
      <c r="O26">
        <f ca="1">+C$11+C$12*$F26</f>
        <v>9.0376743257658404E-3</v>
      </c>
      <c r="Q26" s="2">
        <f>+C26-15018.5</f>
        <v>40380.088000000003</v>
      </c>
    </row>
    <row r="27" spans="1:23" ht="12.95" customHeight="1" x14ac:dyDescent="0.2">
      <c r="A27" s="36" t="s">
        <v>55</v>
      </c>
      <c r="C27" s="10">
        <v>57274.079599999997</v>
      </c>
      <c r="D27" s="10"/>
      <c r="E27">
        <f>+(C27-C$7)/C$8</f>
        <v>0</v>
      </c>
      <c r="F27">
        <f>ROUND(2*E27,0)/2</f>
        <v>0</v>
      </c>
      <c r="G27">
        <f>+C27-(C$7+F27*C$8)</f>
        <v>0</v>
      </c>
      <c r="I27">
        <f>+G27</f>
        <v>0</v>
      </c>
      <c r="O27">
        <f ca="1">+C$11+C$12*$F27</f>
        <v>6.4787705288499907E-3</v>
      </c>
      <c r="Q27" s="2">
        <f>+C27-15018.5</f>
        <v>42255.579599999997</v>
      </c>
    </row>
    <row r="28" spans="1:23" ht="12.95" customHeight="1" x14ac:dyDescent="0.2">
      <c r="A28" s="33" t="s">
        <v>45</v>
      </c>
      <c r="B28" s="34" t="s">
        <v>43</v>
      </c>
      <c r="C28" s="35">
        <v>57599.669950000003</v>
      </c>
      <c r="D28" s="35">
        <v>2.0000000000000001E-4</v>
      </c>
      <c r="E28">
        <f>+(C28-C$7)/C$8</f>
        <v>1059.4988382914939</v>
      </c>
      <c r="F28">
        <f>ROUND(2*E28,0)/2</f>
        <v>1059.5</v>
      </c>
      <c r="G28">
        <f>+C28-(C$7+F28*C$8)</f>
        <v>-3.5699999716598541E-4</v>
      </c>
      <c r="K28">
        <f>+G28</f>
        <v>-3.5699999716598541E-4</v>
      </c>
      <c r="O28">
        <f ca="1">+C$11+C$12*$F28</f>
        <v>6.0345367794099871E-3</v>
      </c>
      <c r="Q28" s="2">
        <f>+C28-15018.5</f>
        <v>42581.169950000003</v>
      </c>
    </row>
    <row r="29" spans="1:23" ht="12.95" customHeight="1" x14ac:dyDescent="0.2">
      <c r="A29" s="39" t="s">
        <v>47</v>
      </c>
      <c r="B29" s="39" t="s">
        <v>40</v>
      </c>
      <c r="C29" s="41">
        <v>58326.605909874663</v>
      </c>
      <c r="D29" s="42">
        <v>5.9000000000000003E-4</v>
      </c>
      <c r="E29">
        <f>+(C29-C$7)/C$8</f>
        <v>3425.0106079108946</v>
      </c>
      <c r="F29">
        <f>ROUND(2*E29,0)/2</f>
        <v>3425</v>
      </c>
      <c r="G29">
        <f>+C29-(C$7+F29*C$8)</f>
        <v>3.2598746620351449E-3</v>
      </c>
      <c r="L29">
        <f>+G29</f>
        <v>3.2598746620351449E-3</v>
      </c>
      <c r="O29">
        <f ca="1">+C$11+C$12*$F29</f>
        <v>5.042715227451206E-3</v>
      </c>
      <c r="Q29" s="2">
        <f>+C29-15018.5</f>
        <v>43308.105909874663</v>
      </c>
      <c r="W29" s="44" t="s">
        <v>50</v>
      </c>
    </row>
    <row r="30" spans="1:23" ht="12.95" customHeight="1" x14ac:dyDescent="0.2">
      <c r="A30" s="39" t="s">
        <v>47</v>
      </c>
      <c r="B30" s="39" t="s">
        <v>43</v>
      </c>
      <c r="C30" s="41">
        <v>58326.759860560298</v>
      </c>
      <c r="D30" s="42">
        <v>5.1400000000000003E-4</v>
      </c>
      <c r="E30">
        <f>+(C30-C$7)/C$8</f>
        <v>3425.511576605405</v>
      </c>
      <c r="F30">
        <f>ROUND(2*E30,0)/2</f>
        <v>3425.5</v>
      </c>
      <c r="G30">
        <f>+C30-(C$7+F30*C$8)</f>
        <v>3.5575603033066727E-3</v>
      </c>
      <c r="L30">
        <f>+G30</f>
        <v>3.5575603033066727E-3</v>
      </c>
      <c r="O30">
        <f ca="1">+C$11+C$12*$F30</f>
        <v>5.0425055843415128E-3</v>
      </c>
      <c r="Q30" s="2">
        <f>+C30-15018.5</f>
        <v>43308.259860560298</v>
      </c>
      <c r="W30" s="44" t="s">
        <v>50</v>
      </c>
    </row>
    <row r="31" spans="1:23" ht="12.95" customHeight="1" x14ac:dyDescent="0.2">
      <c r="A31" s="39" t="s">
        <v>47</v>
      </c>
      <c r="B31" s="39" t="s">
        <v>40</v>
      </c>
      <c r="C31" s="41">
        <v>58340.741979855113</v>
      </c>
      <c r="D31" s="42">
        <v>5.2899999999999996E-4</v>
      </c>
      <c r="E31">
        <f>+(C31-C$7)/C$8</f>
        <v>3471.0105883227643</v>
      </c>
      <c r="F31">
        <f>ROUND(2*E31,0)/2</f>
        <v>3471</v>
      </c>
      <c r="G31">
        <f>+C31-(C$7+F31*C$8)</f>
        <v>3.2538551167817786E-3</v>
      </c>
      <c r="L31">
        <f>+G31</f>
        <v>3.2538551167817786E-3</v>
      </c>
      <c r="O31">
        <f ca="1">+C$11+C$12*$F31</f>
        <v>5.0234280613594261E-3</v>
      </c>
      <c r="Q31" s="2">
        <f>+C31-15018.5</f>
        <v>43322.241979855113</v>
      </c>
      <c r="W31" s="44" t="s">
        <v>50</v>
      </c>
    </row>
    <row r="32" spans="1:23" ht="12.95" customHeight="1" x14ac:dyDescent="0.2">
      <c r="A32" s="39" t="s">
        <v>47</v>
      </c>
      <c r="B32" s="39" t="s">
        <v>43</v>
      </c>
      <c r="C32" s="41">
        <v>58340.8957797084</v>
      </c>
      <c r="D32" s="42">
        <v>6.0099999999999997E-4</v>
      </c>
      <c r="E32">
        <f>+(C32-C$7)/C$8</f>
        <v>3471.5110661959188</v>
      </c>
      <c r="F32">
        <f>ROUND(2*E32,0)/2</f>
        <v>3471.5</v>
      </c>
      <c r="G32">
        <f>+C32-(C$7+F32*C$8)</f>
        <v>3.4007084032054991E-3</v>
      </c>
      <c r="L32">
        <f>+G32</f>
        <v>3.4007084032054991E-3</v>
      </c>
      <c r="O32">
        <f ca="1">+C$11+C$12*$F32</f>
        <v>5.0232184182497329E-3</v>
      </c>
      <c r="Q32" s="2">
        <f>+C32-15018.5</f>
        <v>43322.3957797084</v>
      </c>
      <c r="W32" s="44" t="s">
        <v>50</v>
      </c>
    </row>
    <row r="33" spans="1:23" ht="12.95" customHeight="1" x14ac:dyDescent="0.2">
      <c r="A33" s="39" t="s">
        <v>47</v>
      </c>
      <c r="B33" s="39" t="s">
        <v>40</v>
      </c>
      <c r="C33" s="41">
        <v>58351.805149835534</v>
      </c>
      <c r="D33" s="42">
        <v>6.7299999999999999E-4</v>
      </c>
      <c r="E33">
        <f>+(C33-C$7)/C$8</f>
        <v>3507.011089388222</v>
      </c>
      <c r="F33">
        <f>ROUND(2*E33,0)/2</f>
        <v>3507</v>
      </c>
      <c r="G33">
        <f>+C33-(C$7+F33*C$8)</f>
        <v>3.407835538382642E-3</v>
      </c>
      <c r="L33">
        <f>+G33</f>
        <v>3.407835538382642E-3</v>
      </c>
      <c r="O33">
        <f ca="1">+C$11+C$12*$F33</f>
        <v>5.0083337574615121E-3</v>
      </c>
      <c r="Q33" s="2">
        <f>+C33-15018.5</f>
        <v>43333.305149835534</v>
      </c>
      <c r="W33" s="44" t="s">
        <v>50</v>
      </c>
    </row>
    <row r="34" spans="1:23" ht="12.95" customHeight="1" x14ac:dyDescent="0.2">
      <c r="A34" s="39" t="s">
        <v>47</v>
      </c>
      <c r="B34" s="39" t="s">
        <v>43</v>
      </c>
      <c r="C34" s="41">
        <v>58351.958790421952</v>
      </c>
      <c r="D34" s="42">
        <v>6.1399999999999996E-4</v>
      </c>
      <c r="E34">
        <f>+(C34-C$7)/C$8</f>
        <v>3507.5110489933622</v>
      </c>
      <c r="F34">
        <f>ROUND(2*E34,0)/2</f>
        <v>3507.5</v>
      </c>
      <c r="G34">
        <f>+C34-(C$7+F34*C$8)</f>
        <v>3.3954219543375075E-3</v>
      </c>
      <c r="L34">
        <f>+G34</f>
        <v>3.3954219543375075E-3</v>
      </c>
      <c r="O34">
        <f ca="1">+C$11+C$12*$F34</f>
        <v>5.0081241143518189E-3</v>
      </c>
      <c r="Q34" s="2">
        <f>+C34-15018.5</f>
        <v>43333.458790421952</v>
      </c>
      <c r="W34" s="44" t="s">
        <v>50</v>
      </c>
    </row>
    <row r="35" spans="1:23" ht="12.95" customHeight="1" x14ac:dyDescent="0.2">
      <c r="A35" s="36" t="s">
        <v>46</v>
      </c>
      <c r="B35" s="37" t="s">
        <v>40</v>
      </c>
      <c r="C35" s="38">
        <v>59083.041239999999</v>
      </c>
      <c r="D35" s="38">
        <v>4.0899999999999999E-3</v>
      </c>
      <c r="E35">
        <f>+(C35-C$7)/C$8</f>
        <v>5886.5158506504958</v>
      </c>
      <c r="F35">
        <f>ROUND(2*E35,0)/2</f>
        <v>5886.5</v>
      </c>
      <c r="G35">
        <f>+C35-(C$7+F35*C$8)</f>
        <v>4.8710000046412461E-3</v>
      </c>
      <c r="K35">
        <f>+G35</f>
        <v>4.8710000046412461E-3</v>
      </c>
      <c r="O35">
        <f ca="1">+C$11+C$12*$F35</f>
        <v>4.01064219843132E-3</v>
      </c>
      <c r="Q35" s="2">
        <f>+C35-15018.5</f>
        <v>44064.541239999999</v>
      </c>
      <c r="W35" s="44"/>
    </row>
    <row r="36" spans="1:23" ht="12.95" customHeight="1" x14ac:dyDescent="0.2">
      <c r="A36" s="36" t="s">
        <v>46</v>
      </c>
      <c r="B36" s="37" t="s">
        <v>43</v>
      </c>
      <c r="C36" s="38">
        <v>59083.19399</v>
      </c>
      <c r="D36" s="38">
        <v>5.3200000000000001E-3</v>
      </c>
      <c r="E36">
        <f>+(C36-C$7)/C$8</f>
        <v>5887.0129122112885</v>
      </c>
      <c r="F36">
        <f>ROUND(2*E36,0)/2</f>
        <v>5887</v>
      </c>
      <c r="G36">
        <f>+C36-(C$7+F36*C$8)</f>
        <v>3.9680000045336783E-3</v>
      </c>
      <c r="K36">
        <f>+G36</f>
        <v>3.9680000045336783E-3</v>
      </c>
      <c r="O36">
        <f ca="1">+C$11+C$12*$F36</f>
        <v>4.0104325553216268E-3</v>
      </c>
      <c r="Q36" s="2">
        <f>+C36-15018.5</f>
        <v>44064.69399</v>
      </c>
      <c r="W36" s="44"/>
    </row>
    <row r="37" spans="1:23" ht="12.95" customHeight="1" x14ac:dyDescent="0.2">
      <c r="A37" s="36" t="s">
        <v>46</v>
      </c>
      <c r="B37" s="37" t="s">
        <v>43</v>
      </c>
      <c r="C37" s="38">
        <v>59085.039109999998</v>
      </c>
      <c r="D37" s="38">
        <v>2.7000000000000001E-3</v>
      </c>
      <c r="E37">
        <f>+(C37-C$7)/C$8</f>
        <v>5893.0170904570705</v>
      </c>
      <c r="F37">
        <f>ROUND(2*E37,0)/2</f>
        <v>5893</v>
      </c>
      <c r="G37">
        <f>+C37-(C$7+F37*C$8)</f>
        <v>5.252000002656132E-3</v>
      </c>
      <c r="K37">
        <f>+G37</f>
        <v>5.252000002656132E-3</v>
      </c>
      <c r="O37">
        <f ca="1">+C$11+C$12*$F37</f>
        <v>4.0079168380053078E-3</v>
      </c>
      <c r="Q37" s="2">
        <f>+C37-15018.5</f>
        <v>44066.539109999998</v>
      </c>
      <c r="W37" s="44"/>
    </row>
    <row r="38" spans="1:23" ht="12.95" customHeight="1" x14ac:dyDescent="0.2">
      <c r="A38" s="36" t="s">
        <v>46</v>
      </c>
      <c r="B38" s="37" t="s">
        <v>40</v>
      </c>
      <c r="C38" s="38">
        <v>59085.192490000001</v>
      </c>
      <c r="D38" s="38">
        <v>3.4199999999999999E-3</v>
      </c>
      <c r="E38">
        <f>+(C38-C$7)/C$8</f>
        <v>5893.5162020917387</v>
      </c>
      <c r="F38">
        <f>ROUND(2*E38,0)/2</f>
        <v>5893.5</v>
      </c>
      <c r="G38">
        <f>+C38-(C$7+F38*C$8)</f>
        <v>4.9790000048233196E-3</v>
      </c>
      <c r="K38">
        <f>+G38</f>
        <v>4.9790000048233196E-3</v>
      </c>
      <c r="O38">
        <f ca="1">+C$11+C$12*$F38</f>
        <v>4.0077071948956145E-3</v>
      </c>
      <c r="Q38" s="2">
        <f>+C38-15018.5</f>
        <v>44066.692490000001</v>
      </c>
      <c r="W38" s="44"/>
    </row>
    <row r="39" spans="1:23" ht="12.95" customHeight="1" x14ac:dyDescent="0.2">
      <c r="A39" s="36" t="s">
        <v>46</v>
      </c>
      <c r="B39" s="37" t="s">
        <v>43</v>
      </c>
      <c r="C39" s="38">
        <v>59085.961479999998</v>
      </c>
      <c r="D39" s="38">
        <v>3.1700000000000001E-3</v>
      </c>
      <c r="E39">
        <f>+(C39-C$7)/C$8</f>
        <v>5896.0185613037193</v>
      </c>
      <c r="F39">
        <f>ROUND(2*E39,0)/2</f>
        <v>5896</v>
      </c>
      <c r="G39">
        <f>+C39-(C$7+F39*C$8)</f>
        <v>5.7040000028791837E-3</v>
      </c>
      <c r="K39">
        <f>+G39</f>
        <v>5.7040000028791837E-3</v>
      </c>
      <c r="O39">
        <f ca="1">+C$11+C$12*$F39</f>
        <v>4.0066589793471483E-3</v>
      </c>
      <c r="Q39" s="2">
        <f>+C39-15018.5</f>
        <v>44067.461479999998</v>
      </c>
      <c r="W39" s="44"/>
    </row>
    <row r="40" spans="1:23" ht="12.95" customHeight="1" x14ac:dyDescent="0.2">
      <c r="A40" s="36" t="s">
        <v>46</v>
      </c>
      <c r="B40" s="37" t="s">
        <v>43</v>
      </c>
      <c r="C40" s="38">
        <v>59086.268029999999</v>
      </c>
      <c r="D40" s="38">
        <v>3.6600000000000001E-3</v>
      </c>
      <c r="E40">
        <f>+(C40-C$7)/C$8</f>
        <v>5897.0161012150811</v>
      </c>
      <c r="F40">
        <f>ROUND(2*E40,0)/2</f>
        <v>5897</v>
      </c>
      <c r="G40">
        <f>+C40-(C$7+F40*C$8)</f>
        <v>4.9480000016046688E-3</v>
      </c>
      <c r="K40">
        <f>+G40</f>
        <v>4.9480000016046688E-3</v>
      </c>
      <c r="O40">
        <f ca="1">+C$11+C$12*$F40</f>
        <v>4.0062396931277618E-3</v>
      </c>
      <c r="Q40" s="2">
        <f>+C40-15018.5</f>
        <v>44067.768029999999</v>
      </c>
      <c r="W40" s="44"/>
    </row>
    <row r="41" spans="1:23" ht="12.95" customHeight="1" x14ac:dyDescent="0.2">
      <c r="A41" s="36" t="s">
        <v>46</v>
      </c>
      <c r="B41" s="37" t="s">
        <v>40</v>
      </c>
      <c r="C41" s="38">
        <v>59087.03701</v>
      </c>
      <c r="D41" s="38">
        <v>2.3999999999999998E-3</v>
      </c>
      <c r="E41">
        <f>+(C41-C$7)/C$8</f>
        <v>5899.5184278862198</v>
      </c>
      <c r="F41">
        <f>ROUND(2*E41,0)/2</f>
        <v>5899.5</v>
      </c>
      <c r="G41">
        <f>+C41-(C$7+F41*C$8)</f>
        <v>5.663000003551133E-3</v>
      </c>
      <c r="K41">
        <f>+G41</f>
        <v>5.663000003551133E-3</v>
      </c>
      <c r="O41">
        <f ca="1">+C$11+C$12*$F41</f>
        <v>4.0051914775792955E-3</v>
      </c>
      <c r="Q41" s="2">
        <f>+C41-15018.5</f>
        <v>44068.53701</v>
      </c>
      <c r="W41" s="44"/>
    </row>
    <row r="42" spans="1:23" ht="12.95" customHeight="1" x14ac:dyDescent="0.2">
      <c r="A42" s="36" t="s">
        <v>46</v>
      </c>
      <c r="B42" s="37" t="s">
        <v>43</v>
      </c>
      <c r="C42" s="38">
        <v>59087.189290000002</v>
      </c>
      <c r="D42" s="38">
        <v>2.8500000000000001E-3</v>
      </c>
      <c r="E42">
        <f>+(C42-C$7)/C$8</f>
        <v>5900.0139600268285</v>
      </c>
      <c r="F42">
        <f>ROUND(2*E42,0)/2</f>
        <v>5900</v>
      </c>
      <c r="G42">
        <f>+C42-(C$7+F42*C$8)</f>
        <v>4.2900000044028275E-3</v>
      </c>
      <c r="K42">
        <f>+G42</f>
        <v>4.2900000044028275E-3</v>
      </c>
      <c r="O42">
        <f ca="1">+C$11+C$12*$F42</f>
        <v>4.0049818344696023E-3</v>
      </c>
      <c r="Q42" s="2">
        <f>+C42-15018.5</f>
        <v>44068.689290000002</v>
      </c>
      <c r="W42" s="44"/>
    </row>
    <row r="43" spans="1:23" ht="12.95" customHeight="1" x14ac:dyDescent="0.2">
      <c r="A43" s="39" t="s">
        <v>49</v>
      </c>
      <c r="B43" s="40" t="s">
        <v>43</v>
      </c>
      <c r="C43" s="43">
        <v>60201.947614999954</v>
      </c>
      <c r="D43" s="43">
        <v>7.0399999999999998E-4</v>
      </c>
      <c r="E43">
        <f>+(C43-C$7)/C$8</f>
        <v>9527.5328662634511</v>
      </c>
      <c r="F43">
        <f>ROUND(2*E43,0)/2</f>
        <v>9527.5</v>
      </c>
      <c r="G43">
        <f>+C43-(C$7+F43*C$8)</f>
        <v>1.009999995585531E-2</v>
      </c>
      <c r="K43">
        <f>+G43</f>
        <v>1.009999995585531E-2</v>
      </c>
      <c r="O43">
        <f ca="1">+C$11+C$12*$F43</f>
        <v>2.4840210736450496E-3</v>
      </c>
      <c r="Q43" s="2">
        <f>+C43-15018.5</f>
        <v>45183.447614999954</v>
      </c>
      <c r="W43" s="44" t="s">
        <v>50</v>
      </c>
    </row>
    <row r="44" spans="1:23" ht="12.95" customHeight="1" x14ac:dyDescent="0.2">
      <c r="A44" s="39" t="s">
        <v>49</v>
      </c>
      <c r="B44" s="40" t="s">
        <v>40</v>
      </c>
      <c r="C44" s="43">
        <v>60202.101329999976</v>
      </c>
      <c r="D44" s="43">
        <v>6.2E-4</v>
      </c>
      <c r="E44">
        <f>+(C44-C$7)/C$8</f>
        <v>9528.0330680168245</v>
      </c>
      <c r="F44">
        <f>ROUND(2*E44,0)/2</f>
        <v>9528</v>
      </c>
      <c r="G44">
        <f>+C44-(C$7+F44*C$8)</f>
        <v>1.0161999976844527E-2</v>
      </c>
      <c r="K44">
        <f>+G44</f>
        <v>1.0161999976844527E-2</v>
      </c>
      <c r="O44">
        <f ca="1">+C$11+C$12*$F44</f>
        <v>2.4838114305353563E-3</v>
      </c>
      <c r="Q44" s="2">
        <f>+C44-15018.5</f>
        <v>45183.601329999976</v>
      </c>
      <c r="W44" s="44" t="s">
        <v>50</v>
      </c>
    </row>
    <row r="45" spans="1:23" ht="12.95" customHeight="1" x14ac:dyDescent="0.2">
      <c r="C45" s="10"/>
      <c r="D45" s="10"/>
    </row>
    <row r="46" spans="1:23" ht="12.95" customHeight="1" x14ac:dyDescent="0.2">
      <c r="C46" s="10"/>
      <c r="D46" s="10"/>
    </row>
    <row r="47" spans="1:23" ht="12.95" customHeight="1" x14ac:dyDescent="0.2">
      <c r="C47" s="10"/>
      <c r="D47" s="10"/>
    </row>
    <row r="48" spans="1:23" ht="12.95" customHeight="1" x14ac:dyDescent="0.2">
      <c r="C48" s="10"/>
      <c r="D48" s="10"/>
    </row>
    <row r="49" spans="3:4" ht="12.95" customHeight="1" x14ac:dyDescent="0.2">
      <c r="C49" s="10"/>
      <c r="D49" s="10"/>
    </row>
    <row r="50" spans="3:4" ht="12.95" customHeight="1" x14ac:dyDescent="0.2">
      <c r="C50" s="10"/>
      <c r="D50" s="10"/>
    </row>
    <row r="51" spans="3:4" ht="12.95" customHeight="1" x14ac:dyDescent="0.2">
      <c r="C51" s="10"/>
      <c r="D51" s="10"/>
    </row>
    <row r="52" spans="3:4" ht="12.95" customHeight="1" x14ac:dyDescent="0.2">
      <c r="C52" s="10"/>
      <c r="D52" s="10"/>
    </row>
    <row r="53" spans="3:4" ht="12.95" customHeight="1" x14ac:dyDescent="0.2">
      <c r="C53" s="10"/>
      <c r="D53" s="10"/>
    </row>
    <row r="54" spans="3:4" ht="12.95" customHeight="1" x14ac:dyDescent="0.2">
      <c r="C54" s="10"/>
      <c r="D54" s="10"/>
    </row>
    <row r="55" spans="3:4" ht="12.95" customHeight="1" x14ac:dyDescent="0.2">
      <c r="C55" s="10"/>
      <c r="D55" s="10"/>
    </row>
    <row r="56" spans="3:4" ht="12.95" customHeight="1" x14ac:dyDescent="0.2">
      <c r="C56" s="10"/>
      <c r="D56" s="10"/>
    </row>
    <row r="57" spans="3:4" ht="12.95" customHeight="1" x14ac:dyDescent="0.2">
      <c r="C57" s="10"/>
      <c r="D57" s="10"/>
    </row>
    <row r="58" spans="3:4" ht="12.95" customHeight="1" x14ac:dyDescent="0.2">
      <c r="C58" s="10"/>
      <c r="D58" s="10"/>
    </row>
    <row r="59" spans="3:4" ht="12.95" customHeight="1" x14ac:dyDescent="0.2">
      <c r="C59" s="10"/>
      <c r="D59" s="10"/>
    </row>
    <row r="60" spans="3:4" ht="12.95" customHeight="1" x14ac:dyDescent="0.2">
      <c r="C60" s="10"/>
      <c r="D60" s="10"/>
    </row>
    <row r="61" spans="3:4" ht="12.95" customHeight="1" x14ac:dyDescent="0.2">
      <c r="C61" s="10"/>
      <c r="D61" s="10"/>
    </row>
    <row r="62" spans="3:4" ht="12.95" customHeight="1" x14ac:dyDescent="0.2">
      <c r="C62" s="10"/>
      <c r="D62" s="10"/>
    </row>
    <row r="63" spans="3:4" ht="12.95" customHeight="1" x14ac:dyDescent="0.2">
      <c r="C63" s="10"/>
      <c r="D63" s="10"/>
    </row>
    <row r="64" spans="3:4" ht="12.95" customHeight="1" x14ac:dyDescent="0.2">
      <c r="C64" s="10"/>
      <c r="D64" s="10"/>
    </row>
    <row r="65" spans="3:4" ht="12.95" customHeight="1" x14ac:dyDescent="0.2">
      <c r="C65" s="10"/>
      <c r="D65" s="10"/>
    </row>
    <row r="66" spans="3:4" ht="12.95" customHeight="1" x14ac:dyDescent="0.2">
      <c r="C66" s="10"/>
      <c r="D66" s="10"/>
    </row>
    <row r="67" spans="3:4" ht="12.95" customHeight="1" x14ac:dyDescent="0.2">
      <c r="C67" s="10"/>
      <c r="D67" s="10"/>
    </row>
    <row r="68" spans="3:4" ht="12.95" customHeight="1" x14ac:dyDescent="0.2">
      <c r="C68" s="10"/>
      <c r="D68" s="10"/>
    </row>
    <row r="69" spans="3:4" ht="12.95" customHeight="1" x14ac:dyDescent="0.2">
      <c r="C69" s="10"/>
      <c r="D69" s="10"/>
    </row>
    <row r="70" spans="3:4" ht="12.95" customHeight="1" x14ac:dyDescent="0.2">
      <c r="C70" s="10"/>
      <c r="D70" s="10"/>
    </row>
    <row r="71" spans="3:4" ht="12.95" customHeight="1" x14ac:dyDescent="0.2">
      <c r="C71" s="10"/>
      <c r="D71" s="10"/>
    </row>
    <row r="72" spans="3:4" ht="12.95" customHeight="1" x14ac:dyDescent="0.2">
      <c r="C72" s="10"/>
      <c r="D72" s="10"/>
    </row>
    <row r="73" spans="3:4" ht="12.95" customHeight="1" x14ac:dyDescent="0.2">
      <c r="C73" s="10"/>
      <c r="D73" s="10"/>
    </row>
    <row r="74" spans="3:4" ht="12.95" customHeight="1" x14ac:dyDescent="0.2">
      <c r="C74" s="10"/>
      <c r="D74" s="10"/>
    </row>
    <row r="75" spans="3:4" ht="12.95" customHeight="1" x14ac:dyDescent="0.2">
      <c r="C75" s="10"/>
      <c r="D75" s="10"/>
    </row>
    <row r="76" spans="3:4" ht="12.95" customHeight="1" x14ac:dyDescent="0.2">
      <c r="C76" s="10"/>
      <c r="D76" s="10"/>
    </row>
    <row r="77" spans="3:4" ht="12.95" customHeight="1" x14ac:dyDescent="0.2">
      <c r="C77" s="10"/>
      <c r="D77" s="10"/>
    </row>
    <row r="78" spans="3:4" ht="12.95" customHeight="1" x14ac:dyDescent="0.2">
      <c r="C78" s="10"/>
      <c r="D78" s="10"/>
    </row>
    <row r="79" spans="3:4" ht="12.95" customHeight="1" x14ac:dyDescent="0.2">
      <c r="C79" s="10"/>
      <c r="D79" s="10"/>
    </row>
    <row r="80" spans="3:4" ht="12.95" customHeight="1" x14ac:dyDescent="0.2">
      <c r="C80" s="10"/>
      <c r="D80" s="10"/>
    </row>
    <row r="81" spans="3:4" ht="12.95" customHeight="1" x14ac:dyDescent="0.2">
      <c r="C81" s="10"/>
      <c r="D81" s="10"/>
    </row>
    <row r="82" spans="3:4" ht="12.95" customHeight="1" x14ac:dyDescent="0.2">
      <c r="C82" s="10"/>
      <c r="D82" s="10"/>
    </row>
    <row r="83" spans="3:4" ht="12.95" customHeight="1" x14ac:dyDescent="0.2">
      <c r="C83" s="10"/>
      <c r="D83" s="10"/>
    </row>
    <row r="84" spans="3:4" ht="12.95" customHeight="1" x14ac:dyDescent="0.2">
      <c r="C84" s="10"/>
      <c r="D84" s="10"/>
    </row>
    <row r="85" spans="3:4" ht="12.95" customHeight="1" x14ac:dyDescent="0.2">
      <c r="C85" s="10"/>
      <c r="D85" s="10"/>
    </row>
    <row r="86" spans="3:4" ht="12.95" customHeight="1" x14ac:dyDescent="0.2">
      <c r="C86" s="10"/>
      <c r="D86" s="10"/>
    </row>
    <row r="87" spans="3:4" ht="12.95" customHeight="1" x14ac:dyDescent="0.2">
      <c r="C87" s="10"/>
      <c r="D87" s="10"/>
    </row>
    <row r="88" spans="3:4" ht="12.95" customHeight="1" x14ac:dyDescent="0.2">
      <c r="C88" s="10"/>
      <c r="D88" s="10"/>
    </row>
    <row r="89" spans="3:4" ht="12.95" customHeight="1" x14ac:dyDescent="0.2">
      <c r="C89" s="10"/>
      <c r="D89" s="10"/>
    </row>
    <row r="90" spans="3:4" ht="12.95" customHeight="1" x14ac:dyDescent="0.2">
      <c r="C90" s="10"/>
      <c r="D90" s="10"/>
    </row>
    <row r="91" spans="3:4" ht="12.95" customHeight="1" x14ac:dyDescent="0.2">
      <c r="C91" s="10"/>
      <c r="D91" s="10"/>
    </row>
    <row r="92" spans="3:4" ht="12.95" customHeight="1" x14ac:dyDescent="0.2">
      <c r="C92" s="10"/>
      <c r="D92" s="10"/>
    </row>
    <row r="93" spans="3:4" ht="12.95" customHeight="1" x14ac:dyDescent="0.2">
      <c r="C93" s="10"/>
      <c r="D93" s="10"/>
    </row>
    <row r="94" spans="3:4" ht="12.95" customHeight="1" x14ac:dyDescent="0.2">
      <c r="C94" s="10"/>
      <c r="D94" s="10"/>
    </row>
    <row r="95" spans="3:4" ht="12.95" customHeight="1" x14ac:dyDescent="0.2">
      <c r="C95" s="10"/>
      <c r="D95" s="10"/>
    </row>
    <row r="96" spans="3:4" ht="12.95" customHeight="1" x14ac:dyDescent="0.2">
      <c r="C96" s="10"/>
      <c r="D96" s="10"/>
    </row>
    <row r="97" spans="3:4" ht="12.95" customHeight="1" x14ac:dyDescent="0.2">
      <c r="C97" s="10"/>
      <c r="D97" s="10"/>
    </row>
    <row r="98" spans="3:4" ht="12.95" customHeight="1" x14ac:dyDescent="0.2">
      <c r="C98" s="10"/>
      <c r="D98" s="10"/>
    </row>
    <row r="99" spans="3:4" ht="12.95" customHeight="1" x14ac:dyDescent="0.2">
      <c r="C99" s="10"/>
      <c r="D99" s="10"/>
    </row>
    <row r="100" spans="3:4" ht="12.95" customHeight="1" x14ac:dyDescent="0.2">
      <c r="C100" s="10"/>
      <c r="D100" s="10"/>
    </row>
    <row r="101" spans="3:4" ht="12.95" customHeight="1" x14ac:dyDescent="0.2">
      <c r="C101" s="10"/>
      <c r="D101" s="10"/>
    </row>
    <row r="102" spans="3:4" ht="12.95" customHeight="1" x14ac:dyDescent="0.2">
      <c r="C102" s="10"/>
      <c r="D102" s="10"/>
    </row>
    <row r="103" spans="3:4" ht="12.95" customHeight="1" x14ac:dyDescent="0.2">
      <c r="C103" s="10"/>
      <c r="D103" s="10"/>
    </row>
    <row r="104" spans="3:4" ht="12.95" customHeight="1" x14ac:dyDescent="0.2">
      <c r="C104" s="10"/>
      <c r="D104" s="10"/>
    </row>
    <row r="105" spans="3:4" ht="12.95" customHeight="1" x14ac:dyDescent="0.2">
      <c r="C105" s="10"/>
      <c r="D105" s="10"/>
    </row>
    <row r="106" spans="3:4" ht="12.95" customHeight="1" x14ac:dyDescent="0.2">
      <c r="C106" s="10"/>
      <c r="D106" s="10"/>
    </row>
    <row r="107" spans="3:4" ht="12.95" customHeight="1" x14ac:dyDescent="0.2">
      <c r="C107" s="10"/>
      <c r="D107" s="10"/>
    </row>
    <row r="108" spans="3:4" ht="12.95" customHeight="1" x14ac:dyDescent="0.2">
      <c r="C108" s="10"/>
      <c r="D108" s="10"/>
    </row>
    <row r="109" spans="3:4" ht="12.95" customHeight="1" x14ac:dyDescent="0.2">
      <c r="C109" s="10"/>
      <c r="D109" s="10"/>
    </row>
    <row r="110" spans="3:4" ht="12.95" customHeight="1" x14ac:dyDescent="0.2">
      <c r="C110" s="10"/>
      <c r="D110" s="10"/>
    </row>
    <row r="111" spans="3:4" ht="12.95" customHeight="1" x14ac:dyDescent="0.2">
      <c r="C111" s="10"/>
      <c r="D111" s="10"/>
    </row>
    <row r="112" spans="3:4" ht="12.95" customHeight="1" x14ac:dyDescent="0.2">
      <c r="C112" s="10"/>
      <c r="D112" s="10"/>
    </row>
    <row r="113" spans="3:4" ht="12.95" customHeight="1" x14ac:dyDescent="0.2">
      <c r="C113" s="10"/>
      <c r="D113" s="10"/>
    </row>
    <row r="114" spans="3:4" ht="12.95" customHeight="1" x14ac:dyDescent="0.2">
      <c r="C114" s="10"/>
      <c r="D114" s="10"/>
    </row>
    <row r="115" spans="3:4" ht="12.95" customHeight="1" x14ac:dyDescent="0.2">
      <c r="C115" s="10"/>
      <c r="D115" s="10"/>
    </row>
    <row r="116" spans="3:4" ht="12.95" customHeight="1" x14ac:dyDescent="0.2">
      <c r="C116" s="10"/>
      <c r="D116" s="10"/>
    </row>
    <row r="117" spans="3:4" ht="12.95" customHeight="1" x14ac:dyDescent="0.2">
      <c r="C117" s="10"/>
      <c r="D117" s="10"/>
    </row>
    <row r="118" spans="3:4" ht="12.95" customHeight="1" x14ac:dyDescent="0.2">
      <c r="C118" s="10"/>
      <c r="D118" s="10"/>
    </row>
    <row r="119" spans="3:4" ht="12.95" customHeight="1" x14ac:dyDescent="0.2">
      <c r="C119" s="10"/>
      <c r="D119" s="10"/>
    </row>
    <row r="120" spans="3:4" ht="12.95" customHeight="1" x14ac:dyDescent="0.2">
      <c r="C120" s="10"/>
      <c r="D120" s="10"/>
    </row>
    <row r="121" spans="3:4" ht="12.95" customHeight="1" x14ac:dyDescent="0.2">
      <c r="C121" s="10"/>
      <c r="D121" s="10"/>
    </row>
    <row r="122" spans="3:4" ht="12.95" customHeight="1" x14ac:dyDescent="0.2">
      <c r="C122" s="10"/>
      <c r="D122" s="10"/>
    </row>
    <row r="123" spans="3:4" ht="12.95" customHeight="1" x14ac:dyDescent="0.2">
      <c r="C123" s="10"/>
      <c r="D123" s="10"/>
    </row>
    <row r="124" spans="3:4" ht="12.95" customHeight="1" x14ac:dyDescent="0.2">
      <c r="C124" s="10"/>
      <c r="D124" s="10"/>
    </row>
    <row r="125" spans="3:4" ht="12.95" customHeight="1" x14ac:dyDescent="0.2">
      <c r="C125" s="10"/>
      <c r="D125" s="10"/>
    </row>
    <row r="126" spans="3:4" ht="12.95" customHeight="1" x14ac:dyDescent="0.2">
      <c r="C126" s="10"/>
      <c r="D126" s="10"/>
    </row>
    <row r="127" spans="3:4" ht="12.95" customHeight="1" x14ac:dyDescent="0.2">
      <c r="C127" s="10"/>
      <c r="D127" s="10"/>
    </row>
    <row r="128" spans="3:4" ht="12.95" customHeight="1" x14ac:dyDescent="0.2">
      <c r="C128" s="10"/>
      <c r="D128" s="10"/>
    </row>
    <row r="129" spans="3:4" ht="12.95" customHeight="1" x14ac:dyDescent="0.2">
      <c r="C129" s="10"/>
      <c r="D129" s="10"/>
    </row>
    <row r="130" spans="3:4" ht="12.95" customHeight="1" x14ac:dyDescent="0.2">
      <c r="C130" s="10"/>
      <c r="D130" s="10"/>
    </row>
    <row r="131" spans="3:4" ht="12.95" customHeight="1" x14ac:dyDescent="0.2">
      <c r="C131" s="10"/>
      <c r="D131" s="10"/>
    </row>
    <row r="132" spans="3:4" ht="12.95" customHeight="1" x14ac:dyDescent="0.2">
      <c r="C132" s="10"/>
      <c r="D132" s="10"/>
    </row>
    <row r="133" spans="3:4" ht="12.95" customHeight="1" x14ac:dyDescent="0.2">
      <c r="C133" s="10"/>
      <c r="D133" s="10"/>
    </row>
    <row r="134" spans="3:4" ht="12.95" customHeight="1" x14ac:dyDescent="0.2">
      <c r="C134" s="10"/>
      <c r="D134" s="10"/>
    </row>
    <row r="135" spans="3:4" ht="12.95" customHeight="1" x14ac:dyDescent="0.2">
      <c r="C135" s="10"/>
      <c r="D135" s="10"/>
    </row>
    <row r="136" spans="3:4" ht="12.95" customHeight="1" x14ac:dyDescent="0.2">
      <c r="C136" s="10"/>
      <c r="D136" s="10"/>
    </row>
    <row r="137" spans="3:4" ht="12.95" customHeight="1" x14ac:dyDescent="0.2">
      <c r="C137" s="10"/>
      <c r="D137" s="10"/>
    </row>
    <row r="138" spans="3:4" ht="12.95" customHeight="1" x14ac:dyDescent="0.2">
      <c r="C138" s="10"/>
      <c r="D138" s="10"/>
    </row>
    <row r="139" spans="3:4" ht="12.95" customHeight="1" x14ac:dyDescent="0.2">
      <c r="C139" s="10"/>
      <c r="D139" s="10"/>
    </row>
    <row r="140" spans="3:4" ht="12.95" customHeight="1" x14ac:dyDescent="0.2">
      <c r="C140" s="10"/>
      <c r="D140" s="10"/>
    </row>
    <row r="141" spans="3:4" ht="12.95" customHeight="1" x14ac:dyDescent="0.2">
      <c r="C141" s="10"/>
      <c r="D141" s="10"/>
    </row>
    <row r="142" spans="3:4" ht="12.95" customHeight="1" x14ac:dyDescent="0.2">
      <c r="C142" s="10"/>
      <c r="D142" s="10"/>
    </row>
    <row r="143" spans="3:4" ht="12.95" customHeight="1" x14ac:dyDescent="0.2">
      <c r="C143" s="10"/>
      <c r="D143" s="10"/>
    </row>
    <row r="144" spans="3:4" ht="12.95" customHeight="1" x14ac:dyDescent="0.2">
      <c r="C144" s="10"/>
      <c r="D144" s="10"/>
    </row>
    <row r="145" spans="3:4" ht="12.95" customHeight="1" x14ac:dyDescent="0.2">
      <c r="C145" s="10"/>
      <c r="D145" s="10"/>
    </row>
    <row r="146" spans="3:4" ht="12.95" customHeight="1" x14ac:dyDescent="0.2">
      <c r="C146" s="10"/>
      <c r="D146" s="10"/>
    </row>
    <row r="147" spans="3:4" ht="12.95" customHeight="1" x14ac:dyDescent="0.2">
      <c r="C147" s="10"/>
      <c r="D147" s="10"/>
    </row>
    <row r="148" spans="3:4" ht="12.95" customHeight="1" x14ac:dyDescent="0.2">
      <c r="C148" s="10"/>
      <c r="D148" s="10"/>
    </row>
    <row r="149" spans="3:4" ht="12.95" customHeight="1" x14ac:dyDescent="0.2">
      <c r="C149" s="10"/>
      <c r="D149" s="10"/>
    </row>
    <row r="150" spans="3:4" ht="12.95" customHeight="1" x14ac:dyDescent="0.2">
      <c r="C150" s="10"/>
      <c r="D150" s="10"/>
    </row>
    <row r="151" spans="3:4" ht="12.95" customHeight="1" x14ac:dyDescent="0.2">
      <c r="C151" s="10"/>
      <c r="D151" s="10"/>
    </row>
    <row r="152" spans="3:4" ht="12.95" customHeight="1" x14ac:dyDescent="0.2">
      <c r="C152" s="10"/>
      <c r="D152" s="10"/>
    </row>
    <row r="153" spans="3:4" ht="12.95" customHeight="1" x14ac:dyDescent="0.2">
      <c r="C153" s="10"/>
      <c r="D153" s="10"/>
    </row>
    <row r="154" spans="3:4" ht="12.95" customHeight="1" x14ac:dyDescent="0.2">
      <c r="C154" s="10"/>
      <c r="D154" s="10"/>
    </row>
    <row r="155" spans="3:4" ht="12.95" customHeight="1" x14ac:dyDescent="0.2">
      <c r="C155" s="10"/>
      <c r="D155" s="10"/>
    </row>
    <row r="156" spans="3:4" ht="12.95" customHeight="1" x14ac:dyDescent="0.2">
      <c r="C156" s="10"/>
      <c r="D156" s="10"/>
    </row>
    <row r="157" spans="3:4" ht="12.95" customHeight="1" x14ac:dyDescent="0.2">
      <c r="C157" s="10"/>
      <c r="D157" s="10"/>
    </row>
    <row r="158" spans="3:4" ht="12.95" customHeight="1" x14ac:dyDescent="0.2">
      <c r="C158" s="10"/>
      <c r="D158" s="10"/>
    </row>
    <row r="159" spans="3:4" ht="12.95" customHeight="1" x14ac:dyDescent="0.2">
      <c r="C159" s="10"/>
      <c r="D159" s="10"/>
    </row>
    <row r="160" spans="3:4" ht="12.95" customHeight="1" x14ac:dyDescent="0.2">
      <c r="C160" s="10"/>
      <c r="D160" s="10"/>
    </row>
    <row r="161" spans="3:4" ht="12.95" customHeight="1" x14ac:dyDescent="0.2">
      <c r="C161" s="10"/>
      <c r="D161" s="10"/>
    </row>
    <row r="162" spans="3:4" ht="12.95" customHeight="1" x14ac:dyDescent="0.2">
      <c r="C162" s="10"/>
      <c r="D162" s="10"/>
    </row>
    <row r="163" spans="3:4" ht="12.95" customHeight="1" x14ac:dyDescent="0.2">
      <c r="C163" s="10"/>
      <c r="D163" s="10"/>
    </row>
    <row r="164" spans="3:4" ht="12.95" customHeight="1" x14ac:dyDescent="0.2">
      <c r="C164" s="10"/>
      <c r="D164" s="10"/>
    </row>
    <row r="165" spans="3:4" ht="12.95" customHeight="1" x14ac:dyDescent="0.2">
      <c r="C165" s="10"/>
      <c r="D165" s="10"/>
    </row>
    <row r="166" spans="3:4" ht="12.95" customHeight="1" x14ac:dyDescent="0.2">
      <c r="C166" s="10"/>
      <c r="D166" s="10"/>
    </row>
    <row r="167" spans="3:4" ht="12.95" customHeight="1" x14ac:dyDescent="0.2">
      <c r="C167" s="10"/>
      <c r="D167" s="10"/>
    </row>
    <row r="168" spans="3:4" ht="12.95" customHeight="1" x14ac:dyDescent="0.2">
      <c r="C168" s="10"/>
      <c r="D168" s="10"/>
    </row>
    <row r="169" spans="3:4" ht="12.95" customHeight="1" x14ac:dyDescent="0.2">
      <c r="C169" s="10"/>
      <c r="D169" s="10"/>
    </row>
    <row r="170" spans="3:4" ht="12.95" customHeight="1" x14ac:dyDescent="0.2">
      <c r="C170" s="10"/>
      <c r="D170" s="10"/>
    </row>
    <row r="171" spans="3:4" ht="12.95" customHeight="1" x14ac:dyDescent="0.2">
      <c r="C171" s="10"/>
      <c r="D171" s="10"/>
    </row>
    <row r="172" spans="3:4" ht="12.95" customHeight="1" x14ac:dyDescent="0.2">
      <c r="C172" s="10"/>
      <c r="D172" s="10"/>
    </row>
    <row r="173" spans="3:4" ht="12.95" customHeight="1" x14ac:dyDescent="0.2">
      <c r="C173" s="10"/>
      <c r="D173" s="10"/>
    </row>
    <row r="174" spans="3:4" ht="12.95" customHeight="1" x14ac:dyDescent="0.2">
      <c r="C174" s="10"/>
      <c r="D174" s="10"/>
    </row>
    <row r="175" spans="3:4" ht="12.95" customHeight="1" x14ac:dyDescent="0.2">
      <c r="C175" s="10"/>
      <c r="D175" s="10"/>
    </row>
    <row r="176" spans="3:4" ht="12.95" customHeight="1" x14ac:dyDescent="0.2">
      <c r="C176" s="10"/>
      <c r="D176" s="10"/>
    </row>
    <row r="177" spans="3:4" ht="12.95" customHeight="1" x14ac:dyDescent="0.2">
      <c r="C177" s="10"/>
      <c r="D177" s="10"/>
    </row>
    <row r="178" spans="3:4" ht="12.95" customHeight="1" x14ac:dyDescent="0.2">
      <c r="C178" s="10"/>
      <c r="D178" s="10"/>
    </row>
    <row r="179" spans="3:4" ht="12.95" customHeight="1" x14ac:dyDescent="0.2">
      <c r="C179" s="10"/>
      <c r="D179" s="10"/>
    </row>
    <row r="180" spans="3:4" ht="12.95" customHeight="1" x14ac:dyDescent="0.2">
      <c r="C180" s="10"/>
      <c r="D180" s="10"/>
    </row>
    <row r="181" spans="3:4" ht="12.95" customHeight="1" x14ac:dyDescent="0.2">
      <c r="C181" s="10"/>
      <c r="D181" s="10"/>
    </row>
    <row r="182" spans="3:4" ht="12.95" customHeight="1" x14ac:dyDescent="0.2">
      <c r="C182" s="10"/>
      <c r="D182" s="10"/>
    </row>
    <row r="183" spans="3:4" ht="12.95" customHeight="1" x14ac:dyDescent="0.2">
      <c r="C183" s="10"/>
      <c r="D183" s="10"/>
    </row>
    <row r="184" spans="3:4" ht="12.95" customHeight="1" x14ac:dyDescent="0.2">
      <c r="C184" s="10"/>
      <c r="D184" s="10"/>
    </row>
    <row r="185" spans="3:4" ht="12.95" customHeight="1" x14ac:dyDescent="0.2">
      <c r="C185" s="10"/>
      <c r="D185" s="10"/>
    </row>
    <row r="186" spans="3:4" ht="12.95" customHeight="1" x14ac:dyDescent="0.2">
      <c r="C186" s="10"/>
      <c r="D186" s="10"/>
    </row>
    <row r="187" spans="3:4" ht="12.95" customHeight="1" x14ac:dyDescent="0.2">
      <c r="C187" s="10"/>
      <c r="D187" s="10"/>
    </row>
    <row r="188" spans="3:4" ht="12.95" customHeight="1" x14ac:dyDescent="0.2">
      <c r="C188" s="10"/>
      <c r="D188" s="10"/>
    </row>
    <row r="189" spans="3:4" ht="12.95" customHeight="1" x14ac:dyDescent="0.2">
      <c r="C189" s="10"/>
      <c r="D189" s="10"/>
    </row>
    <row r="190" spans="3:4" ht="12.95" customHeight="1" x14ac:dyDescent="0.2">
      <c r="C190" s="10"/>
      <c r="D190" s="10"/>
    </row>
    <row r="191" spans="3:4" ht="12.95" customHeight="1" x14ac:dyDescent="0.2">
      <c r="C191" s="10"/>
      <c r="D191" s="10"/>
    </row>
    <row r="192" spans="3:4" ht="12.95" customHeight="1" x14ac:dyDescent="0.2">
      <c r="C192" s="10"/>
      <c r="D192" s="10"/>
    </row>
    <row r="193" spans="3:4" ht="12.95" customHeight="1" x14ac:dyDescent="0.2">
      <c r="C193" s="10"/>
      <c r="D193" s="10"/>
    </row>
    <row r="194" spans="3:4" ht="12.95" customHeight="1" x14ac:dyDescent="0.2">
      <c r="C194" s="10"/>
      <c r="D194" s="10"/>
    </row>
    <row r="195" spans="3:4" ht="12.95" customHeight="1" x14ac:dyDescent="0.2">
      <c r="C195" s="10"/>
      <c r="D195" s="10"/>
    </row>
    <row r="196" spans="3:4" ht="12.95" customHeight="1" x14ac:dyDescent="0.2">
      <c r="C196" s="10"/>
      <c r="D196" s="10"/>
    </row>
    <row r="197" spans="3:4" ht="12.95" customHeight="1" x14ac:dyDescent="0.2">
      <c r="C197" s="10"/>
      <c r="D197" s="10"/>
    </row>
    <row r="198" spans="3:4" ht="12.95" customHeight="1" x14ac:dyDescent="0.2">
      <c r="C198" s="10"/>
      <c r="D198" s="10"/>
    </row>
    <row r="199" spans="3:4" ht="12.95" customHeight="1" x14ac:dyDescent="0.2">
      <c r="C199" s="10"/>
      <c r="D199" s="10"/>
    </row>
    <row r="200" spans="3:4" ht="12.95" customHeight="1" x14ac:dyDescent="0.2">
      <c r="C200" s="10"/>
      <c r="D200" s="10"/>
    </row>
    <row r="201" spans="3:4" ht="12.95" customHeight="1" x14ac:dyDescent="0.2">
      <c r="C201" s="10"/>
      <c r="D201" s="10"/>
    </row>
    <row r="202" spans="3:4" ht="12.95" customHeight="1" x14ac:dyDescent="0.2">
      <c r="C202" s="10"/>
      <c r="D202" s="10"/>
    </row>
    <row r="203" spans="3:4" ht="12.95" customHeight="1" x14ac:dyDescent="0.2">
      <c r="C203" s="10"/>
      <c r="D203" s="10"/>
    </row>
    <row r="204" spans="3:4" ht="12.95" customHeight="1" x14ac:dyDescent="0.2">
      <c r="C204" s="10"/>
      <c r="D204" s="10"/>
    </row>
    <row r="205" spans="3:4" ht="12.95" customHeight="1" x14ac:dyDescent="0.2">
      <c r="C205" s="10"/>
      <c r="D205" s="10"/>
    </row>
    <row r="206" spans="3:4" ht="12.95" customHeight="1" x14ac:dyDescent="0.2">
      <c r="C206" s="10"/>
      <c r="D206" s="10"/>
    </row>
    <row r="207" spans="3:4" ht="12.95" customHeight="1" x14ac:dyDescent="0.2">
      <c r="C207" s="10"/>
      <c r="D207" s="10"/>
    </row>
    <row r="208" spans="3:4" ht="12.95" customHeight="1" x14ac:dyDescent="0.2">
      <c r="C208" s="10"/>
      <c r="D208" s="10"/>
    </row>
    <row r="209" spans="3:4" ht="12.95" customHeight="1" x14ac:dyDescent="0.2">
      <c r="C209" s="10"/>
      <c r="D209" s="10"/>
    </row>
    <row r="210" spans="3:4" ht="12.95" customHeight="1" x14ac:dyDescent="0.2">
      <c r="C210" s="10"/>
      <c r="D210" s="10"/>
    </row>
    <row r="211" spans="3:4" ht="12.95" customHeight="1" x14ac:dyDescent="0.2">
      <c r="C211" s="10"/>
      <c r="D211" s="10"/>
    </row>
    <row r="212" spans="3:4" ht="12.95" customHeight="1" x14ac:dyDescent="0.2">
      <c r="C212" s="10"/>
      <c r="D212" s="10"/>
    </row>
    <row r="213" spans="3:4" ht="12.95" customHeight="1" x14ac:dyDescent="0.2">
      <c r="C213" s="10"/>
      <c r="D213" s="10"/>
    </row>
    <row r="214" spans="3:4" ht="12.95" customHeight="1" x14ac:dyDescent="0.2">
      <c r="C214" s="10"/>
      <c r="D214" s="10"/>
    </row>
    <row r="215" spans="3:4" ht="12.95" customHeight="1" x14ac:dyDescent="0.2">
      <c r="C215" s="10"/>
      <c r="D215" s="10"/>
    </row>
    <row r="216" spans="3:4" ht="12.95" customHeight="1" x14ac:dyDescent="0.2">
      <c r="C216" s="10"/>
      <c r="D216" s="10"/>
    </row>
    <row r="217" spans="3:4" ht="12.95" customHeight="1" x14ac:dyDescent="0.2">
      <c r="C217" s="10"/>
      <c r="D217" s="10"/>
    </row>
    <row r="218" spans="3:4" ht="12.95" customHeight="1" x14ac:dyDescent="0.2">
      <c r="C218" s="10"/>
      <c r="D218" s="10"/>
    </row>
    <row r="219" spans="3:4" ht="12.95" customHeight="1" x14ac:dyDescent="0.2">
      <c r="C219" s="10"/>
      <c r="D219" s="10"/>
    </row>
    <row r="220" spans="3:4" ht="12.95" customHeight="1" x14ac:dyDescent="0.2">
      <c r="C220" s="10"/>
      <c r="D220" s="10"/>
    </row>
    <row r="221" spans="3:4" ht="12.95" customHeight="1" x14ac:dyDescent="0.2">
      <c r="C221" s="10"/>
      <c r="D221" s="10"/>
    </row>
    <row r="222" spans="3:4" ht="12.95" customHeight="1" x14ac:dyDescent="0.2">
      <c r="C222" s="10"/>
      <c r="D222" s="10"/>
    </row>
    <row r="223" spans="3:4" ht="12.95" customHeight="1" x14ac:dyDescent="0.2">
      <c r="C223" s="10"/>
      <c r="D223" s="10"/>
    </row>
    <row r="224" spans="3:4" ht="12.95" customHeight="1" x14ac:dyDescent="0.2">
      <c r="C224" s="10"/>
      <c r="D224" s="10"/>
    </row>
    <row r="225" spans="3:4" ht="12.95" customHeight="1" x14ac:dyDescent="0.2">
      <c r="C225" s="10"/>
      <c r="D225" s="10"/>
    </row>
    <row r="226" spans="3:4" ht="12.95" customHeight="1" x14ac:dyDescent="0.2">
      <c r="C226" s="10"/>
      <c r="D226" s="10"/>
    </row>
    <row r="227" spans="3:4" ht="12.95" customHeight="1" x14ac:dyDescent="0.2">
      <c r="C227" s="10"/>
      <c r="D227" s="10"/>
    </row>
    <row r="228" spans="3:4" ht="12.95" customHeight="1" x14ac:dyDescent="0.2">
      <c r="C228" s="10"/>
      <c r="D228" s="10"/>
    </row>
    <row r="229" spans="3:4" ht="12.95" customHeight="1" x14ac:dyDescent="0.2">
      <c r="C229" s="10"/>
      <c r="D229" s="10"/>
    </row>
    <row r="230" spans="3:4" ht="12.95" customHeight="1" x14ac:dyDescent="0.2">
      <c r="C230" s="10"/>
      <c r="D230" s="10"/>
    </row>
    <row r="231" spans="3:4" ht="12.95" customHeight="1" x14ac:dyDescent="0.2">
      <c r="C231" s="10"/>
      <c r="D231" s="10"/>
    </row>
    <row r="232" spans="3:4" ht="12.95" customHeight="1" x14ac:dyDescent="0.2">
      <c r="C232" s="10"/>
      <c r="D232" s="10"/>
    </row>
    <row r="233" spans="3:4" ht="12.95" customHeight="1" x14ac:dyDescent="0.2">
      <c r="C233" s="10"/>
      <c r="D233" s="10"/>
    </row>
    <row r="234" spans="3:4" ht="12.95" customHeight="1" x14ac:dyDescent="0.2">
      <c r="C234" s="10"/>
      <c r="D234" s="10"/>
    </row>
    <row r="235" spans="3:4" ht="12.95" customHeight="1" x14ac:dyDescent="0.2">
      <c r="C235" s="10"/>
      <c r="D235" s="10"/>
    </row>
    <row r="236" spans="3:4" ht="12.95" customHeight="1" x14ac:dyDescent="0.2">
      <c r="C236" s="10"/>
      <c r="D236" s="10"/>
    </row>
    <row r="237" spans="3:4" ht="12.95" customHeight="1" x14ac:dyDescent="0.2">
      <c r="C237" s="10"/>
      <c r="D237" s="10"/>
    </row>
    <row r="238" spans="3:4" ht="12.95" customHeight="1" x14ac:dyDescent="0.2">
      <c r="C238" s="10"/>
      <c r="D238" s="10"/>
    </row>
    <row r="239" spans="3:4" ht="12.95" customHeight="1" x14ac:dyDescent="0.2">
      <c r="C239" s="10"/>
      <c r="D239" s="10"/>
    </row>
    <row r="240" spans="3:4" ht="12.95" customHeight="1" x14ac:dyDescent="0.2">
      <c r="C240" s="10"/>
      <c r="D240" s="10"/>
    </row>
    <row r="241" spans="3:4" ht="12.95" customHeight="1" x14ac:dyDescent="0.2">
      <c r="C241" s="10"/>
      <c r="D241" s="10"/>
    </row>
    <row r="242" spans="3:4" ht="12.95" customHeight="1" x14ac:dyDescent="0.2">
      <c r="C242" s="10"/>
      <c r="D242" s="10"/>
    </row>
    <row r="243" spans="3:4" ht="12.95" customHeight="1" x14ac:dyDescent="0.2">
      <c r="C243" s="10"/>
      <c r="D243" s="10"/>
    </row>
    <row r="244" spans="3:4" ht="12.95" customHeight="1" x14ac:dyDescent="0.2">
      <c r="C244" s="10"/>
      <c r="D244" s="10"/>
    </row>
    <row r="245" spans="3:4" ht="12.95" customHeight="1" x14ac:dyDescent="0.2">
      <c r="C245" s="10"/>
      <c r="D245" s="10"/>
    </row>
    <row r="246" spans="3:4" ht="12.95" customHeight="1" x14ac:dyDescent="0.2">
      <c r="C246" s="10"/>
      <c r="D246" s="10"/>
    </row>
    <row r="247" spans="3:4" ht="12.95" customHeight="1" x14ac:dyDescent="0.2">
      <c r="C247" s="10"/>
      <c r="D247" s="10"/>
    </row>
    <row r="248" spans="3:4" ht="12.95" customHeight="1" x14ac:dyDescent="0.2">
      <c r="C248" s="10"/>
      <c r="D248" s="10"/>
    </row>
    <row r="249" spans="3:4" ht="12.95" customHeight="1" x14ac:dyDescent="0.2">
      <c r="C249" s="10"/>
      <c r="D249" s="10"/>
    </row>
    <row r="250" spans="3:4" ht="12.95" customHeight="1" x14ac:dyDescent="0.2">
      <c r="C250" s="10"/>
      <c r="D250" s="10"/>
    </row>
    <row r="251" spans="3:4" ht="12.95" customHeight="1" x14ac:dyDescent="0.2">
      <c r="C251" s="10"/>
      <c r="D251" s="10"/>
    </row>
    <row r="252" spans="3:4" ht="12.95" customHeight="1" x14ac:dyDescent="0.2">
      <c r="C252" s="10"/>
      <c r="D252" s="10"/>
    </row>
    <row r="253" spans="3:4" ht="12.95" customHeight="1" x14ac:dyDescent="0.2">
      <c r="C253" s="10"/>
      <c r="D253" s="10"/>
    </row>
    <row r="254" spans="3:4" ht="12.95" customHeight="1" x14ac:dyDescent="0.2">
      <c r="C254" s="10"/>
      <c r="D254" s="10"/>
    </row>
    <row r="255" spans="3:4" ht="12.95" customHeight="1" x14ac:dyDescent="0.2">
      <c r="C255" s="10"/>
      <c r="D255" s="10"/>
    </row>
    <row r="256" spans="3:4" ht="12.95" customHeight="1" x14ac:dyDescent="0.2">
      <c r="C256" s="10"/>
      <c r="D256" s="10"/>
    </row>
    <row r="257" spans="3:4" ht="12.95" customHeight="1" x14ac:dyDescent="0.2">
      <c r="C257" s="10"/>
      <c r="D257" s="10"/>
    </row>
    <row r="258" spans="3:4" ht="12.95" customHeight="1" x14ac:dyDescent="0.2">
      <c r="C258" s="10"/>
      <c r="D258" s="10"/>
    </row>
    <row r="259" spans="3:4" ht="12.95" customHeight="1" x14ac:dyDescent="0.2">
      <c r="C259" s="10"/>
      <c r="D259" s="10"/>
    </row>
    <row r="260" spans="3:4" ht="12.95" customHeight="1" x14ac:dyDescent="0.2">
      <c r="C260" s="10"/>
      <c r="D260" s="10"/>
    </row>
    <row r="261" spans="3:4" ht="12.95" customHeight="1" x14ac:dyDescent="0.2">
      <c r="C261" s="10"/>
      <c r="D261" s="10"/>
    </row>
    <row r="262" spans="3:4" ht="12.95" customHeight="1" x14ac:dyDescent="0.2">
      <c r="C262" s="10"/>
      <c r="D262" s="10"/>
    </row>
    <row r="263" spans="3:4" ht="12.95" customHeight="1" x14ac:dyDescent="0.2">
      <c r="C263" s="10"/>
      <c r="D263" s="10"/>
    </row>
    <row r="264" spans="3:4" ht="12.95" customHeight="1" x14ac:dyDescent="0.2">
      <c r="C264" s="10"/>
      <c r="D264" s="10"/>
    </row>
    <row r="265" spans="3:4" ht="12.95" customHeight="1" x14ac:dyDescent="0.2">
      <c r="C265" s="10"/>
      <c r="D265" s="10"/>
    </row>
    <row r="266" spans="3:4" ht="12.95" customHeight="1" x14ac:dyDescent="0.2">
      <c r="C266" s="10"/>
      <c r="D266" s="10"/>
    </row>
    <row r="267" spans="3:4" ht="12.95" customHeight="1" x14ac:dyDescent="0.2">
      <c r="C267" s="10"/>
      <c r="D267" s="10"/>
    </row>
    <row r="268" spans="3:4" ht="12.95" customHeight="1" x14ac:dyDescent="0.2">
      <c r="C268" s="10"/>
      <c r="D268" s="10"/>
    </row>
    <row r="269" spans="3:4" ht="12.95" customHeight="1" x14ac:dyDescent="0.2">
      <c r="C269" s="10"/>
      <c r="D269" s="10"/>
    </row>
    <row r="270" spans="3:4" ht="12.95" customHeight="1" x14ac:dyDescent="0.2">
      <c r="C270" s="10"/>
      <c r="D270" s="10"/>
    </row>
    <row r="271" spans="3:4" ht="12.95" customHeight="1" x14ac:dyDescent="0.2">
      <c r="C271" s="10"/>
      <c r="D271" s="10"/>
    </row>
    <row r="272" spans="3:4" ht="12.95" customHeight="1" x14ac:dyDescent="0.2">
      <c r="C272" s="10"/>
      <c r="D272" s="10"/>
    </row>
    <row r="273" spans="3:4" ht="12.95" customHeight="1" x14ac:dyDescent="0.2">
      <c r="C273" s="10"/>
      <c r="D273" s="10"/>
    </row>
    <row r="274" spans="3:4" ht="12.95" customHeight="1" x14ac:dyDescent="0.2">
      <c r="C274" s="10"/>
      <c r="D274" s="10"/>
    </row>
    <row r="275" spans="3:4" ht="12.95" customHeight="1" x14ac:dyDescent="0.2">
      <c r="C275" s="10"/>
      <c r="D275" s="10"/>
    </row>
    <row r="276" spans="3:4" ht="12.95" customHeight="1" x14ac:dyDescent="0.2">
      <c r="C276" s="10"/>
      <c r="D276" s="10"/>
    </row>
    <row r="277" spans="3:4" ht="12.95" customHeight="1" x14ac:dyDescent="0.2">
      <c r="C277" s="10"/>
      <c r="D277" s="10"/>
    </row>
    <row r="278" spans="3:4" ht="12.95" customHeight="1" x14ac:dyDescent="0.2">
      <c r="C278" s="10"/>
      <c r="D278" s="10"/>
    </row>
    <row r="279" spans="3:4" ht="12.95" customHeight="1" x14ac:dyDescent="0.2">
      <c r="C279" s="10"/>
      <c r="D279" s="10"/>
    </row>
    <row r="280" spans="3:4" ht="12.95" customHeight="1" x14ac:dyDescent="0.2">
      <c r="C280" s="10"/>
      <c r="D280" s="10"/>
    </row>
    <row r="281" spans="3:4" ht="12.95" customHeight="1" x14ac:dyDescent="0.2">
      <c r="C281" s="10"/>
      <c r="D281" s="10"/>
    </row>
    <row r="282" spans="3:4" ht="12.95" customHeight="1" x14ac:dyDescent="0.2">
      <c r="C282" s="10"/>
      <c r="D282" s="10"/>
    </row>
    <row r="283" spans="3:4" ht="12.95" customHeight="1" x14ac:dyDescent="0.2">
      <c r="C283" s="10"/>
      <c r="D283" s="10"/>
    </row>
    <row r="284" spans="3:4" ht="12.95" customHeight="1" x14ac:dyDescent="0.2">
      <c r="C284" s="10"/>
      <c r="D284" s="10"/>
    </row>
    <row r="285" spans="3:4" ht="12.95" customHeight="1" x14ac:dyDescent="0.2">
      <c r="C285" s="10"/>
      <c r="D285" s="10"/>
    </row>
    <row r="286" spans="3:4" ht="12.95" customHeight="1" x14ac:dyDescent="0.2">
      <c r="C286" s="10"/>
      <c r="D286" s="10"/>
    </row>
    <row r="287" spans="3:4" ht="12.95" customHeight="1" x14ac:dyDescent="0.2">
      <c r="C287" s="10"/>
      <c r="D287" s="10"/>
    </row>
    <row r="288" spans="3:4" ht="12.95" customHeight="1" x14ac:dyDescent="0.2">
      <c r="C288" s="10"/>
      <c r="D288" s="10"/>
    </row>
    <row r="289" spans="3:4" ht="12.95" customHeight="1" x14ac:dyDescent="0.2">
      <c r="C289" s="10"/>
      <c r="D289" s="10"/>
    </row>
    <row r="290" spans="3:4" ht="12.95" customHeight="1" x14ac:dyDescent="0.2">
      <c r="C290" s="10"/>
      <c r="D290" s="10"/>
    </row>
    <row r="291" spans="3:4" ht="12.95" customHeight="1" x14ac:dyDescent="0.2">
      <c r="C291" s="10"/>
      <c r="D291" s="10"/>
    </row>
    <row r="292" spans="3:4" ht="12.95" customHeight="1" x14ac:dyDescent="0.2">
      <c r="C292" s="10"/>
      <c r="D292" s="10"/>
    </row>
    <row r="293" spans="3:4" ht="12.95" customHeight="1" x14ac:dyDescent="0.2">
      <c r="C293" s="10"/>
      <c r="D293" s="10"/>
    </row>
    <row r="294" spans="3:4" ht="12.95" customHeight="1" x14ac:dyDescent="0.2">
      <c r="C294" s="10"/>
      <c r="D294" s="10"/>
    </row>
    <row r="295" spans="3:4" ht="12.95" customHeight="1" x14ac:dyDescent="0.2">
      <c r="C295" s="10"/>
      <c r="D295" s="10"/>
    </row>
    <row r="296" spans="3:4" ht="12.95" customHeight="1" x14ac:dyDescent="0.2">
      <c r="C296" s="10"/>
      <c r="D296" s="10"/>
    </row>
    <row r="297" spans="3:4" ht="12.95" customHeight="1" x14ac:dyDescent="0.2">
      <c r="C297" s="10"/>
      <c r="D297" s="10"/>
    </row>
    <row r="298" spans="3:4" ht="12.95" customHeight="1" x14ac:dyDescent="0.2">
      <c r="C298" s="10"/>
      <c r="D298" s="10"/>
    </row>
    <row r="299" spans="3:4" ht="12.95" customHeight="1" x14ac:dyDescent="0.2">
      <c r="C299" s="10"/>
      <c r="D299" s="10"/>
    </row>
    <row r="300" spans="3:4" ht="12.95" customHeight="1" x14ac:dyDescent="0.2">
      <c r="C300" s="10"/>
      <c r="D300" s="10"/>
    </row>
    <row r="301" spans="3:4" ht="12.95" customHeight="1" x14ac:dyDescent="0.2">
      <c r="C301" s="10"/>
      <c r="D301" s="10"/>
    </row>
    <row r="302" spans="3:4" ht="12.95" customHeight="1" x14ac:dyDescent="0.2">
      <c r="C302" s="10"/>
      <c r="D302" s="10"/>
    </row>
    <row r="303" spans="3:4" ht="12.95" customHeight="1" x14ac:dyDescent="0.2">
      <c r="C303" s="10"/>
      <c r="D303" s="10"/>
    </row>
    <row r="304" spans="3:4" ht="12.95" customHeight="1" x14ac:dyDescent="0.2">
      <c r="C304" s="10"/>
      <c r="D304" s="10"/>
    </row>
    <row r="305" spans="3:4" ht="12.95" customHeight="1" x14ac:dyDescent="0.2">
      <c r="C305" s="10"/>
      <c r="D305" s="10"/>
    </row>
    <row r="306" spans="3:4" ht="12.95" customHeight="1" x14ac:dyDescent="0.2">
      <c r="C306" s="10"/>
      <c r="D306" s="10"/>
    </row>
    <row r="307" spans="3:4" ht="12.95" customHeight="1" x14ac:dyDescent="0.2">
      <c r="C307" s="10"/>
      <c r="D307" s="10"/>
    </row>
    <row r="308" spans="3:4" ht="12.95" customHeight="1" x14ac:dyDescent="0.2">
      <c r="C308" s="10"/>
      <c r="D308" s="10"/>
    </row>
    <row r="309" spans="3:4" ht="12.95" customHeight="1" x14ac:dyDescent="0.2">
      <c r="C309" s="10"/>
      <c r="D309" s="10"/>
    </row>
    <row r="310" spans="3:4" ht="12.95" customHeight="1" x14ac:dyDescent="0.2">
      <c r="C310" s="10"/>
      <c r="D310" s="10"/>
    </row>
    <row r="311" spans="3:4" ht="12.95" customHeight="1" x14ac:dyDescent="0.2">
      <c r="C311" s="10"/>
      <c r="D311" s="10"/>
    </row>
    <row r="312" spans="3:4" ht="12.95" customHeight="1" x14ac:dyDescent="0.2">
      <c r="C312" s="10"/>
      <c r="D312" s="10"/>
    </row>
    <row r="313" spans="3:4" ht="12.95" customHeight="1" x14ac:dyDescent="0.2">
      <c r="C313" s="10"/>
      <c r="D313" s="10"/>
    </row>
    <row r="314" spans="3:4" ht="12.95" customHeight="1" x14ac:dyDescent="0.2">
      <c r="C314" s="10"/>
      <c r="D314" s="10"/>
    </row>
    <row r="315" spans="3:4" ht="12.95" customHeight="1" x14ac:dyDescent="0.2">
      <c r="C315" s="10"/>
      <c r="D315" s="10"/>
    </row>
    <row r="316" spans="3:4" ht="12.95" customHeight="1" x14ac:dyDescent="0.2">
      <c r="C316" s="10"/>
      <c r="D316" s="10"/>
    </row>
    <row r="317" spans="3:4" ht="12.95" customHeight="1" x14ac:dyDescent="0.2">
      <c r="C317" s="10"/>
      <c r="D317" s="10"/>
    </row>
    <row r="318" spans="3:4" ht="12.95" customHeight="1" x14ac:dyDescent="0.2">
      <c r="C318" s="10"/>
      <c r="D318" s="10"/>
    </row>
    <row r="319" spans="3:4" ht="12.95" customHeight="1" x14ac:dyDescent="0.2">
      <c r="C319" s="10"/>
      <c r="D319" s="10"/>
    </row>
    <row r="320" spans="3:4" ht="12.95" customHeight="1" x14ac:dyDescent="0.2">
      <c r="C320" s="10"/>
      <c r="D320" s="10"/>
    </row>
    <row r="321" spans="3:4" ht="12.95" customHeight="1" x14ac:dyDescent="0.2">
      <c r="C321" s="10"/>
      <c r="D321" s="10"/>
    </row>
    <row r="322" spans="3:4" ht="12.95" customHeight="1" x14ac:dyDescent="0.2">
      <c r="C322" s="10"/>
      <c r="D322" s="10"/>
    </row>
    <row r="323" spans="3:4" ht="12.95" customHeight="1" x14ac:dyDescent="0.2">
      <c r="C323" s="10"/>
      <c r="D323" s="10"/>
    </row>
    <row r="324" spans="3:4" ht="12.95" customHeight="1" x14ac:dyDescent="0.2">
      <c r="C324" s="10"/>
      <c r="D324" s="10"/>
    </row>
    <row r="325" spans="3:4" ht="12.95" customHeight="1" x14ac:dyDescent="0.2">
      <c r="C325" s="10"/>
      <c r="D325" s="10"/>
    </row>
    <row r="326" spans="3:4" ht="12.95" customHeight="1" x14ac:dyDescent="0.2">
      <c r="C326" s="10"/>
      <c r="D326" s="10"/>
    </row>
    <row r="327" spans="3:4" ht="12.95" customHeight="1" x14ac:dyDescent="0.2">
      <c r="C327" s="10"/>
      <c r="D327" s="10"/>
    </row>
    <row r="328" spans="3:4" ht="12.95" customHeight="1" x14ac:dyDescent="0.2">
      <c r="C328" s="10"/>
      <c r="D328" s="10"/>
    </row>
    <row r="329" spans="3:4" ht="12.95" customHeight="1" x14ac:dyDescent="0.2">
      <c r="C329" s="10"/>
      <c r="D329" s="10"/>
    </row>
    <row r="330" spans="3:4" ht="12.95" customHeight="1" x14ac:dyDescent="0.2">
      <c r="C330" s="10"/>
      <c r="D330" s="10"/>
    </row>
    <row r="331" spans="3:4" ht="12.95" customHeight="1" x14ac:dyDescent="0.2">
      <c r="C331" s="10"/>
      <c r="D331" s="10"/>
    </row>
    <row r="332" spans="3:4" ht="12.95" customHeight="1" x14ac:dyDescent="0.2">
      <c r="C332" s="10"/>
      <c r="D332" s="10"/>
    </row>
    <row r="333" spans="3:4" ht="12.95" customHeight="1" x14ac:dyDescent="0.2">
      <c r="C333" s="10"/>
      <c r="D333" s="10"/>
    </row>
    <row r="334" spans="3:4" ht="12.95" customHeight="1" x14ac:dyDescent="0.2">
      <c r="C334" s="10"/>
      <c r="D334" s="10"/>
    </row>
    <row r="335" spans="3:4" ht="12.95" customHeight="1" x14ac:dyDescent="0.2">
      <c r="C335" s="10"/>
      <c r="D335" s="10"/>
    </row>
    <row r="336" spans="3:4" ht="12.95" customHeight="1" x14ac:dyDescent="0.2">
      <c r="C336" s="10"/>
      <c r="D336" s="10"/>
    </row>
    <row r="337" spans="3:4" ht="12.95" customHeight="1" x14ac:dyDescent="0.2">
      <c r="C337" s="10"/>
      <c r="D337" s="10"/>
    </row>
    <row r="338" spans="3:4" ht="12.95" customHeight="1" x14ac:dyDescent="0.2">
      <c r="C338" s="10"/>
      <c r="D338" s="10"/>
    </row>
    <row r="339" spans="3:4" ht="12.95" customHeight="1" x14ac:dyDescent="0.2">
      <c r="C339" s="10"/>
      <c r="D339" s="10"/>
    </row>
    <row r="340" spans="3:4" ht="12.95" customHeight="1" x14ac:dyDescent="0.2">
      <c r="C340" s="10"/>
      <c r="D340" s="10"/>
    </row>
    <row r="341" spans="3:4" ht="12.95" customHeight="1" x14ac:dyDescent="0.2">
      <c r="C341" s="10"/>
      <c r="D341" s="10"/>
    </row>
    <row r="342" spans="3:4" ht="12.95" customHeight="1" x14ac:dyDescent="0.2">
      <c r="C342" s="10"/>
      <c r="D342" s="10"/>
    </row>
    <row r="343" spans="3:4" ht="12.95" customHeight="1" x14ac:dyDescent="0.2">
      <c r="C343" s="10"/>
      <c r="D343" s="10"/>
    </row>
    <row r="344" spans="3:4" ht="12.95" customHeight="1" x14ac:dyDescent="0.2">
      <c r="C344" s="10"/>
      <c r="D344" s="10"/>
    </row>
    <row r="345" spans="3:4" ht="12.95" customHeight="1" x14ac:dyDescent="0.2">
      <c r="C345" s="10"/>
      <c r="D345" s="10"/>
    </row>
    <row r="346" spans="3:4" ht="12.95" customHeight="1" x14ac:dyDescent="0.2">
      <c r="C346" s="10"/>
      <c r="D346" s="10"/>
    </row>
    <row r="347" spans="3:4" ht="12.95" customHeight="1" x14ac:dyDescent="0.2">
      <c r="C347" s="10"/>
      <c r="D347" s="10"/>
    </row>
    <row r="348" spans="3:4" ht="12.95" customHeight="1" x14ac:dyDescent="0.2">
      <c r="C348" s="10"/>
      <c r="D348" s="10"/>
    </row>
    <row r="349" spans="3:4" ht="12.95" customHeight="1" x14ac:dyDescent="0.2">
      <c r="C349" s="10"/>
      <c r="D349" s="10"/>
    </row>
    <row r="350" spans="3:4" ht="12.95" customHeight="1" x14ac:dyDescent="0.2">
      <c r="C350" s="10"/>
      <c r="D350" s="10"/>
    </row>
    <row r="351" spans="3:4" ht="12.95" customHeight="1" x14ac:dyDescent="0.2">
      <c r="C351" s="10"/>
      <c r="D351" s="10"/>
    </row>
    <row r="352" spans="3:4" ht="12.95" customHeight="1" x14ac:dyDescent="0.2">
      <c r="C352" s="10"/>
      <c r="D352" s="10"/>
    </row>
    <row r="353" spans="3:4" ht="12.95" customHeight="1" x14ac:dyDescent="0.2">
      <c r="C353" s="10"/>
      <c r="D353" s="10"/>
    </row>
    <row r="354" spans="3:4" ht="12.95" customHeight="1" x14ac:dyDescent="0.2">
      <c r="C354" s="10"/>
      <c r="D354" s="10"/>
    </row>
    <row r="355" spans="3:4" ht="12.95" customHeight="1" x14ac:dyDescent="0.2">
      <c r="C355" s="10"/>
      <c r="D355" s="10"/>
    </row>
    <row r="356" spans="3:4" ht="12.95" customHeight="1" x14ac:dyDescent="0.2">
      <c r="C356" s="10"/>
      <c r="D356" s="10"/>
    </row>
    <row r="357" spans="3:4" ht="12.95" customHeight="1" x14ac:dyDescent="0.2">
      <c r="C357" s="10"/>
      <c r="D357" s="10"/>
    </row>
    <row r="358" spans="3:4" ht="12.95" customHeight="1" x14ac:dyDescent="0.2">
      <c r="C358" s="10"/>
      <c r="D358" s="10"/>
    </row>
    <row r="359" spans="3:4" ht="12.95" customHeight="1" x14ac:dyDescent="0.2">
      <c r="C359" s="10"/>
      <c r="D359" s="10"/>
    </row>
    <row r="360" spans="3:4" ht="12.95" customHeight="1" x14ac:dyDescent="0.2">
      <c r="C360" s="10"/>
      <c r="D360" s="10"/>
    </row>
    <row r="361" spans="3:4" ht="12.95" customHeight="1" x14ac:dyDescent="0.2">
      <c r="C361" s="10"/>
      <c r="D361" s="10"/>
    </row>
    <row r="362" spans="3:4" ht="12.95" customHeight="1" x14ac:dyDescent="0.2">
      <c r="C362" s="10"/>
      <c r="D362" s="10"/>
    </row>
    <row r="363" spans="3:4" ht="12.95" customHeight="1" x14ac:dyDescent="0.2">
      <c r="C363" s="10"/>
      <c r="D363" s="10"/>
    </row>
    <row r="364" spans="3:4" ht="12.95" customHeight="1" x14ac:dyDescent="0.2">
      <c r="C364" s="10"/>
      <c r="D364" s="10"/>
    </row>
    <row r="365" spans="3:4" ht="12.95" customHeight="1" x14ac:dyDescent="0.2">
      <c r="C365" s="10"/>
      <c r="D365" s="10"/>
    </row>
    <row r="366" spans="3:4" ht="12.95" customHeight="1" x14ac:dyDescent="0.2">
      <c r="C366" s="10"/>
      <c r="D366" s="10"/>
    </row>
    <row r="367" spans="3:4" ht="12.95" customHeight="1" x14ac:dyDescent="0.2">
      <c r="C367" s="10"/>
      <c r="D367" s="10"/>
    </row>
    <row r="368" spans="3:4" ht="12.95" customHeight="1" x14ac:dyDescent="0.2">
      <c r="C368" s="10"/>
      <c r="D368" s="10"/>
    </row>
    <row r="369" spans="3:4" ht="12.95" customHeight="1" x14ac:dyDescent="0.2">
      <c r="C369" s="10"/>
      <c r="D369" s="10"/>
    </row>
    <row r="370" spans="3:4" ht="12.95" customHeight="1" x14ac:dyDescent="0.2">
      <c r="C370" s="10"/>
      <c r="D370" s="10"/>
    </row>
    <row r="371" spans="3:4" ht="12.95" customHeight="1" x14ac:dyDescent="0.2">
      <c r="C371" s="10"/>
      <c r="D371" s="10"/>
    </row>
    <row r="372" spans="3:4" ht="12.95" customHeight="1" x14ac:dyDescent="0.2">
      <c r="C372" s="10"/>
      <c r="D372" s="10"/>
    </row>
    <row r="373" spans="3:4" ht="12.95" customHeight="1" x14ac:dyDescent="0.2">
      <c r="C373" s="10"/>
      <c r="D373" s="10"/>
    </row>
    <row r="374" spans="3:4" ht="12.95" customHeight="1" x14ac:dyDescent="0.2">
      <c r="C374" s="10"/>
      <c r="D374" s="10"/>
    </row>
    <row r="375" spans="3:4" ht="12.95" customHeight="1" x14ac:dyDescent="0.2">
      <c r="C375" s="10"/>
      <c r="D375" s="10"/>
    </row>
    <row r="376" spans="3:4" ht="12.95" customHeight="1" x14ac:dyDescent="0.2">
      <c r="C376" s="10"/>
      <c r="D376" s="10"/>
    </row>
    <row r="377" spans="3:4" ht="12.95" customHeight="1" x14ac:dyDescent="0.2">
      <c r="C377" s="10"/>
      <c r="D377" s="10"/>
    </row>
    <row r="378" spans="3:4" ht="12.95" customHeight="1" x14ac:dyDescent="0.2">
      <c r="C378" s="10"/>
      <c r="D378" s="10"/>
    </row>
    <row r="379" spans="3:4" ht="12.95" customHeight="1" x14ac:dyDescent="0.2">
      <c r="C379" s="10"/>
      <c r="D379" s="10"/>
    </row>
    <row r="380" spans="3:4" ht="12.95" customHeight="1" x14ac:dyDescent="0.2">
      <c r="C380" s="10"/>
      <c r="D380" s="10"/>
    </row>
    <row r="381" spans="3:4" ht="12.95" customHeight="1" x14ac:dyDescent="0.2">
      <c r="C381" s="10"/>
      <c r="D381" s="10"/>
    </row>
    <row r="382" spans="3:4" ht="12.95" customHeight="1" x14ac:dyDescent="0.2">
      <c r="C382" s="10"/>
      <c r="D382" s="10"/>
    </row>
    <row r="383" spans="3:4" ht="12.95" customHeight="1" x14ac:dyDescent="0.2">
      <c r="C383" s="10"/>
      <c r="D383" s="10"/>
    </row>
    <row r="384" spans="3:4" ht="12.95" customHeight="1" x14ac:dyDescent="0.2">
      <c r="C384" s="10"/>
      <c r="D384" s="10"/>
    </row>
    <row r="385" spans="3:4" ht="12.95" customHeight="1" x14ac:dyDescent="0.2">
      <c r="C385" s="10"/>
      <c r="D385" s="10"/>
    </row>
    <row r="386" spans="3:4" ht="12.95" customHeight="1" x14ac:dyDescent="0.2">
      <c r="C386" s="10"/>
      <c r="D386" s="10"/>
    </row>
    <row r="387" spans="3:4" ht="12.95" customHeight="1" x14ac:dyDescent="0.2">
      <c r="C387" s="10"/>
      <c r="D387" s="10"/>
    </row>
    <row r="388" spans="3:4" ht="12.95" customHeight="1" x14ac:dyDescent="0.2">
      <c r="C388" s="10"/>
      <c r="D388" s="10"/>
    </row>
    <row r="389" spans="3:4" ht="12.95" customHeight="1" x14ac:dyDescent="0.2">
      <c r="C389" s="10"/>
      <c r="D389" s="10"/>
    </row>
    <row r="390" spans="3:4" ht="12.95" customHeight="1" x14ac:dyDescent="0.2">
      <c r="C390" s="10"/>
      <c r="D390" s="10"/>
    </row>
    <row r="391" spans="3:4" ht="12.95" customHeight="1" x14ac:dyDescent="0.2">
      <c r="C391" s="10"/>
      <c r="D391" s="10"/>
    </row>
    <row r="392" spans="3:4" ht="12.95" customHeight="1" x14ac:dyDescent="0.2">
      <c r="C392" s="10"/>
      <c r="D392" s="10"/>
    </row>
    <row r="393" spans="3:4" ht="12.95" customHeight="1" x14ac:dyDescent="0.2">
      <c r="C393" s="10"/>
      <c r="D393" s="10"/>
    </row>
    <row r="394" spans="3:4" ht="12.95" customHeight="1" x14ac:dyDescent="0.2">
      <c r="C394" s="10"/>
      <c r="D394" s="10"/>
    </row>
    <row r="395" spans="3:4" ht="12.95" customHeight="1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</sheetData>
  <sortState xmlns:xlrd2="http://schemas.microsoft.com/office/spreadsheetml/2017/richdata2" ref="A21:Z49">
    <sortCondition ref="C21:C49"/>
  </sortState>
  <phoneticPr fontId="8" type="noConversion"/>
  <hyperlinks>
    <hyperlink ref="H252" r:id="rId1" display="http://vsolj.cetus-net.org/bulletin.html" xr:uid="{00000000-0004-0000-0000-000000000000}"/>
    <hyperlink ref="H245" r:id="rId2" display="http://vsolj.cetus-net.org/bulletin.html" xr:uid="{00000000-0004-0000-0000-000001000000}"/>
  </hyperlinks>
  <pageMargins left="0.75" right="0.75" top="1" bottom="1" header="0.5" footer="0.5"/>
  <pageSetup paperSize="9" orientation="portrait" horizontalDpi="0" verticalDpi="0" r:id="rId3"/>
  <headerFooter alignWithMargins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2024-08-15T05:54:15Z</dcterms:modified>
</cp:coreProperties>
</file>