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49AB68-0F7C-4143-8389-D59F7A0B78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<sst xmlns="http://schemas.openxmlformats.org/spreadsheetml/2006/main" count="54" uniqueCount="51">
  <si>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</si>
  <si>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</si>
  <si>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</si>
  <si>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</si>
  <si>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</si>
  <si>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</si>
  <si>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</si>
  <si>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</si>
  <si>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</si>
  <si>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</si>
  <si>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</si>
  <si>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</si>
  <si>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</si>
  <si>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</si>
  <si>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</si>
  <si>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</si>
  <si>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</si>
  <si>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</si>
  <si>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</si>
  <si>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</si>
  <si>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</si>
  <si>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</si>
  <si>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</si>
  <si>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</si>
  <si>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</si>
  <si>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</si>
  <si>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</si>
  <si>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</si>
  <si>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</si>
  <si>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</si>
  <si>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</si>
  <si>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</si>
  <si>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</si>
  <si>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</si>
  <si>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</si>
  <si>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</si>
  <si>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</si>
  <si>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</si>
  <si>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</si>
  <si>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</si>
  <si>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</si>
  <si>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</si>
  <si>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G3098-0252</t>
  </si>
  <si>
    <t>IBVS 6084</t>
  </si>
  <si>
    <t>GSC 3098-0252</t>
  </si>
  <si>
    <t>G3098-0252_Her.xls</t>
  </si>
  <si>
    <t>EA</t>
  </si>
  <si>
    <t>Her</t>
  </si>
  <si>
    <t>VSX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</si>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</sst>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3098-0252 -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A-4517-82BB-7F81CA8C9B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0.29063549999409588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BA-4517-82BB-7F81CA8C9B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BA-4517-82BB-7F81CA8C9B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BA-4517-82BB-7F81CA8C9B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BA-4517-82BB-7F81CA8C9B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BA-4517-82BB-7F81CA8C9B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BA-4517-82BB-7F81CA8C9B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0.29063549999409588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BA-4517-82BB-7F81CA8C9B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8BA-4517-82BB-7F81CA8C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894936"/>
        <c:axId val="1"/>
      </c:scatterChart>
      <c:valAx>
        <c:axId val="78989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894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308F05-E8FB-1B97-C6AE-43066143F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V10" sqref="V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23</v>
      </c>
      <c r="B2" t="s">
        <v>46</v>
      </c>
      <c r="C2" s="31" t="s">
        <v>41</v>
      </c>
      <c r="D2" s="3" t="s">
        <v>47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51307.711000000003</v>
      </c>
      <c r="D7" s="30" t="s">
        <v>48</v>
      </c>
    </row>
    <row r="8" spans="1:7" x14ac:dyDescent="0.2">
      <c r="A8" t="s">
        <v>3</v>
      </c>
      <c r="C8" s="35">
        <v>1.9427890000000001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1.1048678958148484E-4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60352.761858101847</v>
      </c>
    </row>
    <row r="15" spans="1:7" x14ac:dyDescent="0.2">
      <c r="A15" s="12" t="s">
        <v>17</v>
      </c>
      <c r="B15" s="10"/>
      <c r="C15" s="13">
        <f ca="1">(C7+C11)+(C8+C12)*INT(MAX(F21:F3533))</f>
        <v>56417.536650256603</v>
      </c>
      <c r="D15" s="14" t="s">
        <v>38</v>
      </c>
      <c r="E15" s="15">
        <f ca="1">ROUND(2*(E14-$C$7)/$C$8,0)/2+E13</f>
        <v>4656.5</v>
      </c>
    </row>
    <row r="16" spans="1:7" x14ac:dyDescent="0.2">
      <c r="A16" s="16" t="s">
        <v>4</v>
      </c>
      <c r="B16" s="10"/>
      <c r="C16" s="17">
        <f ca="1">+C8+C12</f>
        <v>1.9428994867895817</v>
      </c>
      <c r="D16" s="14" t="s">
        <v>39</v>
      </c>
      <c r="E16" s="24">
        <f ca="1">ROUND(2*(E14-$C$15)/$C$16,0)/2+E13</f>
        <v>2026.5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45336.718293569029</v>
      </c>
    </row>
    <row r="18" spans="1:19" ht="14.25" thickTop="1" thickBot="1" x14ac:dyDescent="0.25">
      <c r="A18" s="16" t="s">
        <v>5</v>
      </c>
      <c r="B18" s="10"/>
      <c r="C18" s="19">
        <f ca="1">+C15</f>
        <v>56417.536650256603</v>
      </c>
      <c r="D18" s="20">
        <f ca="1">+C16</f>
        <v>1.9428994867895817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51307.711000000003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36289.211000000003</v>
      </c>
      <c r="S21">
        <f ca="1">+(O21-G21)^2</f>
        <v>0</v>
      </c>
    </row>
    <row r="22" spans="1:19" x14ac:dyDescent="0.2">
      <c r="A22" s="33" t="s">
        <v>43</v>
      </c>
      <c r="B22" s="34" t="s">
        <v>49</v>
      </c>
      <c r="C22" s="33">
        <v>56418.508099999999</v>
      </c>
      <c r="D22" s="33">
        <v>2.2000000000000001E-3</v>
      </c>
      <c r="E22">
        <f>+(C22-C$7)/C$8</f>
        <v>2630.6495970483647</v>
      </c>
      <c r="F22">
        <f>ROUND(2*E22,0)/2</f>
        <v>2630.5</v>
      </c>
      <c r="G22">
        <f>+C22-(C$7+F22*C$8)</f>
        <v>0.29063549999409588</v>
      </c>
      <c r="I22">
        <f>+G22</f>
        <v>0.29063549999409588</v>
      </c>
      <c r="O22">
        <f ca="1">+C$11+C$12*$F22</f>
        <v>0.29063549999409588</v>
      </c>
      <c r="Q22" s="2">
        <f>+C22-15018.5</f>
        <v>41400.008099999999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2024-02-12T05:17:04Z</dcterms:modified>
</cp:coreProperties>
</file>