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F02DDA-0435-4C44-9000-B67C0A164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C7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7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<sst xmlns="http://schemas.openxmlformats.org/spreadsheetml/2006/main" count="61" uniqueCount="49">
  <si>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</si>
  <si>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</si>
  <si>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</si>
  <si>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</si>
  <si>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</si>
  <si>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</si>
  <si>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</si>
  <si>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</si>
  <si>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</si>
  <si>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</si>
  <si>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</si>
  <si>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</si>
  <si>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</si>
  <si>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</si>
  <si>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</si>
  <si>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</si>
  <si>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</si>
  <si>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</si>
  <si>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</si>
  <si>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</si>
  <si>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</si>
  <si>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</si>
  <si>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</si>
  <si>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</si>
  <si>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</si>
  <si>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</si>
  <si>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</si>
  <si>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</si>
  <si>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</si>
  <si>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</si>
  <si>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</si>
  <si>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</si>
  <si>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</si>
  <si>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</si>
  <si>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</si>
  <si>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</si>
  <si>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</si>
  <si>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</si>
  <si>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</si>
  <si>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</si>
  <si>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</si>
  <si>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</si>
  <si>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</si>
  <si>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</si>
  <si>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NSVS 5374825 Her</t>
  </si>
  <si>
    <t>EW</t>
  </si>
  <si>
    <t>VSX</t>
  </si>
  <si>
    <t>JAAVSO, 50, 168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</si>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</sst>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</a:t>
            </a:r>
            <a:r>
              <a:rPr lang="en-AU" baseline="0"/>
              <a:t> 5374825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38190710742654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-2.0076855005754624E-2</c:v>
                </c:pt>
                <c:pt idx="2">
                  <c:v>-1.8745265006145928E-2</c:v>
                </c:pt>
                <c:pt idx="3">
                  <c:v>-2.1913675001997035E-2</c:v>
                </c:pt>
                <c:pt idx="4">
                  <c:v>-2.2039695002604276E-2</c:v>
                </c:pt>
                <c:pt idx="5">
                  <c:v>-2.1376515003794339E-2</c:v>
                </c:pt>
                <c:pt idx="6">
                  <c:v>-2.1544925002672244E-2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3.4297724066583574E-5</c:v>
                </c:pt>
                <c:pt idx="1">
                  <c:v>-2.0666442636878911E-2</c:v>
                </c:pt>
                <c:pt idx="2">
                  <c:v>-2.0666838201245524E-2</c:v>
                </c:pt>
                <c:pt idx="3">
                  <c:v>-2.0667233765612136E-2</c:v>
                </c:pt>
                <c:pt idx="4">
                  <c:v>-2.1242911773821798E-2</c:v>
                </c:pt>
                <c:pt idx="5">
                  <c:v>-2.124370290255502E-2</c:v>
                </c:pt>
                <c:pt idx="6">
                  <c:v>-2.1244098466921633E-2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156996.5</c:v>
                </c:pt>
                <c:pt idx="2">
                  <c:v>156999.5</c:v>
                </c:pt>
                <c:pt idx="3">
                  <c:v>157002.5</c:v>
                </c:pt>
                <c:pt idx="4">
                  <c:v>161368.5</c:v>
                </c:pt>
                <c:pt idx="5">
                  <c:v>161374.5</c:v>
                </c:pt>
                <c:pt idx="6">
                  <c:v>161377.5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f>M1</f>
        <v>0</v>
      </c>
      <c r="D7" s="29"/>
    </row>
    <row r="8" spans="1:15" x14ac:dyDescent="0.2">
      <c r="A8" t="s">
        <v>3</v>
      </c>
      <c r="C8" s="48">
        <v>0.33848947000000001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3.4297724066583574E-5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-1.3185478887074231E-7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54624.393956157459</v>
      </c>
      <c r="E15" s="14" t="s">
        <v>30</v>
      </c>
      <c r="F15" s="33">
        <f ca="1">NOW()+15018.5+$C$5/24</f>
        <v>60352.779489236105</v>
      </c>
    </row>
    <row r="16" spans="1:15" x14ac:dyDescent="0.2">
      <c r="A16" s="16" t="s">
        <v>4</v>
      </c>
      <c r="B16" s="10"/>
      <c r="C16" s="17">
        <f ca="1">+C8+C12</f>
        <v>0.33848933814521115</v>
      </c>
      <c r="E16" s="14" t="s">
        <v>35</v>
      </c>
      <c r="F16" s="15">
        <f ca="1">ROUND(2*(F15-$C$7)/$C$8,0)/2+F14</f>
        <v>178301.5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16924.5</v>
      </c>
    </row>
    <row r="18" spans="1:21" ht="14.25" thickTop="1" thickBot="1" x14ac:dyDescent="0.25">
      <c r="A18" s="16" t="s">
        <v>5</v>
      </c>
      <c r="B18" s="10"/>
      <c r="C18" s="19">
        <f ca="1">+C15</f>
        <v>54624.393956157459</v>
      </c>
      <c r="D18" s="20">
        <f ca="1">+C16</f>
        <v>0.33848933814521115</v>
      </c>
      <c r="E18" s="14" t="s">
        <v>31</v>
      </c>
      <c r="F18" s="18">
        <f ca="1">+$C$15+$C$16*F17-15018.5-$C$5/24</f>
        <v>45335.052592929424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A21" s="44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3.4297724066583574E-5</v>
      </c>
      <c r="Q21" s="43">
        <f>+C21-15018.5</f>
        <v>-15018.5</v>
      </c>
    </row>
    <row r="22" spans="1:21" ht="12" customHeight="1" x14ac:dyDescent="0.2">
      <c r="A22" s="45" t="s">
        <v>47</v>
      </c>
      <c r="B22" s="46" t="s">
        <v>48</v>
      </c>
      <c r="C22" s="47">
        <v>53141.642</v>
      </c>
      <c r="D22" s="45">
        <v>2.0000000000000001E-4</v>
      </c>
      <c r="E22">
        <f t="shared" ref="E22:E27" si="0">+(C22-C$7)/C$8</f>
        <v>156996.44068691411</v>
      </c>
      <c r="F22">
        <f t="shared" ref="F22:F27" si="1">ROUND(2*E22,0)/2</f>
        <v>156996.5</v>
      </c>
      <c r="G22">
        <f t="shared" ref="G22:G27" si="2">+C22-(C$7+F22*C$8)</f>
        <v>-2.0076855005754624E-2</v>
      </c>
      <c r="I22">
        <f t="shared" ref="I22:I27" si="3">+G22</f>
        <v>-2.0076855005754624E-2</v>
      </c>
      <c r="O22">
        <f t="shared" ref="O22:O27" ca="1" si="4">+C$11+C$12*$F22</f>
        <v>-2.0666442636878911E-2</v>
      </c>
      <c r="Q22" s="43">
        <f t="shared" ref="Q22:Q27" si="5">+C22-15018.5</f>
        <v>38123.142</v>
      </c>
    </row>
    <row r="23" spans="1:21" ht="12" customHeight="1" x14ac:dyDescent="0.2">
      <c r="A23" s="45" t="s">
        <v>47</v>
      </c>
      <c r="B23" s="46" t="s">
        <v>48</v>
      </c>
      <c r="C23" s="47">
        <v>53142.658799999997</v>
      </c>
      <c r="D23" s="45">
        <v>6.9999999999999999E-4</v>
      </c>
      <c r="E23">
        <f t="shared" si="0"/>
        <v>156999.44462083266</v>
      </c>
      <c r="F23">
        <f t="shared" si="1"/>
        <v>156999.5</v>
      </c>
      <c r="G23">
        <f t="shared" si="2"/>
        <v>-1.8745265006145928E-2</v>
      </c>
      <c r="I23">
        <f t="shared" si="3"/>
        <v>-1.8745265006145928E-2</v>
      </c>
      <c r="O23">
        <f t="shared" ca="1" si="4"/>
        <v>-2.0666838201245524E-2</v>
      </c>
      <c r="Q23" s="43">
        <f t="shared" si="5"/>
        <v>38124.158799999997</v>
      </c>
    </row>
    <row r="24" spans="1:21" ht="12" customHeight="1" x14ac:dyDescent="0.2">
      <c r="A24" s="45" t="s">
        <v>47</v>
      </c>
      <c r="B24" s="46" t="s">
        <v>48</v>
      </c>
      <c r="C24" s="47">
        <v>53143.6711</v>
      </c>
      <c r="D24" s="45">
        <v>2.9999999999999997E-4</v>
      </c>
      <c r="E24">
        <f t="shared" si="0"/>
        <v>157002.43526039377</v>
      </c>
      <c r="F24">
        <f t="shared" si="1"/>
        <v>157002.5</v>
      </c>
      <c r="G24">
        <f t="shared" si="2"/>
        <v>-2.1913675001997035E-2</v>
      </c>
      <c r="I24">
        <f t="shared" si="3"/>
        <v>-2.1913675001997035E-2</v>
      </c>
      <c r="O24">
        <f t="shared" ca="1" si="4"/>
        <v>-2.0667233765612136E-2</v>
      </c>
      <c r="Q24" s="43">
        <f t="shared" si="5"/>
        <v>38125.1711</v>
      </c>
    </row>
    <row r="25" spans="1:21" ht="12" customHeight="1" x14ac:dyDescent="0.2">
      <c r="A25" s="45" t="s">
        <v>47</v>
      </c>
      <c r="B25" s="46" t="s">
        <v>48</v>
      </c>
      <c r="C25" s="47">
        <v>54621.516000000003</v>
      </c>
      <c r="D25" s="45">
        <v>2.9999999999999997E-4</v>
      </c>
      <c r="E25">
        <f t="shared" si="0"/>
        <v>161368.43488809268</v>
      </c>
      <c r="F25">
        <f t="shared" si="1"/>
        <v>161368.5</v>
      </c>
      <c r="G25">
        <f t="shared" si="2"/>
        <v>-2.2039695002604276E-2</v>
      </c>
      <c r="I25">
        <f t="shared" si="3"/>
        <v>-2.2039695002604276E-2</v>
      </c>
      <c r="O25">
        <f t="shared" ca="1" si="4"/>
        <v>-2.1242911773821798E-2</v>
      </c>
      <c r="Q25" s="43">
        <f t="shared" si="5"/>
        <v>39603.016000000003</v>
      </c>
    </row>
    <row r="26" spans="1:21" ht="12" customHeight="1" x14ac:dyDescent="0.2">
      <c r="A26" s="45" t="s">
        <v>47</v>
      </c>
      <c r="B26" s="46" t="s">
        <v>48</v>
      </c>
      <c r="C26" s="47">
        <v>54623.547599999998</v>
      </c>
      <c r="D26" s="45">
        <v>2.0000000000000001E-4</v>
      </c>
      <c r="E26">
        <f t="shared" si="0"/>
        <v>161374.43684732643</v>
      </c>
      <c r="F26">
        <f t="shared" si="1"/>
        <v>161374.5</v>
      </c>
      <c r="G26">
        <f t="shared" si="2"/>
        <v>-2.1376515003794339E-2</v>
      </c>
      <c r="I26">
        <f t="shared" si="3"/>
        <v>-2.1376515003794339E-2</v>
      </c>
      <c r="O26">
        <f t="shared" ca="1" si="4"/>
        <v>-2.124370290255502E-2</v>
      </c>
      <c r="Q26" s="43">
        <f t="shared" si="5"/>
        <v>39605.047599999998</v>
      </c>
    </row>
    <row r="27" spans="1:21" ht="12" customHeight="1" x14ac:dyDescent="0.2">
      <c r="A27" s="45" t="s">
        <v>47</v>
      </c>
      <c r="B27" s="46" t="s">
        <v>48</v>
      </c>
      <c r="C27" s="47">
        <v>54624.562899999997</v>
      </c>
      <c r="D27" s="45">
        <v>5.9999999999999995E-4</v>
      </c>
      <c r="E27">
        <f t="shared" si="0"/>
        <v>161377.43634979249</v>
      </c>
      <c r="F27">
        <f t="shared" si="1"/>
        <v>161377.5</v>
      </c>
      <c r="G27">
        <f t="shared" si="2"/>
        <v>-2.1544925002672244E-2</v>
      </c>
      <c r="I27">
        <f t="shared" si="3"/>
        <v>-2.1544925002672244E-2</v>
      </c>
      <c r="O27">
        <f t="shared" ca="1" si="4"/>
        <v>-2.1244098466921633E-2</v>
      </c>
      <c r="Q27" s="43">
        <f t="shared" si="5"/>
        <v>39606.062899999997</v>
      </c>
    </row>
    <row r="28" spans="1:21" ht="12" customHeight="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2024-02-12T05:42:27Z</dcterms:modified>
</cp:coreProperties>
</file>