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5A553A-5A74-4ECE-BEB6-EA0524F77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<sst xmlns="http://schemas.openxmlformats.org/spreadsheetml/2006/main" count="53" uniqueCount="50">
  <si>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</si>
  <si>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</si>
  <si>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</si>
  <si>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</si>
  <si>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</si>
  <si>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</si>
  <si>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</si>
  <si>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</si>
  <si>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</si>
  <si>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</si>
  <si>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</si>
  <si>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</si>
  <si>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</si>
  <si>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</si>
  <si>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</si>
  <si>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</si>
  <si>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</si>
  <si>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</si>
  <si>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</si>
  <si>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</si>
  <si>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</si>
  <si>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</si>
  <si>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</si>
  <si>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</si>
  <si>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</si>
  <si>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</si>
  <si>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</si>
  <si>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</si>
  <si>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</si>
  <si>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</si>
  <si>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</si>
  <si>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</si>
  <si>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</si>
  <si>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</si>
  <si>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</si>
  <si>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</si>
  <si>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</si>
  <si>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</si>
  <si>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</si>
  <si>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</si>
  <si>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</si>
  <si>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</si>
  <si>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</si>
  <si>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</si>
  <si>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</si>
  <si>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</si>
  <si>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</si>
  <si>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UCAC4 578-068258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</si>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</sst>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UCAC4 578-068258 Her</a:t>
            </a:r>
            <a:r>
              <a:rPr lang="en-AU" sz="1200" b="1" i="0" u="none" strike="noStrike" baseline="0"/>
              <a:t> </a:t>
            </a:r>
            <a:r>
              <a:rPr lang="en-AU" b="1"/>
              <a:t> - O-C Diagr</a:t>
            </a:r>
            <a:r>
              <a:rPr lang="en-AU"/>
              <a:t>.</a:t>
            </a:r>
          </a:p>
        </c:rich>
      </c:tx>
      <c:layout>
        <c:manualLayout>
          <c:xMode val="edge"/>
          <c:yMode val="edge"/>
          <c:x val="0.26817042606516289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3.1710499992186669E-2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3.1710499992186669E-2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57532.651400000002</v>
      </c>
      <c r="D7" s="39" t="s">
        <v>46</v>
      </c>
    </row>
    <row r="8" spans="1:15" x14ac:dyDescent="0.2">
      <c r="A8" t="s">
        <v>3</v>
      </c>
      <c r="C8" s="44">
        <v>0.34387299999999998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4.9076065916871734E-6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59754.446561046192</v>
      </c>
      <c r="E15" s="10" t="s">
        <v>30</v>
      </c>
      <c r="F15" s="25">
        <f ca="1">NOW()+15018.5+$C$5/24</f>
        <v>60352.809766203703</v>
      </c>
    </row>
    <row r="16" spans="1:15" x14ac:dyDescent="0.2">
      <c r="A16" s="12" t="s">
        <v>4</v>
      </c>
      <c r="B16" s="7"/>
      <c r="C16" s="13">
        <f ca="1">+C8+C12</f>
        <v>0.34387790760659165</v>
      </c>
      <c r="E16" s="10" t="s">
        <v>35</v>
      </c>
      <c r="F16" s="11">
        <f ca="1">ROUND(2*(F15-$C$7)/$C$8,0)/2+F14</f>
        <v>8202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1741</v>
      </c>
    </row>
    <row r="18" spans="1:21" ht="14.25" thickTop="1" thickBot="1" x14ac:dyDescent="0.25">
      <c r="A18" s="12" t="s">
        <v>5</v>
      </c>
      <c r="B18" s="7"/>
      <c r="C18" s="15">
        <f ca="1">+C15</f>
        <v>59754.446561046192</v>
      </c>
      <c r="D18" s="16">
        <f ca="1">+C16</f>
        <v>0.34387790760659165</v>
      </c>
      <c r="E18" s="10" t="s">
        <v>31</v>
      </c>
      <c r="F18" s="14">
        <f ca="1">+$C$15+$C$16*F17-15018.5-$C$5/24</f>
        <v>45335.033831522604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57532.651400000002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42514.151400000002</v>
      </c>
    </row>
    <row r="22" spans="1:21" x14ac:dyDescent="0.2">
      <c r="A22" s="41" t="s">
        <v>48</v>
      </c>
      <c r="B22" s="42" t="s">
        <v>49</v>
      </c>
      <c r="C22" s="43">
        <v>59754.618499999997</v>
      </c>
      <c r="D22" s="41">
        <v>3.5000000000000001E-3</v>
      </c>
      <c r="E22">
        <f>+(C22-C$7)/C$8</f>
        <v>6461.5922157307914</v>
      </c>
      <c r="F22">
        <f>ROUND(2*E22,0)/2</f>
        <v>6461.5</v>
      </c>
      <c r="G22">
        <f>+C22-(C$7+F22*C$8)</f>
        <v>3.1710499992186669E-2</v>
      </c>
      <c r="K22">
        <f>+G22</f>
        <v>3.1710499992186669E-2</v>
      </c>
      <c r="O22">
        <f ca="1">+C$11+C$12*$F22</f>
        <v>3.1710499992186669E-2</v>
      </c>
      <c r="Q22" s="1">
        <f>+C22-15018.5</f>
        <v>44736.118499999997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2024-02-12T06:26:03Z</dcterms:modified>
</cp:coreProperties>
</file>