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2B04164-7191-42C5-9A21-83F4B2A0221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8" i="1"/>
  <c r="E14" i="1"/>
  <c r="Q25" i="1"/>
  <c r="Q26" i="1"/>
  <c r="Q27" i="1"/>
  <c r="C21" i="1"/>
  <c r="C17" i="1"/>
  <c r="Q22" i="1"/>
  <c r="Q23" i="1"/>
  <c r="Q24" i="1"/>
  <c r="C7" i="1"/>
  <c r="C8" i="1"/>
  <c r="E25" i="1"/>
  <c r="F25" i="1"/>
  <c r="G25" i="1"/>
  <c r="J25" i="1"/>
  <c r="Q21" i="1"/>
  <c r="G22" i="1"/>
  <c r="E27" i="1"/>
  <c r="F27" i="1"/>
  <c r="G27" i="1"/>
  <c r="I27" i="1"/>
  <c r="E21" i="1"/>
  <c r="G21" i="1"/>
  <c r="E22" i="1"/>
  <c r="F22" i="1"/>
  <c r="E23" i="1"/>
  <c r="F23" i="1"/>
  <c r="G23" i="1"/>
  <c r="I23" i="1"/>
  <c r="E28" i="1"/>
  <c r="F28" i="1"/>
  <c r="G28" i="1"/>
  <c r="I28" i="1"/>
  <c r="E24" i="1"/>
  <c r="F24" i="1"/>
  <c r="G24" i="1"/>
  <c r="I24" i="1"/>
  <c r="E26" i="1"/>
  <c r="F26" i="1"/>
  <c r="G26" i="1"/>
  <c r="J26" i="1"/>
  <c r="I22" i="1"/>
  <c r="C12" i="1"/>
  <c r="C16" i="1" l="1"/>
  <c r="D18" i="1" s="1"/>
  <c r="E15" i="1"/>
  <c r="C11" i="1"/>
  <c r="O26" i="1" l="1"/>
  <c r="O24" i="1"/>
  <c r="O21" i="1"/>
  <c r="O25" i="1"/>
  <c r="O27" i="1"/>
  <c r="C15" i="1"/>
  <c r="O22" i="1"/>
  <c r="O23" i="1"/>
  <c r="O28" i="1"/>
  <c r="C18" i="1" l="1"/>
  <c r="E16" i="1"/>
  <c r="E17" i="1" s="1"/>
</calcChain>
</file>

<file path=xl/sharedStrings.xml><?xml version="1.0" encoding="utf-8"?>
<sst xmlns="http://schemas.openxmlformats.org/spreadsheetml/2006/main" count="62" uniqueCount="52">
  <si>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</si>
  <si>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</si>
  <si>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</si>
  <si>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</si>
  <si>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</si>
  <si>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</si>
  <si>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</si>
  <si>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</si>
  <si>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</si>
  <si>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</si>
  <si>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</si>
  <si>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</si>
  <si>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</si>
  <si>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</si>
  <si>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</si>
  <si>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</si>
  <si>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</si>
  <si>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</si>
  <si>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</si>
  <si>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</si>
  <si>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</si>
  <si>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</si>
  <si>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</si>
  <si>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</si>
  <si>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</si>
  <si>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</si>
  <si>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</si>
  <si>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</si>
  <si>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5583</t>
  </si>
  <si>
    <t>I</t>
  </si>
  <si>
    <t>IBVS</t>
  </si>
  <si>
    <t>EB/KW</t>
  </si>
  <si>
    <t>IBVS 5027</t>
  </si>
  <si>
    <t>II</t>
  </si>
  <si>
    <t># of data points: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</si>
  <si>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</si>
  <si>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</si>
  <si>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</si>
  <si>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</si>
  <si>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</si>
  <si>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</si>
  <si>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</si>
  <si>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</si>
  <si>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0074</t>
  </si>
  <si>
    <t>CCD</t>
  </si>
  <si>
    <t>CCD+C</t>
  </si>
  <si>
    <t>OEJV</t>
  </si>
  <si>
    <t>Add cycle</t>
  </si>
  <si>
    <t>Old Cycle</t>
  </si>
  <si>
    <t>IBVS 5918</t>
  </si>
  <si>
    <t>.0001</t>
  </si>
  <si>
    <t>V0412 Her / GSC 02079-00509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</si>
</sst>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>
      <alignment vertical="top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/>
    <xf numFmtId="0" fontId="8" fillId="0" borderId="0" xfId="0" applyNumberFormat="1" applyFont="1" applyAlignment="1">
      <alignment horizontal="left" vertical="center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2" borderId="0" xfId="0" applyFont="1" applyFill="1" applyAlignme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0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V0412 Her - O-C Diagr.</a:t>
            </a:r>
          </a:p>
        </c:rich>
      </c:tx>
      <c:layout>
        <c:manualLayout>
          <c:xMode val="edge"/>
          <c:yMode val="edge"/>
          <c:x val="0.36316053951200028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14906854902912253"/>
          <c:w val="0.8061395696653259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64805.5</c:v>
                </c:pt>
                <c:pt idx="2">
                  <c:v>64841</c:v>
                </c:pt>
                <c:pt idx="3">
                  <c:v>66884</c:v>
                </c:pt>
                <c:pt idx="4">
                  <c:v>68400.5</c:v>
                </c:pt>
                <c:pt idx="5">
                  <c:v>70604.5</c:v>
                </c:pt>
                <c:pt idx="6">
                  <c:v>71289</c:v>
                </c:pt>
                <c:pt idx="7">
                  <c:v>74412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7B-402D-8F4D-ED402D05A0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64805.5</c:v>
                </c:pt>
                <c:pt idx="2">
                  <c:v>64841</c:v>
                </c:pt>
                <c:pt idx="3">
                  <c:v>66884</c:v>
                </c:pt>
                <c:pt idx="4">
                  <c:v>68400.5</c:v>
                </c:pt>
                <c:pt idx="5">
                  <c:v>70604.5</c:v>
                </c:pt>
                <c:pt idx="6">
                  <c:v>71289</c:v>
                </c:pt>
                <c:pt idx="7">
                  <c:v>74412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8.1335609997040592E-2</c:v>
                </c:pt>
                <c:pt idx="2">
                  <c:v>8.1845820008311421E-2</c:v>
                </c:pt>
                <c:pt idx="3">
                  <c:v>7.8913680008554365E-2</c:v>
                </c:pt>
                <c:pt idx="6">
                  <c:v>8.6446779998368584E-2</c:v>
                </c:pt>
                <c:pt idx="7">
                  <c:v>8.0756240007758606E-2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7B-402D-8F4D-ED402D05A0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64805.5</c:v>
                </c:pt>
                <c:pt idx="2">
                  <c:v>64841</c:v>
                </c:pt>
                <c:pt idx="3">
                  <c:v>66884</c:v>
                </c:pt>
                <c:pt idx="4">
                  <c:v>68400.5</c:v>
                </c:pt>
                <c:pt idx="5">
                  <c:v>70604.5</c:v>
                </c:pt>
                <c:pt idx="6">
                  <c:v>71289</c:v>
                </c:pt>
                <c:pt idx="7">
                  <c:v>74412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8.1762510002590716E-2</c:v>
                </c:pt>
                <c:pt idx="5">
                  <c:v>8.0562590002955403E-2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7B-402D-8F4D-ED402D05A0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64805.5</c:v>
                </c:pt>
                <c:pt idx="2">
                  <c:v>64841</c:v>
                </c:pt>
                <c:pt idx="3">
                  <c:v>66884</c:v>
                </c:pt>
                <c:pt idx="4">
                  <c:v>68400.5</c:v>
                </c:pt>
                <c:pt idx="5">
                  <c:v>70604.5</c:v>
                </c:pt>
                <c:pt idx="6">
                  <c:v>71289</c:v>
                </c:pt>
                <c:pt idx="7">
                  <c:v>74412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7B-402D-8F4D-ED402D05A0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64805.5</c:v>
                </c:pt>
                <c:pt idx="2">
                  <c:v>64841</c:v>
                </c:pt>
                <c:pt idx="3">
                  <c:v>66884</c:v>
                </c:pt>
                <c:pt idx="4">
                  <c:v>68400.5</c:v>
                </c:pt>
                <c:pt idx="5">
                  <c:v>70604.5</c:v>
                </c:pt>
                <c:pt idx="6">
                  <c:v>71289</c:v>
                </c:pt>
                <c:pt idx="7">
                  <c:v>74412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7B-402D-8F4D-ED402D05A0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64805.5</c:v>
                </c:pt>
                <c:pt idx="2">
                  <c:v>64841</c:v>
                </c:pt>
                <c:pt idx="3">
                  <c:v>66884</c:v>
                </c:pt>
                <c:pt idx="4">
                  <c:v>68400.5</c:v>
                </c:pt>
                <c:pt idx="5">
                  <c:v>70604.5</c:v>
                </c:pt>
                <c:pt idx="6">
                  <c:v>71289</c:v>
                </c:pt>
                <c:pt idx="7">
                  <c:v>74412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7B-402D-8F4D-ED402D05A0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64805.5</c:v>
                </c:pt>
                <c:pt idx="2">
                  <c:v>64841</c:v>
                </c:pt>
                <c:pt idx="3">
                  <c:v>66884</c:v>
                </c:pt>
                <c:pt idx="4">
                  <c:v>68400.5</c:v>
                </c:pt>
                <c:pt idx="5">
                  <c:v>70604.5</c:v>
                </c:pt>
                <c:pt idx="6">
                  <c:v>71289</c:v>
                </c:pt>
                <c:pt idx="7">
                  <c:v>74412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7B-402D-8F4D-ED402D05A0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64805.5</c:v>
                </c:pt>
                <c:pt idx="2">
                  <c:v>64841</c:v>
                </c:pt>
                <c:pt idx="3">
                  <c:v>66884</c:v>
                </c:pt>
                <c:pt idx="4">
                  <c:v>68400.5</c:v>
                </c:pt>
                <c:pt idx="5">
                  <c:v>70604.5</c:v>
                </c:pt>
                <c:pt idx="6">
                  <c:v>71289</c:v>
                </c:pt>
                <c:pt idx="7">
                  <c:v>74412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7.2081483632748258E-2</c:v>
                </c:pt>
                <c:pt idx="1">
                  <c:v>8.1111125234098594E-2</c:v>
                </c:pt>
                <c:pt idx="2">
                  <c:v>8.1116071608663229E-2</c:v>
                </c:pt>
                <c:pt idx="3">
                  <c:v>8.1400731981495139E-2</c:v>
                </c:pt>
                <c:pt idx="4">
                  <c:v>8.1612032742826329E-2</c:v>
                </c:pt>
                <c:pt idx="5">
                  <c:v>8.1919125969317538E-2</c:v>
                </c:pt>
                <c:pt idx="6">
                  <c:v>8.2014500430993231E-2</c:v>
                </c:pt>
                <c:pt idx="7">
                  <c:v>8.2449642058185627E-2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7B-402D-8F4D-ED402D05A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860720"/>
        <c:axId val="1"/>
      </c:scatterChart>
      <c:valAx>
        <c:axId val="688860720"/>
        <c:scaling>
          <c:orientation val="minMax"/>
          <c:max val="80000"/>
          <c:min val="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7.0000000000000007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860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47512921950992"/>
          <c:y val="0.91925596256989606"/>
          <c:w val="0.74636561382977373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V0412 Her - O-C Diagr.</a:t>
            </a:r>
          </a:p>
        </c:rich>
      </c:tx>
      <c:layout>
        <c:manualLayout>
          <c:xMode val="edge"/>
          <c:yMode val="edge"/>
          <c:x val="0.37043010752688171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096774193549"/>
          <c:y val="0.14860681114551083"/>
          <c:w val="0.81612903225806455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64805.5</c:v>
                </c:pt>
                <c:pt idx="2">
                  <c:v>64841</c:v>
                </c:pt>
                <c:pt idx="3">
                  <c:v>66884</c:v>
                </c:pt>
                <c:pt idx="4">
                  <c:v>68400.5</c:v>
                </c:pt>
                <c:pt idx="5">
                  <c:v>70604.5</c:v>
                </c:pt>
                <c:pt idx="6">
                  <c:v>71289</c:v>
                </c:pt>
                <c:pt idx="7">
                  <c:v>74412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E2-4CAC-A2B0-D749FA2AB49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64805.5</c:v>
                </c:pt>
                <c:pt idx="2">
                  <c:v>64841</c:v>
                </c:pt>
                <c:pt idx="3">
                  <c:v>66884</c:v>
                </c:pt>
                <c:pt idx="4">
                  <c:v>68400.5</c:v>
                </c:pt>
                <c:pt idx="5">
                  <c:v>70604.5</c:v>
                </c:pt>
                <c:pt idx="6">
                  <c:v>71289</c:v>
                </c:pt>
                <c:pt idx="7">
                  <c:v>74412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8.1335609997040592E-2</c:v>
                </c:pt>
                <c:pt idx="2">
                  <c:v>8.1845820008311421E-2</c:v>
                </c:pt>
                <c:pt idx="3">
                  <c:v>7.8913680008554365E-2</c:v>
                </c:pt>
                <c:pt idx="6">
                  <c:v>8.6446779998368584E-2</c:v>
                </c:pt>
                <c:pt idx="7">
                  <c:v>8.0756240007758606E-2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E2-4CAC-A2B0-D749FA2AB49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64805.5</c:v>
                </c:pt>
                <c:pt idx="2">
                  <c:v>64841</c:v>
                </c:pt>
                <c:pt idx="3">
                  <c:v>66884</c:v>
                </c:pt>
                <c:pt idx="4">
                  <c:v>68400.5</c:v>
                </c:pt>
                <c:pt idx="5">
                  <c:v>70604.5</c:v>
                </c:pt>
                <c:pt idx="6">
                  <c:v>71289</c:v>
                </c:pt>
                <c:pt idx="7">
                  <c:v>74412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8.1762510002590716E-2</c:v>
                </c:pt>
                <c:pt idx="5">
                  <c:v>8.0562590002955403E-2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E2-4CAC-A2B0-D749FA2AB49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64805.5</c:v>
                </c:pt>
                <c:pt idx="2">
                  <c:v>64841</c:v>
                </c:pt>
                <c:pt idx="3">
                  <c:v>66884</c:v>
                </c:pt>
                <c:pt idx="4">
                  <c:v>68400.5</c:v>
                </c:pt>
                <c:pt idx="5">
                  <c:v>70604.5</c:v>
                </c:pt>
                <c:pt idx="6">
                  <c:v>71289</c:v>
                </c:pt>
                <c:pt idx="7">
                  <c:v>74412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E2-4CAC-A2B0-D749FA2AB49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64805.5</c:v>
                </c:pt>
                <c:pt idx="2">
                  <c:v>64841</c:v>
                </c:pt>
                <c:pt idx="3">
                  <c:v>66884</c:v>
                </c:pt>
                <c:pt idx="4">
                  <c:v>68400.5</c:v>
                </c:pt>
                <c:pt idx="5">
                  <c:v>70604.5</c:v>
                </c:pt>
                <c:pt idx="6">
                  <c:v>71289</c:v>
                </c:pt>
                <c:pt idx="7">
                  <c:v>74412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E2-4CAC-A2B0-D749FA2AB49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64805.5</c:v>
                </c:pt>
                <c:pt idx="2">
                  <c:v>64841</c:v>
                </c:pt>
                <c:pt idx="3">
                  <c:v>66884</c:v>
                </c:pt>
                <c:pt idx="4">
                  <c:v>68400.5</c:v>
                </c:pt>
                <c:pt idx="5">
                  <c:v>70604.5</c:v>
                </c:pt>
                <c:pt idx="6">
                  <c:v>71289</c:v>
                </c:pt>
                <c:pt idx="7">
                  <c:v>74412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AE2-4CAC-A2B0-D749FA2AB49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3.8999999999999998E-3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64805.5</c:v>
                </c:pt>
                <c:pt idx="2">
                  <c:v>64841</c:v>
                </c:pt>
                <c:pt idx="3">
                  <c:v>66884</c:v>
                </c:pt>
                <c:pt idx="4">
                  <c:v>68400.5</c:v>
                </c:pt>
                <c:pt idx="5">
                  <c:v>70604.5</c:v>
                </c:pt>
                <c:pt idx="6">
                  <c:v>71289</c:v>
                </c:pt>
                <c:pt idx="7">
                  <c:v>74412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AE2-4CAC-A2B0-D749FA2AB49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64805.5</c:v>
                </c:pt>
                <c:pt idx="2">
                  <c:v>64841</c:v>
                </c:pt>
                <c:pt idx="3">
                  <c:v>66884</c:v>
                </c:pt>
                <c:pt idx="4">
                  <c:v>68400.5</c:v>
                </c:pt>
                <c:pt idx="5">
                  <c:v>70604.5</c:v>
                </c:pt>
                <c:pt idx="6">
                  <c:v>71289</c:v>
                </c:pt>
                <c:pt idx="7">
                  <c:v>74412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7.2081483632748258E-2</c:v>
                </c:pt>
                <c:pt idx="1">
                  <c:v>8.1111125234098594E-2</c:v>
                </c:pt>
                <c:pt idx="2">
                  <c:v>8.1116071608663229E-2</c:v>
                </c:pt>
                <c:pt idx="3">
                  <c:v>8.1400731981495139E-2</c:v>
                </c:pt>
                <c:pt idx="4">
                  <c:v>8.1612032742826329E-2</c:v>
                </c:pt>
                <c:pt idx="5">
                  <c:v>8.1919125969317538E-2</c:v>
                </c:pt>
                <c:pt idx="6">
                  <c:v>8.2014500430993231E-2</c:v>
                </c:pt>
                <c:pt idx="7">
                  <c:v>8.2449642058185627E-2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AE2-4CAC-A2B0-D749FA2AB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805248"/>
        <c:axId val="1"/>
      </c:scatterChart>
      <c:valAx>
        <c:axId val="305805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5805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96774193548386"/>
          <c:y val="0.91950464396284826"/>
          <c:w val="0.74516129032258061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17</xdr:col>
      <xdr:colOff>342900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1C86BF8-3366-270E-DCCE-830B2F344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19050</xdr:colOff>
      <xdr:row>0</xdr:row>
      <xdr:rowOff>28575</xdr:rowOff>
    </xdr:from>
    <xdr:to>
      <xdr:col>27</xdr:col>
      <xdr:colOff>447675</xdr:colOff>
      <xdr:row>18</xdr:row>
      <xdr:rowOff>76200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7949C00-FDAC-46D0-C33A-851F442E2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tabSelected="1" workbookViewId="0">
      <selection activeCell="L20" sqref="L2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</row>
    <row r="2" spans="1:7" x14ac:dyDescent="0.2">
      <c r="A2" t="s">
        <v>24</v>
      </c>
      <c r="B2" s="11" t="s">
        <v>31</v>
      </c>
    </row>
    <row r="4" spans="1:7" x14ac:dyDescent="0.2">
      <c r="A4" s="7" t="s">
        <v>0</v>
      </c>
      <c r="C4" s="3">
        <v>29495.385999999999</v>
      </c>
      <c r="D4" s="4">
        <v>0.33621097999999999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29495.385999999999</v>
      </c>
    </row>
    <row r="8" spans="1:7" x14ac:dyDescent="0.2">
      <c r="A8" t="s">
        <v>3</v>
      </c>
      <c r="C8">
        <f>+D4</f>
        <v>0.33621097999999999</v>
      </c>
    </row>
    <row r="9" spans="1:7" x14ac:dyDescent="0.2">
      <c r="A9" s="21" t="s">
        <v>36</v>
      </c>
      <c r="B9" s="11"/>
      <c r="C9" s="22">
        <v>-9.5</v>
      </c>
      <c r="D9" s="11" t="s">
        <v>37</v>
      </c>
      <c r="E9" s="11"/>
    </row>
    <row r="10" spans="1:7" ht="13.5" thickBot="1" x14ac:dyDescent="0.25">
      <c r="A10" s="11"/>
      <c r="B10" s="11"/>
      <c r="C10" s="6" t="s">
        <v>20</v>
      </c>
      <c r="D10" s="6" t="s">
        <v>21</v>
      </c>
      <c r="E10" s="11"/>
    </row>
    <row r="11" spans="1:7" x14ac:dyDescent="0.2">
      <c r="A11" s="11" t="s">
        <v>16</v>
      </c>
      <c r="B11" s="11"/>
      <c r="C11" s="23">
        <f ca="1">INTERCEPT(INDIRECT($G$11):G992,INDIRECT($F$11):F992)</f>
        <v>7.2081483632748258E-2</v>
      </c>
      <c r="D11" s="5"/>
      <c r="E11" s="11"/>
      <c r="F11" s="24" t="str">
        <f>"F"&amp;E19</f>
        <v>F22</v>
      </c>
      <c r="G11" s="25" t="str">
        <f>"G"&amp;E19</f>
        <v>G22</v>
      </c>
    </row>
    <row r="12" spans="1:7" x14ac:dyDescent="0.2">
      <c r="A12" s="11" t="s">
        <v>17</v>
      </c>
      <c r="B12" s="11"/>
      <c r="C12" s="23">
        <f ca="1">SLOPE(INDIRECT($G$11):G992,INDIRECT($F$11):F992)</f>
        <v>1.3933449477822625E-7</v>
      </c>
      <c r="D12" s="5"/>
      <c r="E12" s="11"/>
    </row>
    <row r="13" spans="1:7" x14ac:dyDescent="0.2">
      <c r="A13" s="11" t="s">
        <v>19</v>
      </c>
      <c r="B13" s="11"/>
      <c r="C13" s="5" t="s">
        <v>14</v>
      </c>
      <c r="D13" s="28" t="s">
        <v>47</v>
      </c>
      <c r="E13" s="22">
        <v>1</v>
      </c>
    </row>
    <row r="14" spans="1:7" x14ac:dyDescent="0.2">
      <c r="A14" s="11"/>
      <c r="B14" s="11"/>
      <c r="C14" s="11"/>
      <c r="D14" s="28" t="s">
        <v>38</v>
      </c>
      <c r="E14" s="29">
        <f ca="1">NOW()+15018.5+$C$9/24</f>
        <v>60354.62581759259</v>
      </c>
    </row>
    <row r="15" spans="1:7" x14ac:dyDescent="0.2">
      <c r="A15" s="26" t="s">
        <v>18</v>
      </c>
      <c r="B15" s="11"/>
      <c r="C15" s="27">
        <f ca="1">(C7+C11)+(C8+C12)*INT(MAX(F21:F3533))</f>
        <v>54513.599893402054</v>
      </c>
      <c r="D15" s="28" t="s">
        <v>48</v>
      </c>
      <c r="E15" s="29">
        <f ca="1">ROUND(2*(E14-$C$7)/$C$8,0)/2+E13</f>
        <v>91786.5</v>
      </c>
    </row>
    <row r="16" spans="1:7" x14ac:dyDescent="0.2">
      <c r="A16" s="30" t="s">
        <v>4</v>
      </c>
      <c r="B16" s="11"/>
      <c r="C16" s="31">
        <f ca="1">+C8+C12</f>
        <v>0.33621111933449477</v>
      </c>
      <c r="D16" s="28" t="s">
        <v>39</v>
      </c>
      <c r="E16" s="25">
        <f ca="1">ROUND(2*(E14-$C$15)/$C$16,0)/2+E13</f>
        <v>17374</v>
      </c>
    </row>
    <row r="17" spans="1:17" ht="13.5" thickBot="1" x14ac:dyDescent="0.25">
      <c r="A17" s="28" t="s">
        <v>34</v>
      </c>
      <c r="B17" s="11"/>
      <c r="C17" s="11">
        <f>COUNT(C21:C2191)</f>
        <v>8</v>
      </c>
      <c r="D17" s="28" t="s">
        <v>40</v>
      </c>
      <c r="E17" s="32">
        <f ca="1">+$C$15+$C$16*E16-15018.5-$C$9/24</f>
        <v>45336.827714052903</v>
      </c>
    </row>
    <row r="18" spans="1:17" x14ac:dyDescent="0.2">
      <c r="A18" s="30" t="s">
        <v>5</v>
      </c>
      <c r="B18" s="11"/>
      <c r="C18" s="33">
        <f ca="1">+C15</f>
        <v>54513.599893402054</v>
      </c>
      <c r="D18" s="34">
        <f ca="1">+C16</f>
        <v>0.33621111933449477</v>
      </c>
      <c r="E18" s="35" t="s">
        <v>41</v>
      </c>
    </row>
    <row r="19" spans="1:17" ht="13.5" thickTop="1" x14ac:dyDescent="0.2">
      <c r="A19" s="36" t="s">
        <v>42</v>
      </c>
      <c r="E19" s="37">
        <v>22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30</v>
      </c>
      <c r="J20" s="9" t="s">
        <v>46</v>
      </c>
      <c r="K20" s="9" t="s">
        <v>44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17" x14ac:dyDescent="0.2">
      <c r="A21" t="s">
        <v>12</v>
      </c>
      <c r="C21" s="13">
        <f>+C4</f>
        <v>29495.385999999999</v>
      </c>
      <c r="D21" s="13" t="s">
        <v>14</v>
      </c>
      <c r="E21">
        <f t="shared" ref="E21:E27" si="0">+(C21-C$7)/C$8</f>
        <v>0</v>
      </c>
      <c r="F21">
        <v>0</v>
      </c>
      <c r="G21">
        <f t="shared" ref="G21:G27" si="1">+C21-(C$7+F21*C$8)</f>
        <v>0</v>
      </c>
      <c r="H21" s="15">
        <v>0</v>
      </c>
      <c r="O21">
        <f t="shared" ref="O21:O27" ca="1" si="2">+C$11+C$12*$F21</f>
        <v>7.2081483632748258E-2</v>
      </c>
      <c r="Q21" s="2">
        <f t="shared" ref="Q21:Q27" si="3">+C21-15018.5</f>
        <v>14476.885999999999</v>
      </c>
    </row>
    <row r="22" spans="1:17" x14ac:dyDescent="0.2">
      <c r="A22" t="s">
        <v>32</v>
      </c>
      <c r="B22" s="5" t="s">
        <v>33</v>
      </c>
      <c r="C22" s="13">
        <v>51283.788</v>
      </c>
      <c r="D22" s="13">
        <v>5.0000000000000001E-3</v>
      </c>
      <c r="E22">
        <f t="shared" si="0"/>
        <v>64805.741918363288</v>
      </c>
      <c r="F22">
        <f>ROUND(2*E22,0)/2</f>
        <v>64805.5</v>
      </c>
      <c r="G22">
        <f t="shared" si="1"/>
        <v>8.1335609997040592E-2</v>
      </c>
      <c r="I22">
        <f>+G22</f>
        <v>8.1335609997040592E-2</v>
      </c>
      <c r="O22">
        <f t="shared" ca="1" si="2"/>
        <v>8.1111125234098594E-2</v>
      </c>
      <c r="Q22" s="2">
        <f t="shared" si="3"/>
        <v>36265.288</v>
      </c>
    </row>
    <row r="23" spans="1:17" x14ac:dyDescent="0.2">
      <c r="A23" t="s">
        <v>32</v>
      </c>
      <c r="B23" s="5" t="s">
        <v>29</v>
      </c>
      <c r="C23" s="13">
        <v>51295.724000000002</v>
      </c>
      <c r="D23" s="13">
        <v>5.0000000000000001E-3</v>
      </c>
      <c r="E23">
        <f t="shared" si="0"/>
        <v>64841.24343589256</v>
      </c>
      <c r="F23">
        <f>ROUND(2*E23,0)/2</f>
        <v>64841</v>
      </c>
      <c r="G23">
        <f t="shared" si="1"/>
        <v>8.1845820008311421E-2</v>
      </c>
      <c r="I23">
        <f>+G23</f>
        <v>8.1845820008311421E-2</v>
      </c>
      <c r="O23">
        <f t="shared" ca="1" si="2"/>
        <v>8.1116071608663229E-2</v>
      </c>
      <c r="Q23" s="2">
        <f t="shared" si="3"/>
        <v>36277.224000000002</v>
      </c>
    </row>
    <row r="24" spans="1:17" x14ac:dyDescent="0.2">
      <c r="A24" s="12" t="s">
        <v>28</v>
      </c>
      <c r="B24" s="10" t="s">
        <v>29</v>
      </c>
      <c r="C24" s="14">
        <v>51982.600100000003</v>
      </c>
      <c r="D24" s="16">
        <v>3.8999999999999998E-3</v>
      </c>
      <c r="E24">
        <f t="shared" si="0"/>
        <v>66884.234714761566</v>
      </c>
      <c r="F24">
        <f>ROUND(2*E24,0)/2</f>
        <v>66884</v>
      </c>
      <c r="G24">
        <f t="shared" si="1"/>
        <v>7.8913680008554365E-2</v>
      </c>
      <c r="I24">
        <f>+G24</f>
        <v>7.8913680008554365E-2</v>
      </c>
      <c r="O24">
        <f t="shared" ca="1" si="2"/>
        <v>8.1400731981495139E-2</v>
      </c>
      <c r="Q24" s="2">
        <f t="shared" si="3"/>
        <v>36964.100100000003</v>
      </c>
    </row>
    <row r="25" spans="1:17" x14ac:dyDescent="0.2">
      <c r="A25" s="38" t="s">
        <v>43</v>
      </c>
      <c r="B25" s="39" t="s">
        <v>33</v>
      </c>
      <c r="C25" s="38">
        <v>52492.466899999999</v>
      </c>
      <c r="D25" s="38" t="s">
        <v>44</v>
      </c>
      <c r="E25">
        <f t="shared" si="0"/>
        <v>68400.743188101711</v>
      </c>
      <c r="F25">
        <f>ROUND(2*E25,0)/2</f>
        <v>68400.5</v>
      </c>
      <c r="G25">
        <f t="shared" si="1"/>
        <v>8.1762510002590716E-2</v>
      </c>
      <c r="J25">
        <f>+G25</f>
        <v>8.1762510002590716E-2</v>
      </c>
      <c r="O25">
        <f t="shared" ca="1" si="2"/>
        <v>8.1612032742826329E-2</v>
      </c>
      <c r="Q25" s="2">
        <f t="shared" si="3"/>
        <v>37473.966899999999</v>
      </c>
    </row>
    <row r="26" spans="1:17" x14ac:dyDescent="0.2">
      <c r="A26" s="38" t="s">
        <v>43</v>
      </c>
      <c r="B26" s="39" t="s">
        <v>33</v>
      </c>
      <c r="C26" s="38">
        <v>53233.474699999999</v>
      </c>
      <c r="D26" s="38" t="s">
        <v>45</v>
      </c>
      <c r="E26">
        <f t="shared" si="0"/>
        <v>70604.739619152242</v>
      </c>
      <c r="F26">
        <f>ROUND(2*E26,0)/2</f>
        <v>70604.5</v>
      </c>
      <c r="G26">
        <f t="shared" si="1"/>
        <v>8.0562590002955403E-2</v>
      </c>
      <c r="J26">
        <f>+G26</f>
        <v>8.0562590002955403E-2</v>
      </c>
      <c r="O26">
        <f t="shared" ca="1" si="2"/>
        <v>8.1919125969317538E-2</v>
      </c>
      <c r="Q26" s="2">
        <f t="shared" si="3"/>
        <v>38214.974699999999</v>
      </c>
    </row>
    <row r="27" spans="1:17" x14ac:dyDescent="0.2">
      <c r="A27" s="17" t="s">
        <v>35</v>
      </c>
      <c r="B27" s="18" t="s">
        <v>29</v>
      </c>
      <c r="C27" s="19">
        <v>53463.616999999998</v>
      </c>
      <c r="D27" s="19">
        <v>4.0000000000000001E-3</v>
      </c>
      <c r="E27">
        <f t="shared" si="0"/>
        <v>71289.257120633003</v>
      </c>
      <c r="F27" s="20">
        <f>ROUND(2*E27,0)/2-0.5</f>
        <v>71289</v>
      </c>
      <c r="G27">
        <f t="shared" si="1"/>
        <v>8.6446779998368584E-2</v>
      </c>
      <c r="I27">
        <f>+G27</f>
        <v>8.6446779998368584E-2</v>
      </c>
      <c r="O27">
        <f t="shared" ca="1" si="2"/>
        <v>8.2014500430993231E-2</v>
      </c>
      <c r="Q27" s="2">
        <f t="shared" si="3"/>
        <v>38445.116999999998</v>
      </c>
    </row>
    <row r="28" spans="1:17" x14ac:dyDescent="0.2">
      <c r="A28" s="40" t="s">
        <v>49</v>
      </c>
      <c r="B28" s="41" t="s">
        <v>29</v>
      </c>
      <c r="C28" s="40">
        <v>54513.5982</v>
      </c>
      <c r="D28" s="40" t="s">
        <v>50</v>
      </c>
      <c r="E28">
        <f>+(C28-C$7)/C$8</f>
        <v>74412.240195129867</v>
      </c>
      <c r="F28" s="20">
        <f>ROUND(2*E28,0)/2</f>
        <v>74412</v>
      </c>
      <c r="G28">
        <f>+C28-(C$7+F28*C$8)</f>
        <v>8.0756240007758606E-2</v>
      </c>
      <c r="I28">
        <f>+G28</f>
        <v>8.0756240007758606E-2</v>
      </c>
      <c r="O28">
        <f ca="1">+C$11+C$12*$F28</f>
        <v>8.2449642058185627E-2</v>
      </c>
      <c r="Q28" s="2">
        <f>+C28-15018.5</f>
        <v>39495.0982</v>
      </c>
    </row>
    <row r="29" spans="1:17" x14ac:dyDescent="0.2">
      <c r="C29" s="13"/>
      <c r="D29" s="13"/>
      <c r="Q29" s="2"/>
    </row>
    <row r="30" spans="1:17" x14ac:dyDescent="0.2">
      <c r="C30" s="13"/>
      <c r="D30" s="13"/>
      <c r="Q30" s="2"/>
    </row>
    <row r="31" spans="1:17" x14ac:dyDescent="0.2">
      <c r="C31" s="13"/>
      <c r="D31" s="13"/>
      <c r="Q31" s="2"/>
    </row>
    <row r="32" spans="1:17" x14ac:dyDescent="0.2">
      <c r="C32" s="13"/>
      <c r="D32" s="13"/>
      <c r="Q32" s="2"/>
    </row>
    <row r="33" spans="3:17" x14ac:dyDescent="0.2">
      <c r="C33" s="13"/>
      <c r="D33" s="13"/>
      <c r="Q33" s="2"/>
    </row>
    <row r="34" spans="3:17" x14ac:dyDescent="0.2">
      <c r="C34" s="13"/>
      <c r="D34" s="13"/>
    </row>
    <row r="35" spans="3:17" x14ac:dyDescent="0.2">
      <c r="C35" s="13"/>
      <c r="D35" s="13"/>
    </row>
    <row r="36" spans="3:17" x14ac:dyDescent="0.2">
      <c r="C36" s="13"/>
      <c r="D36" s="13"/>
    </row>
    <row r="37" spans="3:17" x14ac:dyDescent="0.2">
      <c r="C37" s="13"/>
      <c r="D37" s="13"/>
    </row>
    <row r="38" spans="3:17" x14ac:dyDescent="0.2">
      <c r="C38" s="13"/>
      <c r="D38" s="13"/>
    </row>
    <row r="39" spans="3:17" x14ac:dyDescent="0.2">
      <c r="C39" s="13"/>
      <c r="D39" s="13"/>
    </row>
    <row r="40" spans="3:17" x14ac:dyDescent="0.2">
      <c r="C40" s="13"/>
      <c r="D40" s="13"/>
    </row>
    <row r="41" spans="3:17" x14ac:dyDescent="0.2">
      <c r="C41" s="13"/>
      <c r="D41" s="13"/>
    </row>
    <row r="42" spans="3:17" x14ac:dyDescent="0.2">
      <c r="C42" s="13"/>
      <c r="D42" s="13"/>
    </row>
    <row r="43" spans="3:17" x14ac:dyDescent="0.2">
      <c r="C43" s="13"/>
      <c r="D43" s="13"/>
    </row>
    <row r="44" spans="3:17" x14ac:dyDescent="0.2">
      <c r="C44" s="13"/>
      <c r="D44" s="13"/>
    </row>
    <row r="45" spans="3:17" x14ac:dyDescent="0.2">
      <c r="C45" s="13"/>
      <c r="D45" s="13"/>
    </row>
    <row r="46" spans="3:17" x14ac:dyDescent="0.2">
      <c r="C46" s="13"/>
      <c r="D46" s="13"/>
    </row>
    <row r="47" spans="3:17" x14ac:dyDescent="0.2">
      <c r="C47" s="13"/>
      <c r="D47" s="13"/>
    </row>
    <row r="48" spans="3:17" x14ac:dyDescent="0.2">
      <c r="C48" s="13"/>
      <c r="D48" s="13"/>
    </row>
    <row r="49" spans="3:4" x14ac:dyDescent="0.2">
      <c r="C49" s="13"/>
      <c r="D49" s="13"/>
    </row>
    <row r="50" spans="3:4" x14ac:dyDescent="0.2">
      <c r="C50" s="13"/>
      <c r="D50" s="13"/>
    </row>
    <row r="51" spans="3:4" x14ac:dyDescent="0.2">
      <c r="C51" s="13"/>
      <c r="D51" s="13"/>
    </row>
    <row r="52" spans="3:4" x14ac:dyDescent="0.2">
      <c r="C52" s="13"/>
      <c r="D52" s="13"/>
    </row>
    <row r="53" spans="3:4" x14ac:dyDescent="0.2">
      <c r="C53" s="13"/>
      <c r="D53" s="13"/>
    </row>
    <row r="54" spans="3:4" x14ac:dyDescent="0.2">
      <c r="C54" s="13"/>
      <c r="D54" s="13"/>
    </row>
    <row r="55" spans="3:4" x14ac:dyDescent="0.2">
      <c r="C55" s="13"/>
      <c r="D55" s="13"/>
    </row>
    <row r="56" spans="3:4" x14ac:dyDescent="0.2">
      <c r="C56" s="13"/>
      <c r="D56" s="13"/>
    </row>
    <row r="57" spans="3:4" x14ac:dyDescent="0.2">
      <c r="C57" s="13"/>
      <c r="D57" s="13"/>
    </row>
    <row r="58" spans="3:4" x14ac:dyDescent="0.2">
      <c r="C58" s="13"/>
      <c r="D58" s="13"/>
    </row>
    <row r="59" spans="3:4" x14ac:dyDescent="0.2">
      <c r="C59" s="13"/>
      <c r="D59" s="13"/>
    </row>
    <row r="60" spans="3:4" x14ac:dyDescent="0.2">
      <c r="C60" s="13"/>
      <c r="D60" s="13"/>
    </row>
    <row r="61" spans="3:4" x14ac:dyDescent="0.2">
      <c r="C61" s="13"/>
      <c r="D61" s="13"/>
    </row>
    <row r="62" spans="3:4" x14ac:dyDescent="0.2">
      <c r="C62" s="13"/>
      <c r="D62" s="13"/>
    </row>
    <row r="63" spans="3:4" x14ac:dyDescent="0.2">
      <c r="C63" s="13"/>
      <c r="D63" s="13"/>
    </row>
    <row r="64" spans="3:4" x14ac:dyDescent="0.2">
      <c r="C64" s="13"/>
      <c r="D64" s="13"/>
    </row>
    <row r="65" spans="3:4" x14ac:dyDescent="0.2">
      <c r="C65" s="13"/>
      <c r="D65" s="13"/>
    </row>
    <row r="66" spans="3:4" x14ac:dyDescent="0.2">
      <c r="C66" s="13"/>
      <c r="D66" s="13"/>
    </row>
    <row r="67" spans="3:4" x14ac:dyDescent="0.2">
      <c r="C67" s="13"/>
      <c r="D67" s="13"/>
    </row>
    <row r="68" spans="3:4" x14ac:dyDescent="0.2">
      <c r="C68" s="13"/>
      <c r="D68" s="13"/>
    </row>
    <row r="69" spans="3:4" x14ac:dyDescent="0.2">
      <c r="C69" s="13"/>
      <c r="D69" s="13"/>
    </row>
    <row r="70" spans="3:4" x14ac:dyDescent="0.2">
      <c r="C70" s="13"/>
      <c r="D70" s="13"/>
    </row>
    <row r="71" spans="3:4" x14ac:dyDescent="0.2">
      <c r="C71" s="13"/>
      <c r="D71" s="13"/>
    </row>
    <row r="72" spans="3:4" x14ac:dyDescent="0.2">
      <c r="C72" s="13"/>
      <c r="D72" s="13"/>
    </row>
    <row r="73" spans="3:4" x14ac:dyDescent="0.2">
      <c r="C73" s="13"/>
      <c r="D73" s="13"/>
    </row>
    <row r="74" spans="3:4" x14ac:dyDescent="0.2">
      <c r="C74" s="13"/>
      <c r="D74" s="13"/>
    </row>
    <row r="75" spans="3:4" x14ac:dyDescent="0.2">
      <c r="C75" s="13"/>
      <c r="D75" s="13"/>
    </row>
    <row r="76" spans="3:4" x14ac:dyDescent="0.2">
      <c r="C76" s="13"/>
      <c r="D76" s="13"/>
    </row>
    <row r="77" spans="3:4" x14ac:dyDescent="0.2">
      <c r="C77" s="13"/>
      <c r="D77" s="13"/>
    </row>
    <row r="78" spans="3:4" x14ac:dyDescent="0.2">
      <c r="C78" s="13"/>
      <c r="D78" s="13"/>
    </row>
    <row r="79" spans="3:4" x14ac:dyDescent="0.2">
      <c r="C79" s="13"/>
      <c r="D79" s="13"/>
    </row>
    <row r="80" spans="3:4" x14ac:dyDescent="0.2">
      <c r="C80" s="13"/>
      <c r="D80" s="13"/>
    </row>
    <row r="81" spans="3:4" x14ac:dyDescent="0.2">
      <c r="C81" s="13"/>
      <c r="D81" s="13"/>
    </row>
    <row r="82" spans="3:4" x14ac:dyDescent="0.2">
      <c r="C82" s="13"/>
      <c r="D82" s="13"/>
    </row>
    <row r="83" spans="3:4" x14ac:dyDescent="0.2">
      <c r="C83" s="13"/>
      <c r="D83" s="13"/>
    </row>
    <row r="84" spans="3:4" x14ac:dyDescent="0.2">
      <c r="C84" s="13"/>
      <c r="D84" s="13"/>
    </row>
    <row r="85" spans="3:4" x14ac:dyDescent="0.2">
      <c r="C85" s="13"/>
      <c r="D85" s="13"/>
    </row>
    <row r="86" spans="3:4" x14ac:dyDescent="0.2">
      <c r="C86" s="13"/>
      <c r="D86" s="13"/>
    </row>
    <row r="87" spans="3:4" x14ac:dyDescent="0.2">
      <c r="C87" s="13"/>
      <c r="D87" s="13"/>
    </row>
    <row r="88" spans="3:4" x14ac:dyDescent="0.2">
      <c r="C88" s="13"/>
      <c r="D88" s="13"/>
    </row>
    <row r="89" spans="3:4" x14ac:dyDescent="0.2">
      <c r="C89" s="13"/>
      <c r="D89" s="13"/>
    </row>
    <row r="90" spans="3:4" x14ac:dyDescent="0.2">
      <c r="C90" s="13"/>
      <c r="D90" s="13"/>
    </row>
    <row r="91" spans="3:4" x14ac:dyDescent="0.2">
      <c r="C91" s="13"/>
      <c r="D91" s="13"/>
    </row>
    <row r="92" spans="3:4" x14ac:dyDescent="0.2">
      <c r="C92" s="13"/>
      <c r="D92" s="13"/>
    </row>
    <row r="93" spans="3:4" x14ac:dyDescent="0.2">
      <c r="C93" s="13"/>
      <c r="D93" s="13"/>
    </row>
    <row r="94" spans="3:4" x14ac:dyDescent="0.2">
      <c r="C94" s="13"/>
      <c r="D94" s="13"/>
    </row>
    <row r="95" spans="3:4" x14ac:dyDescent="0.2">
      <c r="C95" s="13"/>
      <c r="D95" s="13"/>
    </row>
    <row r="96" spans="3:4" x14ac:dyDescent="0.2">
      <c r="C96" s="13"/>
      <c r="D96" s="13"/>
    </row>
    <row r="97" spans="3:4" x14ac:dyDescent="0.2">
      <c r="C97" s="13"/>
      <c r="D97" s="13"/>
    </row>
    <row r="98" spans="3:4" x14ac:dyDescent="0.2">
      <c r="C98" s="13"/>
      <c r="D98" s="13"/>
    </row>
    <row r="99" spans="3:4" x14ac:dyDescent="0.2">
      <c r="C99" s="13"/>
      <c r="D99" s="13"/>
    </row>
    <row r="100" spans="3:4" x14ac:dyDescent="0.2">
      <c r="C100" s="13"/>
      <c r="D100" s="13"/>
    </row>
    <row r="101" spans="3:4" x14ac:dyDescent="0.2">
      <c r="C101" s="13"/>
      <c r="D101" s="13"/>
    </row>
    <row r="102" spans="3:4" x14ac:dyDescent="0.2">
      <c r="C102" s="13"/>
      <c r="D102" s="13"/>
    </row>
    <row r="103" spans="3:4" x14ac:dyDescent="0.2">
      <c r="C103" s="13"/>
      <c r="D103" s="13"/>
    </row>
    <row r="104" spans="3:4" x14ac:dyDescent="0.2">
      <c r="C104" s="13"/>
      <c r="D104" s="13"/>
    </row>
    <row r="105" spans="3:4" x14ac:dyDescent="0.2">
      <c r="C105" s="13"/>
      <c r="D105" s="13"/>
    </row>
    <row r="106" spans="3:4" x14ac:dyDescent="0.2">
      <c r="C106" s="13"/>
      <c r="D106" s="13"/>
    </row>
    <row r="107" spans="3:4" x14ac:dyDescent="0.2">
      <c r="C107" s="13"/>
      <c r="D107" s="13"/>
    </row>
    <row r="108" spans="3:4" x14ac:dyDescent="0.2">
      <c r="C108" s="13"/>
      <c r="D108" s="13"/>
    </row>
    <row r="109" spans="3:4" x14ac:dyDescent="0.2">
      <c r="C109" s="13"/>
      <c r="D109" s="13"/>
    </row>
    <row r="110" spans="3:4" x14ac:dyDescent="0.2">
      <c r="C110" s="13"/>
      <c r="D110" s="13"/>
    </row>
    <row r="111" spans="3:4" x14ac:dyDescent="0.2">
      <c r="C111" s="13"/>
      <c r="D111" s="13"/>
    </row>
    <row r="112" spans="3:4" x14ac:dyDescent="0.2">
      <c r="C112" s="13"/>
      <c r="D112" s="13"/>
    </row>
    <row r="113" spans="3:4" x14ac:dyDescent="0.2">
      <c r="C113" s="13"/>
      <c r="D113" s="13"/>
    </row>
    <row r="114" spans="3:4" x14ac:dyDescent="0.2">
      <c r="C114" s="13"/>
      <c r="D114" s="13"/>
    </row>
    <row r="115" spans="3:4" x14ac:dyDescent="0.2">
      <c r="C115" s="13"/>
      <c r="D115" s="13"/>
    </row>
    <row r="116" spans="3:4" x14ac:dyDescent="0.2">
      <c r="C116" s="13"/>
      <c r="D116" s="13"/>
    </row>
    <row r="117" spans="3:4" x14ac:dyDescent="0.2">
      <c r="C117" s="13"/>
      <c r="D117" s="13"/>
    </row>
    <row r="118" spans="3:4" x14ac:dyDescent="0.2">
      <c r="C118" s="13"/>
      <c r="D118" s="13"/>
    </row>
    <row r="119" spans="3:4" x14ac:dyDescent="0.2">
      <c r="C119" s="13"/>
      <c r="D119" s="13"/>
    </row>
    <row r="120" spans="3:4" x14ac:dyDescent="0.2">
      <c r="C120" s="13"/>
      <c r="D120" s="13"/>
    </row>
    <row r="121" spans="3:4" x14ac:dyDescent="0.2">
      <c r="C121" s="13"/>
      <c r="D121" s="13"/>
    </row>
    <row r="122" spans="3:4" x14ac:dyDescent="0.2">
      <c r="C122" s="13"/>
      <c r="D122" s="13"/>
    </row>
    <row r="123" spans="3:4" x14ac:dyDescent="0.2">
      <c r="C123" s="13"/>
      <c r="D123" s="13"/>
    </row>
    <row r="124" spans="3:4" x14ac:dyDescent="0.2">
      <c r="C124" s="13"/>
      <c r="D124" s="13"/>
    </row>
    <row r="125" spans="3:4" x14ac:dyDescent="0.2">
      <c r="C125" s="13"/>
      <c r="D125" s="13"/>
    </row>
    <row r="126" spans="3:4" x14ac:dyDescent="0.2">
      <c r="C126" s="13"/>
      <c r="D126" s="13"/>
    </row>
    <row r="127" spans="3:4" x14ac:dyDescent="0.2">
      <c r="C127" s="13"/>
      <c r="D127" s="13"/>
    </row>
    <row r="128" spans="3:4" x14ac:dyDescent="0.2">
      <c r="C128" s="13"/>
      <c r="D128" s="13"/>
    </row>
    <row r="129" spans="3:4" x14ac:dyDescent="0.2">
      <c r="C129" s="13"/>
      <c r="D129" s="13"/>
    </row>
    <row r="130" spans="3:4" x14ac:dyDescent="0.2">
      <c r="C130" s="13"/>
      <c r="D130" s="13"/>
    </row>
    <row r="131" spans="3:4" x14ac:dyDescent="0.2">
      <c r="C131" s="13"/>
      <c r="D131" s="13"/>
    </row>
    <row r="132" spans="3:4" x14ac:dyDescent="0.2">
      <c r="C132" s="13"/>
      <c r="D132" s="13"/>
    </row>
    <row r="133" spans="3:4" x14ac:dyDescent="0.2">
      <c r="C133" s="13"/>
      <c r="D133" s="13"/>
    </row>
    <row r="134" spans="3:4" x14ac:dyDescent="0.2">
      <c r="C134" s="13"/>
      <c r="D134" s="13"/>
    </row>
    <row r="135" spans="3:4" x14ac:dyDescent="0.2">
      <c r="C135" s="13"/>
      <c r="D135" s="13"/>
    </row>
    <row r="136" spans="3:4" x14ac:dyDescent="0.2">
      <c r="C136" s="13"/>
      <c r="D136" s="13"/>
    </row>
    <row r="137" spans="3:4" x14ac:dyDescent="0.2">
      <c r="C137" s="13"/>
      <c r="D137" s="13"/>
    </row>
    <row r="138" spans="3:4" x14ac:dyDescent="0.2">
      <c r="C138" s="13"/>
      <c r="D138" s="13"/>
    </row>
    <row r="139" spans="3:4" x14ac:dyDescent="0.2">
      <c r="C139" s="13"/>
      <c r="D139" s="13"/>
    </row>
    <row r="140" spans="3:4" x14ac:dyDescent="0.2">
      <c r="C140" s="13"/>
      <c r="D140" s="13"/>
    </row>
    <row r="141" spans="3:4" x14ac:dyDescent="0.2">
      <c r="C141" s="13"/>
      <c r="D141" s="13"/>
    </row>
    <row r="142" spans="3:4" x14ac:dyDescent="0.2">
      <c r="C142" s="13"/>
      <c r="D142" s="13"/>
    </row>
    <row r="143" spans="3:4" x14ac:dyDescent="0.2">
      <c r="C143" s="13"/>
      <c r="D143" s="13"/>
    </row>
    <row r="144" spans="3:4" x14ac:dyDescent="0.2">
      <c r="C144" s="13"/>
      <c r="D144" s="13"/>
    </row>
    <row r="145" spans="3:4" x14ac:dyDescent="0.2">
      <c r="C145" s="13"/>
      <c r="D145" s="13"/>
    </row>
    <row r="146" spans="3:4" x14ac:dyDescent="0.2">
      <c r="C146" s="13"/>
      <c r="D146" s="13"/>
    </row>
    <row r="147" spans="3:4" x14ac:dyDescent="0.2">
      <c r="C147" s="13"/>
      <c r="D147" s="13"/>
    </row>
    <row r="148" spans="3:4" x14ac:dyDescent="0.2">
      <c r="C148" s="13"/>
      <c r="D148" s="13"/>
    </row>
    <row r="149" spans="3:4" x14ac:dyDescent="0.2">
      <c r="C149" s="13"/>
      <c r="D149" s="13"/>
    </row>
    <row r="150" spans="3:4" x14ac:dyDescent="0.2">
      <c r="C150" s="13"/>
      <c r="D150" s="13"/>
    </row>
    <row r="151" spans="3:4" x14ac:dyDescent="0.2">
      <c r="C151" s="13"/>
      <c r="D151" s="13"/>
    </row>
    <row r="152" spans="3:4" x14ac:dyDescent="0.2">
      <c r="C152" s="13"/>
      <c r="D152" s="1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2024-02-14T02:01:10Z</dcterms:modified>
</cp:coreProperties>
</file>