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A5BAA74-0A2D-402E-B22B-662377C127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E21" i="1"/>
  <c r="F21" i="1"/>
  <c r="G11" i="1"/>
  <c r="F11" i="1"/>
  <c r="C7" i="1"/>
  <c r="C8" i="1"/>
  <c r="E15" i="1"/>
  <c r="Q21" i="1"/>
  <c r="C17" i="1"/>
  <c r="G21" i="1"/>
  <c r="E22" i="1"/>
  <c r="F22" i="1"/>
  <c r="G22" i="1"/>
  <c r="I22" i="1"/>
  <c r="H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<sst xmlns="http://schemas.openxmlformats.org/spreadsheetml/2006/main" count="45" uniqueCount="43">
  <si>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</si>
  <si>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</si>
  <si>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</si>
  <si>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</si>
  <si>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</si>
  <si>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</si>
  <si>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</si>
  <si>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</si>
  <si>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</si>
  <si>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</si>
  <si>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</si>
  <si>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</si>
  <si>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</si>
  <si>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</si>
  <si>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</si>
  <si>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</si>
  <si>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</si>
  <si>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</si>
  <si>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</si>
  <si>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</si>
  <si>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</si>
  <si>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</si>
  <si>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</si>
  <si>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</si>
  <si>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</si>
  <si>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</si>
  <si>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</si>
  <si>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</si>
  <si>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</si>
  <si>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</si>
  <si>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</si>
  <si>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</si>
  <si>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</si>
  <si>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</si>
  <si>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</si>
  <si>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</si>
  <si>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</si>
  <si>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EA/KW</t>
  </si>
  <si>
    <t>OEJV 0094</t>
  </si>
  <si>
    <t>I</t>
  </si>
  <si>
    <t>OEJV</t>
  </si>
  <si>
    <t>CCD</t>
  </si>
  <si>
    <t>V0516 Her / GSC 2080-3094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</si>
</sst>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V0516 Her - O-C Diagr.</a:t>
            </a:r>
          </a:p>
        </c:rich>
      </c:tx>
      <c:layout>
        <c:manualLayout>
          <c:xMode val="edge"/>
          <c:yMode val="edge"/>
          <c:x val="0.379949874686716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BC-4888-9A72-2516BC12F7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2.5241999996069353E-2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BC-4888-9A72-2516BC12F7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BC-4888-9A72-2516BC12F7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BC-4888-9A72-2516BC12F7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BC-4888-9A72-2516BC12F7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BC-4888-9A72-2516BC12F7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BC-4888-9A72-2516BC12F7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2.5241999996069353E-2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BC-4888-9A72-2516BC12F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540304"/>
        <c:axId val="1"/>
      </c:scatterChart>
      <c:valAx>
        <c:axId val="68654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54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</xdr:rowOff>
    </xdr:from>
    <xdr:to>
      <xdr:col>16</xdr:col>
      <xdr:colOff>581025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FFF97A-3508-2B15-4D4E-2083CEFE7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29402.42</v>
      </c>
      <c r="D4" s="9">
        <v>0.4632348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29402.42</v>
      </c>
    </row>
    <row r="8" spans="1:7" x14ac:dyDescent="0.2">
      <c r="A8" t="s">
        <v>3</v>
      </c>
      <c r="C8">
        <f>+D4</f>
        <v>0.4632348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4.6413533136102517E-7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54595.469839999991</v>
      </c>
      <c r="D15" s="16" t="s">
        <v>32</v>
      </c>
      <c r="E15" s="17">
        <f ca="1">TODAY()+15018.5-B9/24</f>
        <v>60354.5</v>
      </c>
    </row>
    <row r="16" spans="1:7" x14ac:dyDescent="0.2">
      <c r="A16" s="18" t="s">
        <v>4</v>
      </c>
      <c r="B16" s="12"/>
      <c r="C16" s="19">
        <f ca="1">+C8+C12</f>
        <v>0.46323526413533134</v>
      </c>
      <c r="D16" s="16" t="s">
        <v>33</v>
      </c>
      <c r="E16" s="17">
        <f ca="1">ROUND(2*(E15-C15)/C16,0)/2+1</f>
        <v>12433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45336.769712327899</v>
      </c>
    </row>
    <row r="18" spans="1:17" ht="14.25" thickTop="1" thickBot="1" x14ac:dyDescent="0.25">
      <c r="A18" s="18" t="s">
        <v>5</v>
      </c>
      <c r="B18" s="12"/>
      <c r="C18" s="21">
        <f ca="1">+C15</f>
        <v>54595.469839999991</v>
      </c>
      <c r="D18" s="22">
        <f ca="1">+C16</f>
        <v>0.46323526413533134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41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29402.42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14383.919999999998</v>
      </c>
    </row>
    <row r="22" spans="1:17" x14ac:dyDescent="0.2">
      <c r="A22" s="29" t="s">
        <v>38</v>
      </c>
      <c r="B22" s="30" t="s">
        <v>39</v>
      </c>
      <c r="C22" s="29">
        <v>54595.469839999998</v>
      </c>
      <c r="D22" s="29">
        <v>1.4E-3</v>
      </c>
      <c r="E22">
        <f>+(C22-C$7)/C$8</f>
        <v>54385.05449072479</v>
      </c>
      <c r="F22">
        <f>ROUND(2*E22,0)/2</f>
        <v>54385</v>
      </c>
      <c r="G22">
        <f>+C22-(C$7+F22*C$8)</f>
        <v>2.5241999996069353E-2</v>
      </c>
      <c r="I22">
        <f>+G22</f>
        <v>2.5241999996069353E-2</v>
      </c>
      <c r="O22">
        <f ca="1">+C$11+C$12*$F22</f>
        <v>2.5241999996069353E-2</v>
      </c>
      <c r="Q22" s="2">
        <f>+C22-15018.5</f>
        <v>39576.969839999998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2024-02-14T02:18:12Z</dcterms:modified>
</cp:coreProperties>
</file>