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789AA4-7F0F-4E36-9D42-24FE9E0A55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C21" i="1"/>
  <c r="E21" i="1"/>
  <c r="F21" i="1"/>
  <c r="G21" i="1"/>
  <c r="H21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C9" i="1"/>
  <c r="D9" i="1"/>
  <c r="A21" i="1"/>
  <c r="F16" i="1"/>
  <c r="F17" i="1" s="1"/>
  <c r="C17" i="1"/>
  <c r="Q21" i="1"/>
  <c r="C11" i="1"/>
  <c r="C12" i="1"/>
  <c r="C16" i="1" l="1"/>
  <c r="D18" i="1" s="1"/>
  <c r="C15" i="1"/>
  <c r="O21" i="1"/>
  <c r="O22" i="1"/>
  <c r="C18" i="1" l="1"/>
  <c r="F18" i="1"/>
  <c r="F19" i="1" s="1"/>
</calcChain>
</file>

<file path=xl/sharedStrings.xml><?xml version="1.0" encoding="utf-8"?>
<sst xmlns="http://schemas.openxmlformats.org/spreadsheetml/2006/main" count="423" uniqueCount="65">
  <si>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</si>
  <si>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</si>
  <si>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</si>
  <si>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</si>
  <si>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</si>
  <si>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</si>
  <si>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</si>
  <si>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</si>
  <si>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</si>
  <si>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</si>
  <si>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</si>
  <si>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</si>
  <si>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</si>
  <si>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</si>
  <si>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</si>
  <si>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</si>
  <si>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</si>
  <si>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</si>
  <si>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</si>
  <si>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</si>
  <si>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</si>
  <si>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</si>
  <si>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</si>
  <si>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</si>
  <si>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</si>
  <si>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</si>
  <si>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</si>
  <si>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</si>
  <si>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</si>
  <si>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</si>
  <si>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</si>
  <si>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</si>
  <si>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</si>
  <si>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</si>
  <si>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</si>
  <si>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</si>
  <si>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</si>
  <si>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</si>
  <si>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</si>
  <si>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</si>
  <si>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</si>
  <si>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</si>
  <si>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</si>
  <si>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</si>
  <si>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</si>
  <si>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</si>
  <si>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</si>
  <si>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</si>
  <si>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</si>
  <si>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</si>
  <si>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</si>
  <si>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</si>
  <si>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</si>
  <si>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</si>
  <si>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</si>
  <si>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</si>
  <si>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V0691 Her</t>
  </si>
  <si>
    <t>2013a</t>
  </si>
  <si>
    <t>G1509-0587</t>
  </si>
  <si>
    <t>V0691 Her (p)</t>
  </si>
  <si>
    <t>GCVS</t>
  </si>
  <si>
    <t>OEJV 0094</t>
  </si>
  <si>
    <t>I</t>
  </si>
  <si>
    <t>BRNO</t>
  </si>
  <si>
    <t>V0691 Her / GSC 1509-0587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</si>
</sst>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3" borderId="13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0" fontId="18" fillId="0" borderId="13" xfId="0" applyNumberFormat="1" applyFon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0" fillId="0" borderId="13" xfId="0" applyBorder="1">
      <alignment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V0691 Her - O-C Diagr.</a:t>
            </a:r>
          </a:p>
        </c:rich>
      </c:tx>
      <c:layout>
        <c:manualLayout>
          <c:xMode val="edge"/>
          <c:yMode val="edge"/>
          <c:x val="0.3819548872180451"/>
          <c:y val="4.678362573099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3-41ED-BFE8-213EC57B40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F3-41ED-BFE8-213EC57B40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-5.0240000004123431E-2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F3-41ED-BFE8-213EC57B40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F3-41ED-BFE8-213EC57B40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F3-41ED-BFE8-213EC57B40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F3-41ED-BFE8-213EC57B40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F3-41ED-BFE8-213EC57B40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-5.0240000004123431E-2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F3-41ED-BFE8-213EC57B40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F3-41ED-BFE8-213EC57B4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45888"/>
        <c:axId val="1"/>
      </c:scatterChart>
      <c:valAx>
        <c:axId val="52104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45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19050</xdr:rowOff>
    </xdr:from>
    <xdr:to>
      <xdr:col>17</xdr:col>
      <xdr:colOff>219075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8230F8-031C-8D26-BE79-CD0875F4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64</v>
      </c>
      <c r="F1" s="46" t="s">
        <v>56</v>
      </c>
      <c r="G1" s="47" t="s">
        <v>57</v>
      </c>
      <c r="H1" s="48">
        <v>1</v>
      </c>
      <c r="I1" s="49" t="s">
        <v>58</v>
      </c>
      <c r="J1" s="50" t="s">
        <v>59</v>
      </c>
      <c r="K1" s="51">
        <v>16.201699999999999</v>
      </c>
      <c r="L1" s="52">
        <v>17.454609999999999</v>
      </c>
      <c r="M1" s="53">
        <v>38830.6</v>
      </c>
      <c r="N1" s="53">
        <v>0.58716000000000002</v>
      </c>
      <c r="O1" s="54" t="s">
        <v>44</v>
      </c>
    </row>
    <row r="2" spans="1:15" x14ac:dyDescent="0.2">
      <c r="A2" t="s">
        <v>23</v>
      </c>
      <c r="B2" t="s">
        <v>44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>
        <v>38830.603000000003</v>
      </c>
      <c r="D4" s="27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8">
        <v>38830.603000000003</v>
      </c>
      <c r="D7" s="28" t="s">
        <v>60</v>
      </c>
    </row>
    <row r="8" spans="1:15" x14ac:dyDescent="0.2">
      <c r="A8" t="s">
        <v>3</v>
      </c>
      <c r="C8" s="58">
        <v>0.58716000000000002</v>
      </c>
      <c r="D8" s="57" t="s">
        <v>63</v>
      </c>
    </row>
    <row r="9" spans="1:15" x14ac:dyDescent="0.2">
      <c r="A9" s="24" t="s">
        <v>32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-1.8729495975292064E-6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54580.532599999999</v>
      </c>
      <c r="E15" s="14" t="s">
        <v>34</v>
      </c>
      <c r="F15" s="30">
        <v>1</v>
      </c>
    </row>
    <row r="16" spans="1:15" x14ac:dyDescent="0.2">
      <c r="A16" s="16" t="s">
        <v>4</v>
      </c>
      <c r="B16" s="10"/>
      <c r="C16" s="17">
        <f ca="1">+C8+C12</f>
        <v>0.58715812705040249</v>
      </c>
      <c r="E16" s="14" t="s">
        <v>30</v>
      </c>
      <c r="F16" s="31">
        <f ca="1">NOW()+15018.5+$C$5/24</f>
        <v>60354.680731944442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36659</v>
      </c>
    </row>
    <row r="18" spans="1:21" ht="14.25" thickTop="1" thickBot="1" x14ac:dyDescent="0.25">
      <c r="A18" s="16" t="s">
        <v>5</v>
      </c>
      <c r="B18" s="10"/>
      <c r="C18" s="19">
        <f ca="1">+C15</f>
        <v>54580.532599999999</v>
      </c>
      <c r="D18" s="20">
        <f ca="1">+C16</f>
        <v>0.58715812705040249</v>
      </c>
      <c r="E18" s="14" t="s">
        <v>36</v>
      </c>
      <c r="F18" s="23">
        <f ca="1">ROUND(2*(F16-$C$15)/$C$16,0)/2+F15</f>
        <v>9835</v>
      </c>
    </row>
    <row r="19" spans="1:21" ht="13.5" thickTop="1" x14ac:dyDescent="0.2">
      <c r="E19" s="14" t="s">
        <v>31</v>
      </c>
      <c r="F19" s="18">
        <f ca="1">+$C$15+$C$16*F18-15018.5-$C$5/24</f>
        <v>45337.128612874039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tr">
        <f>D7</f>
        <v>GCVS</v>
      </c>
      <c r="C21" s="8">
        <f>C$7</f>
        <v>38830.603000000003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23812.103000000003</v>
      </c>
    </row>
    <row r="22" spans="1:21" x14ac:dyDescent="0.2">
      <c r="A22" s="55" t="s">
        <v>61</v>
      </c>
      <c r="B22" s="56" t="s">
        <v>62</v>
      </c>
      <c r="C22" s="55">
        <v>54580.532599999999</v>
      </c>
      <c r="D22" s="55">
        <v>1.4E-3</v>
      </c>
      <c r="E22">
        <f>+(C22-C$7)/C$8</f>
        <v>26823.914435588249</v>
      </c>
      <c r="F22">
        <f>ROUND(2*E22,0)/2</f>
        <v>26824</v>
      </c>
      <c r="G22">
        <f>+C22-(C$7+F22*C$8)</f>
        <v>-5.0240000004123431E-2</v>
      </c>
      <c r="J22">
        <f>+G22</f>
        <v>-5.0240000004123431E-2</v>
      </c>
      <c r="O22">
        <f ca="1">+C$11+C$12*$F22</f>
        <v>-5.0240000004123431E-2</v>
      </c>
      <c r="Q22" s="2">
        <f>+C22-15018.5</f>
        <v>39562.032599999999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42</v>
      </c>
      <c r="I1" s="33" t="s">
        <v>43</v>
      </c>
      <c r="J1" s="34" t="s">
        <v>41</v>
      </c>
    </row>
    <row r="2" spans="1:16" x14ac:dyDescent="0.2">
      <c r="I2" s="35" t="s">
        <v>44</v>
      </c>
      <c r="J2" s="36" t="s">
        <v>40</v>
      </c>
    </row>
    <row r="3" spans="1:16" x14ac:dyDescent="0.2">
      <c r="A3" s="37" t="s">
        <v>45</v>
      </c>
      <c r="I3" s="35" t="s">
        <v>46</v>
      </c>
      <c r="J3" s="36" t="s">
        <v>38</v>
      </c>
    </row>
    <row r="4" spans="1:16" x14ac:dyDescent="0.2">
      <c r="I4" s="35" t="s">
        <v>47</v>
      </c>
      <c r="J4" s="36" t="s">
        <v>38</v>
      </c>
    </row>
    <row r="5" spans="1:16" ht="13.5" thickBot="1" x14ac:dyDescent="0.25">
      <c r="I5" s="38" t="s">
        <v>48</v>
      </c>
      <c r="J5" s="39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50</v>
      </c>
      <c r="J11" s="42" t="s">
        <v>51</v>
      </c>
      <c r="K11" s="41">
        <v>-3273</v>
      </c>
      <c r="L11" s="41" t="s">
        <v>52</v>
      </c>
      <c r="M11" s="42" t="s">
        <v>53</v>
      </c>
      <c r="N11" s="42"/>
      <c r="O11" s="43" t="s">
        <v>54</v>
      </c>
      <c r="P11" s="43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2024-02-14T03:20:15Z</dcterms:modified>
</cp:coreProperties>
</file>