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 codeName="ThisWorkbook"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1DD8099C-5711-4131-8DB2-2A69FC477E38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4" i="1" l="1"/>
  <c r="F24" i="1"/>
  <c r="G24" i="1"/>
  <c r="J24" i="1"/>
  <c r="E25" i="1"/>
  <c r="F25" i="1"/>
  <c r="G25" i="1"/>
  <c r="J25" i="1"/>
  <c r="E26" i="1"/>
  <c r="F26" i="1"/>
  <c r="G26" i="1"/>
  <c r="F11" i="1"/>
  <c r="Q24" i="1"/>
  <c r="Q25" i="1"/>
  <c r="J26" i="1"/>
  <c r="Q26" i="1"/>
  <c r="E23" i="1"/>
  <c r="F23" i="1"/>
  <c r="G23" i="1"/>
  <c r="I23" i="1"/>
  <c r="E22" i="1"/>
  <c r="F22" i="1"/>
  <c r="R22" i="1"/>
  <c r="C21" i="1"/>
  <c r="E21" i="1"/>
  <c r="F21" i="1"/>
  <c r="G21" i="1"/>
  <c r="H21" i="1"/>
  <c r="G11" i="1"/>
  <c r="Q23" i="1"/>
  <c r="Q22" i="1"/>
  <c r="E14" i="1"/>
  <c r="E15" i="1" s="1"/>
  <c r="C17" i="1"/>
  <c r="Q21" i="1"/>
  <c r="C12" i="1"/>
  <c r="C16" i="1" l="1"/>
  <c r="D18" i="1" s="1"/>
  <c r="C11" i="1"/>
  <c r="O23" i="1" l="1"/>
  <c r="C15" i="1"/>
  <c r="O26" i="1"/>
  <c r="O25" i="1"/>
  <c r="O22" i="1"/>
  <c r="O21" i="1"/>
  <c r="O24" i="1"/>
  <c r="C18" i="1" l="1"/>
  <c r="E16" i="1"/>
  <c r="E17" i="1" s="1"/>
</calcChain>
</file>

<file path=xl/sharedStrings.xml><?xml version="1.0" encoding="utf-8"?>
<sst xmlns="http://schemas.openxmlformats.org/spreadsheetml/2006/main" count="60" uniqueCount="49">
  <si>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</si>
  <si>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</si>
  <si>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</si>
  <si>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</si>
  <si>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</si>
  <si>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</si>
  <si>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</si>
  <si>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</si>
  <si>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</si>
  <si>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</si>
  <si>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</si>
  <si>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</si>
  <si>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</si>
  <si>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</si>
  <si>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</si>
  <si>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</si>
  <si>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</si>
  <si>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</si>
  <si>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</si>
  <si>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</si>
  <si>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</si>
  <si>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</si>
  <si>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</si>
  <si>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</si>
  <si>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</si>
  <si>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</si>
  <si>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</si>
  <si>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</si>
  <si>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</si>
  <si>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</si>
  <si>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</si>
  <si>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</si>
  <si>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</si>
  <si>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</si>
  <si>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</si>
  <si>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</si>
  <si>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</si>
  <si>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</si>
  <si>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</si>
  <si>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</si>
  <si>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VSX</t>
  </si>
  <si>
    <t>V0923 Her / GSC 2589-0264</t>
  </si>
  <si>
    <t>EB</t>
  </si>
  <si>
    <t>IBVS 5997</t>
  </si>
  <si>
    <t>I</t>
  </si>
  <si>
    <t>IBVS 6010</t>
  </si>
  <si>
    <t>OEJV 0160</t>
  </si>
  <si>
    <t>OEJV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</si>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</sst>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7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8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1" applyNumberFormat="0" applyFont="0" applyFill="0" applyAlignment="0" applyProtection="0"/>
  </cellStyleXfs>
  <cellXfs count="39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5" fillId="0" borderId="0" xfId="0" applyFont="1" applyAlignment="1"/>
    <xf numFmtId="0" fontId="5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7" fillId="0" borderId="0" xfId="0" applyFont="1" applyAlignment="1">
      <alignment horizontal="right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 applyAlignment="1">
      <alignment vertical="top"/>
    </xf>
    <xf numFmtId="0" fontId="11" fillId="0" borderId="0" xfId="0" applyFont="1" applyAlignment="1">
      <alignment horizontal="left"/>
    </xf>
    <xf numFmtId="0" fontId="13" fillId="0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9" fillId="0" borderId="0" xfId="0" applyFont="1" applyAlignment="1">
      <alignment horizontal="left"/>
    </xf>
    <xf numFmtId="0" fontId="14" fillId="0" borderId="0" xfId="0" applyFont="1" applyAlignment="1"/>
    <xf numFmtId="0" fontId="14" fillId="0" borderId="0" xfId="0" applyFont="1" applyAlignment="1">
      <alignment horizontal="left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5" fillId="0" borderId="0" xfId="0" applyFont="1">
      <alignment vertical="top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0" fillId="0" borderId="0" xfId="0" applyAlignment="1">
      <alignment horizontal="righ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V0923 Her - O-C Diagr.</a:t>
            </a:r>
          </a:p>
        </c:rich>
      </c:tx>
      <c:layout>
        <c:manualLayout>
          <c:xMode val="edge"/>
          <c:yMode val="edge"/>
          <c:x val="0.36992481203007521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76246334310852"/>
          <c:w val="0.82406015037593983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3.8999999999999998E-3</c:v>
                  </c:pt>
                  <c:pt idx="2">
                    <c:v>6.0000000000000001E-3</c:v>
                  </c:pt>
                  <c:pt idx="3">
                    <c:v>2.0000000000000001E-4</c:v>
                  </c:pt>
                  <c:pt idx="4">
                    <c:v>5.0000000000000001E-4</c:v>
                  </c:pt>
                  <c:pt idx="5">
                    <c:v>2.0000000000000001E-4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3.8999999999999998E-3</c:v>
                  </c:pt>
                  <c:pt idx="2">
                    <c:v>6.0000000000000001E-3</c:v>
                  </c:pt>
                  <c:pt idx="3">
                    <c:v>2.0000000000000001E-4</c:v>
                  </c:pt>
                  <c:pt idx="4">
                    <c:v>5.0000000000000001E-4</c:v>
                  </c:pt>
                  <c:pt idx="5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5245.5</c:v>
                </c:pt>
                <c:pt idx="2">
                  <c:v>5247</c:v>
                </c:pt>
                <c:pt idx="3">
                  <c:v>5269</c:v>
                </c:pt>
                <c:pt idx="4">
                  <c:v>5269</c:v>
                </c:pt>
                <c:pt idx="5">
                  <c:v>5269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FC1-453F-BB91-F6282A286D56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3.8999999999999998E-3</c:v>
                  </c:pt>
                  <c:pt idx="2">
                    <c:v>6.0000000000000001E-3</c:v>
                  </c:pt>
                  <c:pt idx="3">
                    <c:v>2.0000000000000001E-4</c:v>
                  </c:pt>
                  <c:pt idx="4">
                    <c:v>5.0000000000000001E-4</c:v>
                  </c:pt>
                  <c:pt idx="5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3.8999999999999998E-3</c:v>
                  </c:pt>
                  <c:pt idx="2">
                    <c:v>6.0000000000000001E-3</c:v>
                  </c:pt>
                  <c:pt idx="3">
                    <c:v>2.0000000000000001E-4</c:v>
                  </c:pt>
                  <c:pt idx="4">
                    <c:v>5.0000000000000001E-4</c:v>
                  </c:pt>
                  <c:pt idx="5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5245.5</c:v>
                </c:pt>
                <c:pt idx="2">
                  <c:v>5247</c:v>
                </c:pt>
                <c:pt idx="3">
                  <c:v>5269</c:v>
                </c:pt>
                <c:pt idx="4">
                  <c:v>5269</c:v>
                </c:pt>
                <c:pt idx="5">
                  <c:v>5269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2">
                  <c:v>-1.6020000002754387E-2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FC1-453F-BB91-F6282A286D56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3.8999999999999998E-3</c:v>
                  </c:pt>
                  <c:pt idx="2">
                    <c:v>6.0000000000000001E-3</c:v>
                  </c:pt>
                  <c:pt idx="3">
                    <c:v>2.0000000000000001E-4</c:v>
                  </c:pt>
                  <c:pt idx="4">
                    <c:v>5.0000000000000001E-4</c:v>
                  </c:pt>
                  <c:pt idx="5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3.8999999999999998E-3</c:v>
                  </c:pt>
                  <c:pt idx="2">
                    <c:v>6.0000000000000001E-3</c:v>
                  </c:pt>
                  <c:pt idx="3">
                    <c:v>2.0000000000000001E-4</c:v>
                  </c:pt>
                  <c:pt idx="4">
                    <c:v>5.0000000000000001E-4</c:v>
                  </c:pt>
                  <c:pt idx="5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5245.5</c:v>
                </c:pt>
                <c:pt idx="2">
                  <c:v>5247</c:v>
                </c:pt>
                <c:pt idx="3">
                  <c:v>5269</c:v>
                </c:pt>
                <c:pt idx="4">
                  <c:v>5269</c:v>
                </c:pt>
                <c:pt idx="5">
                  <c:v>5269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3">
                  <c:v>-1.9410000000789296E-2</c:v>
                </c:pt>
                <c:pt idx="4">
                  <c:v>-1.7810000004828908E-2</c:v>
                </c:pt>
                <c:pt idx="5">
                  <c:v>-1.7610000002605375E-2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FC1-453F-BB91-F6282A286D56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3.8999999999999998E-3</c:v>
                  </c:pt>
                  <c:pt idx="2">
                    <c:v>6.0000000000000001E-3</c:v>
                  </c:pt>
                  <c:pt idx="3">
                    <c:v>2.0000000000000001E-4</c:v>
                  </c:pt>
                  <c:pt idx="4">
                    <c:v>5.0000000000000001E-4</c:v>
                  </c:pt>
                  <c:pt idx="5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3.8999999999999998E-3</c:v>
                  </c:pt>
                  <c:pt idx="2">
                    <c:v>6.0000000000000001E-3</c:v>
                  </c:pt>
                  <c:pt idx="3">
                    <c:v>2.0000000000000001E-4</c:v>
                  </c:pt>
                  <c:pt idx="4">
                    <c:v>5.0000000000000001E-4</c:v>
                  </c:pt>
                  <c:pt idx="5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5245.5</c:v>
                </c:pt>
                <c:pt idx="2">
                  <c:v>5247</c:v>
                </c:pt>
                <c:pt idx="3">
                  <c:v>5269</c:v>
                </c:pt>
                <c:pt idx="4">
                  <c:v>5269</c:v>
                </c:pt>
                <c:pt idx="5">
                  <c:v>5269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FC1-453F-BB91-F6282A286D56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3.8999999999999998E-3</c:v>
                  </c:pt>
                  <c:pt idx="2">
                    <c:v>6.0000000000000001E-3</c:v>
                  </c:pt>
                  <c:pt idx="3">
                    <c:v>2.0000000000000001E-4</c:v>
                  </c:pt>
                  <c:pt idx="4">
                    <c:v>5.0000000000000001E-4</c:v>
                  </c:pt>
                  <c:pt idx="5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3.8999999999999998E-3</c:v>
                  </c:pt>
                  <c:pt idx="2">
                    <c:v>6.0000000000000001E-3</c:v>
                  </c:pt>
                  <c:pt idx="3">
                    <c:v>2.0000000000000001E-4</c:v>
                  </c:pt>
                  <c:pt idx="4">
                    <c:v>5.0000000000000001E-4</c:v>
                  </c:pt>
                  <c:pt idx="5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5245.5</c:v>
                </c:pt>
                <c:pt idx="2">
                  <c:v>5247</c:v>
                </c:pt>
                <c:pt idx="3">
                  <c:v>5269</c:v>
                </c:pt>
                <c:pt idx="4">
                  <c:v>5269</c:v>
                </c:pt>
                <c:pt idx="5">
                  <c:v>5269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FC1-453F-BB91-F6282A286D56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3.8999999999999998E-3</c:v>
                  </c:pt>
                  <c:pt idx="2">
                    <c:v>6.0000000000000001E-3</c:v>
                  </c:pt>
                  <c:pt idx="3">
                    <c:v>2.0000000000000001E-4</c:v>
                  </c:pt>
                  <c:pt idx="4">
                    <c:v>5.0000000000000001E-4</c:v>
                  </c:pt>
                  <c:pt idx="5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3.8999999999999998E-3</c:v>
                  </c:pt>
                  <c:pt idx="2">
                    <c:v>6.0000000000000001E-3</c:v>
                  </c:pt>
                  <c:pt idx="3">
                    <c:v>2.0000000000000001E-4</c:v>
                  </c:pt>
                  <c:pt idx="4">
                    <c:v>5.0000000000000001E-4</c:v>
                  </c:pt>
                  <c:pt idx="5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5245.5</c:v>
                </c:pt>
                <c:pt idx="2">
                  <c:v>5247</c:v>
                </c:pt>
                <c:pt idx="3">
                  <c:v>5269</c:v>
                </c:pt>
                <c:pt idx="4">
                  <c:v>5269</c:v>
                </c:pt>
                <c:pt idx="5">
                  <c:v>5269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BFC1-453F-BB91-F6282A286D56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3.8999999999999998E-3</c:v>
                  </c:pt>
                  <c:pt idx="2">
                    <c:v>6.0000000000000001E-3</c:v>
                  </c:pt>
                  <c:pt idx="3">
                    <c:v>2.0000000000000001E-4</c:v>
                  </c:pt>
                  <c:pt idx="4">
                    <c:v>5.0000000000000001E-4</c:v>
                  </c:pt>
                  <c:pt idx="5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3.8999999999999998E-3</c:v>
                  </c:pt>
                  <c:pt idx="2">
                    <c:v>6.0000000000000001E-3</c:v>
                  </c:pt>
                  <c:pt idx="3">
                    <c:v>2.0000000000000001E-4</c:v>
                  </c:pt>
                  <c:pt idx="4">
                    <c:v>5.0000000000000001E-4</c:v>
                  </c:pt>
                  <c:pt idx="5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5245.5</c:v>
                </c:pt>
                <c:pt idx="2">
                  <c:v>5247</c:v>
                </c:pt>
                <c:pt idx="3">
                  <c:v>5269</c:v>
                </c:pt>
                <c:pt idx="4">
                  <c:v>5269</c:v>
                </c:pt>
                <c:pt idx="5">
                  <c:v>5269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BFC1-453F-BB91-F6282A286D56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5245.5</c:v>
                </c:pt>
                <c:pt idx="2">
                  <c:v>5247</c:v>
                </c:pt>
                <c:pt idx="3">
                  <c:v>5269</c:v>
                </c:pt>
                <c:pt idx="4">
                  <c:v>5269</c:v>
                </c:pt>
                <c:pt idx="5">
                  <c:v>5269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6.8419983752301961E-6</c:v>
                </c:pt>
                <c:pt idx="1">
                  <c:v>-1.7653608441919787E-2</c:v>
                </c:pt>
                <c:pt idx="2">
                  <c:v>-1.7658658613621328E-2</c:v>
                </c:pt>
                <c:pt idx="3">
                  <c:v>-1.7732727798577288E-2</c:v>
                </c:pt>
                <c:pt idx="4">
                  <c:v>-1.7732727798577288E-2</c:v>
                </c:pt>
                <c:pt idx="5">
                  <c:v>-1.7732727798577288E-2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BFC1-453F-BB91-F6282A286D56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Active!$D$21:$D$53</c:f>
                <c:numCache>
                  <c:formatCode>General</c:formatCode>
                  <c:ptCount val="33"/>
                  <c:pt idx="0">
                    <c:v>0</c:v>
                  </c:pt>
                  <c:pt idx="1">
                    <c:v>3.8999999999999998E-3</c:v>
                  </c:pt>
                  <c:pt idx="2">
                    <c:v>6.0000000000000001E-3</c:v>
                  </c:pt>
                  <c:pt idx="3">
                    <c:v>2.0000000000000001E-4</c:v>
                  </c:pt>
                  <c:pt idx="4">
                    <c:v>5.0000000000000001E-4</c:v>
                  </c:pt>
                  <c:pt idx="5">
                    <c:v>2.0000000000000001E-4</c:v>
                  </c:pt>
                </c:numCache>
              </c:numRef>
            </c:plus>
            <c:minus>
              <c:numRef>
                <c:f>Active!$D$21:$D$53</c:f>
                <c:numCache>
                  <c:formatCode>General</c:formatCode>
                  <c:ptCount val="33"/>
                  <c:pt idx="0">
                    <c:v>0</c:v>
                  </c:pt>
                  <c:pt idx="1">
                    <c:v>3.8999999999999998E-3</c:v>
                  </c:pt>
                  <c:pt idx="2">
                    <c:v>6.0000000000000001E-3</c:v>
                  </c:pt>
                  <c:pt idx="3">
                    <c:v>2.0000000000000001E-4</c:v>
                  </c:pt>
                  <c:pt idx="4">
                    <c:v>5.0000000000000001E-4</c:v>
                  </c:pt>
                  <c:pt idx="5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5245.5</c:v>
                </c:pt>
                <c:pt idx="2">
                  <c:v>5247</c:v>
                </c:pt>
                <c:pt idx="3">
                  <c:v>5269</c:v>
                </c:pt>
                <c:pt idx="4">
                  <c:v>5269</c:v>
                </c:pt>
                <c:pt idx="5">
                  <c:v>5269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  <c:pt idx="1">
                  <c:v>3.582000000460539E-2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BFC1-453F-BB91-F6282A286D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7210616"/>
        <c:axId val="1"/>
      </c:scatterChart>
      <c:valAx>
        <c:axId val="71721061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63157894736841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1721061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9799498746867167"/>
          <c:y val="0.92375366568914952"/>
          <c:w val="0.75488721804511283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V0923 Her - O-C Diagr.</a:t>
            </a:r>
          </a:p>
        </c:rich>
      </c:tx>
      <c:layout>
        <c:manualLayout>
          <c:xMode val="edge"/>
          <c:yMode val="edge"/>
          <c:x val="0.36936984228322811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64285180129124"/>
          <c:y val="0.14035127795846455"/>
          <c:w val="0.81531651082211731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3.8999999999999998E-3</c:v>
                  </c:pt>
                  <c:pt idx="2">
                    <c:v>6.0000000000000001E-3</c:v>
                  </c:pt>
                  <c:pt idx="3">
                    <c:v>2.0000000000000001E-4</c:v>
                  </c:pt>
                  <c:pt idx="4">
                    <c:v>5.0000000000000001E-4</c:v>
                  </c:pt>
                  <c:pt idx="5">
                    <c:v>2.0000000000000001E-4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3.8999999999999998E-3</c:v>
                  </c:pt>
                  <c:pt idx="2">
                    <c:v>6.0000000000000001E-3</c:v>
                  </c:pt>
                  <c:pt idx="3">
                    <c:v>2.0000000000000001E-4</c:v>
                  </c:pt>
                  <c:pt idx="4">
                    <c:v>5.0000000000000001E-4</c:v>
                  </c:pt>
                  <c:pt idx="5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5245.5</c:v>
                </c:pt>
                <c:pt idx="2">
                  <c:v>5247</c:v>
                </c:pt>
                <c:pt idx="3">
                  <c:v>5269</c:v>
                </c:pt>
                <c:pt idx="4">
                  <c:v>5269</c:v>
                </c:pt>
                <c:pt idx="5">
                  <c:v>5269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36F-43A1-BE3C-E40DE5A071E8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3.8999999999999998E-3</c:v>
                  </c:pt>
                  <c:pt idx="2">
                    <c:v>6.0000000000000001E-3</c:v>
                  </c:pt>
                  <c:pt idx="3">
                    <c:v>2.0000000000000001E-4</c:v>
                  </c:pt>
                  <c:pt idx="4">
                    <c:v>5.0000000000000001E-4</c:v>
                  </c:pt>
                  <c:pt idx="5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3.8999999999999998E-3</c:v>
                  </c:pt>
                  <c:pt idx="2">
                    <c:v>6.0000000000000001E-3</c:v>
                  </c:pt>
                  <c:pt idx="3">
                    <c:v>2.0000000000000001E-4</c:v>
                  </c:pt>
                  <c:pt idx="4">
                    <c:v>5.0000000000000001E-4</c:v>
                  </c:pt>
                  <c:pt idx="5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5245.5</c:v>
                </c:pt>
                <c:pt idx="2">
                  <c:v>5247</c:v>
                </c:pt>
                <c:pt idx="3">
                  <c:v>5269</c:v>
                </c:pt>
                <c:pt idx="4">
                  <c:v>5269</c:v>
                </c:pt>
                <c:pt idx="5">
                  <c:v>5269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2">
                  <c:v>-1.6020000002754387E-2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36F-43A1-BE3C-E40DE5A071E8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3.8999999999999998E-3</c:v>
                  </c:pt>
                  <c:pt idx="2">
                    <c:v>6.0000000000000001E-3</c:v>
                  </c:pt>
                  <c:pt idx="3">
                    <c:v>2.0000000000000001E-4</c:v>
                  </c:pt>
                  <c:pt idx="4">
                    <c:v>5.0000000000000001E-4</c:v>
                  </c:pt>
                  <c:pt idx="5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3.8999999999999998E-3</c:v>
                  </c:pt>
                  <c:pt idx="2">
                    <c:v>6.0000000000000001E-3</c:v>
                  </c:pt>
                  <c:pt idx="3">
                    <c:v>2.0000000000000001E-4</c:v>
                  </c:pt>
                  <c:pt idx="4">
                    <c:v>5.0000000000000001E-4</c:v>
                  </c:pt>
                  <c:pt idx="5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5245.5</c:v>
                </c:pt>
                <c:pt idx="2">
                  <c:v>5247</c:v>
                </c:pt>
                <c:pt idx="3">
                  <c:v>5269</c:v>
                </c:pt>
                <c:pt idx="4">
                  <c:v>5269</c:v>
                </c:pt>
                <c:pt idx="5">
                  <c:v>5269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3">
                  <c:v>-1.9410000000789296E-2</c:v>
                </c:pt>
                <c:pt idx="4">
                  <c:v>-1.7810000004828908E-2</c:v>
                </c:pt>
                <c:pt idx="5">
                  <c:v>-1.7610000002605375E-2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36F-43A1-BE3C-E40DE5A071E8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3.8999999999999998E-3</c:v>
                  </c:pt>
                  <c:pt idx="2">
                    <c:v>6.0000000000000001E-3</c:v>
                  </c:pt>
                  <c:pt idx="3">
                    <c:v>2.0000000000000001E-4</c:v>
                  </c:pt>
                  <c:pt idx="4">
                    <c:v>5.0000000000000001E-4</c:v>
                  </c:pt>
                  <c:pt idx="5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3.8999999999999998E-3</c:v>
                  </c:pt>
                  <c:pt idx="2">
                    <c:v>6.0000000000000001E-3</c:v>
                  </c:pt>
                  <c:pt idx="3">
                    <c:v>2.0000000000000001E-4</c:v>
                  </c:pt>
                  <c:pt idx="4">
                    <c:v>5.0000000000000001E-4</c:v>
                  </c:pt>
                  <c:pt idx="5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5245.5</c:v>
                </c:pt>
                <c:pt idx="2">
                  <c:v>5247</c:v>
                </c:pt>
                <c:pt idx="3">
                  <c:v>5269</c:v>
                </c:pt>
                <c:pt idx="4">
                  <c:v>5269</c:v>
                </c:pt>
                <c:pt idx="5">
                  <c:v>5269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36F-43A1-BE3C-E40DE5A071E8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3.8999999999999998E-3</c:v>
                  </c:pt>
                  <c:pt idx="2">
                    <c:v>6.0000000000000001E-3</c:v>
                  </c:pt>
                  <c:pt idx="3">
                    <c:v>2.0000000000000001E-4</c:v>
                  </c:pt>
                  <c:pt idx="4">
                    <c:v>5.0000000000000001E-4</c:v>
                  </c:pt>
                  <c:pt idx="5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3.8999999999999998E-3</c:v>
                  </c:pt>
                  <c:pt idx="2">
                    <c:v>6.0000000000000001E-3</c:v>
                  </c:pt>
                  <c:pt idx="3">
                    <c:v>2.0000000000000001E-4</c:v>
                  </c:pt>
                  <c:pt idx="4">
                    <c:v>5.0000000000000001E-4</c:v>
                  </c:pt>
                  <c:pt idx="5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5245.5</c:v>
                </c:pt>
                <c:pt idx="2">
                  <c:v>5247</c:v>
                </c:pt>
                <c:pt idx="3">
                  <c:v>5269</c:v>
                </c:pt>
                <c:pt idx="4">
                  <c:v>5269</c:v>
                </c:pt>
                <c:pt idx="5">
                  <c:v>5269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36F-43A1-BE3C-E40DE5A071E8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3.8999999999999998E-3</c:v>
                  </c:pt>
                  <c:pt idx="2">
                    <c:v>6.0000000000000001E-3</c:v>
                  </c:pt>
                  <c:pt idx="3">
                    <c:v>2.0000000000000001E-4</c:v>
                  </c:pt>
                  <c:pt idx="4">
                    <c:v>5.0000000000000001E-4</c:v>
                  </c:pt>
                  <c:pt idx="5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3.8999999999999998E-3</c:v>
                  </c:pt>
                  <c:pt idx="2">
                    <c:v>6.0000000000000001E-3</c:v>
                  </c:pt>
                  <c:pt idx="3">
                    <c:v>2.0000000000000001E-4</c:v>
                  </c:pt>
                  <c:pt idx="4">
                    <c:v>5.0000000000000001E-4</c:v>
                  </c:pt>
                  <c:pt idx="5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5245.5</c:v>
                </c:pt>
                <c:pt idx="2">
                  <c:v>5247</c:v>
                </c:pt>
                <c:pt idx="3">
                  <c:v>5269</c:v>
                </c:pt>
                <c:pt idx="4">
                  <c:v>5269</c:v>
                </c:pt>
                <c:pt idx="5">
                  <c:v>5269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36F-43A1-BE3C-E40DE5A071E8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3.8999999999999998E-3</c:v>
                  </c:pt>
                  <c:pt idx="2">
                    <c:v>6.0000000000000001E-3</c:v>
                  </c:pt>
                  <c:pt idx="3">
                    <c:v>2.0000000000000001E-4</c:v>
                  </c:pt>
                  <c:pt idx="4">
                    <c:v>5.0000000000000001E-4</c:v>
                  </c:pt>
                  <c:pt idx="5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3.8999999999999998E-3</c:v>
                  </c:pt>
                  <c:pt idx="2">
                    <c:v>6.0000000000000001E-3</c:v>
                  </c:pt>
                  <c:pt idx="3">
                    <c:v>2.0000000000000001E-4</c:v>
                  </c:pt>
                  <c:pt idx="4">
                    <c:v>5.0000000000000001E-4</c:v>
                  </c:pt>
                  <c:pt idx="5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5245.5</c:v>
                </c:pt>
                <c:pt idx="2">
                  <c:v>5247</c:v>
                </c:pt>
                <c:pt idx="3">
                  <c:v>5269</c:v>
                </c:pt>
                <c:pt idx="4">
                  <c:v>5269</c:v>
                </c:pt>
                <c:pt idx="5">
                  <c:v>5269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36F-43A1-BE3C-E40DE5A071E8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5245.5</c:v>
                </c:pt>
                <c:pt idx="2">
                  <c:v>5247</c:v>
                </c:pt>
                <c:pt idx="3">
                  <c:v>5269</c:v>
                </c:pt>
                <c:pt idx="4">
                  <c:v>5269</c:v>
                </c:pt>
                <c:pt idx="5">
                  <c:v>5269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6.8419983752301961E-6</c:v>
                </c:pt>
                <c:pt idx="1">
                  <c:v>-1.7653608441919787E-2</c:v>
                </c:pt>
                <c:pt idx="2">
                  <c:v>-1.7658658613621328E-2</c:v>
                </c:pt>
                <c:pt idx="3">
                  <c:v>-1.7732727798577288E-2</c:v>
                </c:pt>
                <c:pt idx="4">
                  <c:v>-1.7732727798577288E-2</c:v>
                </c:pt>
                <c:pt idx="5">
                  <c:v>-1.7732727798577288E-2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36F-43A1-BE3C-E40DE5A071E8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Active!$D$21:$D$53</c:f>
                <c:numCache>
                  <c:formatCode>General</c:formatCode>
                  <c:ptCount val="33"/>
                  <c:pt idx="0">
                    <c:v>0</c:v>
                  </c:pt>
                  <c:pt idx="1">
                    <c:v>3.8999999999999998E-3</c:v>
                  </c:pt>
                  <c:pt idx="2">
                    <c:v>6.0000000000000001E-3</c:v>
                  </c:pt>
                  <c:pt idx="3">
                    <c:v>2.0000000000000001E-4</c:v>
                  </c:pt>
                  <c:pt idx="4">
                    <c:v>5.0000000000000001E-4</c:v>
                  </c:pt>
                  <c:pt idx="5">
                    <c:v>2.0000000000000001E-4</c:v>
                  </c:pt>
                </c:numCache>
              </c:numRef>
            </c:plus>
            <c:minus>
              <c:numRef>
                <c:f>Active!$D$21:$D$53</c:f>
                <c:numCache>
                  <c:formatCode>General</c:formatCode>
                  <c:ptCount val="33"/>
                  <c:pt idx="0">
                    <c:v>0</c:v>
                  </c:pt>
                  <c:pt idx="1">
                    <c:v>3.8999999999999998E-3</c:v>
                  </c:pt>
                  <c:pt idx="2">
                    <c:v>6.0000000000000001E-3</c:v>
                  </c:pt>
                  <c:pt idx="3">
                    <c:v>2.0000000000000001E-4</c:v>
                  </c:pt>
                  <c:pt idx="4">
                    <c:v>5.0000000000000001E-4</c:v>
                  </c:pt>
                  <c:pt idx="5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5245.5</c:v>
                </c:pt>
                <c:pt idx="2">
                  <c:v>5247</c:v>
                </c:pt>
                <c:pt idx="3">
                  <c:v>5269</c:v>
                </c:pt>
                <c:pt idx="4">
                  <c:v>5269</c:v>
                </c:pt>
                <c:pt idx="5">
                  <c:v>5269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  <c:pt idx="1">
                  <c:v>3.582000000460539E-2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036F-43A1-BE3C-E40DE5A071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5895824"/>
        <c:axId val="1"/>
      </c:scatterChart>
      <c:valAx>
        <c:axId val="685895824"/>
        <c:scaling>
          <c:orientation val="minMax"/>
          <c:min val="5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03081821979459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54954954954955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8589582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98198513474104"/>
          <c:y val="0.92397937099967764"/>
          <c:w val="0.75375485721942415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1</xdr:rowOff>
    </xdr:from>
    <xdr:to>
      <xdr:col>17</xdr:col>
      <xdr:colOff>228600</xdr:colOff>
      <xdr:row>18</xdr:row>
      <xdr:rowOff>123826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F8E57EFB-FA68-3B4F-F54E-8332A13BD9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457200</xdr:colOff>
      <xdr:row>0</xdr:row>
      <xdr:rowOff>0</xdr:rowOff>
    </xdr:from>
    <xdr:to>
      <xdr:col>27</xdr:col>
      <xdr:colOff>247650</xdr:colOff>
      <xdr:row>18</xdr:row>
      <xdr:rowOff>152400</xdr:rowOff>
    </xdr:to>
    <xdr:graphicFrame macro="">
      <xdr:nvGraphicFramePr>
        <xdr:cNvPr id="1028" name="Chart 2">
          <a:extLst>
            <a:ext uri="{FF2B5EF4-FFF2-40B4-BE49-F238E27FC236}">
              <a16:creationId xmlns:a16="http://schemas.microsoft.com/office/drawing/2014/main" id="{340619A6-A29E-98F2-F4DC-17B7450A1F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6" sqref="E6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41</v>
      </c>
    </row>
    <row r="2" spans="1:7" x14ac:dyDescent="0.2">
      <c r="A2" t="s">
        <v>23</v>
      </c>
      <c r="B2" t="s">
        <v>42</v>
      </c>
      <c r="C2" s="3"/>
      <c r="D2" s="3"/>
    </row>
    <row r="3" spans="1:7" ht="13.5" thickBot="1" x14ac:dyDescent="0.25"/>
    <row r="4" spans="1:7" ht="14.25" thickTop="1" thickBot="1" x14ac:dyDescent="0.25">
      <c r="A4" s="5" t="s">
        <v>0</v>
      </c>
      <c r="C4" s="28" t="s">
        <v>39</v>
      </c>
      <c r="D4" s="29" t="s">
        <v>39</v>
      </c>
    </row>
    <row r="6" spans="1:7" x14ac:dyDescent="0.2">
      <c r="A6" s="5" t="s">
        <v>1</v>
      </c>
    </row>
    <row r="7" spans="1:7" x14ac:dyDescent="0.2">
      <c r="A7" t="s">
        <v>2</v>
      </c>
      <c r="C7" s="38">
        <v>48500.623</v>
      </c>
      <c r="D7" s="30" t="s">
        <v>40</v>
      </c>
    </row>
    <row r="8" spans="1:7" x14ac:dyDescent="0.2">
      <c r="A8" t="s">
        <v>3</v>
      </c>
      <c r="C8" s="38">
        <v>1.36476</v>
      </c>
      <c r="D8" s="30" t="s">
        <v>40</v>
      </c>
    </row>
    <row r="9" spans="1:7" x14ac:dyDescent="0.2">
      <c r="A9" s="9" t="s">
        <v>29</v>
      </c>
      <c r="B9" s="10"/>
      <c r="C9" s="11">
        <v>-9.5</v>
      </c>
      <c r="D9" s="10" t="s">
        <v>30</v>
      </c>
      <c r="E9" s="10"/>
    </row>
    <row r="10" spans="1:7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7" x14ac:dyDescent="0.2">
      <c r="A11" s="10" t="s">
        <v>15</v>
      </c>
      <c r="B11" s="10"/>
      <c r="C11" s="22">
        <f ca="1">INTERCEPT(INDIRECT($G$11):G992,INDIRECT($F$11):F992)</f>
        <v>6.8419983752301961E-6</v>
      </c>
      <c r="D11" s="3"/>
      <c r="E11" s="10"/>
      <c r="F11" s="23" t="str">
        <f>"F"&amp;E19</f>
        <v>F21</v>
      </c>
      <c r="G11" s="24" t="str">
        <f>"G"&amp;E19</f>
        <v>G21</v>
      </c>
    </row>
    <row r="12" spans="1:7" x14ac:dyDescent="0.2">
      <c r="A12" s="10" t="s">
        <v>16</v>
      </c>
      <c r="B12" s="10"/>
      <c r="C12" s="22">
        <f ca="1">SLOPE(INDIRECT($G$11):G992,INDIRECT($F$11):F992)</f>
        <v>-3.3667811343618369E-6</v>
      </c>
      <c r="D12" s="3"/>
      <c r="E12" s="10"/>
    </row>
    <row r="13" spans="1:7" x14ac:dyDescent="0.2">
      <c r="A13" s="10" t="s">
        <v>18</v>
      </c>
      <c r="B13" s="10"/>
      <c r="C13" s="3" t="s">
        <v>13</v>
      </c>
      <c r="D13" s="14" t="s">
        <v>36</v>
      </c>
      <c r="E13" s="11">
        <v>1</v>
      </c>
    </row>
    <row r="14" spans="1:7" x14ac:dyDescent="0.2">
      <c r="A14" s="10"/>
      <c r="B14" s="10"/>
      <c r="C14" s="10"/>
      <c r="D14" s="14" t="s">
        <v>31</v>
      </c>
      <c r="E14" s="15">
        <f ca="1">NOW()+15018.5+$C$9/24</f>
        <v>60354.725117476846</v>
      </c>
    </row>
    <row r="15" spans="1:7" x14ac:dyDescent="0.2">
      <c r="A15" s="12" t="s">
        <v>17</v>
      </c>
      <c r="B15" s="10"/>
      <c r="C15" s="13">
        <f ca="1">(C7+C11)+(C8+C12)*INT(MAX(F21:F3533))</f>
        <v>55691.525707272202</v>
      </c>
      <c r="D15" s="14" t="s">
        <v>37</v>
      </c>
      <c r="E15" s="15">
        <f ca="1">ROUND(2*(E14-$C$7)/$C$8,0)/2+E13</f>
        <v>8687</v>
      </c>
    </row>
    <row r="16" spans="1:7" x14ac:dyDescent="0.2">
      <c r="A16" s="16" t="s">
        <v>4</v>
      </c>
      <c r="B16" s="10"/>
      <c r="C16" s="17">
        <f ca="1">+C8+C12</f>
        <v>1.3647566332188656</v>
      </c>
      <c r="D16" s="14" t="s">
        <v>38</v>
      </c>
      <c r="E16" s="24">
        <f ca="1">ROUND(2*(E14-$C$15)/$C$16,0)/2+E13</f>
        <v>3418</v>
      </c>
    </row>
    <row r="17" spans="1:18" ht="13.5" thickBot="1" x14ac:dyDescent="0.25">
      <c r="A17" s="14" t="s">
        <v>28</v>
      </c>
      <c r="B17" s="10"/>
      <c r="C17" s="10">
        <f>COUNT(C21:C2191)</f>
        <v>6</v>
      </c>
      <c r="D17" s="14" t="s">
        <v>32</v>
      </c>
      <c r="E17" s="18">
        <f ca="1">+$C$15+$C$16*E16-15018.5-$C$9/24</f>
        <v>45338.159712947621</v>
      </c>
    </row>
    <row r="18" spans="1:18" ht="14.25" thickTop="1" thickBot="1" x14ac:dyDescent="0.25">
      <c r="A18" s="16" t="s">
        <v>5</v>
      </c>
      <c r="B18" s="10"/>
      <c r="C18" s="19">
        <f ca="1">+C15</f>
        <v>55691.525707272202</v>
      </c>
      <c r="D18" s="20">
        <f ca="1">+C16</f>
        <v>1.3647566332188656</v>
      </c>
      <c r="E18" s="21" t="s">
        <v>33</v>
      </c>
    </row>
    <row r="19" spans="1:18" ht="13.5" thickTop="1" x14ac:dyDescent="0.2">
      <c r="A19" s="25" t="s">
        <v>34</v>
      </c>
      <c r="E19" s="26">
        <v>21</v>
      </c>
    </row>
    <row r="20" spans="1:18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40</v>
      </c>
      <c r="I20" s="7" t="s">
        <v>27</v>
      </c>
      <c r="J20" s="7" t="s">
        <v>47</v>
      </c>
      <c r="K20" s="7" t="s">
        <v>48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R20" s="27" t="s">
        <v>35</v>
      </c>
    </row>
    <row r="21" spans="1:18" x14ac:dyDescent="0.2">
      <c r="A21" s="31" t="s">
        <v>40</v>
      </c>
      <c r="B21" s="31"/>
      <c r="C21" s="32">
        <f>C7</f>
        <v>48500.623</v>
      </c>
      <c r="D21" s="32" t="s">
        <v>13</v>
      </c>
      <c r="E21" s="31">
        <f t="shared" ref="E21:E26" si="0">+(C21-C$7)/C$8</f>
        <v>0</v>
      </c>
      <c r="F21">
        <f t="shared" ref="F21:F26" si="1">ROUND(2*E21,0)/2</f>
        <v>0</v>
      </c>
      <c r="G21">
        <f>+C21-(C$7+F21*C$8)</f>
        <v>0</v>
      </c>
      <c r="H21">
        <f>+G21</f>
        <v>0</v>
      </c>
      <c r="O21">
        <f t="shared" ref="O21:O26" ca="1" si="2">+C$11+C$12*$F21</f>
        <v>6.8419983752301961E-6</v>
      </c>
      <c r="Q21" s="2">
        <f t="shared" ref="Q21:Q26" si="3">+C21-15018.5</f>
        <v>33482.123</v>
      </c>
    </row>
    <row r="22" spans="1:18" x14ac:dyDescent="0.2">
      <c r="A22" s="33" t="s">
        <v>45</v>
      </c>
      <c r="B22" s="34" t="s">
        <v>44</v>
      </c>
      <c r="C22" s="33">
        <v>55659.507400000002</v>
      </c>
      <c r="D22" s="33">
        <v>3.8999999999999998E-3</v>
      </c>
      <c r="E22" s="31">
        <f t="shared" si="0"/>
        <v>5245.5262463729905</v>
      </c>
      <c r="F22">
        <f t="shared" si="1"/>
        <v>5245.5</v>
      </c>
      <c r="O22">
        <f t="shared" ca="1" si="2"/>
        <v>-1.7653608441919787E-2</v>
      </c>
      <c r="Q22" s="2">
        <f t="shared" si="3"/>
        <v>40641.007400000002</v>
      </c>
      <c r="R22">
        <f>+C22-(C$7+F22*C$8)</f>
        <v>3.582000000460539E-2</v>
      </c>
    </row>
    <row r="23" spans="1:18" x14ac:dyDescent="0.2">
      <c r="A23" s="33" t="s">
        <v>43</v>
      </c>
      <c r="B23" s="34" t="s">
        <v>44</v>
      </c>
      <c r="C23" s="33">
        <v>55661.502699999997</v>
      </c>
      <c r="D23" s="33">
        <v>6.0000000000000001E-3</v>
      </c>
      <c r="E23" s="31">
        <f t="shared" si="0"/>
        <v>5246.9882616723808</v>
      </c>
      <c r="F23">
        <f t="shared" si="1"/>
        <v>5247</v>
      </c>
      <c r="G23">
        <f>+C23-(C$7+F23*C$8)</f>
        <v>-1.6020000002754387E-2</v>
      </c>
      <c r="I23">
        <f>+G23</f>
        <v>-1.6020000002754387E-2</v>
      </c>
      <c r="O23">
        <f t="shared" ca="1" si="2"/>
        <v>-1.7658658613621328E-2</v>
      </c>
      <c r="Q23" s="2">
        <f t="shared" si="3"/>
        <v>40643.002699999997</v>
      </c>
    </row>
    <row r="24" spans="1:18" x14ac:dyDescent="0.2">
      <c r="A24" s="35" t="s">
        <v>46</v>
      </c>
      <c r="B24" s="36" t="s">
        <v>44</v>
      </c>
      <c r="C24" s="37">
        <v>55691.52403</v>
      </c>
      <c r="D24" s="37">
        <v>2.0000000000000001E-4</v>
      </c>
      <c r="E24" s="31">
        <f t="shared" si="0"/>
        <v>5268.9857777191601</v>
      </c>
      <c r="F24">
        <f t="shared" si="1"/>
        <v>5269</v>
      </c>
      <c r="G24">
        <f>+C24-(C$7+F24*C$8)</f>
        <v>-1.9410000000789296E-2</v>
      </c>
      <c r="J24">
        <f>+G24</f>
        <v>-1.9410000000789296E-2</v>
      </c>
      <c r="O24">
        <f t="shared" ca="1" si="2"/>
        <v>-1.7732727798577288E-2</v>
      </c>
      <c r="Q24" s="2">
        <f t="shared" si="3"/>
        <v>40673.02403</v>
      </c>
    </row>
    <row r="25" spans="1:18" x14ac:dyDescent="0.2">
      <c r="A25" s="35" t="s">
        <v>46</v>
      </c>
      <c r="B25" s="36" t="s">
        <v>44</v>
      </c>
      <c r="C25" s="37">
        <v>55691.525629999996</v>
      </c>
      <c r="D25" s="37">
        <v>5.0000000000000001E-4</v>
      </c>
      <c r="E25" s="31">
        <f t="shared" si="0"/>
        <v>5268.9869500864597</v>
      </c>
      <c r="F25">
        <f t="shared" si="1"/>
        <v>5269</v>
      </c>
      <c r="G25">
        <f>+C25-(C$7+F25*C$8)</f>
        <v>-1.7810000004828908E-2</v>
      </c>
      <c r="J25">
        <f>+G25</f>
        <v>-1.7810000004828908E-2</v>
      </c>
      <c r="O25">
        <f t="shared" ca="1" si="2"/>
        <v>-1.7732727798577288E-2</v>
      </c>
      <c r="Q25" s="2">
        <f t="shared" si="3"/>
        <v>40673.025629999996</v>
      </c>
    </row>
    <row r="26" spans="1:18" x14ac:dyDescent="0.2">
      <c r="A26" s="35" t="s">
        <v>46</v>
      </c>
      <c r="B26" s="36" t="s">
        <v>44</v>
      </c>
      <c r="C26" s="37">
        <v>55691.525829999999</v>
      </c>
      <c r="D26" s="37">
        <v>2.0000000000000001E-4</v>
      </c>
      <c r="E26" s="31">
        <f t="shared" si="0"/>
        <v>5268.9870966323742</v>
      </c>
      <c r="F26">
        <f t="shared" si="1"/>
        <v>5269</v>
      </c>
      <c r="G26">
        <f>+C26-(C$7+F26*C$8)</f>
        <v>-1.7610000002605375E-2</v>
      </c>
      <c r="J26">
        <f>+G26</f>
        <v>-1.7610000002605375E-2</v>
      </c>
      <c r="O26">
        <f t="shared" ca="1" si="2"/>
        <v>-1.7732727798577288E-2</v>
      </c>
      <c r="Q26" s="2">
        <f t="shared" si="3"/>
        <v>40673.025829999999</v>
      </c>
    </row>
    <row r="27" spans="1:18" x14ac:dyDescent="0.2">
      <c r="C27" s="8"/>
      <c r="D27" s="8"/>
      <c r="Q27" s="2"/>
    </row>
    <row r="28" spans="1:18" x14ac:dyDescent="0.2">
      <c r="C28" s="8"/>
      <c r="D28" s="8"/>
      <c r="Q28" s="2"/>
    </row>
    <row r="29" spans="1:18" x14ac:dyDescent="0.2">
      <c r="C29" s="8"/>
      <c r="D29" s="8"/>
      <c r="Q29" s="2"/>
    </row>
    <row r="30" spans="1:18" x14ac:dyDescent="0.2">
      <c r="C30" s="8"/>
      <c r="D30" s="8"/>
      <c r="Q30" s="2"/>
    </row>
    <row r="31" spans="1:18" x14ac:dyDescent="0.2">
      <c r="C31" s="8"/>
      <c r="D31" s="8"/>
      <c r="Q31" s="2"/>
    </row>
    <row r="32" spans="1:18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2024-02-14T04:24:10Z</dcterms:modified>
</cp:coreProperties>
</file>