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73EEA72-7845-4E97-8CD3-BADCBD1441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G11" i="1"/>
  <c r="F11" i="1"/>
  <c r="Q21" i="1"/>
  <c r="Q22" i="1"/>
  <c r="E14" i="1"/>
  <c r="E15" i="1" s="1"/>
  <c r="C17" i="1"/>
  <c r="C11" i="1"/>
  <c r="C12" i="1"/>
  <c r="C16" i="1" l="1"/>
  <c r="D18" i="1" s="1"/>
  <c r="O21" i="1"/>
  <c r="C15" i="1"/>
  <c r="E16" i="1" s="1"/>
  <c r="O22" i="1"/>
  <c r="E17" i="1" l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<sst xmlns="http://schemas.openxmlformats.org/spreadsheetml/2006/main" count="52" uniqueCount="49">
  <si>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</si>
  <si>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</si>
  <si>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</si>
  <si>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</si>
  <si>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</si>
  <si>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</si>
  <si>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</si>
  <si>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</si>
  <si>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</si>
  <si>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</si>
  <si>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</si>
  <si>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</si>
  <si>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</si>
  <si>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</si>
  <si>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</si>
  <si>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</si>
  <si>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</si>
  <si>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</si>
  <si>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</si>
  <si>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</si>
  <si>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</si>
  <si>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</si>
  <si>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</si>
  <si>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</si>
  <si>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</si>
  <si>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</si>
  <si>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</si>
  <si>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</si>
  <si>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</si>
  <si>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</si>
  <si>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</si>
  <si>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</si>
  <si>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</si>
  <si>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</si>
  <si>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</si>
  <si>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</si>
  <si>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</si>
  <si>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</si>
  <si>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</si>
  <si>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</si>
  <si>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</si>
  <si>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</si>
  <si>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</si>
  <si>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V1056 Her / GSC 3090-1337</t>
  </si>
  <si>
    <t>EB</t>
  </si>
  <si>
    <t>IBVS 5060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</si>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</sst>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V1056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4.0000000008149073E-3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2-4BDC-85B1-AEB50E251B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92-4BDC-85B1-AEB50E251B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92-4BDC-85B1-AEB50E251B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92-4BDC-85B1-AEB50E251B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92-4BDC-85B1-AEB50E251B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92-4BDC-85B1-AEB50E251B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7.0000000000000001E-3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92-4BDC-85B1-AEB50E251B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4.0000000008149073E-3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92-4BDC-85B1-AEB50E251B1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92-4BDC-85B1-AEB50E251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57712"/>
        <c:axId val="1"/>
      </c:scatterChart>
      <c:valAx>
        <c:axId val="72245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57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39F9C5-B49C-0581-D7E5-1292E378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51265.917999999998</v>
      </c>
      <c r="D7" s="30" t="s">
        <v>42</v>
      </c>
    </row>
    <row r="8" spans="1:7" x14ac:dyDescent="0.2">
      <c r="A8" t="s">
        <v>3</v>
      </c>
      <c r="C8" s="33">
        <v>1.8759999999999999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1.6326530615571049E-4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60354.759851504627</v>
      </c>
    </row>
    <row r="15" spans="1:7" x14ac:dyDescent="0.2">
      <c r="A15" s="12" t="s">
        <v>17</v>
      </c>
      <c r="B15" s="10"/>
      <c r="C15" s="13">
        <f ca="1">(C7+C11)+(C8+C12)*INT(MAX(F21:F3532))</f>
        <v>51310.945918367346</v>
      </c>
      <c r="D15" s="14" t="s">
        <v>39</v>
      </c>
      <c r="E15" s="15">
        <f ca="1">ROUND(2*(E14-$C$7)/$C$8,0)/2+E13</f>
        <v>4846</v>
      </c>
    </row>
    <row r="16" spans="1:7" x14ac:dyDescent="0.2">
      <c r="A16" s="16" t="s">
        <v>4</v>
      </c>
      <c r="B16" s="10"/>
      <c r="C16" s="17">
        <f ca="1">+C8+C12</f>
        <v>1.8761632653061555</v>
      </c>
      <c r="D16" s="14" t="s">
        <v>40</v>
      </c>
      <c r="E16" s="24">
        <f ca="1">ROUND(2*(E14-$C$15)/$C$16,0)/2+E13</f>
        <v>4821.5</v>
      </c>
    </row>
    <row r="17" spans="1:18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45338.76293537431</v>
      </c>
    </row>
    <row r="18" spans="1:18" ht="14.25" thickTop="1" thickBot="1" x14ac:dyDescent="0.25">
      <c r="A18" s="16" t="s">
        <v>5</v>
      </c>
      <c r="B18" s="10"/>
      <c r="C18" s="19">
        <f ca="1">+C15</f>
        <v>51310.945918367346</v>
      </c>
      <c r="D18" s="20">
        <f ca="1">+C16</f>
        <v>1.8761632653061555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1" t="s">
        <v>45</v>
      </c>
      <c r="B21" s="32" t="s">
        <v>46</v>
      </c>
      <c r="C21" s="31">
        <v>51265.917999999998</v>
      </c>
      <c r="D21" s="31">
        <v>7.0000000000000001E-3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36247.417999999998</v>
      </c>
    </row>
    <row r="22" spans="1:18" x14ac:dyDescent="0.2">
      <c r="A22" s="31" t="s">
        <v>45</v>
      </c>
      <c r="B22" s="32" t="s">
        <v>47</v>
      </c>
      <c r="C22" s="31">
        <v>51311.883999999998</v>
      </c>
      <c r="D22" s="31">
        <v>8.9999999999999993E-3</v>
      </c>
      <c r="E22">
        <f>+(C22-C$7)/C$8</f>
        <v>24.502132196162236</v>
      </c>
      <c r="F22">
        <f>ROUND(2*E22,0)/2</f>
        <v>24.5</v>
      </c>
      <c r="G22">
        <f>+C22-(C$7+F22*C$8)</f>
        <v>4.0000000008149073E-3</v>
      </c>
      <c r="H22">
        <f>+G22</f>
        <v>4.0000000008149073E-3</v>
      </c>
      <c r="O22">
        <f ca="1">+C$11+C$12*$F22</f>
        <v>4.0000000008149073E-3</v>
      </c>
      <c r="Q22" s="2">
        <f>+C22-15018.5</f>
        <v>36293.383999999998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2024-02-14T05:14:11Z</dcterms:modified>
</cp:coreProperties>
</file>