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2E6829F-C5FE-4AE3-AAEC-2293DA7361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4" r:id="rId2"/>
    <sheet name="BAV" sheetId="3" r:id="rId3"/>
    <sheet name="Q_fit" sheetId="2" r:id="rId4"/>
  </sheets>
  <definedNames>
    <definedName name="solver_adj" localSheetId="0" hidden="1">'Active 1'!$E$11:$E$13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'Active 1'!$E$14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F4" i="1" l="1"/>
  <c r="E27" i="1"/>
  <c r="F27" i="1" s="1"/>
  <c r="Q27" i="1"/>
  <c r="AA16" i="1"/>
  <c r="AA17" i="1" s="1"/>
  <c r="AB17" i="1" s="1"/>
  <c r="Q57" i="1"/>
  <c r="Q58" i="1"/>
  <c r="Q59" i="1"/>
  <c r="Q60" i="1"/>
  <c r="E61" i="1"/>
  <c r="F61" i="1" s="1"/>
  <c r="P61" i="1" s="1"/>
  <c r="Q61" i="1"/>
  <c r="Q62" i="1"/>
  <c r="E63" i="1"/>
  <c r="F63" i="1" s="1"/>
  <c r="G63" i="1" s="1"/>
  <c r="K63" i="1" s="1"/>
  <c r="Q63" i="1"/>
  <c r="E64" i="1"/>
  <c r="F64" i="1" s="1"/>
  <c r="Q64" i="1"/>
  <c r="Q65" i="1"/>
  <c r="Q66" i="1"/>
  <c r="E67" i="1"/>
  <c r="F67" i="1" s="1"/>
  <c r="Q67" i="1"/>
  <c r="E68" i="1"/>
  <c r="F68" i="1" s="1"/>
  <c r="P68" i="1" s="1"/>
  <c r="Q68" i="1"/>
  <c r="E62" i="1"/>
  <c r="F62" i="1" s="1"/>
  <c r="E59" i="1"/>
  <c r="F59" i="1" s="1"/>
  <c r="E9" i="1"/>
  <c r="D9" i="1"/>
  <c r="D11" i="1"/>
  <c r="D12" i="1"/>
  <c r="D13" i="1"/>
  <c r="Q56" i="1"/>
  <c r="Q55" i="1"/>
  <c r="Q52" i="1"/>
  <c r="Q53" i="1"/>
  <c r="Q54" i="1"/>
  <c r="H188" i="3"/>
  <c r="B188" i="3"/>
  <c r="G188" i="3"/>
  <c r="C188" i="3"/>
  <c r="D188" i="3"/>
  <c r="A188" i="3"/>
  <c r="H187" i="3"/>
  <c r="G187" i="3"/>
  <c r="C187" i="3"/>
  <c r="D187" i="3"/>
  <c r="B187" i="3"/>
  <c r="A187" i="3"/>
  <c r="H186" i="3"/>
  <c r="G186" i="3"/>
  <c r="D186" i="3"/>
  <c r="C186" i="3"/>
  <c r="B186" i="3"/>
  <c r="A186" i="3"/>
  <c r="H185" i="3"/>
  <c r="B185" i="3"/>
  <c r="G185" i="3"/>
  <c r="C185" i="3"/>
  <c r="D185" i="3"/>
  <c r="A185" i="3"/>
  <c r="H184" i="3"/>
  <c r="B184" i="3"/>
  <c r="G184" i="3"/>
  <c r="C184" i="3"/>
  <c r="D184" i="3"/>
  <c r="A184" i="3"/>
  <c r="H183" i="3"/>
  <c r="G183" i="3"/>
  <c r="C183" i="3"/>
  <c r="D183" i="3"/>
  <c r="B183" i="3"/>
  <c r="A183" i="3"/>
  <c r="H182" i="3"/>
  <c r="G182" i="3"/>
  <c r="D182" i="3"/>
  <c r="C182" i="3"/>
  <c r="B182" i="3"/>
  <c r="A182" i="3"/>
  <c r="H181" i="3"/>
  <c r="B181" i="3"/>
  <c r="G181" i="3"/>
  <c r="C181" i="3"/>
  <c r="D181" i="3"/>
  <c r="A181" i="3"/>
  <c r="H180" i="3"/>
  <c r="B180" i="3"/>
  <c r="G180" i="3"/>
  <c r="C180" i="3"/>
  <c r="D180" i="3"/>
  <c r="A180" i="3"/>
  <c r="H179" i="3"/>
  <c r="G179" i="3"/>
  <c r="C179" i="3"/>
  <c r="D179" i="3"/>
  <c r="B179" i="3"/>
  <c r="A179" i="3"/>
  <c r="H178" i="3"/>
  <c r="G178" i="3"/>
  <c r="D178" i="3"/>
  <c r="C178" i="3"/>
  <c r="B178" i="3"/>
  <c r="A178" i="3"/>
  <c r="H177" i="3"/>
  <c r="B177" i="3"/>
  <c r="G177" i="3"/>
  <c r="D177" i="3"/>
  <c r="C177" i="3"/>
  <c r="A177" i="3"/>
  <c r="H176" i="3"/>
  <c r="B176" i="3"/>
  <c r="G176" i="3"/>
  <c r="C176" i="3"/>
  <c r="D176" i="3"/>
  <c r="A176" i="3"/>
  <c r="H175" i="3"/>
  <c r="G175" i="3"/>
  <c r="C175" i="3"/>
  <c r="D175" i="3"/>
  <c r="B175" i="3"/>
  <c r="A175" i="3"/>
  <c r="H174" i="3"/>
  <c r="G174" i="3"/>
  <c r="D174" i="3"/>
  <c r="C174" i="3"/>
  <c r="B174" i="3"/>
  <c r="A174" i="3"/>
  <c r="H173" i="3"/>
  <c r="B173" i="3"/>
  <c r="G173" i="3"/>
  <c r="D173" i="3"/>
  <c r="C173" i="3"/>
  <c r="A173" i="3"/>
  <c r="H172" i="3"/>
  <c r="B172" i="3"/>
  <c r="G172" i="3"/>
  <c r="C172" i="3"/>
  <c r="D172" i="3"/>
  <c r="A172" i="3"/>
  <c r="H171" i="3"/>
  <c r="G171" i="3"/>
  <c r="C171" i="3"/>
  <c r="D171" i="3"/>
  <c r="B171" i="3"/>
  <c r="A171" i="3"/>
  <c r="H170" i="3"/>
  <c r="G170" i="3"/>
  <c r="D170" i="3"/>
  <c r="C170" i="3"/>
  <c r="B170" i="3"/>
  <c r="A170" i="3"/>
  <c r="H169" i="3"/>
  <c r="B169" i="3"/>
  <c r="G169" i="3"/>
  <c r="D169" i="3"/>
  <c r="C169" i="3"/>
  <c r="A169" i="3"/>
  <c r="H168" i="3"/>
  <c r="B168" i="3"/>
  <c r="G168" i="3"/>
  <c r="C168" i="3"/>
  <c r="D168" i="3"/>
  <c r="A168" i="3"/>
  <c r="H167" i="3"/>
  <c r="G167" i="3"/>
  <c r="C167" i="3"/>
  <c r="D167" i="3"/>
  <c r="B167" i="3"/>
  <c r="A167" i="3"/>
  <c r="H166" i="3"/>
  <c r="G166" i="3"/>
  <c r="D166" i="3"/>
  <c r="C166" i="3"/>
  <c r="B166" i="3"/>
  <c r="A166" i="3"/>
  <c r="H165" i="3"/>
  <c r="B165" i="3"/>
  <c r="G165" i="3"/>
  <c r="D165" i="3"/>
  <c r="C165" i="3"/>
  <c r="A165" i="3"/>
  <c r="H164" i="3"/>
  <c r="B164" i="3"/>
  <c r="G164" i="3"/>
  <c r="C164" i="3"/>
  <c r="D164" i="3"/>
  <c r="A164" i="3"/>
  <c r="H163" i="3"/>
  <c r="G163" i="3"/>
  <c r="C163" i="3"/>
  <c r="D163" i="3"/>
  <c r="B163" i="3"/>
  <c r="A163" i="3"/>
  <c r="H162" i="3"/>
  <c r="G162" i="3"/>
  <c r="D162" i="3"/>
  <c r="C162" i="3"/>
  <c r="B162" i="3"/>
  <c r="A162" i="3"/>
  <c r="H161" i="3"/>
  <c r="B161" i="3"/>
  <c r="G161" i="3"/>
  <c r="D161" i="3"/>
  <c r="C161" i="3"/>
  <c r="A161" i="3"/>
  <c r="H160" i="3"/>
  <c r="B160" i="3"/>
  <c r="G160" i="3"/>
  <c r="C160" i="3"/>
  <c r="D160" i="3"/>
  <c r="A160" i="3"/>
  <c r="H159" i="3"/>
  <c r="G159" i="3"/>
  <c r="C159" i="3"/>
  <c r="D159" i="3"/>
  <c r="B159" i="3"/>
  <c r="A159" i="3"/>
  <c r="H158" i="3"/>
  <c r="G158" i="3"/>
  <c r="D158" i="3"/>
  <c r="C158" i="3"/>
  <c r="B158" i="3"/>
  <c r="A158" i="3"/>
  <c r="H157" i="3"/>
  <c r="B157" i="3"/>
  <c r="G157" i="3"/>
  <c r="D157" i="3"/>
  <c r="C157" i="3"/>
  <c r="A157" i="3"/>
  <c r="H156" i="3"/>
  <c r="B156" i="3"/>
  <c r="G156" i="3"/>
  <c r="C156" i="3"/>
  <c r="D156" i="3"/>
  <c r="A156" i="3"/>
  <c r="H155" i="3"/>
  <c r="G155" i="3"/>
  <c r="C155" i="3"/>
  <c r="D155" i="3"/>
  <c r="B155" i="3"/>
  <c r="A155" i="3"/>
  <c r="H154" i="3"/>
  <c r="G154" i="3"/>
  <c r="D154" i="3"/>
  <c r="C154" i="3"/>
  <c r="B154" i="3"/>
  <c r="A154" i="3"/>
  <c r="H153" i="3"/>
  <c r="B153" i="3"/>
  <c r="G153" i="3"/>
  <c r="D153" i="3"/>
  <c r="C153" i="3"/>
  <c r="A153" i="3"/>
  <c r="H152" i="3"/>
  <c r="B152" i="3"/>
  <c r="G152" i="3"/>
  <c r="C152" i="3"/>
  <c r="D152" i="3"/>
  <c r="A152" i="3"/>
  <c r="H151" i="3"/>
  <c r="G151" i="3"/>
  <c r="C151" i="3"/>
  <c r="D151" i="3"/>
  <c r="B151" i="3"/>
  <c r="A151" i="3"/>
  <c r="H150" i="3"/>
  <c r="G150" i="3"/>
  <c r="D150" i="3"/>
  <c r="C150" i="3"/>
  <c r="B150" i="3"/>
  <c r="A150" i="3"/>
  <c r="H149" i="3"/>
  <c r="B149" i="3"/>
  <c r="G149" i="3"/>
  <c r="D149" i="3"/>
  <c r="C149" i="3"/>
  <c r="A149" i="3"/>
  <c r="H148" i="3"/>
  <c r="B148" i="3"/>
  <c r="G148" i="3"/>
  <c r="C148" i="3"/>
  <c r="D148" i="3"/>
  <c r="A148" i="3"/>
  <c r="H147" i="3"/>
  <c r="G147" i="3"/>
  <c r="C147" i="3"/>
  <c r="D147" i="3"/>
  <c r="B147" i="3"/>
  <c r="A147" i="3"/>
  <c r="H146" i="3"/>
  <c r="G146" i="3"/>
  <c r="D146" i="3"/>
  <c r="C146" i="3"/>
  <c r="B146" i="3"/>
  <c r="A146" i="3"/>
  <c r="H145" i="3"/>
  <c r="B145" i="3"/>
  <c r="G145" i="3"/>
  <c r="D145" i="3"/>
  <c r="C145" i="3"/>
  <c r="A145" i="3"/>
  <c r="H144" i="3"/>
  <c r="B144" i="3"/>
  <c r="G144" i="3"/>
  <c r="C144" i="3"/>
  <c r="D144" i="3"/>
  <c r="A144" i="3"/>
  <c r="H143" i="3"/>
  <c r="G143" i="3"/>
  <c r="C143" i="3"/>
  <c r="D143" i="3"/>
  <c r="B143" i="3"/>
  <c r="A143" i="3"/>
  <c r="H142" i="3"/>
  <c r="G142" i="3"/>
  <c r="D142" i="3"/>
  <c r="C142" i="3"/>
  <c r="B142" i="3"/>
  <c r="A142" i="3"/>
  <c r="H141" i="3"/>
  <c r="B141" i="3"/>
  <c r="G141" i="3"/>
  <c r="D141" i="3"/>
  <c r="C141" i="3"/>
  <c r="A141" i="3"/>
  <c r="H140" i="3"/>
  <c r="B140" i="3"/>
  <c r="G140" i="3"/>
  <c r="C140" i="3"/>
  <c r="D140" i="3"/>
  <c r="A140" i="3"/>
  <c r="H139" i="3"/>
  <c r="G139" i="3"/>
  <c r="C139" i="3"/>
  <c r="D139" i="3"/>
  <c r="B139" i="3"/>
  <c r="A139" i="3"/>
  <c r="H138" i="3"/>
  <c r="G138" i="3"/>
  <c r="D138" i="3"/>
  <c r="C138" i="3"/>
  <c r="B138" i="3"/>
  <c r="A138" i="3"/>
  <c r="H137" i="3"/>
  <c r="B137" i="3"/>
  <c r="G137" i="3"/>
  <c r="D137" i="3"/>
  <c r="C137" i="3"/>
  <c r="A137" i="3"/>
  <c r="H136" i="3"/>
  <c r="B136" i="3"/>
  <c r="G136" i="3"/>
  <c r="C136" i="3"/>
  <c r="D136" i="3"/>
  <c r="A136" i="3"/>
  <c r="H135" i="3"/>
  <c r="G135" i="3"/>
  <c r="C135" i="3"/>
  <c r="D135" i="3"/>
  <c r="B135" i="3"/>
  <c r="A135" i="3"/>
  <c r="H134" i="3"/>
  <c r="G134" i="3"/>
  <c r="D134" i="3"/>
  <c r="C134" i="3"/>
  <c r="B134" i="3"/>
  <c r="A134" i="3"/>
  <c r="H133" i="3"/>
  <c r="B133" i="3"/>
  <c r="G133" i="3"/>
  <c r="D133" i="3"/>
  <c r="C133" i="3"/>
  <c r="A133" i="3"/>
  <c r="H132" i="3"/>
  <c r="B132" i="3"/>
  <c r="G132" i="3"/>
  <c r="C132" i="3"/>
  <c r="D132" i="3"/>
  <c r="A132" i="3"/>
  <c r="H131" i="3"/>
  <c r="G131" i="3"/>
  <c r="C131" i="3"/>
  <c r="D131" i="3"/>
  <c r="B131" i="3"/>
  <c r="A131" i="3"/>
  <c r="H130" i="3"/>
  <c r="G130" i="3"/>
  <c r="D130" i="3"/>
  <c r="C130" i="3"/>
  <c r="B130" i="3"/>
  <c r="A130" i="3"/>
  <c r="H129" i="3"/>
  <c r="B129" i="3"/>
  <c r="G129" i="3"/>
  <c r="D129" i="3"/>
  <c r="C129" i="3"/>
  <c r="A129" i="3"/>
  <c r="H128" i="3"/>
  <c r="B128" i="3"/>
  <c r="G128" i="3"/>
  <c r="C128" i="3"/>
  <c r="D128" i="3"/>
  <c r="A128" i="3"/>
  <c r="H127" i="3"/>
  <c r="G127" i="3"/>
  <c r="C127" i="3"/>
  <c r="D127" i="3"/>
  <c r="B127" i="3"/>
  <c r="A127" i="3"/>
  <c r="H126" i="3"/>
  <c r="G126" i="3"/>
  <c r="D126" i="3"/>
  <c r="C126" i="3"/>
  <c r="B126" i="3"/>
  <c r="A126" i="3"/>
  <c r="H125" i="3"/>
  <c r="B125" i="3"/>
  <c r="G125" i="3"/>
  <c r="D125" i="3"/>
  <c r="C125" i="3"/>
  <c r="A125" i="3"/>
  <c r="H124" i="3"/>
  <c r="B124" i="3"/>
  <c r="G124" i="3"/>
  <c r="C124" i="3"/>
  <c r="D124" i="3"/>
  <c r="A124" i="3"/>
  <c r="H123" i="3"/>
  <c r="G123" i="3"/>
  <c r="C123" i="3"/>
  <c r="D123" i="3"/>
  <c r="B123" i="3"/>
  <c r="A123" i="3"/>
  <c r="H122" i="3"/>
  <c r="G122" i="3"/>
  <c r="D122" i="3"/>
  <c r="C122" i="3"/>
  <c r="B122" i="3"/>
  <c r="A122" i="3"/>
  <c r="H121" i="3"/>
  <c r="B121" i="3"/>
  <c r="G121" i="3"/>
  <c r="D121" i="3"/>
  <c r="C121" i="3"/>
  <c r="A121" i="3"/>
  <c r="H120" i="3"/>
  <c r="B120" i="3"/>
  <c r="G120" i="3"/>
  <c r="C120" i="3"/>
  <c r="D120" i="3"/>
  <c r="A120" i="3"/>
  <c r="H119" i="3"/>
  <c r="G119" i="3"/>
  <c r="C119" i="3"/>
  <c r="D119" i="3"/>
  <c r="B119" i="3"/>
  <c r="A119" i="3"/>
  <c r="H118" i="3"/>
  <c r="G118" i="3"/>
  <c r="D118" i="3"/>
  <c r="C118" i="3"/>
  <c r="B118" i="3"/>
  <c r="A118" i="3"/>
  <c r="H117" i="3"/>
  <c r="B117" i="3"/>
  <c r="G117" i="3"/>
  <c r="D117" i="3"/>
  <c r="C117" i="3"/>
  <c r="A117" i="3"/>
  <c r="H116" i="3"/>
  <c r="B116" i="3"/>
  <c r="G116" i="3"/>
  <c r="C116" i="3"/>
  <c r="D116" i="3"/>
  <c r="A116" i="3"/>
  <c r="H115" i="3"/>
  <c r="G115" i="3"/>
  <c r="C115" i="3"/>
  <c r="D115" i="3"/>
  <c r="B115" i="3"/>
  <c r="A115" i="3"/>
  <c r="H114" i="3"/>
  <c r="G114" i="3"/>
  <c r="D114" i="3"/>
  <c r="C114" i="3"/>
  <c r="B114" i="3"/>
  <c r="A114" i="3"/>
  <c r="H113" i="3"/>
  <c r="B113" i="3"/>
  <c r="G113" i="3"/>
  <c r="D113" i="3"/>
  <c r="C113" i="3"/>
  <c r="A113" i="3"/>
  <c r="H112" i="3"/>
  <c r="B112" i="3"/>
  <c r="G112" i="3"/>
  <c r="C112" i="3"/>
  <c r="D112" i="3"/>
  <c r="A112" i="3"/>
  <c r="H111" i="3"/>
  <c r="G111" i="3"/>
  <c r="C111" i="3"/>
  <c r="D111" i="3"/>
  <c r="B111" i="3"/>
  <c r="A111" i="3"/>
  <c r="H110" i="3"/>
  <c r="G110" i="3"/>
  <c r="D110" i="3"/>
  <c r="C110" i="3"/>
  <c r="B110" i="3"/>
  <c r="A110" i="3"/>
  <c r="H109" i="3"/>
  <c r="B109" i="3"/>
  <c r="G109" i="3"/>
  <c r="D109" i="3"/>
  <c r="C109" i="3"/>
  <c r="A109" i="3"/>
  <c r="H108" i="3"/>
  <c r="B108" i="3"/>
  <c r="G108" i="3"/>
  <c r="C108" i="3"/>
  <c r="D108" i="3"/>
  <c r="A108" i="3"/>
  <c r="H107" i="3"/>
  <c r="G107" i="3"/>
  <c r="C107" i="3"/>
  <c r="D107" i="3"/>
  <c r="B107" i="3"/>
  <c r="A107" i="3"/>
  <c r="H106" i="3"/>
  <c r="G106" i="3"/>
  <c r="D106" i="3"/>
  <c r="C106" i="3"/>
  <c r="B106" i="3"/>
  <c r="A106" i="3"/>
  <c r="H105" i="3"/>
  <c r="B105" i="3"/>
  <c r="G105" i="3"/>
  <c r="D105" i="3"/>
  <c r="C105" i="3"/>
  <c r="A105" i="3"/>
  <c r="H104" i="3"/>
  <c r="B104" i="3"/>
  <c r="G104" i="3"/>
  <c r="C104" i="3"/>
  <c r="D104" i="3"/>
  <c r="A104" i="3"/>
  <c r="H103" i="3"/>
  <c r="G103" i="3"/>
  <c r="C103" i="3"/>
  <c r="D103" i="3"/>
  <c r="B103" i="3"/>
  <c r="A103" i="3"/>
  <c r="H102" i="3"/>
  <c r="G102" i="3"/>
  <c r="D102" i="3"/>
  <c r="C102" i="3"/>
  <c r="B102" i="3"/>
  <c r="A102" i="3"/>
  <c r="H101" i="3"/>
  <c r="B101" i="3"/>
  <c r="G101" i="3"/>
  <c r="D101" i="3"/>
  <c r="C101" i="3"/>
  <c r="A101" i="3"/>
  <c r="H100" i="3"/>
  <c r="B100" i="3"/>
  <c r="G100" i="3"/>
  <c r="C100" i="3"/>
  <c r="D100" i="3"/>
  <c r="A100" i="3"/>
  <c r="H99" i="3"/>
  <c r="G99" i="3"/>
  <c r="C99" i="3"/>
  <c r="D99" i="3"/>
  <c r="B99" i="3"/>
  <c r="A99" i="3"/>
  <c r="H98" i="3"/>
  <c r="G98" i="3"/>
  <c r="D98" i="3"/>
  <c r="C98" i="3"/>
  <c r="B98" i="3"/>
  <c r="A98" i="3"/>
  <c r="H97" i="3"/>
  <c r="B97" i="3"/>
  <c r="G97" i="3"/>
  <c r="D97" i="3"/>
  <c r="C97" i="3"/>
  <c r="A97" i="3"/>
  <c r="H96" i="3"/>
  <c r="B96" i="3"/>
  <c r="G96" i="3"/>
  <c r="C96" i="3"/>
  <c r="D96" i="3"/>
  <c r="A96" i="3"/>
  <c r="H95" i="3"/>
  <c r="G95" i="3"/>
  <c r="C95" i="3"/>
  <c r="D95" i="3"/>
  <c r="B95" i="3"/>
  <c r="A95" i="3"/>
  <c r="H94" i="3"/>
  <c r="G94" i="3"/>
  <c r="D94" i="3"/>
  <c r="C94" i="3"/>
  <c r="B94" i="3"/>
  <c r="A94" i="3"/>
  <c r="H93" i="3"/>
  <c r="B93" i="3"/>
  <c r="G93" i="3"/>
  <c r="D93" i="3"/>
  <c r="C93" i="3"/>
  <c r="A93" i="3"/>
  <c r="H92" i="3"/>
  <c r="B92" i="3"/>
  <c r="G92" i="3"/>
  <c r="C92" i="3"/>
  <c r="D92" i="3"/>
  <c r="A92" i="3"/>
  <c r="H91" i="3"/>
  <c r="G91" i="3"/>
  <c r="C91" i="3"/>
  <c r="D91" i="3"/>
  <c r="B91" i="3"/>
  <c r="A91" i="3"/>
  <c r="H90" i="3"/>
  <c r="G90" i="3"/>
  <c r="D90" i="3"/>
  <c r="C90" i="3"/>
  <c r="B90" i="3"/>
  <c r="A90" i="3"/>
  <c r="H89" i="3"/>
  <c r="B89" i="3"/>
  <c r="G89" i="3"/>
  <c r="D89" i="3"/>
  <c r="C89" i="3"/>
  <c r="A89" i="3"/>
  <c r="H88" i="3"/>
  <c r="B88" i="3"/>
  <c r="G88" i="3"/>
  <c r="C88" i="3"/>
  <c r="D88" i="3"/>
  <c r="A88" i="3"/>
  <c r="H87" i="3"/>
  <c r="G87" i="3"/>
  <c r="C87" i="3"/>
  <c r="D87" i="3"/>
  <c r="B87" i="3"/>
  <c r="A87" i="3"/>
  <c r="H86" i="3"/>
  <c r="G86" i="3"/>
  <c r="D86" i="3"/>
  <c r="C86" i="3"/>
  <c r="B86" i="3"/>
  <c r="A86" i="3"/>
  <c r="H85" i="3"/>
  <c r="B85" i="3"/>
  <c r="G85" i="3"/>
  <c r="D85" i="3"/>
  <c r="C85" i="3"/>
  <c r="A85" i="3"/>
  <c r="H84" i="3"/>
  <c r="B84" i="3"/>
  <c r="G84" i="3"/>
  <c r="C84" i="3"/>
  <c r="D84" i="3"/>
  <c r="A84" i="3"/>
  <c r="H83" i="3"/>
  <c r="G83" i="3"/>
  <c r="C83" i="3"/>
  <c r="D83" i="3"/>
  <c r="B83" i="3"/>
  <c r="A83" i="3"/>
  <c r="H82" i="3"/>
  <c r="B82" i="3"/>
  <c r="G82" i="3"/>
  <c r="F82" i="3"/>
  <c r="D82" i="3"/>
  <c r="C82" i="3"/>
  <c r="A82" i="3"/>
  <c r="H81" i="3"/>
  <c r="G81" i="3"/>
  <c r="C81" i="3"/>
  <c r="F81" i="3"/>
  <c r="D81" i="3"/>
  <c r="B81" i="3"/>
  <c r="A81" i="3"/>
  <c r="H80" i="3"/>
  <c r="B80" i="3"/>
  <c r="G80" i="3"/>
  <c r="F80" i="3"/>
  <c r="D80" i="3"/>
  <c r="C80" i="3"/>
  <c r="A80" i="3"/>
  <c r="H79" i="3"/>
  <c r="G79" i="3"/>
  <c r="C79" i="3"/>
  <c r="F79" i="3"/>
  <c r="D79" i="3"/>
  <c r="B79" i="3"/>
  <c r="A79" i="3"/>
  <c r="H78" i="3"/>
  <c r="B78" i="3"/>
  <c r="G78" i="3"/>
  <c r="F78" i="3"/>
  <c r="D78" i="3"/>
  <c r="C78" i="3"/>
  <c r="A78" i="3"/>
  <c r="H77" i="3"/>
  <c r="B77" i="3"/>
  <c r="G77" i="3"/>
  <c r="C77" i="3"/>
  <c r="D77" i="3"/>
  <c r="A77" i="3"/>
  <c r="H76" i="3"/>
  <c r="B76" i="3"/>
  <c r="G76" i="3"/>
  <c r="D76" i="3"/>
  <c r="C76" i="3"/>
  <c r="A76" i="3"/>
  <c r="H75" i="3"/>
  <c r="G75" i="3"/>
  <c r="D75" i="3"/>
  <c r="C75" i="3"/>
  <c r="B75" i="3"/>
  <c r="A75" i="3"/>
  <c r="H74" i="3"/>
  <c r="G74" i="3"/>
  <c r="C74" i="3"/>
  <c r="D74" i="3"/>
  <c r="B74" i="3"/>
  <c r="A74" i="3"/>
  <c r="H73" i="3"/>
  <c r="B73" i="3"/>
  <c r="G73" i="3"/>
  <c r="C73" i="3"/>
  <c r="D73" i="3"/>
  <c r="A73" i="3"/>
  <c r="H72" i="3"/>
  <c r="B72" i="3"/>
  <c r="G72" i="3"/>
  <c r="D72" i="3"/>
  <c r="C72" i="3"/>
  <c r="A72" i="3"/>
  <c r="H71" i="3"/>
  <c r="G71" i="3"/>
  <c r="D71" i="3"/>
  <c r="C71" i="3"/>
  <c r="B71" i="3"/>
  <c r="A71" i="3"/>
  <c r="H70" i="3"/>
  <c r="G70" i="3"/>
  <c r="C70" i="3"/>
  <c r="D70" i="3"/>
  <c r="B70" i="3"/>
  <c r="A70" i="3"/>
  <c r="H69" i="3"/>
  <c r="B69" i="3"/>
  <c r="G69" i="3"/>
  <c r="C69" i="3"/>
  <c r="D69" i="3"/>
  <c r="A69" i="3"/>
  <c r="H68" i="3"/>
  <c r="B68" i="3"/>
  <c r="G68" i="3"/>
  <c r="D68" i="3"/>
  <c r="C68" i="3"/>
  <c r="A68" i="3"/>
  <c r="H67" i="3"/>
  <c r="G67" i="3"/>
  <c r="D67" i="3"/>
  <c r="C67" i="3"/>
  <c r="B67" i="3"/>
  <c r="A67" i="3"/>
  <c r="H66" i="3"/>
  <c r="G66" i="3"/>
  <c r="C66" i="3"/>
  <c r="D66" i="3"/>
  <c r="B66" i="3"/>
  <c r="A66" i="3"/>
  <c r="H65" i="3"/>
  <c r="B65" i="3"/>
  <c r="G65" i="3"/>
  <c r="C65" i="3"/>
  <c r="D65" i="3"/>
  <c r="A65" i="3"/>
  <c r="H64" i="3"/>
  <c r="B64" i="3"/>
  <c r="G64" i="3"/>
  <c r="D64" i="3"/>
  <c r="C64" i="3"/>
  <c r="A64" i="3"/>
  <c r="H63" i="3"/>
  <c r="G63" i="3"/>
  <c r="D63" i="3"/>
  <c r="C63" i="3"/>
  <c r="B63" i="3"/>
  <c r="A63" i="3"/>
  <c r="H62" i="3"/>
  <c r="G62" i="3"/>
  <c r="C62" i="3"/>
  <c r="D62" i="3"/>
  <c r="B62" i="3"/>
  <c r="A62" i="3"/>
  <c r="H61" i="3"/>
  <c r="B61" i="3"/>
  <c r="G61" i="3"/>
  <c r="C61" i="3"/>
  <c r="D61" i="3"/>
  <c r="A61" i="3"/>
  <c r="H60" i="3"/>
  <c r="B60" i="3"/>
  <c r="G60" i="3"/>
  <c r="D60" i="3"/>
  <c r="C60" i="3"/>
  <c r="A60" i="3"/>
  <c r="H59" i="3"/>
  <c r="G59" i="3"/>
  <c r="D59" i="3"/>
  <c r="C59" i="3"/>
  <c r="B59" i="3"/>
  <c r="A59" i="3"/>
  <c r="H58" i="3"/>
  <c r="G58" i="3"/>
  <c r="C58" i="3"/>
  <c r="D58" i="3"/>
  <c r="B58" i="3"/>
  <c r="A58" i="3"/>
  <c r="H57" i="3"/>
  <c r="B57" i="3"/>
  <c r="G57" i="3"/>
  <c r="C57" i="3"/>
  <c r="D57" i="3"/>
  <c r="A57" i="3"/>
  <c r="H56" i="3"/>
  <c r="B56" i="3"/>
  <c r="G56" i="3"/>
  <c r="D56" i="3"/>
  <c r="C56" i="3"/>
  <c r="A56" i="3"/>
  <c r="H55" i="3"/>
  <c r="G55" i="3"/>
  <c r="D55" i="3"/>
  <c r="C55" i="3"/>
  <c r="B55" i="3"/>
  <c r="A55" i="3"/>
  <c r="H54" i="3"/>
  <c r="G54" i="3"/>
  <c r="C54" i="3"/>
  <c r="D54" i="3"/>
  <c r="B54" i="3"/>
  <c r="A54" i="3"/>
  <c r="H53" i="3"/>
  <c r="B53" i="3"/>
  <c r="G53" i="3"/>
  <c r="C53" i="3"/>
  <c r="D53" i="3"/>
  <c r="A53" i="3"/>
  <c r="H52" i="3"/>
  <c r="B52" i="3"/>
  <c r="G52" i="3"/>
  <c r="D52" i="3"/>
  <c r="C52" i="3"/>
  <c r="A52" i="3"/>
  <c r="H51" i="3"/>
  <c r="G51" i="3"/>
  <c r="D51" i="3"/>
  <c r="C51" i="3"/>
  <c r="B51" i="3"/>
  <c r="A51" i="3"/>
  <c r="H50" i="3"/>
  <c r="G50" i="3"/>
  <c r="C50" i="3"/>
  <c r="D50" i="3"/>
  <c r="B50" i="3"/>
  <c r="A50" i="3"/>
  <c r="H49" i="3"/>
  <c r="B49" i="3"/>
  <c r="G49" i="3"/>
  <c r="C49" i="3"/>
  <c r="D49" i="3"/>
  <c r="A49" i="3"/>
  <c r="H48" i="3"/>
  <c r="B48" i="3"/>
  <c r="G48" i="3"/>
  <c r="D48" i="3"/>
  <c r="C48" i="3"/>
  <c r="A48" i="3"/>
  <c r="H47" i="3"/>
  <c r="G47" i="3"/>
  <c r="D47" i="3"/>
  <c r="C47" i="3"/>
  <c r="B47" i="3"/>
  <c r="A47" i="3"/>
  <c r="H46" i="3"/>
  <c r="G46" i="3"/>
  <c r="C46" i="3"/>
  <c r="D46" i="3"/>
  <c r="B46" i="3"/>
  <c r="A46" i="3"/>
  <c r="H45" i="3"/>
  <c r="B45" i="3"/>
  <c r="G45" i="3"/>
  <c r="C45" i="3"/>
  <c r="D45" i="3"/>
  <c r="A45" i="3"/>
  <c r="H44" i="3"/>
  <c r="B44" i="3"/>
  <c r="G44" i="3"/>
  <c r="D44" i="3"/>
  <c r="C44" i="3"/>
  <c r="A44" i="3"/>
  <c r="H43" i="3"/>
  <c r="G43" i="3"/>
  <c r="D43" i="3"/>
  <c r="C43" i="3"/>
  <c r="B43" i="3"/>
  <c r="A43" i="3"/>
  <c r="H42" i="3"/>
  <c r="G42" i="3"/>
  <c r="C42" i="3"/>
  <c r="D42" i="3"/>
  <c r="B42" i="3"/>
  <c r="A42" i="3"/>
  <c r="H41" i="3"/>
  <c r="B41" i="3"/>
  <c r="G41" i="3"/>
  <c r="C41" i="3"/>
  <c r="D41" i="3"/>
  <c r="A41" i="3"/>
  <c r="H40" i="3"/>
  <c r="B40" i="3"/>
  <c r="G40" i="3"/>
  <c r="D40" i="3"/>
  <c r="C40" i="3"/>
  <c r="A40" i="3"/>
  <c r="H39" i="3"/>
  <c r="G39" i="3"/>
  <c r="D39" i="3"/>
  <c r="C39" i="3"/>
  <c r="B39" i="3"/>
  <c r="A39" i="3"/>
  <c r="H38" i="3"/>
  <c r="G38" i="3"/>
  <c r="C38" i="3"/>
  <c r="D38" i="3"/>
  <c r="B38" i="3"/>
  <c r="A38" i="3"/>
  <c r="H37" i="3"/>
  <c r="B37" i="3"/>
  <c r="G37" i="3"/>
  <c r="C37" i="3"/>
  <c r="D37" i="3"/>
  <c r="A37" i="3"/>
  <c r="H36" i="3"/>
  <c r="B36" i="3"/>
  <c r="G36" i="3"/>
  <c r="D36" i="3"/>
  <c r="C36" i="3"/>
  <c r="A36" i="3"/>
  <c r="H35" i="3"/>
  <c r="G35" i="3"/>
  <c r="D35" i="3"/>
  <c r="C35" i="3"/>
  <c r="B35" i="3"/>
  <c r="A35" i="3"/>
  <c r="H34" i="3"/>
  <c r="G34" i="3"/>
  <c r="C34" i="3"/>
  <c r="D34" i="3"/>
  <c r="B34" i="3"/>
  <c r="A34" i="3"/>
  <c r="H33" i="3"/>
  <c r="B33" i="3"/>
  <c r="G33" i="3"/>
  <c r="C33" i="3"/>
  <c r="D33" i="3"/>
  <c r="A33" i="3"/>
  <c r="H32" i="3"/>
  <c r="B32" i="3"/>
  <c r="G32" i="3"/>
  <c r="D32" i="3"/>
  <c r="C32" i="3"/>
  <c r="A32" i="3"/>
  <c r="H31" i="3"/>
  <c r="G31" i="3"/>
  <c r="D31" i="3"/>
  <c r="C31" i="3"/>
  <c r="B31" i="3"/>
  <c r="A31" i="3"/>
  <c r="H30" i="3"/>
  <c r="G30" i="3"/>
  <c r="C30" i="3"/>
  <c r="D30" i="3"/>
  <c r="B30" i="3"/>
  <c r="A30" i="3"/>
  <c r="H29" i="3"/>
  <c r="B29" i="3"/>
  <c r="G29" i="3"/>
  <c r="C29" i="3"/>
  <c r="D29" i="3"/>
  <c r="A29" i="3"/>
  <c r="H28" i="3"/>
  <c r="B28" i="3"/>
  <c r="G28" i="3"/>
  <c r="D28" i="3"/>
  <c r="C28" i="3"/>
  <c r="A28" i="3"/>
  <c r="H27" i="3"/>
  <c r="G27" i="3"/>
  <c r="D27" i="3"/>
  <c r="C27" i="3"/>
  <c r="B27" i="3"/>
  <c r="A27" i="3"/>
  <c r="H26" i="3"/>
  <c r="G26" i="3"/>
  <c r="C26" i="3"/>
  <c r="D26" i="3"/>
  <c r="B26" i="3"/>
  <c r="A26" i="3"/>
  <c r="H25" i="3"/>
  <c r="B25" i="3"/>
  <c r="G25" i="3"/>
  <c r="C25" i="3"/>
  <c r="D25" i="3"/>
  <c r="A25" i="3"/>
  <c r="H24" i="3"/>
  <c r="B24" i="3"/>
  <c r="G24" i="3"/>
  <c r="D24" i="3"/>
  <c r="C24" i="3"/>
  <c r="A24" i="3"/>
  <c r="H23" i="3"/>
  <c r="G23" i="3"/>
  <c r="D23" i="3"/>
  <c r="C23" i="3"/>
  <c r="B23" i="3"/>
  <c r="A23" i="3"/>
  <c r="H22" i="3"/>
  <c r="G22" i="3"/>
  <c r="C22" i="3"/>
  <c r="D22" i="3"/>
  <c r="B22" i="3"/>
  <c r="A22" i="3"/>
  <c r="H21" i="3"/>
  <c r="B21" i="3"/>
  <c r="G21" i="3"/>
  <c r="C21" i="3"/>
  <c r="D21" i="3"/>
  <c r="A21" i="3"/>
  <c r="H20" i="3"/>
  <c r="B20" i="3"/>
  <c r="G20" i="3"/>
  <c r="D20" i="3"/>
  <c r="C20" i="3"/>
  <c r="A20" i="3"/>
  <c r="H19" i="3"/>
  <c r="G19" i="3"/>
  <c r="D19" i="3"/>
  <c r="C19" i="3"/>
  <c r="B19" i="3"/>
  <c r="A19" i="3"/>
  <c r="H18" i="3"/>
  <c r="G18" i="3"/>
  <c r="C18" i="3"/>
  <c r="D18" i="3"/>
  <c r="B18" i="3"/>
  <c r="A18" i="3"/>
  <c r="H17" i="3"/>
  <c r="B17" i="3"/>
  <c r="G17" i="3"/>
  <c r="C17" i="3"/>
  <c r="D17" i="3"/>
  <c r="A17" i="3"/>
  <c r="H16" i="3"/>
  <c r="B16" i="3"/>
  <c r="G16" i="3"/>
  <c r="D16" i="3"/>
  <c r="C16" i="3"/>
  <c r="A16" i="3"/>
  <c r="H15" i="3"/>
  <c r="G15" i="3"/>
  <c r="D15" i="3"/>
  <c r="C15" i="3"/>
  <c r="B15" i="3"/>
  <c r="A15" i="3"/>
  <c r="H14" i="3"/>
  <c r="G14" i="3"/>
  <c r="C14" i="3"/>
  <c r="D14" i="3"/>
  <c r="B14" i="3"/>
  <c r="A14" i="3"/>
  <c r="H13" i="3"/>
  <c r="B13" i="3"/>
  <c r="G13" i="3"/>
  <c r="C13" i="3"/>
  <c r="D13" i="3"/>
  <c r="A13" i="3"/>
  <c r="H12" i="3"/>
  <c r="B12" i="3"/>
  <c r="G12" i="3"/>
  <c r="D12" i="3"/>
  <c r="C12" i="3"/>
  <c r="A12" i="3"/>
  <c r="H11" i="3"/>
  <c r="G11" i="3"/>
  <c r="D11" i="3"/>
  <c r="C11" i="3"/>
  <c r="B11" i="3"/>
  <c r="A11" i="3"/>
  <c r="A9" i="2"/>
  <c r="C9" i="2" s="1"/>
  <c r="D21" i="2"/>
  <c r="H21" i="2" s="1"/>
  <c r="B10" i="2"/>
  <c r="Q46" i="1"/>
  <c r="Q51" i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6" i="1"/>
  <c r="F26" i="1" s="1"/>
  <c r="G26" i="1" s="1"/>
  <c r="K26" i="1" s="1"/>
  <c r="E28" i="1"/>
  <c r="F28" i="1" s="1"/>
  <c r="G28" i="1" s="1"/>
  <c r="K28" i="1" s="1"/>
  <c r="E29" i="1"/>
  <c r="F29" i="1" s="1"/>
  <c r="G29" i="1" s="1"/>
  <c r="K29" i="1" s="1"/>
  <c r="E33" i="1"/>
  <c r="F33" i="1" s="1"/>
  <c r="G33" i="1" s="1"/>
  <c r="K33" i="1" s="1"/>
  <c r="Q50" i="1"/>
  <c r="E337" i="2"/>
  <c r="G16" i="2"/>
  <c r="G15" i="2"/>
  <c r="G12" i="2"/>
  <c r="E21" i="2"/>
  <c r="E22" i="2"/>
  <c r="G22" i="2"/>
  <c r="E23" i="2"/>
  <c r="G23" i="2"/>
  <c r="E24" i="2"/>
  <c r="G24" i="2"/>
  <c r="E25" i="2"/>
  <c r="G25" i="2"/>
  <c r="E26" i="2"/>
  <c r="G26" i="2"/>
  <c r="E27" i="2"/>
  <c r="G27" i="2"/>
  <c r="E28" i="2"/>
  <c r="G28" i="2"/>
  <c r="E29" i="2"/>
  <c r="G29" i="2"/>
  <c r="E30" i="2"/>
  <c r="G30" i="2"/>
  <c r="E31" i="2"/>
  <c r="E32" i="2"/>
  <c r="G32" i="2"/>
  <c r="E33" i="2"/>
  <c r="G33" i="2"/>
  <c r="E34" i="2"/>
  <c r="G34" i="2"/>
  <c r="E35" i="2"/>
  <c r="G35" i="2"/>
  <c r="E36" i="2"/>
  <c r="G36" i="2"/>
  <c r="E37" i="2"/>
  <c r="G37" i="2"/>
  <c r="E38" i="2"/>
  <c r="G38" i="2"/>
  <c r="E39" i="2"/>
  <c r="G39" i="2"/>
  <c r="E40" i="2"/>
  <c r="G40" i="2"/>
  <c r="E41" i="2"/>
  <c r="G41" i="2"/>
  <c r="E42" i="2"/>
  <c r="G42" i="2"/>
  <c r="E43" i="2"/>
  <c r="G43" i="2"/>
  <c r="E44" i="2"/>
  <c r="G44" i="2"/>
  <c r="E45" i="2"/>
  <c r="G45" i="2"/>
  <c r="E46" i="2"/>
  <c r="G46" i="2"/>
  <c r="E47" i="2"/>
  <c r="G47" i="2"/>
  <c r="E48" i="2"/>
  <c r="G48" i="2"/>
  <c r="E49" i="2"/>
  <c r="G49" i="2"/>
  <c r="E50" i="2"/>
  <c r="G50" i="2"/>
  <c r="E51" i="2"/>
  <c r="G51" i="2"/>
  <c r="E52" i="2"/>
  <c r="G52" i="2"/>
  <c r="E53" i="2"/>
  <c r="G53" i="2"/>
  <c r="E54" i="2"/>
  <c r="G54" i="2"/>
  <c r="E55" i="2"/>
  <c r="G55" i="2"/>
  <c r="E56" i="2"/>
  <c r="G56" i="2"/>
  <c r="E57" i="2"/>
  <c r="G57" i="2"/>
  <c r="E58" i="2"/>
  <c r="G58" i="2"/>
  <c r="E59" i="2"/>
  <c r="G59" i="2"/>
  <c r="E60" i="2"/>
  <c r="G60" i="2"/>
  <c r="E61" i="2"/>
  <c r="G61" i="2"/>
  <c r="E62" i="2"/>
  <c r="G62" i="2"/>
  <c r="E63" i="2"/>
  <c r="G63" i="2"/>
  <c r="E64" i="2"/>
  <c r="G64" i="2"/>
  <c r="E65" i="2"/>
  <c r="G65" i="2"/>
  <c r="E66" i="2"/>
  <c r="G66" i="2"/>
  <c r="E67" i="2"/>
  <c r="G67" i="2"/>
  <c r="E68" i="2"/>
  <c r="G68" i="2"/>
  <c r="E69" i="2"/>
  <c r="G69" i="2"/>
  <c r="E70" i="2"/>
  <c r="G70" i="2"/>
  <c r="E71" i="2"/>
  <c r="G71" i="2"/>
  <c r="E72" i="2"/>
  <c r="G72" i="2"/>
  <c r="E73" i="2"/>
  <c r="G73" i="2"/>
  <c r="E74" i="2"/>
  <c r="G74" i="2"/>
  <c r="E75" i="2"/>
  <c r="G75" i="2"/>
  <c r="E76" i="2"/>
  <c r="G76" i="2"/>
  <c r="E77" i="2"/>
  <c r="G77" i="2"/>
  <c r="E78" i="2"/>
  <c r="G78" i="2"/>
  <c r="E79" i="2"/>
  <c r="G79" i="2"/>
  <c r="E80" i="2"/>
  <c r="G80" i="2"/>
  <c r="E81" i="2"/>
  <c r="G81" i="2"/>
  <c r="E82" i="2"/>
  <c r="G82" i="2"/>
  <c r="E83" i="2"/>
  <c r="G83" i="2"/>
  <c r="E84" i="2"/>
  <c r="G84" i="2"/>
  <c r="E85" i="2"/>
  <c r="G85" i="2"/>
  <c r="E86" i="2"/>
  <c r="G86" i="2"/>
  <c r="E87" i="2"/>
  <c r="G87" i="2"/>
  <c r="E88" i="2"/>
  <c r="G88" i="2"/>
  <c r="E89" i="2"/>
  <c r="G89" i="2"/>
  <c r="E90" i="2"/>
  <c r="G90" i="2"/>
  <c r="E91" i="2"/>
  <c r="G91" i="2"/>
  <c r="E92" i="2"/>
  <c r="G92" i="2"/>
  <c r="E93" i="2"/>
  <c r="G93" i="2"/>
  <c r="E94" i="2"/>
  <c r="G94" i="2"/>
  <c r="E95" i="2"/>
  <c r="G95" i="2"/>
  <c r="E96" i="2"/>
  <c r="G96" i="2"/>
  <c r="E97" i="2"/>
  <c r="G97" i="2"/>
  <c r="E98" i="2"/>
  <c r="G98" i="2"/>
  <c r="E99" i="2"/>
  <c r="G99" i="2"/>
  <c r="E100" i="2"/>
  <c r="G100" i="2"/>
  <c r="E101" i="2"/>
  <c r="G101" i="2"/>
  <c r="E102" i="2"/>
  <c r="G102" i="2"/>
  <c r="E103" i="2"/>
  <c r="G103" i="2"/>
  <c r="E104" i="2"/>
  <c r="G104" i="2"/>
  <c r="E105" i="2"/>
  <c r="G105" i="2"/>
  <c r="E106" i="2"/>
  <c r="G106" i="2"/>
  <c r="E107" i="2"/>
  <c r="G107" i="2"/>
  <c r="E108" i="2"/>
  <c r="G108" i="2"/>
  <c r="E109" i="2"/>
  <c r="G109" i="2"/>
  <c r="E110" i="2"/>
  <c r="G110" i="2"/>
  <c r="E111" i="2"/>
  <c r="G111" i="2"/>
  <c r="H16" i="2"/>
  <c r="H15" i="2"/>
  <c r="D22" i="2"/>
  <c r="D23" i="2"/>
  <c r="D24" i="2"/>
  <c r="D25" i="2"/>
  <c r="F25" i="2"/>
  <c r="D26" i="2"/>
  <c r="D27" i="2"/>
  <c r="I27" i="2"/>
  <c r="D28" i="2"/>
  <c r="D29" i="2"/>
  <c r="F29" i="2"/>
  <c r="D30" i="2"/>
  <c r="D31" i="2"/>
  <c r="I31" i="2"/>
  <c r="H31" i="2"/>
  <c r="D32" i="2"/>
  <c r="D33" i="2"/>
  <c r="F33" i="2"/>
  <c r="H33" i="2"/>
  <c r="D34" i="2"/>
  <c r="D35" i="2"/>
  <c r="I35" i="2"/>
  <c r="D36" i="2"/>
  <c r="D37" i="2"/>
  <c r="I37" i="2"/>
  <c r="D38" i="2"/>
  <c r="D39" i="2"/>
  <c r="D40" i="2"/>
  <c r="D41" i="2"/>
  <c r="H41" i="2"/>
  <c r="D42" i="2"/>
  <c r="J42" i="2"/>
  <c r="D43" i="2"/>
  <c r="I43" i="2"/>
  <c r="D44" i="2"/>
  <c r="D45" i="2"/>
  <c r="H45" i="2"/>
  <c r="D46" i="2"/>
  <c r="D47" i="2"/>
  <c r="I47" i="2"/>
  <c r="H47" i="2"/>
  <c r="D48" i="2"/>
  <c r="D49" i="2"/>
  <c r="I49" i="2"/>
  <c r="H49" i="2"/>
  <c r="D50" i="2"/>
  <c r="I50" i="2"/>
  <c r="D51" i="2"/>
  <c r="I51" i="2"/>
  <c r="D52" i="2"/>
  <c r="D53" i="2"/>
  <c r="L53" i="2"/>
  <c r="D54" i="2"/>
  <c r="D55" i="2"/>
  <c r="D56" i="2"/>
  <c r="D57" i="2"/>
  <c r="H57" i="2"/>
  <c r="D58" i="2"/>
  <c r="D59" i="2"/>
  <c r="I59" i="2"/>
  <c r="D60" i="2"/>
  <c r="D61" i="2"/>
  <c r="H61" i="2"/>
  <c r="D62" i="2"/>
  <c r="D63" i="2"/>
  <c r="I63" i="2"/>
  <c r="H63" i="2"/>
  <c r="D64" i="2"/>
  <c r="D65" i="2"/>
  <c r="H65" i="2"/>
  <c r="D66" i="2"/>
  <c r="D67" i="2"/>
  <c r="I67" i="2"/>
  <c r="D68" i="2"/>
  <c r="D69" i="2"/>
  <c r="I69" i="2"/>
  <c r="D70" i="2"/>
  <c r="D71" i="2"/>
  <c r="D72" i="2"/>
  <c r="D73" i="2"/>
  <c r="H73" i="2"/>
  <c r="D74" i="2"/>
  <c r="J74" i="2"/>
  <c r="D75" i="2"/>
  <c r="I75" i="2"/>
  <c r="D76" i="2"/>
  <c r="F76" i="2"/>
  <c r="D77" i="2"/>
  <c r="H77" i="2"/>
  <c r="D78" i="2"/>
  <c r="D79" i="2"/>
  <c r="I79" i="2"/>
  <c r="H79" i="2"/>
  <c r="D80" i="2"/>
  <c r="D81" i="2"/>
  <c r="I81" i="2"/>
  <c r="H81" i="2"/>
  <c r="D82" i="2"/>
  <c r="I82" i="2"/>
  <c r="D83" i="2"/>
  <c r="I83" i="2"/>
  <c r="D84" i="2"/>
  <c r="D85" i="2"/>
  <c r="L85" i="2"/>
  <c r="D86" i="2"/>
  <c r="D87" i="2"/>
  <c r="L87" i="2"/>
  <c r="D88" i="2"/>
  <c r="D89" i="2"/>
  <c r="H89" i="2"/>
  <c r="D90" i="2"/>
  <c r="D91" i="2"/>
  <c r="I91" i="2"/>
  <c r="D92" i="2"/>
  <c r="D93" i="2"/>
  <c r="H93" i="2"/>
  <c r="D94" i="2"/>
  <c r="D95" i="2"/>
  <c r="I95" i="2"/>
  <c r="H95" i="2"/>
  <c r="D96" i="2"/>
  <c r="D97" i="2"/>
  <c r="H97" i="2"/>
  <c r="D98" i="2"/>
  <c r="D99" i="2"/>
  <c r="I99" i="2"/>
  <c r="D100" i="2"/>
  <c r="D101" i="2"/>
  <c r="I101" i="2"/>
  <c r="D102" i="2"/>
  <c r="D103" i="2"/>
  <c r="D104" i="2"/>
  <c r="D105" i="2"/>
  <c r="H105" i="2"/>
  <c r="D106" i="2"/>
  <c r="J106" i="2"/>
  <c r="D107" i="2"/>
  <c r="I107" i="2"/>
  <c r="D108" i="2"/>
  <c r="D109" i="2"/>
  <c r="H109" i="2"/>
  <c r="D110" i="2"/>
  <c r="D111" i="2"/>
  <c r="I111" i="2"/>
  <c r="H111" i="2"/>
  <c r="J16" i="2"/>
  <c r="J15" i="2"/>
  <c r="J22" i="2"/>
  <c r="J25" i="2"/>
  <c r="J29" i="2"/>
  <c r="J30" i="2"/>
  <c r="J31" i="2"/>
  <c r="J33" i="2"/>
  <c r="J34" i="2"/>
  <c r="J35" i="2"/>
  <c r="J41" i="2"/>
  <c r="J43" i="2"/>
  <c r="J45" i="2"/>
  <c r="J46" i="2"/>
  <c r="J47" i="2"/>
  <c r="J50" i="2"/>
  <c r="J51" i="2"/>
  <c r="J54" i="2"/>
  <c r="J57" i="2"/>
  <c r="J61" i="2"/>
  <c r="J62" i="2"/>
  <c r="J63" i="2"/>
  <c r="J65" i="2"/>
  <c r="J66" i="2"/>
  <c r="J67" i="2"/>
  <c r="J71" i="2"/>
  <c r="J73" i="2"/>
  <c r="J75" i="2"/>
  <c r="J77" i="2"/>
  <c r="J78" i="2"/>
  <c r="J79" i="2"/>
  <c r="J82" i="2"/>
  <c r="J83" i="2"/>
  <c r="J86" i="2"/>
  <c r="J89" i="2"/>
  <c r="J93" i="2"/>
  <c r="J94" i="2"/>
  <c r="J95" i="2"/>
  <c r="J97" i="2"/>
  <c r="J98" i="2"/>
  <c r="J99" i="2"/>
  <c r="J103" i="2"/>
  <c r="J105" i="2"/>
  <c r="J107" i="2"/>
  <c r="J109" i="2"/>
  <c r="J110" i="2"/>
  <c r="J111" i="2"/>
  <c r="I16" i="2"/>
  <c r="I15" i="2"/>
  <c r="I22" i="2"/>
  <c r="I24" i="2"/>
  <c r="I25" i="2"/>
  <c r="I29" i="2"/>
  <c r="I30" i="2"/>
  <c r="I32" i="2"/>
  <c r="I33" i="2"/>
  <c r="I34" i="2"/>
  <c r="I36" i="2"/>
  <c r="I40" i="2"/>
  <c r="I41" i="2"/>
  <c r="I42" i="2"/>
  <c r="I45" i="2"/>
  <c r="I46" i="2"/>
  <c r="I48" i="2"/>
  <c r="I52" i="2"/>
  <c r="I53" i="2"/>
  <c r="I54" i="2"/>
  <c r="I56" i="2"/>
  <c r="I57" i="2"/>
  <c r="I62" i="2"/>
  <c r="I64" i="2"/>
  <c r="I65" i="2"/>
  <c r="I66" i="2"/>
  <c r="I68" i="2"/>
  <c r="I72" i="2"/>
  <c r="I73" i="2"/>
  <c r="I74" i="2"/>
  <c r="I77" i="2"/>
  <c r="I78" i="2"/>
  <c r="I84" i="2"/>
  <c r="I85" i="2"/>
  <c r="I86" i="2"/>
  <c r="I88" i="2"/>
  <c r="I89" i="2"/>
  <c r="I94" i="2"/>
  <c r="I96" i="2"/>
  <c r="I97" i="2"/>
  <c r="I98" i="2"/>
  <c r="I100" i="2"/>
  <c r="I104" i="2"/>
  <c r="I105" i="2"/>
  <c r="I106" i="2"/>
  <c r="I109" i="2"/>
  <c r="I110" i="2"/>
  <c r="K16" i="2"/>
  <c r="K15" i="2"/>
  <c r="K24" i="2"/>
  <c r="K25" i="2"/>
  <c r="K27" i="2"/>
  <c r="K29" i="2"/>
  <c r="K32" i="2"/>
  <c r="K33" i="2"/>
  <c r="K35" i="2"/>
  <c r="K36" i="2"/>
  <c r="K37" i="2"/>
  <c r="K40" i="2"/>
  <c r="K41" i="2"/>
  <c r="K43" i="2"/>
  <c r="K44" i="2"/>
  <c r="K45" i="2"/>
  <c r="K47" i="2"/>
  <c r="K48" i="2"/>
  <c r="K49" i="2"/>
  <c r="K51" i="2"/>
  <c r="K52" i="2"/>
  <c r="K55" i="2"/>
  <c r="K56" i="2"/>
  <c r="K57" i="2"/>
  <c r="K59" i="2"/>
  <c r="K61" i="2"/>
  <c r="K63" i="2"/>
  <c r="K64" i="2"/>
  <c r="K65" i="2"/>
  <c r="K67" i="2"/>
  <c r="K68" i="2"/>
  <c r="K69" i="2"/>
  <c r="K72" i="2"/>
  <c r="K73" i="2"/>
  <c r="K75" i="2"/>
  <c r="K76" i="2"/>
  <c r="K77" i="2"/>
  <c r="K79" i="2"/>
  <c r="K80" i="2"/>
  <c r="K81" i="2"/>
  <c r="K83" i="2"/>
  <c r="K84" i="2"/>
  <c r="K88" i="2"/>
  <c r="K89" i="2"/>
  <c r="K91" i="2"/>
  <c r="K93" i="2"/>
  <c r="K95" i="2"/>
  <c r="K96" i="2"/>
  <c r="K97" i="2"/>
  <c r="K99" i="2"/>
  <c r="K100" i="2"/>
  <c r="K101" i="2"/>
  <c r="K104" i="2"/>
  <c r="K105" i="2"/>
  <c r="K107" i="2"/>
  <c r="K108" i="2"/>
  <c r="K109" i="2"/>
  <c r="K111" i="2"/>
  <c r="F16" i="2"/>
  <c r="F15" i="2"/>
  <c r="F22" i="2"/>
  <c r="F24" i="2"/>
  <c r="F26" i="2"/>
  <c r="F27" i="2"/>
  <c r="F30" i="2"/>
  <c r="F31" i="2"/>
  <c r="F32" i="2"/>
  <c r="F34" i="2"/>
  <c r="F35" i="2"/>
  <c r="F36" i="2"/>
  <c r="F37" i="2"/>
  <c r="F38" i="2"/>
  <c r="F39" i="2"/>
  <c r="F40" i="2"/>
  <c r="F41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5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1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7" i="2"/>
  <c r="F108" i="2"/>
  <c r="F109" i="2"/>
  <c r="F110" i="2"/>
  <c r="F111" i="2"/>
  <c r="L16" i="2"/>
  <c r="L15" i="2"/>
  <c r="L22" i="2"/>
  <c r="L24" i="2"/>
  <c r="L25" i="2"/>
  <c r="L26" i="2"/>
  <c r="L27" i="2"/>
  <c r="L29" i="2"/>
  <c r="L30" i="2"/>
  <c r="L31" i="2"/>
  <c r="L32" i="2"/>
  <c r="L33" i="2"/>
  <c r="L34" i="2"/>
  <c r="L35" i="2"/>
  <c r="L36" i="2"/>
  <c r="L38" i="2"/>
  <c r="L39" i="2"/>
  <c r="L40" i="2"/>
  <c r="L41" i="2"/>
  <c r="L42" i="2"/>
  <c r="L43" i="2"/>
  <c r="L45" i="2"/>
  <c r="L46" i="2"/>
  <c r="L47" i="2"/>
  <c r="L48" i="2"/>
  <c r="L49" i="2"/>
  <c r="L50" i="2"/>
  <c r="L51" i="2"/>
  <c r="L52" i="2"/>
  <c r="L54" i="2"/>
  <c r="L55" i="2"/>
  <c r="L56" i="2"/>
  <c r="L57" i="2"/>
  <c r="L58" i="2"/>
  <c r="L59" i="2"/>
  <c r="L61" i="2"/>
  <c r="L62" i="2"/>
  <c r="L63" i="2"/>
  <c r="L64" i="2"/>
  <c r="L65" i="2"/>
  <c r="L66" i="2"/>
  <c r="L67" i="2"/>
  <c r="L68" i="2"/>
  <c r="L70" i="2"/>
  <c r="L71" i="2"/>
  <c r="L72" i="2"/>
  <c r="L73" i="2"/>
  <c r="L74" i="2"/>
  <c r="L75" i="2"/>
  <c r="L77" i="2"/>
  <c r="L78" i="2"/>
  <c r="L79" i="2"/>
  <c r="L80" i="2"/>
  <c r="L81" i="2"/>
  <c r="L82" i="2"/>
  <c r="L83" i="2"/>
  <c r="L84" i="2"/>
  <c r="L86" i="2"/>
  <c r="L88" i="2"/>
  <c r="L89" i="2"/>
  <c r="L90" i="2"/>
  <c r="L91" i="2"/>
  <c r="L93" i="2"/>
  <c r="L94" i="2"/>
  <c r="L95" i="2"/>
  <c r="L96" i="2"/>
  <c r="L97" i="2"/>
  <c r="L98" i="2"/>
  <c r="L99" i="2"/>
  <c r="L100" i="2"/>
  <c r="L102" i="2"/>
  <c r="L103" i="2"/>
  <c r="L104" i="2"/>
  <c r="L105" i="2"/>
  <c r="L106" i="2"/>
  <c r="L107" i="2"/>
  <c r="L109" i="2"/>
  <c r="L110" i="2"/>
  <c r="L111" i="2"/>
  <c r="C16" i="2"/>
  <c r="C15" i="2"/>
  <c r="D337" i="2"/>
  <c r="H337" i="2"/>
  <c r="I337" i="2"/>
  <c r="G337" i="2"/>
  <c r="E336" i="2"/>
  <c r="D336" i="2"/>
  <c r="L336" i="2"/>
  <c r="G336" i="2"/>
  <c r="E335" i="2"/>
  <c r="G335" i="2"/>
  <c r="D335" i="2"/>
  <c r="E334" i="2"/>
  <c r="G334" i="2"/>
  <c r="D334" i="2"/>
  <c r="F334" i="2"/>
  <c r="K334" i="2"/>
  <c r="J334" i="2"/>
  <c r="E333" i="2"/>
  <c r="D333" i="2"/>
  <c r="J333" i="2"/>
  <c r="G333" i="2"/>
  <c r="E332" i="2"/>
  <c r="D332" i="2"/>
  <c r="F332" i="2"/>
  <c r="H332" i="2"/>
  <c r="L332" i="2"/>
  <c r="K332" i="2"/>
  <c r="J332" i="2"/>
  <c r="I332" i="2"/>
  <c r="G332" i="2"/>
  <c r="E331" i="2"/>
  <c r="D331" i="2"/>
  <c r="F331" i="2"/>
  <c r="H331" i="2"/>
  <c r="L331" i="2"/>
  <c r="K331" i="2"/>
  <c r="J331" i="2"/>
  <c r="I331" i="2"/>
  <c r="G331" i="2"/>
  <c r="E330" i="2"/>
  <c r="D330" i="2"/>
  <c r="F330" i="2"/>
  <c r="H330" i="2"/>
  <c r="J330" i="2"/>
  <c r="I330" i="2"/>
  <c r="G330" i="2"/>
  <c r="E329" i="2"/>
  <c r="D329" i="2"/>
  <c r="H329" i="2"/>
  <c r="I329" i="2"/>
  <c r="G329" i="2"/>
  <c r="E328" i="2"/>
  <c r="D328" i="2"/>
  <c r="L328" i="2"/>
  <c r="G328" i="2"/>
  <c r="E327" i="2"/>
  <c r="G327" i="2"/>
  <c r="D327" i="2"/>
  <c r="E326" i="2"/>
  <c r="D326" i="2"/>
  <c r="K326" i="2"/>
  <c r="J326" i="2"/>
  <c r="E325" i="2"/>
  <c r="D325" i="2"/>
  <c r="F325" i="2"/>
  <c r="H325" i="2"/>
  <c r="L325" i="2"/>
  <c r="K325" i="2"/>
  <c r="J325" i="2"/>
  <c r="I325" i="2"/>
  <c r="G325" i="2"/>
  <c r="E324" i="2"/>
  <c r="D324" i="2"/>
  <c r="F324" i="2"/>
  <c r="H324" i="2"/>
  <c r="L324" i="2"/>
  <c r="K324" i="2"/>
  <c r="J324" i="2"/>
  <c r="I324" i="2"/>
  <c r="G324" i="2"/>
  <c r="E323" i="2"/>
  <c r="D323" i="2"/>
  <c r="F323" i="2"/>
  <c r="H323" i="2"/>
  <c r="L323" i="2"/>
  <c r="K323" i="2"/>
  <c r="J323" i="2"/>
  <c r="I323" i="2"/>
  <c r="G323" i="2"/>
  <c r="E322" i="2"/>
  <c r="L322" i="2"/>
  <c r="D322" i="2"/>
  <c r="F322" i="2"/>
  <c r="H322" i="2"/>
  <c r="J322" i="2"/>
  <c r="I322" i="2"/>
  <c r="G322" i="2"/>
  <c r="E321" i="2"/>
  <c r="D321" i="2"/>
  <c r="F321" i="2"/>
  <c r="H321" i="2"/>
  <c r="L321" i="2"/>
  <c r="K321" i="2"/>
  <c r="I321" i="2"/>
  <c r="G321" i="2"/>
  <c r="E320" i="2"/>
  <c r="L320" i="2"/>
  <c r="D320" i="2"/>
  <c r="F320" i="2"/>
  <c r="H320" i="2"/>
  <c r="K320" i="2"/>
  <c r="J320" i="2"/>
  <c r="I320" i="2"/>
  <c r="G320" i="2"/>
  <c r="E319" i="2"/>
  <c r="D319" i="2"/>
  <c r="H319" i="2"/>
  <c r="F319" i="2"/>
  <c r="J319" i="2"/>
  <c r="E318" i="2"/>
  <c r="D318" i="2"/>
  <c r="E317" i="2"/>
  <c r="D317" i="2"/>
  <c r="L317" i="2"/>
  <c r="G317" i="2"/>
  <c r="E316" i="2"/>
  <c r="G316" i="2"/>
  <c r="D316" i="2"/>
  <c r="H316" i="2"/>
  <c r="F316" i="2"/>
  <c r="L316" i="2"/>
  <c r="K316" i="2"/>
  <c r="J316" i="2"/>
  <c r="E315" i="2"/>
  <c r="G315" i="2"/>
  <c r="D315" i="2"/>
  <c r="F315" i="2"/>
  <c r="H315" i="2"/>
  <c r="K315" i="2"/>
  <c r="J315" i="2"/>
  <c r="I315" i="2"/>
  <c r="E314" i="2"/>
  <c r="D314" i="2"/>
  <c r="L314" i="2"/>
  <c r="F314" i="2"/>
  <c r="H314" i="2"/>
  <c r="J314" i="2"/>
  <c r="I314" i="2"/>
  <c r="G314" i="2"/>
  <c r="E313" i="2"/>
  <c r="D313" i="2"/>
  <c r="F313" i="2"/>
  <c r="H313" i="2"/>
  <c r="L313" i="2"/>
  <c r="K313" i="2"/>
  <c r="I313" i="2"/>
  <c r="G313" i="2"/>
  <c r="E312" i="2"/>
  <c r="L312" i="2"/>
  <c r="D312" i="2"/>
  <c r="F312" i="2"/>
  <c r="H312" i="2"/>
  <c r="K312" i="2"/>
  <c r="J312" i="2"/>
  <c r="I312" i="2"/>
  <c r="G312" i="2"/>
  <c r="E311" i="2"/>
  <c r="D311" i="2"/>
  <c r="H311" i="2"/>
  <c r="F311" i="2"/>
  <c r="J311" i="2"/>
  <c r="E310" i="2"/>
  <c r="D310" i="2"/>
  <c r="E309" i="2"/>
  <c r="D309" i="2"/>
  <c r="L309" i="2"/>
  <c r="G309" i="2"/>
  <c r="E308" i="2"/>
  <c r="G308" i="2"/>
  <c r="D308" i="2"/>
  <c r="H308" i="2"/>
  <c r="F308" i="2"/>
  <c r="L308" i="2"/>
  <c r="K308" i="2"/>
  <c r="J308" i="2"/>
  <c r="E307" i="2"/>
  <c r="G307" i="2"/>
  <c r="D307" i="2"/>
  <c r="F307" i="2"/>
  <c r="H307" i="2"/>
  <c r="K307" i="2"/>
  <c r="J307" i="2"/>
  <c r="I307" i="2"/>
  <c r="E306" i="2"/>
  <c r="D306" i="2"/>
  <c r="L306" i="2"/>
  <c r="F306" i="2"/>
  <c r="H306" i="2"/>
  <c r="J306" i="2"/>
  <c r="I306" i="2"/>
  <c r="G306" i="2"/>
  <c r="E305" i="2"/>
  <c r="D305" i="2"/>
  <c r="F305" i="2"/>
  <c r="H305" i="2"/>
  <c r="L305" i="2"/>
  <c r="K305" i="2"/>
  <c r="I305" i="2"/>
  <c r="G305" i="2"/>
  <c r="E304" i="2"/>
  <c r="L304" i="2"/>
  <c r="D304" i="2"/>
  <c r="H304" i="2"/>
  <c r="F304" i="2"/>
  <c r="K304" i="2"/>
  <c r="J304" i="2"/>
  <c r="I304" i="2"/>
  <c r="G304" i="2"/>
  <c r="E303" i="2"/>
  <c r="D303" i="2"/>
  <c r="H303" i="2"/>
  <c r="F303" i="2"/>
  <c r="J303" i="2"/>
  <c r="E302" i="2"/>
  <c r="D302" i="2"/>
  <c r="E301" i="2"/>
  <c r="D301" i="2"/>
  <c r="L301" i="2"/>
  <c r="G301" i="2"/>
  <c r="E300" i="2"/>
  <c r="G300" i="2"/>
  <c r="D300" i="2"/>
  <c r="H300" i="2"/>
  <c r="F300" i="2"/>
  <c r="L300" i="2"/>
  <c r="K300" i="2"/>
  <c r="J300" i="2"/>
  <c r="E299" i="2"/>
  <c r="G299" i="2"/>
  <c r="D299" i="2"/>
  <c r="F299" i="2"/>
  <c r="H299" i="2"/>
  <c r="K299" i="2"/>
  <c r="J299" i="2"/>
  <c r="I299" i="2"/>
  <c r="E298" i="2"/>
  <c r="D298" i="2"/>
  <c r="L298" i="2"/>
  <c r="F298" i="2"/>
  <c r="H298" i="2"/>
  <c r="J298" i="2"/>
  <c r="I298" i="2"/>
  <c r="G298" i="2"/>
  <c r="E297" i="2"/>
  <c r="D297" i="2"/>
  <c r="F297" i="2"/>
  <c r="H297" i="2"/>
  <c r="L297" i="2"/>
  <c r="K297" i="2"/>
  <c r="I297" i="2"/>
  <c r="G297" i="2"/>
  <c r="E296" i="2"/>
  <c r="L296" i="2"/>
  <c r="D296" i="2"/>
  <c r="H296" i="2"/>
  <c r="F296" i="2"/>
  <c r="K296" i="2"/>
  <c r="J296" i="2"/>
  <c r="I296" i="2"/>
  <c r="G296" i="2"/>
  <c r="E295" i="2"/>
  <c r="D295" i="2"/>
  <c r="H295" i="2"/>
  <c r="F295" i="2"/>
  <c r="J295" i="2"/>
  <c r="E294" i="2"/>
  <c r="D294" i="2"/>
  <c r="E293" i="2"/>
  <c r="D293" i="2"/>
  <c r="L293" i="2"/>
  <c r="G293" i="2"/>
  <c r="E292" i="2"/>
  <c r="G292" i="2"/>
  <c r="D292" i="2"/>
  <c r="H292" i="2"/>
  <c r="F292" i="2"/>
  <c r="L292" i="2"/>
  <c r="K292" i="2"/>
  <c r="J292" i="2"/>
  <c r="I292" i="2"/>
  <c r="E291" i="2"/>
  <c r="G291" i="2"/>
  <c r="D291" i="2"/>
  <c r="F291" i="2"/>
  <c r="H291" i="2"/>
  <c r="K291" i="2"/>
  <c r="J291" i="2"/>
  <c r="I291" i="2"/>
  <c r="E290" i="2"/>
  <c r="D290" i="2"/>
  <c r="L290" i="2"/>
  <c r="F290" i="2"/>
  <c r="H290" i="2"/>
  <c r="J290" i="2"/>
  <c r="I290" i="2"/>
  <c r="G290" i="2"/>
  <c r="E289" i="2"/>
  <c r="D289" i="2"/>
  <c r="F289" i="2"/>
  <c r="H289" i="2"/>
  <c r="L289" i="2"/>
  <c r="K289" i="2"/>
  <c r="I289" i="2"/>
  <c r="G289" i="2"/>
  <c r="E288" i="2"/>
  <c r="L288" i="2"/>
  <c r="D288" i="2"/>
  <c r="H288" i="2"/>
  <c r="F288" i="2"/>
  <c r="K288" i="2"/>
  <c r="J288" i="2"/>
  <c r="I288" i="2"/>
  <c r="G288" i="2"/>
  <c r="E287" i="2"/>
  <c r="D287" i="2"/>
  <c r="F287" i="2"/>
  <c r="E286" i="2"/>
  <c r="D286" i="2"/>
  <c r="H286" i="2"/>
  <c r="E285" i="2"/>
  <c r="D285" i="2"/>
  <c r="G285" i="2"/>
  <c r="E284" i="2"/>
  <c r="G284" i="2"/>
  <c r="D284" i="2"/>
  <c r="H284" i="2"/>
  <c r="F284" i="2"/>
  <c r="L284" i="2"/>
  <c r="K284" i="2"/>
  <c r="J284" i="2"/>
  <c r="E283" i="2"/>
  <c r="D283" i="2"/>
  <c r="F283" i="2"/>
  <c r="H283" i="2"/>
  <c r="J283" i="2"/>
  <c r="I283" i="2"/>
  <c r="E282" i="2"/>
  <c r="D282" i="2"/>
  <c r="G282" i="2"/>
  <c r="E281" i="2"/>
  <c r="D281" i="2"/>
  <c r="F281" i="2"/>
  <c r="H281" i="2"/>
  <c r="L281" i="2"/>
  <c r="K281" i="2"/>
  <c r="I281" i="2"/>
  <c r="G281" i="2"/>
  <c r="E280" i="2"/>
  <c r="L280" i="2"/>
  <c r="D280" i="2"/>
  <c r="H280" i="2"/>
  <c r="F280" i="2"/>
  <c r="K280" i="2"/>
  <c r="J280" i="2"/>
  <c r="I280" i="2"/>
  <c r="G280" i="2"/>
  <c r="E279" i="2"/>
  <c r="D279" i="2"/>
  <c r="J279" i="2"/>
  <c r="E278" i="2"/>
  <c r="D278" i="2"/>
  <c r="F278" i="2"/>
  <c r="H278" i="2"/>
  <c r="J278" i="2"/>
  <c r="I278" i="2"/>
  <c r="E277" i="2"/>
  <c r="D277" i="2"/>
  <c r="H277" i="2"/>
  <c r="L277" i="2"/>
  <c r="K277" i="2"/>
  <c r="I277" i="2"/>
  <c r="G277" i="2"/>
  <c r="E276" i="2"/>
  <c r="D276" i="2"/>
  <c r="F276" i="2"/>
  <c r="H276" i="2"/>
  <c r="L276" i="2"/>
  <c r="K276" i="2"/>
  <c r="J276" i="2"/>
  <c r="I276" i="2"/>
  <c r="E275" i="2"/>
  <c r="D275" i="2"/>
  <c r="F275" i="2"/>
  <c r="E274" i="2"/>
  <c r="D274" i="2"/>
  <c r="I274" i="2"/>
  <c r="F274" i="2"/>
  <c r="J274" i="2"/>
  <c r="E273" i="2"/>
  <c r="D273" i="2"/>
  <c r="H273" i="2"/>
  <c r="K273" i="2"/>
  <c r="I273" i="2"/>
  <c r="G273" i="2"/>
  <c r="E272" i="2"/>
  <c r="D272" i="2"/>
  <c r="H272" i="2"/>
  <c r="F272" i="2"/>
  <c r="L272" i="2"/>
  <c r="J272" i="2"/>
  <c r="I272" i="2"/>
  <c r="E271" i="2"/>
  <c r="D271" i="2"/>
  <c r="F271" i="2"/>
  <c r="E270" i="2"/>
  <c r="D270" i="2"/>
  <c r="I270" i="2"/>
  <c r="F270" i="2"/>
  <c r="L270" i="2"/>
  <c r="J270" i="2"/>
  <c r="E269" i="2"/>
  <c r="D269" i="2"/>
  <c r="H269" i="2"/>
  <c r="K269" i="2"/>
  <c r="G269" i="2"/>
  <c r="E268" i="2"/>
  <c r="D268" i="2"/>
  <c r="H268" i="2"/>
  <c r="F268" i="2"/>
  <c r="L268" i="2"/>
  <c r="J268" i="2"/>
  <c r="I268" i="2"/>
  <c r="E267" i="2"/>
  <c r="D267" i="2"/>
  <c r="J267" i="2"/>
  <c r="F267" i="2"/>
  <c r="K267" i="2"/>
  <c r="E266" i="2"/>
  <c r="D266" i="2"/>
  <c r="I266" i="2"/>
  <c r="J266" i="2"/>
  <c r="E265" i="2"/>
  <c r="D265" i="2"/>
  <c r="H265" i="2"/>
  <c r="K265" i="2"/>
  <c r="I265" i="2"/>
  <c r="G265" i="2"/>
  <c r="E264" i="2"/>
  <c r="D264" i="2"/>
  <c r="H264" i="2"/>
  <c r="F264" i="2"/>
  <c r="L264" i="2"/>
  <c r="J264" i="2"/>
  <c r="I264" i="2"/>
  <c r="E263" i="2"/>
  <c r="D263" i="2"/>
  <c r="F263" i="2"/>
  <c r="K263" i="2"/>
  <c r="E262" i="2"/>
  <c r="D262" i="2"/>
  <c r="I262" i="2"/>
  <c r="L262" i="2"/>
  <c r="J262" i="2"/>
  <c r="E261" i="2"/>
  <c r="D261" i="2"/>
  <c r="H261" i="2"/>
  <c r="I261" i="2"/>
  <c r="G261" i="2"/>
  <c r="E260" i="2"/>
  <c r="D260" i="2"/>
  <c r="H260" i="2"/>
  <c r="F260" i="2"/>
  <c r="L260" i="2"/>
  <c r="J260" i="2"/>
  <c r="E259" i="2"/>
  <c r="D259" i="2"/>
  <c r="H259" i="2"/>
  <c r="J259" i="2"/>
  <c r="I259" i="2"/>
  <c r="E258" i="2"/>
  <c r="D258" i="2"/>
  <c r="J258" i="2"/>
  <c r="E257" i="2"/>
  <c r="D257" i="2"/>
  <c r="H257" i="2"/>
  <c r="L257" i="2"/>
  <c r="K257" i="2"/>
  <c r="I257" i="2"/>
  <c r="G257" i="2"/>
  <c r="E256" i="2"/>
  <c r="D256" i="2"/>
  <c r="G256" i="2"/>
  <c r="E255" i="2"/>
  <c r="G255" i="2"/>
  <c r="D255" i="2"/>
  <c r="F255" i="2"/>
  <c r="H255" i="2"/>
  <c r="L255" i="2"/>
  <c r="K255" i="2"/>
  <c r="I255" i="2"/>
  <c r="E254" i="2"/>
  <c r="D254" i="2"/>
  <c r="F254" i="2"/>
  <c r="K254" i="2"/>
  <c r="J254" i="2"/>
  <c r="E253" i="2"/>
  <c r="D253" i="2"/>
  <c r="K253" i="2"/>
  <c r="F253" i="2"/>
  <c r="L253" i="2"/>
  <c r="J253" i="2"/>
  <c r="G253" i="2"/>
  <c r="E252" i="2"/>
  <c r="D252" i="2"/>
  <c r="F252" i="2"/>
  <c r="H252" i="2"/>
  <c r="L252" i="2"/>
  <c r="K252" i="2"/>
  <c r="J252" i="2"/>
  <c r="I252" i="2"/>
  <c r="G252" i="2"/>
  <c r="E251" i="2"/>
  <c r="D251" i="2"/>
  <c r="F251" i="2"/>
  <c r="K251" i="2"/>
  <c r="J251" i="2"/>
  <c r="G251" i="2"/>
  <c r="E250" i="2"/>
  <c r="D250" i="2"/>
  <c r="F250" i="2"/>
  <c r="H250" i="2"/>
  <c r="J250" i="2"/>
  <c r="I250" i="2"/>
  <c r="E249" i="2"/>
  <c r="L249" i="2"/>
  <c r="D249" i="2"/>
  <c r="H249" i="2"/>
  <c r="K249" i="2"/>
  <c r="I249" i="2"/>
  <c r="G249" i="2"/>
  <c r="E248" i="2"/>
  <c r="G248" i="2"/>
  <c r="D248" i="2"/>
  <c r="F248" i="2"/>
  <c r="J248" i="2"/>
  <c r="E247" i="2"/>
  <c r="G247" i="2"/>
  <c r="D247" i="2"/>
  <c r="H247" i="2"/>
  <c r="K247" i="2"/>
  <c r="I247" i="2"/>
  <c r="E246" i="2"/>
  <c r="D246" i="2"/>
  <c r="K246" i="2"/>
  <c r="G246" i="2"/>
  <c r="E245" i="2"/>
  <c r="D245" i="2"/>
  <c r="L245" i="2"/>
  <c r="H245" i="2"/>
  <c r="K245" i="2"/>
  <c r="J245" i="2"/>
  <c r="I245" i="2"/>
  <c r="G245" i="2"/>
  <c r="E244" i="2"/>
  <c r="L244" i="2"/>
  <c r="D244" i="2"/>
  <c r="F244" i="2"/>
  <c r="H244" i="2"/>
  <c r="J244" i="2"/>
  <c r="I244" i="2"/>
  <c r="E243" i="2"/>
  <c r="D243" i="2"/>
  <c r="L243" i="2"/>
  <c r="F243" i="2"/>
  <c r="J243" i="2"/>
  <c r="G243" i="2"/>
  <c r="E242" i="2"/>
  <c r="G242" i="2"/>
  <c r="D242" i="2"/>
  <c r="F242" i="2"/>
  <c r="H242" i="2"/>
  <c r="L242" i="2"/>
  <c r="J242" i="2"/>
  <c r="I242" i="2"/>
  <c r="E241" i="2"/>
  <c r="D241" i="2"/>
  <c r="H241" i="2"/>
  <c r="I241" i="2"/>
  <c r="E240" i="2"/>
  <c r="D240" i="2"/>
  <c r="F240" i="2"/>
  <c r="L240" i="2"/>
  <c r="J240" i="2"/>
  <c r="E239" i="2"/>
  <c r="G239" i="2"/>
  <c r="D239" i="2"/>
  <c r="H239" i="2"/>
  <c r="K239" i="2"/>
  <c r="I239" i="2"/>
  <c r="E238" i="2"/>
  <c r="D238" i="2"/>
  <c r="F238" i="2"/>
  <c r="L238" i="2"/>
  <c r="J238" i="2"/>
  <c r="E237" i="2"/>
  <c r="D237" i="2"/>
  <c r="H237" i="2"/>
  <c r="F237" i="2"/>
  <c r="L237" i="2"/>
  <c r="K237" i="2"/>
  <c r="J237" i="2"/>
  <c r="I237" i="2"/>
  <c r="G237" i="2"/>
  <c r="E236" i="2"/>
  <c r="D236" i="2"/>
  <c r="F236" i="2"/>
  <c r="H236" i="2"/>
  <c r="L236" i="2"/>
  <c r="K236" i="2"/>
  <c r="J236" i="2"/>
  <c r="I236" i="2"/>
  <c r="G236" i="2"/>
  <c r="E235" i="2"/>
  <c r="D235" i="2"/>
  <c r="K235" i="2"/>
  <c r="H235" i="2"/>
  <c r="J235" i="2"/>
  <c r="I235" i="2"/>
  <c r="G235" i="2"/>
  <c r="E234" i="2"/>
  <c r="D234" i="2"/>
  <c r="F234" i="2"/>
  <c r="E233" i="2"/>
  <c r="D233" i="2"/>
  <c r="F233" i="2"/>
  <c r="H233" i="2"/>
  <c r="L233" i="2"/>
  <c r="J233" i="2"/>
  <c r="I233" i="2"/>
  <c r="E232" i="2"/>
  <c r="G232" i="2"/>
  <c r="D232" i="2"/>
  <c r="F232" i="2"/>
  <c r="K232" i="2"/>
  <c r="E231" i="2"/>
  <c r="D231" i="2"/>
  <c r="H231" i="2"/>
  <c r="F231" i="2"/>
  <c r="L231" i="2"/>
  <c r="J231" i="2"/>
  <c r="G231" i="2"/>
  <c r="E230" i="2"/>
  <c r="D230" i="2"/>
  <c r="F230" i="2"/>
  <c r="H230" i="2"/>
  <c r="L230" i="2"/>
  <c r="K230" i="2"/>
  <c r="I230" i="2"/>
  <c r="G230" i="2"/>
  <c r="E229" i="2"/>
  <c r="L229" i="2"/>
  <c r="D229" i="2"/>
  <c r="H229" i="2"/>
  <c r="F229" i="2"/>
  <c r="J229" i="2"/>
  <c r="I229" i="2"/>
  <c r="G229" i="2"/>
  <c r="E228" i="2"/>
  <c r="L228" i="2"/>
  <c r="D228" i="2"/>
  <c r="F228" i="2"/>
  <c r="H228" i="2"/>
  <c r="I228" i="2"/>
  <c r="E227" i="2"/>
  <c r="D227" i="2"/>
  <c r="F227" i="2"/>
  <c r="I227" i="2"/>
  <c r="G227" i="2"/>
  <c r="E226" i="2"/>
  <c r="D226" i="2"/>
  <c r="G226" i="2"/>
  <c r="E225" i="2"/>
  <c r="D225" i="2"/>
  <c r="H225" i="2"/>
  <c r="F225" i="2"/>
  <c r="J225" i="2"/>
  <c r="E224" i="2"/>
  <c r="G224" i="2"/>
  <c r="D224" i="2"/>
  <c r="H224" i="2"/>
  <c r="K224" i="2"/>
  <c r="E223" i="2"/>
  <c r="D223" i="2"/>
  <c r="H223" i="2"/>
  <c r="F223" i="2"/>
  <c r="L223" i="2"/>
  <c r="J223" i="2"/>
  <c r="G223" i="2"/>
  <c r="E222" i="2"/>
  <c r="D222" i="2"/>
  <c r="F222" i="2"/>
  <c r="H222" i="2"/>
  <c r="L222" i="2"/>
  <c r="K222" i="2"/>
  <c r="I222" i="2"/>
  <c r="G222" i="2"/>
  <c r="E221" i="2"/>
  <c r="D221" i="2"/>
  <c r="H221" i="2"/>
  <c r="F221" i="2"/>
  <c r="J221" i="2"/>
  <c r="I221" i="2"/>
  <c r="E220" i="2"/>
  <c r="D220" i="2"/>
  <c r="H220" i="2"/>
  <c r="I220" i="2"/>
  <c r="E219" i="2"/>
  <c r="L219" i="2"/>
  <c r="D219" i="2"/>
  <c r="F219" i="2"/>
  <c r="I219" i="2"/>
  <c r="G219" i="2"/>
  <c r="E218" i="2"/>
  <c r="D218" i="2"/>
  <c r="K218" i="2"/>
  <c r="G218" i="2"/>
  <c r="E217" i="2"/>
  <c r="D217" i="2"/>
  <c r="H217" i="2"/>
  <c r="F217" i="2"/>
  <c r="J217" i="2"/>
  <c r="I217" i="2"/>
  <c r="E216" i="2"/>
  <c r="G216" i="2"/>
  <c r="D216" i="2"/>
  <c r="H216" i="2"/>
  <c r="K216" i="2"/>
  <c r="E215" i="2"/>
  <c r="D215" i="2"/>
  <c r="H215" i="2"/>
  <c r="F215" i="2"/>
  <c r="L215" i="2"/>
  <c r="J215" i="2"/>
  <c r="I215" i="2"/>
  <c r="G215" i="2"/>
  <c r="E214" i="2"/>
  <c r="D214" i="2"/>
  <c r="F214" i="2"/>
  <c r="H214" i="2"/>
  <c r="L214" i="2"/>
  <c r="K214" i="2"/>
  <c r="I214" i="2"/>
  <c r="G214" i="2"/>
  <c r="E213" i="2"/>
  <c r="G213" i="2"/>
  <c r="D213" i="2"/>
  <c r="H213" i="2"/>
  <c r="F213" i="2"/>
  <c r="J213" i="2"/>
  <c r="E212" i="2"/>
  <c r="L212" i="2"/>
  <c r="D212" i="2"/>
  <c r="H212" i="2"/>
  <c r="E211" i="2"/>
  <c r="D211" i="2"/>
  <c r="F211" i="2"/>
  <c r="I211" i="2"/>
  <c r="G211" i="2"/>
  <c r="E210" i="2"/>
  <c r="D210" i="2"/>
  <c r="K210" i="2"/>
  <c r="G210" i="2"/>
  <c r="E209" i="2"/>
  <c r="D209" i="2"/>
  <c r="H209" i="2"/>
  <c r="F209" i="2"/>
  <c r="J209" i="2"/>
  <c r="E208" i="2"/>
  <c r="G208" i="2"/>
  <c r="D208" i="2"/>
  <c r="H208" i="2"/>
  <c r="E207" i="2"/>
  <c r="D207" i="2"/>
  <c r="H207" i="2"/>
  <c r="F207" i="2"/>
  <c r="L207" i="2"/>
  <c r="J207" i="2"/>
  <c r="I207" i="2"/>
  <c r="G207" i="2"/>
  <c r="E206" i="2"/>
  <c r="D206" i="2"/>
  <c r="F206" i="2"/>
  <c r="H206" i="2"/>
  <c r="L206" i="2"/>
  <c r="K206" i="2"/>
  <c r="I206" i="2"/>
  <c r="G206" i="2"/>
  <c r="E205" i="2"/>
  <c r="D205" i="2"/>
  <c r="H205" i="2"/>
  <c r="F205" i="2"/>
  <c r="J205" i="2"/>
  <c r="I205" i="2"/>
  <c r="G205" i="2"/>
  <c r="E204" i="2"/>
  <c r="L204" i="2"/>
  <c r="D204" i="2"/>
  <c r="H204" i="2"/>
  <c r="E203" i="2"/>
  <c r="D203" i="2"/>
  <c r="H203" i="2"/>
  <c r="G203" i="2"/>
  <c r="E202" i="2"/>
  <c r="D202" i="2"/>
  <c r="L202" i="2"/>
  <c r="K202" i="2"/>
  <c r="G202" i="2"/>
  <c r="E201" i="2"/>
  <c r="G201" i="2"/>
  <c r="D201" i="2"/>
  <c r="H201" i="2"/>
  <c r="F201" i="2"/>
  <c r="L201" i="2"/>
  <c r="K201" i="2"/>
  <c r="J201" i="2"/>
  <c r="I201" i="2"/>
  <c r="E200" i="2"/>
  <c r="D200" i="2"/>
  <c r="J200" i="2"/>
  <c r="F200" i="2"/>
  <c r="H200" i="2"/>
  <c r="K200" i="2"/>
  <c r="I200" i="2"/>
  <c r="E199" i="2"/>
  <c r="D199" i="2"/>
  <c r="L199" i="2"/>
  <c r="H199" i="2"/>
  <c r="J199" i="2"/>
  <c r="I199" i="2"/>
  <c r="G199" i="2"/>
  <c r="E198" i="2"/>
  <c r="D198" i="2"/>
  <c r="F198" i="2"/>
  <c r="H198" i="2"/>
  <c r="L198" i="2"/>
  <c r="K198" i="2"/>
  <c r="I198" i="2"/>
  <c r="G198" i="2"/>
  <c r="E197" i="2"/>
  <c r="L197" i="2"/>
  <c r="D197" i="2"/>
  <c r="H197" i="2"/>
  <c r="F197" i="2"/>
  <c r="K197" i="2"/>
  <c r="J197" i="2"/>
  <c r="I197" i="2"/>
  <c r="G197" i="2"/>
  <c r="E196" i="2"/>
  <c r="D196" i="2"/>
  <c r="F196" i="2"/>
  <c r="H196" i="2"/>
  <c r="J196" i="2"/>
  <c r="I196" i="2"/>
  <c r="E195" i="2"/>
  <c r="G195" i="2"/>
  <c r="D195" i="2"/>
  <c r="H195" i="2"/>
  <c r="L195" i="2"/>
  <c r="I195" i="2"/>
  <c r="E194" i="2"/>
  <c r="D194" i="2"/>
  <c r="L194" i="2"/>
  <c r="K194" i="2"/>
  <c r="G194" i="2"/>
  <c r="E193" i="2"/>
  <c r="G193" i="2"/>
  <c r="D193" i="2"/>
  <c r="H193" i="2"/>
  <c r="F193" i="2"/>
  <c r="L193" i="2"/>
  <c r="K193" i="2"/>
  <c r="J193" i="2"/>
  <c r="I193" i="2"/>
  <c r="E192" i="2"/>
  <c r="D192" i="2"/>
  <c r="H192" i="2"/>
  <c r="F192" i="2"/>
  <c r="K192" i="2"/>
  <c r="J192" i="2"/>
  <c r="I192" i="2"/>
  <c r="E191" i="2"/>
  <c r="D191" i="2"/>
  <c r="G191" i="2"/>
  <c r="E190" i="2"/>
  <c r="D190" i="2"/>
  <c r="I190" i="2"/>
  <c r="K190" i="2"/>
  <c r="G190" i="2"/>
  <c r="E189" i="2"/>
  <c r="D189" i="2"/>
  <c r="H189" i="2"/>
  <c r="F189" i="2"/>
  <c r="L189" i="2"/>
  <c r="K189" i="2"/>
  <c r="J189" i="2"/>
  <c r="E188" i="2"/>
  <c r="D188" i="2"/>
  <c r="K188" i="2"/>
  <c r="J188" i="2"/>
  <c r="E187" i="2"/>
  <c r="D187" i="2"/>
  <c r="H187" i="2"/>
  <c r="F187" i="2"/>
  <c r="L187" i="2"/>
  <c r="J187" i="2"/>
  <c r="I187" i="2"/>
  <c r="E186" i="2"/>
  <c r="D186" i="2"/>
  <c r="H186" i="2"/>
  <c r="K186" i="2"/>
  <c r="I186" i="2"/>
  <c r="G186" i="2"/>
  <c r="E185" i="2"/>
  <c r="D185" i="2"/>
  <c r="H185" i="2"/>
  <c r="F185" i="2"/>
  <c r="L185" i="2"/>
  <c r="J185" i="2"/>
  <c r="I185" i="2"/>
  <c r="E184" i="2"/>
  <c r="D184" i="2"/>
  <c r="K184" i="2"/>
  <c r="J184" i="2"/>
  <c r="E183" i="2"/>
  <c r="D183" i="2"/>
  <c r="H183" i="2"/>
  <c r="F183" i="2"/>
  <c r="L183" i="2"/>
  <c r="J183" i="2"/>
  <c r="I183" i="2"/>
  <c r="E182" i="2"/>
  <c r="D182" i="2"/>
  <c r="H182" i="2"/>
  <c r="K182" i="2"/>
  <c r="I182" i="2"/>
  <c r="G182" i="2"/>
  <c r="E181" i="2"/>
  <c r="D181" i="2"/>
  <c r="F181" i="2"/>
  <c r="H181" i="2"/>
  <c r="K181" i="2"/>
  <c r="J181" i="2"/>
  <c r="I181" i="2"/>
  <c r="E180" i="2"/>
  <c r="D180" i="2"/>
  <c r="F180" i="2"/>
  <c r="H180" i="2"/>
  <c r="K180" i="2"/>
  <c r="J180" i="2"/>
  <c r="I180" i="2"/>
  <c r="E179" i="2"/>
  <c r="D179" i="2"/>
  <c r="E178" i="2"/>
  <c r="D178" i="2"/>
  <c r="I178" i="2"/>
  <c r="K178" i="2"/>
  <c r="G178" i="2"/>
  <c r="E177" i="2"/>
  <c r="D177" i="2"/>
  <c r="H177" i="2"/>
  <c r="F177" i="2"/>
  <c r="L177" i="2"/>
  <c r="K177" i="2"/>
  <c r="J177" i="2"/>
  <c r="I177" i="2"/>
  <c r="G177" i="2"/>
  <c r="E176" i="2"/>
  <c r="D176" i="2"/>
  <c r="F176" i="2"/>
  <c r="H176" i="2"/>
  <c r="K176" i="2"/>
  <c r="J176" i="2"/>
  <c r="I176" i="2"/>
  <c r="E175" i="2"/>
  <c r="D175" i="2"/>
  <c r="J175" i="2"/>
  <c r="E174" i="2"/>
  <c r="D174" i="2"/>
  <c r="I174" i="2"/>
  <c r="K174" i="2"/>
  <c r="G174" i="2"/>
  <c r="E173" i="2"/>
  <c r="D173" i="2"/>
  <c r="H173" i="2"/>
  <c r="F173" i="2"/>
  <c r="L173" i="2"/>
  <c r="K173" i="2"/>
  <c r="J173" i="2"/>
  <c r="E172" i="2"/>
  <c r="D172" i="2"/>
  <c r="K172" i="2"/>
  <c r="J172" i="2"/>
  <c r="E171" i="2"/>
  <c r="D171" i="2"/>
  <c r="H171" i="2"/>
  <c r="F171" i="2"/>
  <c r="L171" i="2"/>
  <c r="J171" i="2"/>
  <c r="I171" i="2"/>
  <c r="E170" i="2"/>
  <c r="D170" i="2"/>
  <c r="H170" i="2"/>
  <c r="K170" i="2"/>
  <c r="I170" i="2"/>
  <c r="G170" i="2"/>
  <c r="E169" i="2"/>
  <c r="D169" i="2"/>
  <c r="H169" i="2"/>
  <c r="F169" i="2"/>
  <c r="L169" i="2"/>
  <c r="J169" i="2"/>
  <c r="I169" i="2"/>
  <c r="E168" i="2"/>
  <c r="D168" i="2"/>
  <c r="K168" i="2"/>
  <c r="J168" i="2"/>
  <c r="E167" i="2"/>
  <c r="D167" i="2"/>
  <c r="H167" i="2"/>
  <c r="F167" i="2"/>
  <c r="L167" i="2"/>
  <c r="J167" i="2"/>
  <c r="I167" i="2"/>
  <c r="E166" i="2"/>
  <c r="D166" i="2"/>
  <c r="H166" i="2"/>
  <c r="K166" i="2"/>
  <c r="I166" i="2"/>
  <c r="G166" i="2"/>
  <c r="E165" i="2"/>
  <c r="D165" i="2"/>
  <c r="H165" i="2"/>
  <c r="F165" i="2"/>
  <c r="L165" i="2"/>
  <c r="J165" i="2"/>
  <c r="I165" i="2"/>
  <c r="E164" i="2"/>
  <c r="D164" i="2"/>
  <c r="J164" i="2"/>
  <c r="E163" i="2"/>
  <c r="D163" i="2"/>
  <c r="H163" i="2"/>
  <c r="F163" i="2"/>
  <c r="L163" i="2"/>
  <c r="J163" i="2"/>
  <c r="I163" i="2"/>
  <c r="E162" i="2"/>
  <c r="D162" i="2"/>
  <c r="H162" i="2"/>
  <c r="K162" i="2"/>
  <c r="I162" i="2"/>
  <c r="G162" i="2"/>
  <c r="E161" i="2"/>
  <c r="D161" i="2"/>
  <c r="H161" i="2"/>
  <c r="F161" i="2"/>
  <c r="L161" i="2"/>
  <c r="J161" i="2"/>
  <c r="E160" i="2"/>
  <c r="D160" i="2"/>
  <c r="K160" i="2"/>
  <c r="F160" i="2"/>
  <c r="H160" i="2"/>
  <c r="J160" i="2"/>
  <c r="I160" i="2"/>
  <c r="E159" i="2"/>
  <c r="D159" i="2"/>
  <c r="H159" i="2"/>
  <c r="F159" i="2"/>
  <c r="J159" i="2"/>
  <c r="G159" i="2"/>
  <c r="E158" i="2"/>
  <c r="D158" i="2"/>
  <c r="H158" i="2"/>
  <c r="L158" i="2"/>
  <c r="K158" i="2"/>
  <c r="I158" i="2"/>
  <c r="G158" i="2"/>
  <c r="E157" i="2"/>
  <c r="D157" i="2"/>
  <c r="H157" i="2"/>
  <c r="F157" i="2"/>
  <c r="L157" i="2"/>
  <c r="K157" i="2"/>
  <c r="J157" i="2"/>
  <c r="G157" i="2"/>
  <c r="E156" i="2"/>
  <c r="D156" i="2"/>
  <c r="F156" i="2"/>
  <c r="H156" i="2"/>
  <c r="K156" i="2"/>
  <c r="J156" i="2"/>
  <c r="I156" i="2"/>
  <c r="E155" i="2"/>
  <c r="D155" i="2"/>
  <c r="F155" i="2"/>
  <c r="H155" i="2"/>
  <c r="L155" i="2"/>
  <c r="J155" i="2"/>
  <c r="I155" i="2"/>
  <c r="E154" i="2"/>
  <c r="D154" i="2"/>
  <c r="I154" i="2"/>
  <c r="H154" i="2"/>
  <c r="L154" i="2"/>
  <c r="K154" i="2"/>
  <c r="G154" i="2"/>
  <c r="E153" i="2"/>
  <c r="D153" i="2"/>
  <c r="H153" i="2"/>
  <c r="F153" i="2"/>
  <c r="L153" i="2"/>
  <c r="J153" i="2"/>
  <c r="E152" i="2"/>
  <c r="K152" i="2"/>
  <c r="D152" i="2"/>
  <c r="I152" i="2"/>
  <c r="H152" i="2"/>
  <c r="J152" i="2"/>
  <c r="E151" i="2"/>
  <c r="D151" i="2"/>
  <c r="J151" i="2"/>
  <c r="G151" i="2"/>
  <c r="E150" i="2"/>
  <c r="D150" i="2"/>
  <c r="K150" i="2"/>
  <c r="G150" i="2"/>
  <c r="E149" i="2"/>
  <c r="G149" i="2"/>
  <c r="D149" i="2"/>
  <c r="H149" i="2"/>
  <c r="F149" i="2"/>
  <c r="L149" i="2"/>
  <c r="K149" i="2"/>
  <c r="J149" i="2"/>
  <c r="I149" i="2"/>
  <c r="E148" i="2"/>
  <c r="D148" i="2"/>
  <c r="I148" i="2"/>
  <c r="H148" i="2"/>
  <c r="J148" i="2"/>
  <c r="E147" i="2"/>
  <c r="D147" i="2"/>
  <c r="J147" i="2"/>
  <c r="F147" i="2"/>
  <c r="G147" i="2"/>
  <c r="E146" i="2"/>
  <c r="D146" i="2"/>
  <c r="K146" i="2"/>
  <c r="G146" i="2"/>
  <c r="E145" i="2"/>
  <c r="D145" i="2"/>
  <c r="H145" i="2"/>
  <c r="F145" i="2"/>
  <c r="L145" i="2"/>
  <c r="K145" i="2"/>
  <c r="J145" i="2"/>
  <c r="G145" i="2"/>
  <c r="E144" i="2"/>
  <c r="D144" i="2"/>
  <c r="K144" i="2"/>
  <c r="G144" i="2"/>
  <c r="E143" i="2"/>
  <c r="D143" i="2"/>
  <c r="H143" i="2"/>
  <c r="F143" i="2"/>
  <c r="J143" i="2"/>
  <c r="E142" i="2"/>
  <c r="D142" i="2"/>
  <c r="H142" i="2"/>
  <c r="K142" i="2"/>
  <c r="G142" i="2"/>
  <c r="E141" i="2"/>
  <c r="D141" i="2"/>
  <c r="H141" i="2"/>
  <c r="F141" i="2"/>
  <c r="L141" i="2"/>
  <c r="K141" i="2"/>
  <c r="J141" i="2"/>
  <c r="G141" i="2"/>
  <c r="E140" i="2"/>
  <c r="L140" i="2"/>
  <c r="D140" i="2"/>
  <c r="F140" i="2"/>
  <c r="H140" i="2"/>
  <c r="K140" i="2"/>
  <c r="J140" i="2"/>
  <c r="I140" i="2"/>
  <c r="E139" i="2"/>
  <c r="D139" i="2"/>
  <c r="F139" i="2"/>
  <c r="H139" i="2"/>
  <c r="J139" i="2"/>
  <c r="I139" i="2"/>
  <c r="G139" i="2"/>
  <c r="E138" i="2"/>
  <c r="D138" i="2"/>
  <c r="H138" i="2"/>
  <c r="I138" i="2"/>
  <c r="G138" i="2"/>
  <c r="E137" i="2"/>
  <c r="D137" i="2"/>
  <c r="F137" i="2"/>
  <c r="H137" i="2"/>
  <c r="L137" i="2"/>
  <c r="I137" i="2"/>
  <c r="G137" i="2"/>
  <c r="E136" i="2"/>
  <c r="D136" i="2"/>
  <c r="F136" i="2"/>
  <c r="K136" i="2"/>
  <c r="E135" i="2"/>
  <c r="D135" i="2"/>
  <c r="F135" i="2"/>
  <c r="H135" i="2"/>
  <c r="J135" i="2"/>
  <c r="I135" i="2"/>
  <c r="E134" i="2"/>
  <c r="D134" i="2"/>
  <c r="H134" i="2"/>
  <c r="I134" i="2"/>
  <c r="G134" i="2"/>
  <c r="E133" i="2"/>
  <c r="D133" i="2"/>
  <c r="H133" i="2"/>
  <c r="F133" i="2"/>
  <c r="L133" i="2"/>
  <c r="K133" i="2"/>
  <c r="J133" i="2"/>
  <c r="G133" i="2"/>
  <c r="E132" i="2"/>
  <c r="G132" i="2"/>
  <c r="D132" i="2"/>
  <c r="F132" i="2"/>
  <c r="H132" i="2"/>
  <c r="K132" i="2"/>
  <c r="J132" i="2"/>
  <c r="I132" i="2"/>
  <c r="E131" i="2"/>
  <c r="D131" i="2"/>
  <c r="H131" i="2"/>
  <c r="F131" i="2"/>
  <c r="J131" i="2"/>
  <c r="G131" i="2"/>
  <c r="E130" i="2"/>
  <c r="D130" i="2"/>
  <c r="J130" i="2"/>
  <c r="L130" i="2"/>
  <c r="G130" i="2"/>
  <c r="E129" i="2"/>
  <c r="D129" i="2"/>
  <c r="H129" i="2"/>
  <c r="K129" i="2"/>
  <c r="I129" i="2"/>
  <c r="G129" i="2"/>
  <c r="E128" i="2"/>
  <c r="D128" i="2"/>
  <c r="F128" i="2"/>
  <c r="L128" i="2"/>
  <c r="K128" i="2"/>
  <c r="J128" i="2"/>
  <c r="G128" i="2"/>
  <c r="E127" i="2"/>
  <c r="D127" i="2"/>
  <c r="J127" i="2"/>
  <c r="H127" i="2"/>
  <c r="E126" i="2"/>
  <c r="K126" i="2"/>
  <c r="D126" i="2"/>
  <c r="F126" i="2"/>
  <c r="L126" i="2"/>
  <c r="J126" i="2"/>
  <c r="G126" i="2"/>
  <c r="E125" i="2"/>
  <c r="D125" i="2"/>
  <c r="F125" i="2"/>
  <c r="H125" i="2"/>
  <c r="L125" i="2"/>
  <c r="K125" i="2"/>
  <c r="J125" i="2"/>
  <c r="G125" i="2"/>
  <c r="E124" i="2"/>
  <c r="K124" i="2"/>
  <c r="D124" i="2"/>
  <c r="F124" i="2"/>
  <c r="H124" i="2"/>
  <c r="L124" i="2"/>
  <c r="J124" i="2"/>
  <c r="I124" i="2"/>
  <c r="G124" i="2"/>
  <c r="E123" i="2"/>
  <c r="D123" i="2"/>
  <c r="E122" i="2"/>
  <c r="D122" i="2"/>
  <c r="F122" i="2"/>
  <c r="H122" i="2"/>
  <c r="L122" i="2"/>
  <c r="J122" i="2"/>
  <c r="G122" i="2"/>
  <c r="E121" i="2"/>
  <c r="K121" i="2"/>
  <c r="D121" i="2"/>
  <c r="I121" i="2"/>
  <c r="L121" i="2"/>
  <c r="G121" i="2"/>
  <c r="E120" i="2"/>
  <c r="D120" i="2"/>
  <c r="F120" i="2"/>
  <c r="J120" i="2"/>
  <c r="G120" i="2"/>
  <c r="E119" i="2"/>
  <c r="G119" i="2"/>
  <c r="D119" i="2"/>
  <c r="F119" i="2"/>
  <c r="H119" i="2"/>
  <c r="L119" i="2"/>
  <c r="K119" i="2"/>
  <c r="J119" i="2"/>
  <c r="E118" i="2"/>
  <c r="D118" i="2"/>
  <c r="J118" i="2"/>
  <c r="H118" i="2"/>
  <c r="E117" i="2"/>
  <c r="D117" i="2"/>
  <c r="F117" i="2"/>
  <c r="H117" i="2"/>
  <c r="L117" i="2"/>
  <c r="K117" i="2"/>
  <c r="J117" i="2"/>
  <c r="I117" i="2"/>
  <c r="G117" i="2"/>
  <c r="E116" i="2"/>
  <c r="G116" i="2"/>
  <c r="D116" i="2"/>
  <c r="K116" i="2"/>
  <c r="E115" i="2"/>
  <c r="D115" i="2"/>
  <c r="H115" i="2"/>
  <c r="F115" i="2"/>
  <c r="L115" i="2"/>
  <c r="J115" i="2"/>
  <c r="G115" i="2"/>
  <c r="E114" i="2"/>
  <c r="D114" i="2"/>
  <c r="F114" i="2"/>
  <c r="H114" i="2"/>
  <c r="L114" i="2"/>
  <c r="K114" i="2"/>
  <c r="I114" i="2"/>
  <c r="G114" i="2"/>
  <c r="E113" i="2"/>
  <c r="G113" i="2"/>
  <c r="D113" i="2"/>
  <c r="H113" i="2"/>
  <c r="F113" i="2"/>
  <c r="J113" i="2"/>
  <c r="E112" i="2"/>
  <c r="D112" i="2"/>
  <c r="I112" i="2"/>
  <c r="Q16" i="2"/>
  <c r="Q15" i="2"/>
  <c r="P16" i="2"/>
  <c r="P15" i="2"/>
  <c r="O16" i="2"/>
  <c r="O15" i="2"/>
  <c r="O12" i="2"/>
  <c r="N16" i="2"/>
  <c r="N15" i="2"/>
  <c r="E16" i="2"/>
  <c r="E15" i="2"/>
  <c r="D16" i="2"/>
  <c r="D15" i="2"/>
  <c r="D12" i="2"/>
  <c r="M16" i="2"/>
  <c r="M15" i="2"/>
  <c r="M12" i="2"/>
  <c r="G6" i="2"/>
  <c r="G7" i="2"/>
  <c r="G5" i="2"/>
  <c r="G4" i="2"/>
  <c r="AB12" i="1"/>
  <c r="AB4" i="1"/>
  <c r="Q21" i="1"/>
  <c r="Q22" i="1"/>
  <c r="Q23" i="1"/>
  <c r="Q24" i="1"/>
  <c r="Q25" i="1"/>
  <c r="Q26" i="1"/>
  <c r="Q28" i="1"/>
  <c r="Q29" i="1"/>
  <c r="Q38" i="1"/>
  <c r="Q39" i="1"/>
  <c r="Q40" i="1"/>
  <c r="Q41" i="1"/>
  <c r="Q44" i="1"/>
  <c r="Q45" i="1"/>
  <c r="Q48" i="1"/>
  <c r="Q49" i="1"/>
  <c r="Q47" i="1"/>
  <c r="C17" i="1"/>
  <c r="Q43" i="1"/>
  <c r="Q42" i="1"/>
  <c r="Q34" i="1"/>
  <c r="Q33" i="1"/>
  <c r="Q32" i="1"/>
  <c r="Q31" i="1"/>
  <c r="Q37" i="1"/>
  <c r="Q35" i="1"/>
  <c r="Q36" i="1"/>
  <c r="B2" i="1"/>
  <c r="Q30" i="1"/>
  <c r="P12" i="2"/>
  <c r="E12" i="2"/>
  <c r="Q12" i="2"/>
  <c r="L112" i="2"/>
  <c r="L226" i="2"/>
  <c r="K226" i="2"/>
  <c r="F226" i="2"/>
  <c r="J226" i="2"/>
  <c r="H226" i="2"/>
  <c r="I226" i="2"/>
  <c r="I116" i="2"/>
  <c r="L118" i="2"/>
  <c r="G118" i="2"/>
  <c r="L120" i="2"/>
  <c r="G127" i="2"/>
  <c r="L127" i="2"/>
  <c r="K127" i="2"/>
  <c r="L113" i="2"/>
  <c r="K113" i="2"/>
  <c r="K118" i="2"/>
  <c r="N12" i="2"/>
  <c r="F112" i="2"/>
  <c r="J112" i="2"/>
  <c r="J123" i="2"/>
  <c r="F123" i="2"/>
  <c r="I123" i="2"/>
  <c r="H123" i="2"/>
  <c r="H116" i="2"/>
  <c r="K120" i="2"/>
  <c r="I191" i="2"/>
  <c r="F191" i="2"/>
  <c r="H191" i="2"/>
  <c r="L191" i="2"/>
  <c r="J191" i="2"/>
  <c r="H112" i="2"/>
  <c r="F116" i="2"/>
  <c r="J116" i="2"/>
  <c r="K123" i="2"/>
  <c r="I179" i="2"/>
  <c r="F179" i="2"/>
  <c r="H179" i="2"/>
  <c r="L179" i="2"/>
  <c r="J179" i="2"/>
  <c r="G112" i="2"/>
  <c r="I113" i="2"/>
  <c r="J114" i="2"/>
  <c r="K115" i="2"/>
  <c r="L116" i="2"/>
  <c r="I119" i="2"/>
  <c r="H120" i="2"/>
  <c r="I120" i="2"/>
  <c r="I122" i="2"/>
  <c r="L123" i="2"/>
  <c r="I125" i="2"/>
  <c r="L129" i="2"/>
  <c r="F129" i="2"/>
  <c r="J129" i="2"/>
  <c r="I131" i="2"/>
  <c r="K137" i="2"/>
  <c r="L139" i="2"/>
  <c r="K139" i="2"/>
  <c r="F150" i="2"/>
  <c r="J150" i="2"/>
  <c r="I150" i="2"/>
  <c r="H150" i="2"/>
  <c r="L150" i="2"/>
  <c r="K153" i="2"/>
  <c r="G153" i="2"/>
  <c r="K217" i="2"/>
  <c r="G217" i="2"/>
  <c r="L217" i="2"/>
  <c r="L142" i="2"/>
  <c r="F142" i="2"/>
  <c r="J142" i="2"/>
  <c r="G143" i="2"/>
  <c r="K143" i="2"/>
  <c r="I175" i="2"/>
  <c r="F175" i="2"/>
  <c r="H175" i="2"/>
  <c r="L175" i="2"/>
  <c r="H121" i="2"/>
  <c r="H130" i="2"/>
  <c r="K131" i="2"/>
  <c r="L131" i="2"/>
  <c r="F134" i="2"/>
  <c r="J134" i="2"/>
  <c r="L148" i="2"/>
  <c r="G148" i="2"/>
  <c r="K112" i="2"/>
  <c r="I118" i="2"/>
  <c r="F118" i="2"/>
  <c r="K122" i="2"/>
  <c r="I127" i="2"/>
  <c r="F127" i="2"/>
  <c r="H128" i="2"/>
  <c r="I128" i="2"/>
  <c r="I130" i="2"/>
  <c r="F130" i="2"/>
  <c r="K134" i="2"/>
  <c r="L147" i="2"/>
  <c r="I147" i="2"/>
  <c r="H147" i="2"/>
  <c r="G152" i="2"/>
  <c r="L152" i="2"/>
  <c r="G123" i="2"/>
  <c r="L134" i="2"/>
  <c r="I142" i="2"/>
  <c r="L143" i="2"/>
  <c r="K155" i="2"/>
  <c r="G155" i="2"/>
  <c r="F121" i="2"/>
  <c r="J121" i="2"/>
  <c r="H126" i="2"/>
  <c r="G135" i="2"/>
  <c r="K135" i="2"/>
  <c r="H136" i="2"/>
  <c r="I136" i="2"/>
  <c r="F146" i="2"/>
  <c r="J146" i="2"/>
  <c r="I146" i="2"/>
  <c r="H146" i="2"/>
  <c r="L146" i="2"/>
  <c r="L151" i="2"/>
  <c r="I151" i="2"/>
  <c r="F151" i="2"/>
  <c r="H151" i="2"/>
  <c r="I115" i="2"/>
  <c r="I126" i="2"/>
  <c r="L132" i="2"/>
  <c r="L135" i="2"/>
  <c r="J136" i="2"/>
  <c r="G136" i="2"/>
  <c r="L136" i="2"/>
  <c r="L138" i="2"/>
  <c r="F138" i="2"/>
  <c r="J138" i="2"/>
  <c r="J144" i="2"/>
  <c r="F144" i="2"/>
  <c r="I144" i="2"/>
  <c r="H144" i="2"/>
  <c r="L144" i="2"/>
  <c r="K148" i="2"/>
  <c r="K164" i="2"/>
  <c r="I164" i="2"/>
  <c r="F164" i="2"/>
  <c r="H164" i="2"/>
  <c r="I133" i="2"/>
  <c r="G140" i="2"/>
  <c r="I141" i="2"/>
  <c r="I159" i="2"/>
  <c r="K161" i="2"/>
  <c r="K165" i="2"/>
  <c r="H168" i="2"/>
  <c r="K169" i="2"/>
  <c r="H172" i="2"/>
  <c r="H174" i="2"/>
  <c r="K175" i="2"/>
  <c r="H178" i="2"/>
  <c r="K179" i="2"/>
  <c r="L181" i="2"/>
  <c r="H184" i="2"/>
  <c r="K185" i="2"/>
  <c r="H188" i="2"/>
  <c r="H190" i="2"/>
  <c r="F195" i="2"/>
  <c r="J195" i="2"/>
  <c r="F199" i="2"/>
  <c r="L210" i="2"/>
  <c r="F210" i="2"/>
  <c r="J210" i="2"/>
  <c r="H210" i="2"/>
  <c r="I210" i="2"/>
  <c r="K163" i="2"/>
  <c r="K167" i="2"/>
  <c r="F168" i="2"/>
  <c r="K171" i="2"/>
  <c r="F172" i="2"/>
  <c r="K183" i="2"/>
  <c r="F184" i="2"/>
  <c r="K187" i="2"/>
  <c r="F188" i="2"/>
  <c r="K195" i="2"/>
  <c r="F202" i="2"/>
  <c r="J202" i="2"/>
  <c r="H202" i="2"/>
  <c r="I202" i="2"/>
  <c r="F204" i="2"/>
  <c r="J204" i="2"/>
  <c r="K211" i="2"/>
  <c r="I216" i="2"/>
  <c r="L159" i="2"/>
  <c r="K159" i="2"/>
  <c r="I168" i="2"/>
  <c r="I172" i="2"/>
  <c r="I184" i="2"/>
  <c r="I188" i="2"/>
  <c r="G192" i="2"/>
  <c r="L192" i="2"/>
  <c r="L196" i="2"/>
  <c r="K196" i="2"/>
  <c r="G196" i="2"/>
  <c r="L205" i="2"/>
  <c r="K205" i="2"/>
  <c r="F208" i="2"/>
  <c r="J208" i="2"/>
  <c r="K209" i="2"/>
  <c r="G209" i="2"/>
  <c r="I212" i="2"/>
  <c r="F174" i="2"/>
  <c r="J174" i="2"/>
  <c r="G176" i="2"/>
  <c r="L176" i="2"/>
  <c r="F178" i="2"/>
  <c r="J178" i="2"/>
  <c r="L180" i="2"/>
  <c r="G180" i="2"/>
  <c r="F190" i="2"/>
  <c r="J190" i="2"/>
  <c r="F203" i="2"/>
  <c r="J203" i="2"/>
  <c r="F220" i="2"/>
  <c r="J220" i="2"/>
  <c r="F224" i="2"/>
  <c r="J224" i="2"/>
  <c r="K225" i="2"/>
  <c r="G225" i="2"/>
  <c r="L303" i="2"/>
  <c r="K303" i="2"/>
  <c r="G303" i="2"/>
  <c r="K147" i="2"/>
  <c r="F148" i="2"/>
  <c r="K151" i="2"/>
  <c r="F152" i="2"/>
  <c r="F162" i="2"/>
  <c r="J162" i="2"/>
  <c r="L164" i="2"/>
  <c r="G164" i="2"/>
  <c r="F166" i="2"/>
  <c r="J166" i="2"/>
  <c r="G168" i="2"/>
  <c r="L168" i="2"/>
  <c r="F170" i="2"/>
  <c r="J170" i="2"/>
  <c r="L172" i="2"/>
  <c r="G172" i="2"/>
  <c r="L174" i="2"/>
  <c r="L178" i="2"/>
  <c r="G181" i="2"/>
  <c r="F182" i="2"/>
  <c r="J182" i="2"/>
  <c r="G184" i="2"/>
  <c r="L184" i="2"/>
  <c r="F186" i="2"/>
  <c r="J186" i="2"/>
  <c r="L188" i="2"/>
  <c r="G188" i="2"/>
  <c r="L190" i="2"/>
  <c r="I203" i="2"/>
  <c r="K203" i="2"/>
  <c r="L211" i="2"/>
  <c r="L220" i="2"/>
  <c r="L221" i="2"/>
  <c r="K221" i="2"/>
  <c r="K240" i="2"/>
  <c r="G240" i="2"/>
  <c r="K244" i="2"/>
  <c r="G244" i="2"/>
  <c r="K130" i="2"/>
  <c r="J137" i="2"/>
  <c r="K138" i="2"/>
  <c r="F158" i="2"/>
  <c r="J158" i="2"/>
  <c r="G160" i="2"/>
  <c r="L160" i="2"/>
  <c r="L162" i="2"/>
  <c r="G165" i="2"/>
  <c r="L166" i="2"/>
  <c r="G169" i="2"/>
  <c r="L170" i="2"/>
  <c r="G173" i="2"/>
  <c r="G175" i="2"/>
  <c r="G179" i="2"/>
  <c r="L182" i="2"/>
  <c r="G185" i="2"/>
  <c r="L186" i="2"/>
  <c r="G189" i="2"/>
  <c r="G200" i="2"/>
  <c r="L200" i="2"/>
  <c r="L203" i="2"/>
  <c r="I204" i="2"/>
  <c r="I208" i="2"/>
  <c r="L209" i="2"/>
  <c r="L218" i="2"/>
  <c r="F218" i="2"/>
  <c r="J218" i="2"/>
  <c r="H218" i="2"/>
  <c r="I218" i="2"/>
  <c r="G221" i="2"/>
  <c r="L227" i="2"/>
  <c r="K227" i="2"/>
  <c r="L234" i="2"/>
  <c r="K234" i="2"/>
  <c r="G234" i="2"/>
  <c r="K266" i="2"/>
  <c r="G266" i="2"/>
  <c r="L266" i="2"/>
  <c r="I143" i="2"/>
  <c r="F154" i="2"/>
  <c r="J154" i="2"/>
  <c r="L156" i="2"/>
  <c r="G156" i="2"/>
  <c r="G161" i="2"/>
  <c r="G163" i="2"/>
  <c r="G167" i="2"/>
  <c r="G171" i="2"/>
  <c r="G183" i="2"/>
  <c r="G187" i="2"/>
  <c r="F194" i="2"/>
  <c r="J194" i="2"/>
  <c r="H194" i="2"/>
  <c r="I194" i="2"/>
  <c r="K208" i="2"/>
  <c r="F212" i="2"/>
  <c r="J212" i="2"/>
  <c r="L213" i="2"/>
  <c r="K213" i="2"/>
  <c r="F216" i="2"/>
  <c r="J216" i="2"/>
  <c r="K219" i="2"/>
  <c r="I224" i="2"/>
  <c r="L225" i="2"/>
  <c r="H246" i="2"/>
  <c r="I246" i="2"/>
  <c r="J246" i="2"/>
  <c r="F246" i="2"/>
  <c r="L246" i="2"/>
  <c r="I157" i="2"/>
  <c r="I173" i="2"/>
  <c r="I189" i="2"/>
  <c r="K191" i="2"/>
  <c r="J198" i="2"/>
  <c r="K199" i="2"/>
  <c r="G204" i="2"/>
  <c r="J206" i="2"/>
  <c r="K207" i="2"/>
  <c r="L208" i="2"/>
  <c r="G212" i="2"/>
  <c r="I213" i="2"/>
  <c r="J214" i="2"/>
  <c r="K215" i="2"/>
  <c r="L216" i="2"/>
  <c r="G220" i="2"/>
  <c r="J222" i="2"/>
  <c r="K223" i="2"/>
  <c r="L224" i="2"/>
  <c r="G228" i="2"/>
  <c r="J230" i="2"/>
  <c r="K231" i="2"/>
  <c r="L232" i="2"/>
  <c r="F235" i="2"/>
  <c r="K238" i="2"/>
  <c r="H238" i="2"/>
  <c r="I238" i="2"/>
  <c r="G241" i="2"/>
  <c r="I243" i="2"/>
  <c r="F245" i="2"/>
  <c r="F249" i="2"/>
  <c r="J249" i="2"/>
  <c r="H253" i="2"/>
  <c r="K259" i="2"/>
  <c r="F259" i="2"/>
  <c r="K260" i="2"/>
  <c r="G260" i="2"/>
  <c r="F265" i="2"/>
  <c r="J265" i="2"/>
  <c r="L265" i="2"/>
  <c r="F279" i="2"/>
  <c r="H279" i="2"/>
  <c r="I279" i="2"/>
  <c r="F327" i="2"/>
  <c r="J327" i="2"/>
  <c r="H327" i="2"/>
  <c r="I327" i="2"/>
  <c r="L327" i="2"/>
  <c r="K327" i="2"/>
  <c r="F241" i="2"/>
  <c r="J241" i="2"/>
  <c r="H263" i="2"/>
  <c r="I263" i="2"/>
  <c r="H211" i="2"/>
  <c r="H219" i="2"/>
  <c r="H227" i="2"/>
  <c r="J228" i="2"/>
  <c r="K229" i="2"/>
  <c r="K241" i="2"/>
  <c r="L241" i="2"/>
  <c r="K243" i="2"/>
  <c r="F247" i="2"/>
  <c r="J247" i="2"/>
  <c r="I258" i="2"/>
  <c r="F258" i="2"/>
  <c r="H258" i="2"/>
  <c r="L258" i="2"/>
  <c r="L263" i="2"/>
  <c r="G263" i="2"/>
  <c r="K264" i="2"/>
  <c r="G264" i="2"/>
  <c r="F269" i="2"/>
  <c r="J269" i="2"/>
  <c r="L269" i="2"/>
  <c r="K270" i="2"/>
  <c r="G270" i="2"/>
  <c r="K274" i="2"/>
  <c r="G274" i="2"/>
  <c r="F282" i="2"/>
  <c r="H282" i="2"/>
  <c r="L282" i="2"/>
  <c r="J282" i="2"/>
  <c r="I282" i="2"/>
  <c r="L295" i="2"/>
  <c r="K295" i="2"/>
  <c r="G295" i="2"/>
  <c r="K204" i="2"/>
  <c r="J211" i="2"/>
  <c r="K212" i="2"/>
  <c r="J219" i="2"/>
  <c r="K220" i="2"/>
  <c r="J227" i="2"/>
  <c r="K228" i="2"/>
  <c r="G233" i="2"/>
  <c r="I234" i="2"/>
  <c r="H234" i="2"/>
  <c r="L235" i="2"/>
  <c r="F239" i="2"/>
  <c r="J239" i="2"/>
  <c r="L247" i="2"/>
  <c r="K250" i="2"/>
  <c r="G250" i="2"/>
  <c r="H254" i="2"/>
  <c r="I254" i="2"/>
  <c r="L256" i="2"/>
  <c r="F256" i="2"/>
  <c r="J256" i="2"/>
  <c r="H256" i="2"/>
  <c r="I256" i="2"/>
  <c r="K261" i="2"/>
  <c r="H267" i="2"/>
  <c r="I267" i="2"/>
  <c r="J271" i="2"/>
  <c r="J275" i="2"/>
  <c r="I145" i="2"/>
  <c r="I153" i="2"/>
  <c r="I161" i="2"/>
  <c r="I209" i="2"/>
  <c r="I225" i="2"/>
  <c r="J234" i="2"/>
  <c r="L239" i="2"/>
  <c r="L250" i="2"/>
  <c r="L251" i="2"/>
  <c r="H251" i="2"/>
  <c r="I251" i="2"/>
  <c r="I253" i="2"/>
  <c r="G254" i="2"/>
  <c r="L254" i="2"/>
  <c r="G267" i="2"/>
  <c r="L267" i="2"/>
  <c r="K268" i="2"/>
  <c r="G268" i="2"/>
  <c r="L311" i="2"/>
  <c r="K311" i="2"/>
  <c r="G311" i="2"/>
  <c r="I232" i="2"/>
  <c r="H232" i="2"/>
  <c r="H248" i="2"/>
  <c r="I248" i="2"/>
  <c r="K262" i="2"/>
  <c r="G262" i="2"/>
  <c r="H271" i="2"/>
  <c r="K271" i="2"/>
  <c r="I271" i="2"/>
  <c r="K272" i="2"/>
  <c r="G272" i="2"/>
  <c r="H275" i="2"/>
  <c r="K275" i="2"/>
  <c r="I275" i="2"/>
  <c r="I223" i="2"/>
  <c r="I231" i="2"/>
  <c r="J232" i="2"/>
  <c r="K233" i="2"/>
  <c r="G238" i="2"/>
  <c r="H240" i="2"/>
  <c r="I240" i="2"/>
  <c r="K242" i="2"/>
  <c r="H243" i="2"/>
  <c r="L248" i="2"/>
  <c r="K248" i="2"/>
  <c r="F261" i="2"/>
  <c r="J261" i="2"/>
  <c r="L261" i="2"/>
  <c r="J263" i="2"/>
  <c r="I269" i="2"/>
  <c r="L274" i="2"/>
  <c r="K278" i="2"/>
  <c r="G278" i="2"/>
  <c r="L278" i="2"/>
  <c r="K258" i="2"/>
  <c r="L279" i="2"/>
  <c r="K279" i="2"/>
  <c r="G279" i="2"/>
  <c r="F294" i="2"/>
  <c r="J294" i="2"/>
  <c r="H294" i="2"/>
  <c r="I294" i="2"/>
  <c r="F302" i="2"/>
  <c r="J302" i="2"/>
  <c r="H302" i="2"/>
  <c r="I302" i="2"/>
  <c r="F310" i="2"/>
  <c r="J310" i="2"/>
  <c r="H310" i="2"/>
  <c r="I310" i="2"/>
  <c r="L319" i="2"/>
  <c r="K319" i="2"/>
  <c r="G319" i="2"/>
  <c r="G283" i="2"/>
  <c r="L283" i="2"/>
  <c r="H287" i="2"/>
  <c r="I287" i="2"/>
  <c r="L294" i="2"/>
  <c r="K294" i="2"/>
  <c r="G294" i="2"/>
  <c r="L302" i="2"/>
  <c r="K302" i="2"/>
  <c r="G302" i="2"/>
  <c r="L310" i="2"/>
  <c r="K310" i="2"/>
  <c r="G310" i="2"/>
  <c r="F318" i="2"/>
  <c r="J318" i="2"/>
  <c r="H318" i="2"/>
  <c r="I318" i="2"/>
  <c r="L271" i="2"/>
  <c r="G271" i="2"/>
  <c r="F273" i="2"/>
  <c r="J273" i="2"/>
  <c r="G275" i="2"/>
  <c r="L275" i="2"/>
  <c r="F285" i="2"/>
  <c r="J285" i="2"/>
  <c r="H285" i="2"/>
  <c r="I285" i="2"/>
  <c r="F286" i="2"/>
  <c r="J286" i="2"/>
  <c r="L287" i="2"/>
  <c r="K287" i="2"/>
  <c r="G287" i="2"/>
  <c r="L318" i="2"/>
  <c r="K318" i="2"/>
  <c r="G318" i="2"/>
  <c r="I333" i="2"/>
  <c r="F333" i="2"/>
  <c r="H333" i="2"/>
  <c r="L333" i="2"/>
  <c r="K333" i="2"/>
  <c r="H92" i="2"/>
  <c r="J92" i="2"/>
  <c r="K92" i="2"/>
  <c r="L92" i="2"/>
  <c r="I92" i="2"/>
  <c r="F92" i="2"/>
  <c r="I23" i="2"/>
  <c r="H23" i="2"/>
  <c r="J23" i="2"/>
  <c r="F23" i="2"/>
  <c r="L23" i="2"/>
  <c r="K23" i="2"/>
  <c r="F257" i="2"/>
  <c r="J257" i="2"/>
  <c r="G259" i="2"/>
  <c r="L259" i="2"/>
  <c r="H262" i="2"/>
  <c r="H266" i="2"/>
  <c r="H270" i="2"/>
  <c r="L273" i="2"/>
  <c r="H274" i="2"/>
  <c r="G276" i="2"/>
  <c r="F277" i="2"/>
  <c r="J277" i="2"/>
  <c r="K283" i="2"/>
  <c r="K286" i="2"/>
  <c r="G286" i="2"/>
  <c r="F262" i="2"/>
  <c r="F266" i="2"/>
  <c r="K285" i="2"/>
  <c r="I286" i="2"/>
  <c r="J287" i="2"/>
  <c r="K293" i="2"/>
  <c r="F293" i="2"/>
  <c r="J293" i="2"/>
  <c r="H293" i="2"/>
  <c r="I293" i="2"/>
  <c r="K301" i="2"/>
  <c r="F301" i="2"/>
  <c r="J301" i="2"/>
  <c r="H301" i="2"/>
  <c r="I301" i="2"/>
  <c r="K309" i="2"/>
  <c r="F309" i="2"/>
  <c r="J309" i="2"/>
  <c r="H309" i="2"/>
  <c r="I309" i="2"/>
  <c r="H326" i="2"/>
  <c r="I326" i="2"/>
  <c r="F326" i="2"/>
  <c r="F12" i="2"/>
  <c r="J255" i="2"/>
  <c r="K256" i="2"/>
  <c r="G258" i="2"/>
  <c r="L285" i="2"/>
  <c r="L286" i="2"/>
  <c r="K317" i="2"/>
  <c r="F317" i="2"/>
  <c r="J317" i="2"/>
  <c r="H317" i="2"/>
  <c r="I317" i="2"/>
  <c r="G326" i="2"/>
  <c r="L326" i="2"/>
  <c r="J281" i="2"/>
  <c r="K282" i="2"/>
  <c r="J289" i="2"/>
  <c r="K290" i="2"/>
  <c r="L291" i="2"/>
  <c r="J297" i="2"/>
  <c r="K298" i="2"/>
  <c r="L299" i="2"/>
  <c r="J305" i="2"/>
  <c r="K306" i="2"/>
  <c r="L307" i="2"/>
  <c r="J313" i="2"/>
  <c r="K314" i="2"/>
  <c r="L315" i="2"/>
  <c r="J321" i="2"/>
  <c r="K322" i="2"/>
  <c r="F328" i="2"/>
  <c r="J328" i="2"/>
  <c r="H328" i="2"/>
  <c r="I328" i="2"/>
  <c r="K87" i="2"/>
  <c r="I12" i="2"/>
  <c r="I71" i="2"/>
  <c r="H71" i="2"/>
  <c r="K71" i="2"/>
  <c r="H44" i="2"/>
  <c r="J44" i="2"/>
  <c r="L44" i="2"/>
  <c r="I44" i="2"/>
  <c r="I295" i="2"/>
  <c r="I303" i="2"/>
  <c r="I311" i="2"/>
  <c r="I319" i="2"/>
  <c r="K328" i="2"/>
  <c r="F329" i="2"/>
  <c r="J329" i="2"/>
  <c r="H334" i="2"/>
  <c r="I334" i="2"/>
  <c r="L329" i="2"/>
  <c r="K329" i="2"/>
  <c r="F335" i="2"/>
  <c r="J335" i="2"/>
  <c r="H335" i="2"/>
  <c r="I335" i="2"/>
  <c r="K12" i="2"/>
  <c r="I103" i="2"/>
  <c r="H103" i="2"/>
  <c r="K103" i="2"/>
  <c r="H76" i="2"/>
  <c r="J76" i="2"/>
  <c r="L76" i="2"/>
  <c r="I76" i="2"/>
  <c r="H28" i="2"/>
  <c r="J28" i="2"/>
  <c r="K28" i="2"/>
  <c r="L28" i="2"/>
  <c r="I28" i="2"/>
  <c r="F28" i="2"/>
  <c r="L334" i="2"/>
  <c r="K335" i="2"/>
  <c r="F336" i="2"/>
  <c r="J336" i="2"/>
  <c r="H336" i="2"/>
  <c r="I336" i="2"/>
  <c r="I55" i="2"/>
  <c r="H55" i="2"/>
  <c r="J55" i="2"/>
  <c r="I260" i="2"/>
  <c r="I284" i="2"/>
  <c r="I300" i="2"/>
  <c r="I308" i="2"/>
  <c r="I316" i="2"/>
  <c r="L330" i="2"/>
  <c r="K330" i="2"/>
  <c r="L335" i="2"/>
  <c r="K336" i="2"/>
  <c r="L337" i="2"/>
  <c r="K337" i="2"/>
  <c r="F337" i="2"/>
  <c r="J337" i="2"/>
  <c r="H108" i="2"/>
  <c r="J108" i="2"/>
  <c r="L108" i="2"/>
  <c r="I108" i="2"/>
  <c r="C12" i="2"/>
  <c r="I87" i="2"/>
  <c r="H87" i="2"/>
  <c r="J87" i="2"/>
  <c r="H60" i="2"/>
  <c r="J60" i="2"/>
  <c r="K60" i="2"/>
  <c r="L60" i="2"/>
  <c r="I60" i="2"/>
  <c r="I39" i="2"/>
  <c r="H39" i="2"/>
  <c r="K39" i="2"/>
  <c r="J39" i="2"/>
  <c r="G31" i="2"/>
  <c r="K31" i="2"/>
  <c r="L12" i="2"/>
  <c r="J85" i="2"/>
  <c r="J53" i="2"/>
  <c r="J12" i="2"/>
  <c r="H107" i="2"/>
  <c r="H102" i="2"/>
  <c r="K102" i="2"/>
  <c r="H91" i="2"/>
  <c r="H86" i="2"/>
  <c r="K86" i="2"/>
  <c r="H75" i="2"/>
  <c r="H70" i="2"/>
  <c r="K70" i="2"/>
  <c r="H59" i="2"/>
  <c r="H54" i="2"/>
  <c r="K54" i="2"/>
  <c r="H43" i="2"/>
  <c r="H38" i="2"/>
  <c r="K38" i="2"/>
  <c r="H27" i="2"/>
  <c r="H22" i="2"/>
  <c r="K22" i="2"/>
  <c r="H101" i="2"/>
  <c r="J96" i="2"/>
  <c r="H96" i="2"/>
  <c r="H85" i="2"/>
  <c r="J80" i="2"/>
  <c r="H80" i="2"/>
  <c r="H69" i="2"/>
  <c r="J64" i="2"/>
  <c r="H64" i="2"/>
  <c r="H53" i="2"/>
  <c r="J48" i="2"/>
  <c r="H48" i="2"/>
  <c r="H37" i="2"/>
  <c r="J32" i="2"/>
  <c r="H32" i="2"/>
  <c r="H12" i="2"/>
  <c r="H106" i="2"/>
  <c r="K106" i="2"/>
  <c r="H90" i="2"/>
  <c r="K90" i="2"/>
  <c r="H74" i="2"/>
  <c r="K74" i="2"/>
  <c r="H58" i="2"/>
  <c r="K58" i="2"/>
  <c r="H42" i="2"/>
  <c r="K42" i="2"/>
  <c r="H26" i="2"/>
  <c r="K26" i="2"/>
  <c r="K85" i="2"/>
  <c r="K53" i="2"/>
  <c r="I93" i="2"/>
  <c r="I61" i="2"/>
  <c r="J102" i="2"/>
  <c r="J91" i="2"/>
  <c r="J81" i="2"/>
  <c r="J70" i="2"/>
  <c r="J59" i="2"/>
  <c r="J49" i="2"/>
  <c r="J38" i="2"/>
  <c r="J27" i="2"/>
  <c r="H100" i="2"/>
  <c r="J100" i="2"/>
  <c r="H84" i="2"/>
  <c r="J84" i="2"/>
  <c r="H68" i="2"/>
  <c r="J68" i="2"/>
  <c r="H52" i="2"/>
  <c r="J52" i="2"/>
  <c r="H36" i="2"/>
  <c r="J36" i="2"/>
  <c r="H25" i="2"/>
  <c r="L101" i="2"/>
  <c r="L69" i="2"/>
  <c r="L37" i="2"/>
  <c r="F106" i="2"/>
  <c r="F90" i="2"/>
  <c r="F74" i="2"/>
  <c r="F58" i="2"/>
  <c r="F42" i="2"/>
  <c r="I102" i="2"/>
  <c r="I70" i="2"/>
  <c r="I38" i="2"/>
  <c r="J101" i="2"/>
  <c r="J90" i="2"/>
  <c r="J69" i="2"/>
  <c r="J58" i="2"/>
  <c r="J37" i="2"/>
  <c r="J26" i="2"/>
  <c r="H110" i="2"/>
  <c r="K110" i="2"/>
  <c r="H99" i="2"/>
  <c r="H94" i="2"/>
  <c r="K94" i="2"/>
  <c r="H83" i="2"/>
  <c r="H78" i="2"/>
  <c r="K78" i="2"/>
  <c r="H67" i="2"/>
  <c r="H62" i="2"/>
  <c r="K62" i="2"/>
  <c r="H51" i="2"/>
  <c r="H46" i="2"/>
  <c r="K46" i="2"/>
  <c r="H35" i="2"/>
  <c r="H30" i="2"/>
  <c r="K30" i="2"/>
  <c r="I90" i="2"/>
  <c r="I80" i="2"/>
  <c r="I58" i="2"/>
  <c r="I26" i="2"/>
  <c r="J104" i="2"/>
  <c r="H104" i="2"/>
  <c r="J88" i="2"/>
  <c r="H88" i="2"/>
  <c r="J72" i="2"/>
  <c r="H72" i="2"/>
  <c r="J56" i="2"/>
  <c r="H56" i="2"/>
  <c r="J40" i="2"/>
  <c r="H40" i="2"/>
  <c r="H29" i="2"/>
  <c r="J24" i="2"/>
  <c r="H24" i="2"/>
  <c r="H98" i="2"/>
  <c r="K98" i="2"/>
  <c r="H82" i="2"/>
  <c r="K82" i="2"/>
  <c r="H66" i="2"/>
  <c r="K66" i="2"/>
  <c r="H50" i="2"/>
  <c r="K50" i="2"/>
  <c r="H34" i="2"/>
  <c r="K34" i="2"/>
  <c r="L21" i="2"/>
  <c r="G21" i="2"/>
  <c r="K21" i="2"/>
  <c r="E55" i="1"/>
  <c r="F55" i="1" s="1"/>
  <c r="G55" i="1" s="1"/>
  <c r="K55" i="1" s="1"/>
  <c r="E35" i="1"/>
  <c r="F35" i="1" s="1"/>
  <c r="G35" i="1" s="1"/>
  <c r="K35" i="1" s="1"/>
  <c r="E43" i="1"/>
  <c r="F43" i="1" s="1"/>
  <c r="G43" i="1" s="1"/>
  <c r="K43" i="1" s="1"/>
  <c r="E51" i="1"/>
  <c r="F51" i="1" s="1"/>
  <c r="E21" i="1"/>
  <c r="F21" i="1" s="1"/>
  <c r="G21" i="1" s="1"/>
  <c r="K21" i="1" s="1"/>
  <c r="E25" i="1"/>
  <c r="F25" i="1" s="1"/>
  <c r="G25" i="1" s="1"/>
  <c r="K25" i="1" s="1"/>
  <c r="E30" i="1"/>
  <c r="F30" i="1" s="1"/>
  <c r="G30" i="1" s="1"/>
  <c r="H30" i="1" s="1"/>
  <c r="E38" i="1"/>
  <c r="F38" i="1" s="1"/>
  <c r="G38" i="1" s="1"/>
  <c r="J38" i="1" s="1"/>
  <c r="E46" i="1"/>
  <c r="F46" i="1" s="1"/>
  <c r="E54" i="1"/>
  <c r="F54" i="1" s="1"/>
  <c r="G54" i="1" s="1"/>
  <c r="J54" i="1" s="1"/>
  <c r="E41" i="1"/>
  <c r="F41" i="1" s="1"/>
  <c r="G41" i="1" s="1"/>
  <c r="J41" i="1" s="1"/>
  <c r="E49" i="1"/>
  <c r="F49" i="1" s="1"/>
  <c r="P49" i="1" s="1"/>
  <c r="E36" i="1"/>
  <c r="F36" i="1" s="1"/>
  <c r="G36" i="1" s="1"/>
  <c r="K36" i="1" s="1"/>
  <c r="E44" i="1"/>
  <c r="F44" i="1" s="1"/>
  <c r="E52" i="1"/>
  <c r="F52" i="1" s="1"/>
  <c r="G52" i="1" s="1"/>
  <c r="J52" i="1" s="1"/>
  <c r="E56" i="1"/>
  <c r="F56" i="1" s="1"/>
  <c r="G56" i="1" s="1"/>
  <c r="K56" i="1" s="1"/>
  <c r="E39" i="1"/>
  <c r="F39" i="1"/>
  <c r="G39" i="1" s="1"/>
  <c r="J39" i="1" s="1"/>
  <c r="E47" i="1"/>
  <c r="F47" i="1" s="1"/>
  <c r="G47" i="1" s="1"/>
  <c r="J47" i="1" s="1"/>
  <c r="E31" i="1"/>
  <c r="F31" i="1" s="1"/>
  <c r="G31" i="1" s="1"/>
  <c r="K31" i="1" s="1"/>
  <c r="E34" i="1"/>
  <c r="F34" i="1" s="1"/>
  <c r="G34" i="1" s="1"/>
  <c r="J34" i="1" s="1"/>
  <c r="E42" i="1"/>
  <c r="F42" i="1" s="1"/>
  <c r="G42" i="1" s="1"/>
  <c r="K42" i="1" s="1"/>
  <c r="E50" i="1"/>
  <c r="F50" i="1" s="1"/>
  <c r="G50" i="1" s="1"/>
  <c r="K50" i="1" s="1"/>
  <c r="E37" i="1"/>
  <c r="F37" i="1" s="1"/>
  <c r="G37" i="1" s="1"/>
  <c r="K37" i="1" s="1"/>
  <c r="E45" i="1"/>
  <c r="F45" i="1" s="1"/>
  <c r="G45" i="1" s="1"/>
  <c r="J45" i="1" s="1"/>
  <c r="E53" i="1"/>
  <c r="F53" i="1" s="1"/>
  <c r="G53" i="1" s="1"/>
  <c r="J53" i="1" s="1"/>
  <c r="E40" i="1"/>
  <c r="F40" i="1" s="1"/>
  <c r="G40" i="1" s="1"/>
  <c r="J40" i="1" s="1"/>
  <c r="E48" i="1"/>
  <c r="F48" i="1" s="1"/>
  <c r="E32" i="1"/>
  <c r="F32" i="1" s="1"/>
  <c r="G32" i="1" s="1"/>
  <c r="K32" i="1" s="1"/>
  <c r="F5" i="1" l="1"/>
  <c r="G27" i="1"/>
  <c r="K27" i="1" s="1"/>
  <c r="P27" i="1"/>
  <c r="P44" i="1"/>
  <c r="G44" i="1"/>
  <c r="J44" i="1" s="1"/>
  <c r="G48" i="1"/>
  <c r="K48" i="1" s="1"/>
  <c r="P48" i="1"/>
  <c r="G51" i="1"/>
  <c r="J51" i="1" s="1"/>
  <c r="P51" i="1"/>
  <c r="P46" i="1"/>
  <c r="G46" i="1"/>
  <c r="J46" i="1" s="1"/>
  <c r="E65" i="1"/>
  <c r="F65" i="1" s="1"/>
  <c r="G65" i="1" s="1"/>
  <c r="K65" i="1" s="1"/>
  <c r="G49" i="1"/>
  <c r="K49" i="1" s="1"/>
  <c r="E58" i="1"/>
  <c r="F58" i="1" s="1"/>
  <c r="G68" i="1"/>
  <c r="K68" i="1" s="1"/>
  <c r="E66" i="1"/>
  <c r="F66" i="1" s="1"/>
  <c r="E60" i="1"/>
  <c r="F60" i="1" s="1"/>
  <c r="P60" i="1" s="1"/>
  <c r="E57" i="1"/>
  <c r="F57" i="1" s="1"/>
  <c r="G57" i="1" s="1"/>
  <c r="P23" i="1"/>
  <c r="R23" i="1" s="1"/>
  <c r="T23" i="1" s="1"/>
  <c r="AA18" i="1"/>
  <c r="P62" i="1"/>
  <c r="G62" i="1"/>
  <c r="K62" i="1" s="1"/>
  <c r="P59" i="1"/>
  <c r="G59" i="1"/>
  <c r="K59" i="1" s="1"/>
  <c r="P67" i="1"/>
  <c r="G67" i="1"/>
  <c r="K67" i="1" s="1"/>
  <c r="G64" i="1"/>
  <c r="K64" i="1" s="1"/>
  <c r="P64" i="1"/>
  <c r="G61" i="1"/>
  <c r="K61" i="1" s="1"/>
  <c r="P63" i="1"/>
  <c r="R63" i="1" s="1"/>
  <c r="T63" i="1" s="1"/>
  <c r="P22" i="1"/>
  <c r="R22" i="1" s="1"/>
  <c r="T22" i="1" s="1"/>
  <c r="G13" i="2"/>
  <c r="H13" i="2"/>
  <c r="E13" i="2"/>
  <c r="Q13" i="2"/>
  <c r="D13" i="2"/>
  <c r="F13" i="2"/>
  <c r="L13" i="2"/>
  <c r="O13" i="2"/>
  <c r="J13" i="2"/>
  <c r="C13" i="2"/>
  <c r="P13" i="2"/>
  <c r="M13" i="2"/>
  <c r="I13" i="2"/>
  <c r="K13" i="2"/>
  <c r="B15" i="2"/>
  <c r="AB11" i="1"/>
  <c r="AB3" i="1"/>
  <c r="P55" i="1"/>
  <c r="R55" i="1" s="1"/>
  <c r="T55" i="1" s="1"/>
  <c r="P41" i="1"/>
  <c r="R41" i="1" s="1"/>
  <c r="T41" i="1" s="1"/>
  <c r="P52" i="1"/>
  <c r="R52" i="1" s="1"/>
  <c r="T52" i="1" s="1"/>
  <c r="P39" i="1"/>
  <c r="R39" i="1" s="1"/>
  <c r="T39" i="1" s="1"/>
  <c r="P31" i="1"/>
  <c r="R31" i="1" s="1"/>
  <c r="T31" i="1" s="1"/>
  <c r="AB10" i="1"/>
  <c r="AB2" i="1"/>
  <c r="P50" i="1"/>
  <c r="R50" i="1" s="1"/>
  <c r="T50" i="1" s="1"/>
  <c r="P33" i="1"/>
  <c r="R33" i="1" s="1"/>
  <c r="T33" i="1" s="1"/>
  <c r="AB9" i="1"/>
  <c r="P43" i="1"/>
  <c r="R43" i="1" s="1"/>
  <c r="T43" i="1" s="1"/>
  <c r="P38" i="1"/>
  <c r="R38" i="1" s="1"/>
  <c r="T38" i="1" s="1"/>
  <c r="P36" i="1"/>
  <c r="R36" i="1" s="1"/>
  <c r="T36" i="1" s="1"/>
  <c r="P32" i="1"/>
  <c r="R32" i="1" s="1"/>
  <c r="T32" i="1" s="1"/>
  <c r="P54" i="1"/>
  <c r="R54" i="1" s="1"/>
  <c r="T54" i="1" s="1"/>
  <c r="AB16" i="1"/>
  <c r="AB8" i="1"/>
  <c r="P26" i="1"/>
  <c r="R26" i="1" s="1"/>
  <c r="T26" i="1" s="1"/>
  <c r="P56" i="1"/>
  <c r="R56" i="1" s="1"/>
  <c r="T56" i="1" s="1"/>
  <c r="P47" i="1"/>
  <c r="R47" i="1" s="1"/>
  <c r="T47" i="1" s="1"/>
  <c r="P34" i="1"/>
  <c r="R34" i="1" s="1"/>
  <c r="T34" i="1" s="1"/>
  <c r="P45" i="1"/>
  <c r="R45" i="1" s="1"/>
  <c r="T45" i="1" s="1"/>
  <c r="P53" i="1"/>
  <c r="R53" i="1" s="1"/>
  <c r="T53" i="1" s="1"/>
  <c r="P25" i="1"/>
  <c r="R25" i="1" s="1"/>
  <c r="T25" i="1" s="1"/>
  <c r="AB15" i="1"/>
  <c r="AB7" i="1"/>
  <c r="P28" i="1"/>
  <c r="R28" i="1" s="1"/>
  <c r="T28" i="1" s="1"/>
  <c r="P40" i="1"/>
  <c r="R40" i="1" s="1"/>
  <c r="T40" i="1" s="1"/>
  <c r="P21" i="1"/>
  <c r="R21" i="1" s="1"/>
  <c r="AB14" i="1"/>
  <c r="AB6" i="1"/>
  <c r="P29" i="1"/>
  <c r="R29" i="1" s="1"/>
  <c r="T29" i="1" s="1"/>
  <c r="P35" i="1"/>
  <c r="R35" i="1" s="1"/>
  <c r="T35" i="1" s="1"/>
  <c r="P24" i="1"/>
  <c r="R24" i="1" s="1"/>
  <c r="T24" i="1" s="1"/>
  <c r="AB13" i="1"/>
  <c r="AB5" i="1"/>
  <c r="P42" i="1"/>
  <c r="R42" i="1" s="1"/>
  <c r="T42" i="1" s="1"/>
  <c r="P37" i="1"/>
  <c r="R37" i="1" s="1"/>
  <c r="T37" i="1" s="1"/>
  <c r="P30" i="1"/>
  <c r="R30" i="1" s="1"/>
  <c r="T30" i="1" s="1"/>
  <c r="N13" i="2"/>
  <c r="J21" i="2"/>
  <c r="I21" i="2"/>
  <c r="F21" i="2"/>
  <c r="K18" i="2"/>
  <c r="C18" i="2"/>
  <c r="G18" i="2"/>
  <c r="I18" i="2"/>
  <c r="L18" i="2"/>
  <c r="F18" i="2"/>
  <c r="D18" i="2"/>
  <c r="J18" i="2"/>
  <c r="H18" i="2"/>
  <c r="R27" i="1" l="1"/>
  <c r="T27" i="1" s="1"/>
  <c r="R46" i="1"/>
  <c r="T46" i="1" s="1"/>
  <c r="P65" i="1"/>
  <c r="R65" i="1" s="1"/>
  <c r="T65" i="1" s="1"/>
  <c r="P57" i="1"/>
  <c r="D16" i="1"/>
  <c r="D19" i="1" s="1"/>
  <c r="R48" i="1"/>
  <c r="T48" i="1" s="1"/>
  <c r="G60" i="1"/>
  <c r="K60" i="1" s="1"/>
  <c r="G66" i="1"/>
  <c r="K66" i="1" s="1"/>
  <c r="P66" i="1"/>
  <c r="D15" i="1"/>
  <c r="C19" i="1" s="1"/>
  <c r="R51" i="1"/>
  <c r="T51" i="1" s="1"/>
  <c r="R62" i="1"/>
  <c r="T62" i="1" s="1"/>
  <c r="G58" i="1"/>
  <c r="P58" i="1"/>
  <c r="R57" i="1"/>
  <c r="T57" i="1" s="1"/>
  <c r="R68" i="1"/>
  <c r="T68" i="1" s="1"/>
  <c r="R44" i="1"/>
  <c r="T44" i="1" s="1"/>
  <c r="R49" i="1"/>
  <c r="T49" i="1" s="1"/>
  <c r="AB18" i="1"/>
  <c r="AA19" i="1"/>
  <c r="K57" i="1"/>
  <c r="R67" i="1"/>
  <c r="T67" i="1" s="1"/>
  <c r="R59" i="1"/>
  <c r="T59" i="1" s="1"/>
  <c r="R61" i="1"/>
  <c r="T61" i="1" s="1"/>
  <c r="R64" i="1"/>
  <c r="T64" i="1" s="1"/>
  <c r="O4" i="2"/>
  <c r="O5" i="2"/>
  <c r="O6" i="2"/>
  <c r="O2" i="2"/>
  <c r="O3" i="2"/>
  <c r="O1" i="2"/>
  <c r="T21" i="1"/>
  <c r="C11" i="1"/>
  <c r="C12" i="1"/>
  <c r="E18" i="2"/>
  <c r="R60" i="1" l="1"/>
  <c r="T60" i="1" s="1"/>
  <c r="O27" i="1"/>
  <c r="C16" i="1"/>
  <c r="D18" i="1" s="1"/>
  <c r="O63" i="1"/>
  <c r="O60" i="1"/>
  <c r="O55" i="1"/>
  <c r="O64" i="1"/>
  <c r="O68" i="1"/>
  <c r="O32" i="1"/>
  <c r="O44" i="1"/>
  <c r="O37" i="1"/>
  <c r="O42" i="1"/>
  <c r="O58" i="1"/>
  <c r="O39" i="1"/>
  <c r="O50" i="1"/>
  <c r="O47" i="1"/>
  <c r="O54" i="1"/>
  <c r="O41" i="1"/>
  <c r="O43" i="1"/>
  <c r="O57" i="1"/>
  <c r="O38" i="1"/>
  <c r="O53" i="1"/>
  <c r="O23" i="1"/>
  <c r="O52" i="1"/>
  <c r="O24" i="1"/>
  <c r="O33" i="1"/>
  <c r="C15" i="1"/>
  <c r="O36" i="1"/>
  <c r="O65" i="1"/>
  <c r="O28" i="1"/>
  <c r="O25" i="1"/>
  <c r="O45" i="1"/>
  <c r="O49" i="1"/>
  <c r="O35" i="1"/>
  <c r="O66" i="1"/>
  <c r="O46" i="1"/>
  <c r="O26" i="1"/>
  <c r="O22" i="1"/>
  <c r="O56" i="1"/>
  <c r="O48" i="1"/>
  <c r="O62" i="1"/>
  <c r="O31" i="1"/>
  <c r="O61" i="1"/>
  <c r="O59" i="1"/>
  <c r="O29" i="1"/>
  <c r="O51" i="1"/>
  <c r="O34" i="1"/>
  <c r="O40" i="1"/>
  <c r="O67" i="1"/>
  <c r="O21" i="1"/>
  <c r="O30" i="1"/>
  <c r="R58" i="1"/>
  <c r="T58" i="1" s="1"/>
  <c r="K58" i="1"/>
  <c r="R66" i="1"/>
  <c r="T66" i="1" s="1"/>
  <c r="AB19" i="1"/>
  <c r="AA20" i="1"/>
  <c r="Q23" i="2"/>
  <c r="Q32" i="2"/>
  <c r="Q25" i="2"/>
  <c r="Q49" i="2"/>
  <c r="Q335" i="2"/>
  <c r="Q322" i="2"/>
  <c r="Q259" i="2"/>
  <c r="Q337" i="2"/>
  <c r="Q302" i="2"/>
  <c r="Q295" i="2"/>
  <c r="Q269" i="2"/>
  <c r="Q253" i="2"/>
  <c r="Q258" i="2"/>
  <c r="Q288" i="2"/>
  <c r="Q214" i="2"/>
  <c r="Q252" i="2"/>
  <c r="Q184" i="2"/>
  <c r="Q246" i="2"/>
  <c r="Q256" i="2"/>
  <c r="Q257" i="2"/>
  <c r="Q204" i="2"/>
  <c r="Q270" i="2"/>
  <c r="Q195" i="2"/>
  <c r="Q187" i="2"/>
  <c r="Q161" i="2"/>
  <c r="Q181" i="2"/>
  <c r="Q223" i="2"/>
  <c r="Q182" i="2"/>
  <c r="Q125" i="2"/>
  <c r="Q139" i="2"/>
  <c r="Q68" i="2"/>
  <c r="Q104" i="2"/>
  <c r="Q52" i="2"/>
  <c r="Q106" i="2"/>
  <c r="Q109" i="2"/>
  <c r="Q65" i="2"/>
  <c r="Q73" i="2"/>
  <c r="Q55" i="2"/>
  <c r="Q79" i="2"/>
  <c r="Q57" i="2"/>
  <c r="Q31" i="2"/>
  <c r="Q42" i="2"/>
  <c r="Q35" i="2"/>
  <c r="Q28" i="2"/>
  <c r="Q327" i="2"/>
  <c r="Q315" i="2"/>
  <c r="Q331" i="2"/>
  <c r="Q317" i="2"/>
  <c r="Q294" i="2"/>
  <c r="Q287" i="2"/>
  <c r="Q265" i="2"/>
  <c r="Q245" i="2"/>
  <c r="Q255" i="2"/>
  <c r="Q281" i="2"/>
  <c r="Q39" i="2"/>
  <c r="Q21" i="2"/>
  <c r="Q45" i="2"/>
  <c r="Q40" i="2"/>
  <c r="Q41" i="2"/>
  <c r="Q307" i="2"/>
  <c r="Q324" i="2"/>
  <c r="Q309" i="2"/>
  <c r="Q286" i="2"/>
  <c r="Q279" i="2"/>
  <c r="Q261" i="2"/>
  <c r="Q237" i="2"/>
  <c r="Q247" i="2"/>
  <c r="Q250" i="2"/>
  <c r="Q266" i="2"/>
  <c r="Q232" i="2"/>
  <c r="Q168" i="2"/>
  <c r="Q233" i="2"/>
  <c r="Q236" i="2"/>
  <c r="Q244" i="2"/>
  <c r="Q188" i="2"/>
  <c r="Q211" i="2"/>
  <c r="Q157" i="2"/>
  <c r="Q183" i="2"/>
  <c r="Q219" i="2"/>
  <c r="Q177" i="2"/>
  <c r="Q197" i="2"/>
  <c r="Q166" i="2"/>
  <c r="Q114" i="2"/>
  <c r="Q129" i="2"/>
  <c r="Q60" i="2"/>
  <c r="Q96" i="2"/>
  <c r="Q205" i="2"/>
  <c r="Q81" i="2"/>
  <c r="Q95" i="2"/>
  <c r="Q150" i="2"/>
  <c r="Q128" i="2"/>
  <c r="Q83" i="2"/>
  <c r="Q54" i="2"/>
  <c r="Q103" i="2"/>
  <c r="Q47" i="2"/>
  <c r="Q33" i="2"/>
  <c r="Q26" i="2"/>
  <c r="Q333" i="2"/>
  <c r="Q332" i="2"/>
  <c r="Q299" i="2"/>
  <c r="Q316" i="2"/>
  <c r="Q301" i="2"/>
  <c r="Q330" i="2"/>
  <c r="Q271" i="2"/>
  <c r="Q312" i="2"/>
  <c r="Q282" i="2"/>
  <c r="Q239" i="2"/>
  <c r="Q280" i="2"/>
  <c r="Q260" i="2"/>
  <c r="Q224" i="2"/>
  <c r="Q160" i="2"/>
  <c r="Q225" i="2"/>
  <c r="Q234" i="2"/>
  <c r="Q242" i="2"/>
  <c r="Q180" i="2"/>
  <c r="Q202" i="2"/>
  <c r="Q143" i="2"/>
  <c r="Q171" i="2"/>
  <c r="Q213" i="2"/>
  <c r="Q175" i="2"/>
  <c r="Q158" i="2"/>
  <c r="Q162" i="2"/>
  <c r="Q174" i="2"/>
  <c r="Q126" i="2"/>
  <c r="Q178" i="2"/>
  <c r="Q88" i="2"/>
  <c r="Q147" i="2"/>
  <c r="Q74" i="2"/>
  <c r="Q77" i="2"/>
  <c r="Q22" i="2"/>
  <c r="Q43" i="2"/>
  <c r="Q36" i="2"/>
  <c r="Q325" i="2"/>
  <c r="Q314" i="2"/>
  <c r="Q291" i="2"/>
  <c r="Q308" i="2"/>
  <c r="Q293" i="2"/>
  <c r="Q323" i="2"/>
  <c r="Q263" i="2"/>
  <c r="Q305" i="2"/>
  <c r="Q254" i="2"/>
  <c r="Q329" i="2"/>
  <c r="Q241" i="2"/>
  <c r="Q249" i="2"/>
  <c r="Q216" i="2"/>
  <c r="Q152" i="2"/>
  <c r="Q217" i="2"/>
  <c r="Q226" i="2"/>
  <c r="Q227" i="2"/>
  <c r="Q172" i="2"/>
  <c r="Q199" i="2"/>
  <c r="Q135" i="2"/>
  <c r="Q169" i="2"/>
  <c r="Q198" i="2"/>
  <c r="Q173" i="2"/>
  <c r="Q264" i="2"/>
  <c r="Q140" i="2"/>
  <c r="Q131" i="2"/>
  <c r="Q120" i="2"/>
  <c r="Q133" i="2"/>
  <c r="Q84" i="2"/>
  <c r="Q130" i="2"/>
  <c r="Q67" i="2"/>
  <c r="Q70" i="2"/>
  <c r="Q113" i="2"/>
  <c r="Q94" i="2"/>
  <c r="Q58" i="2"/>
  <c r="Q107" i="2"/>
  <c r="Q78" i="2"/>
  <c r="Q38" i="2"/>
  <c r="Q34" i="2"/>
  <c r="Q27" i="2"/>
  <c r="Q326" i="2"/>
  <c r="Q298" i="2"/>
  <c r="Q275" i="2"/>
  <c r="Q292" i="2"/>
  <c r="Q318" i="2"/>
  <c r="Q311" i="2"/>
  <c r="Q313" i="2"/>
  <c r="Q297" i="2"/>
  <c r="Q289" i="2"/>
  <c r="Q274" i="2"/>
  <c r="Q230" i="2"/>
  <c r="Q231" i="2"/>
  <c r="Q200" i="2"/>
  <c r="Q285" i="2"/>
  <c r="Q201" i="2"/>
  <c r="Q210" i="2"/>
  <c r="Q220" i="2"/>
  <c r="Q156" i="2"/>
  <c r="Q153" i="2"/>
  <c r="Q119" i="2"/>
  <c r="Q165" i="2"/>
  <c r="Q191" i="2"/>
  <c r="Q138" i="2"/>
  <c r="Q203" i="2"/>
  <c r="Q141" i="2"/>
  <c r="Q146" i="2"/>
  <c r="Q92" i="2"/>
  <c r="Q117" i="2"/>
  <c r="Q24" i="2"/>
  <c r="Q283" i="2"/>
  <c r="Q320" i="2"/>
  <c r="Q235" i="2"/>
  <c r="Q176" i="2"/>
  <c r="Q268" i="2"/>
  <c r="Q155" i="2"/>
  <c r="Q136" i="2"/>
  <c r="Q186" i="2"/>
  <c r="Q116" i="2"/>
  <c r="Q56" i="2"/>
  <c r="Q118" i="2"/>
  <c r="Q98" i="2"/>
  <c r="Q51" i="2"/>
  <c r="Q75" i="2"/>
  <c r="Q44" i="2"/>
  <c r="Q267" i="2"/>
  <c r="Q273" i="2"/>
  <c r="Q222" i="2"/>
  <c r="Q144" i="2"/>
  <c r="Q251" i="2"/>
  <c r="Q142" i="2"/>
  <c r="Q194" i="2"/>
  <c r="Q170" i="2"/>
  <c r="Q72" i="2"/>
  <c r="Q190" i="2"/>
  <c r="Q102" i="2"/>
  <c r="Q91" i="2"/>
  <c r="Q111" i="2"/>
  <c r="Q50" i="2"/>
  <c r="Q48" i="2"/>
  <c r="Q300" i="2"/>
  <c r="Q304" i="2"/>
  <c r="Q206" i="2"/>
  <c r="Q262" i="2"/>
  <c r="Q228" i="2"/>
  <c r="Q159" i="2"/>
  <c r="Q189" i="2"/>
  <c r="Q132" i="2"/>
  <c r="Q64" i="2"/>
  <c r="Q124" i="2"/>
  <c r="Q63" i="2"/>
  <c r="Q66" i="2"/>
  <c r="Q93" i="2"/>
  <c r="Q85" i="2"/>
  <c r="Q37" i="2"/>
  <c r="Q284" i="2"/>
  <c r="Q296" i="2"/>
  <c r="Q243" i="2"/>
  <c r="Q240" i="2"/>
  <c r="Q212" i="2"/>
  <c r="Q127" i="2"/>
  <c r="Q179" i="2"/>
  <c r="Q134" i="2"/>
  <c r="Q123" i="2"/>
  <c r="Q112" i="2"/>
  <c r="Q59" i="2"/>
  <c r="Q101" i="2"/>
  <c r="Q86" i="2"/>
  <c r="Q334" i="2"/>
  <c r="Q336" i="2"/>
  <c r="Q328" i="2"/>
  <c r="Q277" i="2"/>
  <c r="Q209" i="2"/>
  <c r="Q196" i="2"/>
  <c r="Q215" i="2"/>
  <c r="Q154" i="2"/>
  <c r="Q122" i="2"/>
  <c r="Q108" i="2"/>
  <c r="Q149" i="2"/>
  <c r="Q90" i="2"/>
  <c r="Q87" i="2"/>
  <c r="Q61" i="2"/>
  <c r="Q29" i="2"/>
  <c r="Q310" i="2"/>
  <c r="Q278" i="2"/>
  <c r="Q238" i="2"/>
  <c r="Q193" i="2"/>
  <c r="Q164" i="2"/>
  <c r="Q185" i="2"/>
  <c r="Q321" i="2"/>
  <c r="Q151" i="2"/>
  <c r="Q100" i="2"/>
  <c r="Q99" i="2"/>
  <c r="Q53" i="2"/>
  <c r="Q69" i="2"/>
  <c r="Q110" i="2"/>
  <c r="Q306" i="2"/>
  <c r="Q248" i="2"/>
  <c r="Q145" i="2"/>
  <c r="Q62" i="2"/>
  <c r="Q290" i="2"/>
  <c r="Q218" i="2"/>
  <c r="Q137" i="2"/>
  <c r="Q97" i="2"/>
  <c r="Q319" i="2"/>
  <c r="Q148" i="2"/>
  <c r="Q80" i="2"/>
  <c r="Q89" i="2"/>
  <c r="Q303" i="2"/>
  <c r="Q229" i="2"/>
  <c r="Q76" i="2"/>
  <c r="Q82" i="2"/>
  <c r="Q276" i="2"/>
  <c r="Q167" i="2"/>
  <c r="Q71" i="2"/>
  <c r="Q272" i="2"/>
  <c r="Q163" i="2"/>
  <c r="Q121" i="2"/>
  <c r="Q46" i="2"/>
  <c r="Q192" i="2"/>
  <c r="Q207" i="2"/>
  <c r="Q105" i="2"/>
  <c r="Q30" i="2"/>
  <c r="Q208" i="2"/>
  <c r="Q221" i="2"/>
  <c r="Q115" i="2"/>
  <c r="P328" i="2"/>
  <c r="P298" i="2"/>
  <c r="P307" i="2"/>
  <c r="P292" i="2"/>
  <c r="P318" i="2"/>
  <c r="P280" i="2"/>
  <c r="P321" i="2"/>
  <c r="P290" i="2"/>
  <c r="P299" i="2"/>
  <c r="P337" i="2"/>
  <c r="P310" i="2"/>
  <c r="P277" i="2"/>
  <c r="P271" i="2"/>
  <c r="P236" i="2"/>
  <c r="P253" i="2"/>
  <c r="P323" i="2"/>
  <c r="P221" i="2"/>
  <c r="P243" i="2"/>
  <c r="P175" i="2"/>
  <c r="P208" i="2"/>
  <c r="P209" i="2"/>
  <c r="P242" i="2"/>
  <c r="P171" i="2"/>
  <c r="P190" i="2"/>
  <c r="P202" i="2"/>
  <c r="P143" i="2"/>
  <c r="P198" i="2"/>
  <c r="P148" i="2"/>
  <c r="P160" i="2"/>
  <c r="P119" i="2"/>
  <c r="P86" i="2"/>
  <c r="P54" i="2"/>
  <c r="P138" i="2"/>
  <c r="P87" i="2"/>
  <c r="P55" i="2"/>
  <c r="P24" i="2"/>
  <c r="P120" i="2"/>
  <c r="P117" i="2"/>
  <c r="P324" i="2"/>
  <c r="P305" i="2"/>
  <c r="P274" i="2"/>
  <c r="P283" i="2"/>
  <c r="P309" i="2"/>
  <c r="P294" i="2"/>
  <c r="P257" i="2"/>
  <c r="P267" i="2"/>
  <c r="P311" i="2"/>
  <c r="P246" i="2"/>
  <c r="P281" i="2"/>
  <c r="P205" i="2"/>
  <c r="P223" i="2"/>
  <c r="P333" i="2"/>
  <c r="P297" i="2"/>
  <c r="P266" i="2"/>
  <c r="P331" i="2"/>
  <c r="P301" i="2"/>
  <c r="P286" i="2"/>
  <c r="P320" i="2"/>
  <c r="P265" i="2"/>
  <c r="P304" i="2"/>
  <c r="P238" i="2"/>
  <c r="P264" i="2"/>
  <c r="P241" i="2"/>
  <c r="P215" i="2"/>
  <c r="P325" i="2"/>
  <c r="P327" i="2"/>
  <c r="P258" i="2"/>
  <c r="P316" i="2"/>
  <c r="P293" i="2"/>
  <c r="P278" i="2"/>
  <c r="P319" i="2"/>
  <c r="P263" i="2"/>
  <c r="P303" i="2"/>
  <c r="P335" i="2"/>
  <c r="P250" i="2"/>
  <c r="P235" i="2"/>
  <c r="P207" i="2"/>
  <c r="P276" i="2"/>
  <c r="P240" i="2"/>
  <c r="P248" i="2"/>
  <c r="P203" i="2"/>
  <c r="P239" i="2"/>
  <c r="P174" i="2"/>
  <c r="P126" i="2"/>
  <c r="P201" i="2"/>
  <c r="P177" i="2"/>
  <c r="P156" i="2"/>
  <c r="P228" i="2"/>
  <c r="P102" i="2"/>
  <c r="P70" i="2"/>
  <c r="P144" i="2"/>
  <c r="P103" i="2"/>
  <c r="P71" i="2"/>
  <c r="P31" i="2"/>
  <c r="P166" i="2"/>
  <c r="P172" i="2"/>
  <c r="P96" i="2"/>
  <c r="P64" i="2"/>
  <c r="P306" i="2"/>
  <c r="P285" i="2"/>
  <c r="P273" i="2"/>
  <c r="P279" i="2"/>
  <c r="P229" i="2"/>
  <c r="P183" i="2"/>
  <c r="P192" i="2"/>
  <c r="P234" i="2"/>
  <c r="P179" i="2"/>
  <c r="P178" i="2"/>
  <c r="P118" i="2"/>
  <c r="P237" i="2"/>
  <c r="P222" i="2"/>
  <c r="P184" i="2"/>
  <c r="P90" i="2"/>
  <c r="P45" i="2"/>
  <c r="P99" i="2"/>
  <c r="P59" i="2"/>
  <c r="P204" i="2"/>
  <c r="P136" i="2"/>
  <c r="P84" i="2"/>
  <c r="P49" i="2"/>
  <c r="P105" i="2"/>
  <c r="P73" i="2"/>
  <c r="P42" i="2"/>
  <c r="P25" i="2"/>
  <c r="P161" i="2"/>
  <c r="P282" i="2"/>
  <c r="P336" i="2"/>
  <c r="P269" i="2"/>
  <c r="P254" i="2"/>
  <c r="P213" i="2"/>
  <c r="P167" i="2"/>
  <c r="P272" i="2"/>
  <c r="P268" i="2"/>
  <c r="P163" i="2"/>
  <c r="P176" i="2"/>
  <c r="P212" i="2"/>
  <c r="P194" i="2"/>
  <c r="P220" i="2"/>
  <c r="P170" i="2"/>
  <c r="P82" i="2"/>
  <c r="P164" i="2"/>
  <c r="P95" i="2"/>
  <c r="P51" i="2"/>
  <c r="P186" i="2"/>
  <c r="P133" i="2"/>
  <c r="P80" i="2"/>
  <c r="P206" i="2"/>
  <c r="P101" i="2"/>
  <c r="P69" i="2"/>
  <c r="P33" i="2"/>
  <c r="P114" i="2"/>
  <c r="P162" i="2"/>
  <c r="P322" i="2"/>
  <c r="P302" i="2"/>
  <c r="P261" i="2"/>
  <c r="P289" i="2"/>
  <c r="P230" i="2"/>
  <c r="P159" i="2"/>
  <c r="P233" i="2"/>
  <c r="P251" i="2"/>
  <c r="P155" i="2"/>
  <c r="P149" i="2"/>
  <c r="P157" i="2"/>
  <c r="P189" i="2"/>
  <c r="P154" i="2"/>
  <c r="P128" i="2"/>
  <c r="P78" i="2"/>
  <c r="P125" i="2"/>
  <c r="P91" i="2"/>
  <c r="P47" i="2"/>
  <c r="P165" i="2"/>
  <c r="P123" i="2"/>
  <c r="P76" i="2"/>
  <c r="P168" i="2"/>
  <c r="P97" i="2"/>
  <c r="P65" i="2"/>
  <c r="P29" i="2"/>
  <c r="P32" i="2"/>
  <c r="P34" i="2"/>
  <c r="P332" i="2"/>
  <c r="P315" i="2"/>
  <c r="P270" i="2"/>
  <c r="P252" i="2"/>
  <c r="P330" i="2"/>
  <c r="P260" i="2"/>
  <c r="P151" i="2"/>
  <c r="P225" i="2"/>
  <c r="P227" i="2"/>
  <c r="P147" i="2"/>
  <c r="P145" i="2"/>
  <c r="P135" i="2"/>
  <c r="P181" i="2"/>
  <c r="P197" i="2"/>
  <c r="P113" i="2"/>
  <c r="P74" i="2"/>
  <c r="P122" i="2"/>
  <c r="P83" i="2"/>
  <c r="P39" i="2"/>
  <c r="P137" i="2"/>
  <c r="P108" i="2"/>
  <c r="P72" i="2"/>
  <c r="P127" i="2"/>
  <c r="P93" i="2"/>
  <c r="P61" i="2"/>
  <c r="P124" i="2"/>
  <c r="P46" i="2"/>
  <c r="P30" i="2"/>
  <c r="P334" i="2"/>
  <c r="P291" i="2"/>
  <c r="P262" i="2"/>
  <c r="P244" i="2"/>
  <c r="P329" i="2"/>
  <c r="P249" i="2"/>
  <c r="P232" i="2"/>
  <c r="P217" i="2"/>
  <c r="P219" i="2"/>
  <c r="P226" i="2"/>
  <c r="P141" i="2"/>
  <c r="P218" i="2"/>
  <c r="P173" i="2"/>
  <c r="P193" i="2"/>
  <c r="P110" i="2"/>
  <c r="P66" i="2"/>
  <c r="P140" i="2"/>
  <c r="P79" i="2"/>
  <c r="P44" i="2"/>
  <c r="P129" i="2"/>
  <c r="P104" i="2"/>
  <c r="P68" i="2"/>
  <c r="P132" i="2"/>
  <c r="P89" i="2"/>
  <c r="P57" i="2"/>
  <c r="P112" i="2"/>
  <c r="P40" i="2"/>
  <c r="P23" i="2"/>
  <c r="P326" i="2"/>
  <c r="P308" i="2"/>
  <c r="P259" i="2"/>
  <c r="P312" i="2"/>
  <c r="P288" i="2"/>
  <c r="P231" i="2"/>
  <c r="P224" i="2"/>
  <c r="P287" i="2"/>
  <c r="P211" i="2"/>
  <c r="P210" i="2"/>
  <c r="P153" i="2"/>
  <c r="P214" i="2"/>
  <c r="P152" i="2"/>
  <c r="P158" i="2"/>
  <c r="P106" i="2"/>
  <c r="P62" i="2"/>
  <c r="P115" i="2"/>
  <c r="P75" i="2"/>
  <c r="P36" i="2"/>
  <c r="P116" i="2"/>
  <c r="P100" i="2"/>
  <c r="P60" i="2"/>
  <c r="P130" i="2"/>
  <c r="P85" i="2"/>
  <c r="P53" i="2"/>
  <c r="P48" i="2"/>
  <c r="P21" i="2"/>
  <c r="P188" i="2"/>
  <c r="P314" i="2"/>
  <c r="P317" i="2"/>
  <c r="P275" i="2"/>
  <c r="P295" i="2"/>
  <c r="P245" i="2"/>
  <c r="P191" i="2"/>
  <c r="P200" i="2"/>
  <c r="P255" i="2"/>
  <c r="P187" i="2"/>
  <c r="P180" i="2"/>
  <c r="P134" i="2"/>
  <c r="P169" i="2"/>
  <c r="P146" i="2"/>
  <c r="P131" i="2"/>
  <c r="P94" i="2"/>
  <c r="P50" i="2"/>
  <c r="P107" i="2"/>
  <c r="P63" i="2"/>
  <c r="P22" i="2"/>
  <c r="P182" i="2"/>
  <c r="P88" i="2"/>
  <c r="P52" i="2"/>
  <c r="P109" i="2"/>
  <c r="P77" i="2"/>
  <c r="P35" i="2"/>
  <c r="P37" i="2"/>
  <c r="P38" i="2"/>
  <c r="P216" i="2"/>
  <c r="P98" i="2"/>
  <c r="P121" i="2"/>
  <c r="P256" i="2"/>
  <c r="P58" i="2"/>
  <c r="P81" i="2"/>
  <c r="P313" i="2"/>
  <c r="P195" i="2"/>
  <c r="P111" i="2"/>
  <c r="P43" i="2"/>
  <c r="P300" i="2"/>
  <c r="P196" i="2"/>
  <c r="P67" i="2"/>
  <c r="P41" i="2"/>
  <c r="P284" i="2"/>
  <c r="P142" i="2"/>
  <c r="P28" i="2"/>
  <c r="P27" i="2"/>
  <c r="P296" i="2"/>
  <c r="P185" i="2"/>
  <c r="P26" i="2"/>
  <c r="P247" i="2"/>
  <c r="P150" i="2"/>
  <c r="P92" i="2"/>
  <c r="P199" i="2"/>
  <c r="P139" i="2"/>
  <c r="P56" i="2"/>
  <c r="O7" i="2"/>
  <c r="E4" i="2" s="1"/>
  <c r="O324" i="2"/>
  <c r="O304" i="2"/>
  <c r="O281" i="2"/>
  <c r="O290" i="2"/>
  <c r="O316" i="2"/>
  <c r="O301" i="2"/>
  <c r="O259" i="2"/>
  <c r="O267" i="2"/>
  <c r="O237" i="2"/>
  <c r="O260" i="2"/>
  <c r="O212" i="2"/>
  <c r="O230" i="2"/>
  <c r="O166" i="2"/>
  <c r="O215" i="2"/>
  <c r="O208" i="2"/>
  <c r="O255" i="2"/>
  <c r="O202" i="2"/>
  <c r="O209" i="2"/>
  <c r="O147" i="2"/>
  <c r="O325" i="2"/>
  <c r="O328" i="2"/>
  <c r="O265" i="2"/>
  <c r="O326" i="2"/>
  <c r="O300" i="2"/>
  <c r="O285" i="2"/>
  <c r="O334" i="2"/>
  <c r="O313" i="2"/>
  <c r="O327" i="2"/>
  <c r="O315" i="2"/>
  <c r="O284" i="2"/>
  <c r="O269" i="2"/>
  <c r="O319" i="2"/>
  <c r="O295" i="2"/>
  <c r="O276" i="2"/>
  <c r="O270" i="2"/>
  <c r="O229" i="2"/>
  <c r="O198" i="2"/>
  <c r="O249" i="2"/>
  <c r="O246" i="2"/>
  <c r="O236" i="2"/>
  <c r="O234" i="2"/>
  <c r="O170" i="2"/>
  <c r="O172" i="2"/>
  <c r="O192" i="2"/>
  <c r="O125" i="2"/>
  <c r="O329" i="2"/>
  <c r="O273" i="2"/>
  <c r="O299" i="2"/>
  <c r="O277" i="2"/>
  <c r="O275" i="2"/>
  <c r="O278" i="2"/>
  <c r="O286" i="2"/>
  <c r="O266" i="2"/>
  <c r="O158" i="2"/>
  <c r="O262" i="2"/>
  <c r="O336" i="2"/>
  <c r="O194" i="2"/>
  <c r="O184" i="2"/>
  <c r="O176" i="2"/>
  <c r="O159" i="2"/>
  <c r="O171" i="2"/>
  <c r="O169" i="2"/>
  <c r="O173" i="2"/>
  <c r="O48" i="2"/>
  <c r="O75" i="2"/>
  <c r="O115" i="2"/>
  <c r="O83" i="2"/>
  <c r="O225" i="2"/>
  <c r="O136" i="2"/>
  <c r="O30" i="2"/>
  <c r="O53" i="2"/>
  <c r="O56" i="2"/>
  <c r="O96" i="2"/>
  <c r="O52" i="2"/>
  <c r="O130" i="2"/>
  <c r="O32" i="2"/>
  <c r="O26" i="2"/>
  <c r="O35" i="2"/>
  <c r="O54" i="2"/>
  <c r="O320" i="2"/>
  <c r="O257" i="2"/>
  <c r="O291" i="2"/>
  <c r="O261" i="2"/>
  <c r="O271" i="2"/>
  <c r="O330" i="2"/>
  <c r="O239" i="2"/>
  <c r="O241" i="2"/>
  <c r="O150" i="2"/>
  <c r="O232" i="2"/>
  <c r="O288" i="2"/>
  <c r="O186" i="2"/>
  <c r="O168" i="2"/>
  <c r="O155" i="2"/>
  <c r="O153" i="2"/>
  <c r="O219" i="2"/>
  <c r="O165" i="2"/>
  <c r="O152" i="2"/>
  <c r="O143" i="2"/>
  <c r="O55" i="2"/>
  <c r="O111" i="2"/>
  <c r="O79" i="2"/>
  <c r="O197" i="2"/>
  <c r="O123" i="2"/>
  <c r="O148" i="2"/>
  <c r="O49" i="2"/>
  <c r="O33" i="2"/>
  <c r="O23" i="2"/>
  <c r="O41" i="2"/>
  <c r="O113" i="2"/>
  <c r="O108" i="2"/>
  <c r="O104" i="2"/>
  <c r="O27" i="2"/>
  <c r="O57" i="2"/>
  <c r="O312" i="2"/>
  <c r="O314" i="2"/>
  <c r="O308" i="2"/>
  <c r="O287" i="2"/>
  <c r="O263" i="2"/>
  <c r="O318" i="2"/>
  <c r="O228" i="2"/>
  <c r="O222" i="2"/>
  <c r="O252" i="2"/>
  <c r="O224" i="2"/>
  <c r="O331" i="2"/>
  <c r="O296" i="2"/>
  <c r="O306" i="2"/>
  <c r="O292" i="2"/>
  <c r="O280" i="2"/>
  <c r="O311" i="2"/>
  <c r="O272" i="2"/>
  <c r="O220" i="2"/>
  <c r="O214" i="2"/>
  <c r="O238" i="2"/>
  <c r="O216" i="2"/>
  <c r="O248" i="2"/>
  <c r="O162" i="2"/>
  <c r="O151" i="2"/>
  <c r="O145" i="2"/>
  <c r="O134" i="2"/>
  <c r="O201" i="2"/>
  <c r="O144" i="2"/>
  <c r="O200" i="2"/>
  <c r="O131" i="2"/>
  <c r="O31" i="2"/>
  <c r="O103" i="2"/>
  <c r="O67" i="2"/>
  <c r="O129" i="2"/>
  <c r="O135" i="2"/>
  <c r="O110" i="2"/>
  <c r="O117" i="2"/>
  <c r="O22" i="2"/>
  <c r="O109" i="2"/>
  <c r="O69" i="2"/>
  <c r="O98" i="2"/>
  <c r="O76" i="2"/>
  <c r="O90" i="2"/>
  <c r="O100" i="2"/>
  <c r="O323" i="2"/>
  <c r="O321" i="2"/>
  <c r="O298" i="2"/>
  <c r="O337" i="2"/>
  <c r="O251" i="2"/>
  <c r="O303" i="2"/>
  <c r="O268" i="2"/>
  <c r="O204" i="2"/>
  <c r="O206" i="2"/>
  <c r="O231" i="2"/>
  <c r="O302" i="2"/>
  <c r="O244" i="2"/>
  <c r="O154" i="2"/>
  <c r="O140" i="2"/>
  <c r="O141" i="2"/>
  <c r="O227" i="2"/>
  <c r="O191" i="2"/>
  <c r="O274" i="2"/>
  <c r="O156" i="2"/>
  <c r="O122" i="2"/>
  <c r="O193" i="2"/>
  <c r="O99" i="2"/>
  <c r="O63" i="2"/>
  <c r="O120" i="2"/>
  <c r="O127" i="2"/>
  <c r="O92" i="2"/>
  <c r="O106" i="2"/>
  <c r="O37" i="2"/>
  <c r="O102" i="2"/>
  <c r="O82" i="2"/>
  <c r="O80" i="2"/>
  <c r="O62" i="2"/>
  <c r="O72" i="2"/>
  <c r="O93" i="2"/>
  <c r="O332" i="2"/>
  <c r="O305" i="2"/>
  <c r="O282" i="2"/>
  <c r="O317" i="2"/>
  <c r="O243" i="2"/>
  <c r="O279" i="2"/>
  <c r="O264" i="2"/>
  <c r="O250" i="2"/>
  <c r="O190" i="2"/>
  <c r="O223" i="2"/>
  <c r="O258" i="2"/>
  <c r="O226" i="2"/>
  <c r="O146" i="2"/>
  <c r="O211" i="2"/>
  <c r="O133" i="2"/>
  <c r="O217" i="2"/>
  <c r="O185" i="2"/>
  <c r="O189" i="2"/>
  <c r="O138" i="2"/>
  <c r="O114" i="2"/>
  <c r="O167" i="2"/>
  <c r="O95" i="2"/>
  <c r="O59" i="2"/>
  <c r="O116" i="2"/>
  <c r="O118" i="2"/>
  <c r="O85" i="2"/>
  <c r="O88" i="2"/>
  <c r="O28" i="2"/>
  <c r="O84" i="2"/>
  <c r="O64" i="2"/>
  <c r="O73" i="2"/>
  <c r="O40" i="2"/>
  <c r="O65" i="2"/>
  <c r="O86" i="2"/>
  <c r="O322" i="2"/>
  <c r="O256" i="2"/>
  <c r="O240" i="2"/>
  <c r="O164" i="2"/>
  <c r="O183" i="2"/>
  <c r="O124" i="2"/>
  <c r="O107" i="2"/>
  <c r="O157" i="2"/>
  <c r="O81" i="2"/>
  <c r="O25" i="2"/>
  <c r="O21" i="2"/>
  <c r="O307" i="2"/>
  <c r="O310" i="2"/>
  <c r="O233" i="2"/>
  <c r="O196" i="2"/>
  <c r="O213" i="2"/>
  <c r="O112" i="2"/>
  <c r="O91" i="2"/>
  <c r="O203" i="2"/>
  <c r="O74" i="2"/>
  <c r="O50" i="2"/>
  <c r="O97" i="2"/>
  <c r="O309" i="2"/>
  <c r="O247" i="2"/>
  <c r="O254" i="2"/>
  <c r="O180" i="2"/>
  <c r="O179" i="2"/>
  <c r="O128" i="2"/>
  <c r="O87" i="2"/>
  <c r="O46" i="2"/>
  <c r="O29" i="2"/>
  <c r="O160" i="2"/>
  <c r="O58" i="2"/>
  <c r="O293" i="2"/>
  <c r="O294" i="2"/>
  <c r="O218" i="2"/>
  <c r="O149" i="2"/>
  <c r="O175" i="2"/>
  <c r="O42" i="2"/>
  <c r="O71" i="2"/>
  <c r="O38" i="2"/>
  <c r="O101" i="2"/>
  <c r="O105" i="2"/>
  <c r="O45" i="2"/>
  <c r="O333" i="2"/>
  <c r="O235" i="2"/>
  <c r="O182" i="2"/>
  <c r="O210" i="2"/>
  <c r="O242" i="2"/>
  <c r="O161" i="2"/>
  <c r="O34" i="2"/>
  <c r="O47" i="2"/>
  <c r="O132" i="2"/>
  <c r="O24" i="2"/>
  <c r="O66" i="2"/>
  <c r="O163" i="2"/>
  <c r="O335" i="2"/>
  <c r="O283" i="2"/>
  <c r="O174" i="2"/>
  <c r="O178" i="2"/>
  <c r="O195" i="2"/>
  <c r="O181" i="2"/>
  <c r="O51" i="2"/>
  <c r="O39" i="2"/>
  <c r="O78" i="2"/>
  <c r="O121" i="2"/>
  <c r="O36" i="2"/>
  <c r="O68" i="2"/>
  <c r="O289" i="2"/>
  <c r="O245" i="2"/>
  <c r="O199" i="2"/>
  <c r="O188" i="2"/>
  <c r="O187" i="2"/>
  <c r="O221" i="2"/>
  <c r="O126" i="2"/>
  <c r="O44" i="2"/>
  <c r="O119" i="2"/>
  <c r="O70" i="2"/>
  <c r="O89" i="2"/>
  <c r="O43" i="2"/>
  <c r="O205" i="2"/>
  <c r="O61" i="2"/>
  <c r="O142" i="2"/>
  <c r="O177" i="2"/>
  <c r="O139" i="2"/>
  <c r="O137" i="2"/>
  <c r="O297" i="2"/>
  <c r="O60" i="2"/>
  <c r="O253" i="2"/>
  <c r="O77" i="2"/>
  <c r="O207" i="2"/>
  <c r="O94" i="2"/>
  <c r="P18" i="2"/>
  <c r="Q18" i="2"/>
  <c r="O18" i="2"/>
  <c r="C18" i="1" l="1"/>
  <c r="F6" i="1"/>
  <c r="F8" i="1" s="1"/>
  <c r="E14" i="1"/>
  <c r="E5" i="2"/>
  <c r="AA21" i="1"/>
  <c r="AB20" i="1"/>
  <c r="E6" i="2"/>
  <c r="E9" i="2" s="1"/>
  <c r="E10" i="2" s="1"/>
  <c r="F7" i="1" l="1"/>
  <c r="AB21" i="1"/>
  <c r="AA22" i="1"/>
  <c r="M21" i="2"/>
  <c r="R21" i="2" s="1"/>
  <c r="M303" i="2"/>
  <c r="N303" i="2" s="1"/>
  <c r="M71" i="2"/>
  <c r="R71" i="2" s="1"/>
  <c r="M81" i="2"/>
  <c r="R81" i="2" s="1"/>
  <c r="M93" i="2"/>
  <c r="N93" i="2" s="1"/>
  <c r="M162" i="2"/>
  <c r="R162" i="2" s="1"/>
  <c r="M206" i="2"/>
  <c r="R206" i="2" s="1"/>
  <c r="V4" i="2"/>
  <c r="M196" i="2"/>
  <c r="N196" i="2" s="1"/>
  <c r="M281" i="2"/>
  <c r="R281" i="2" s="1"/>
  <c r="M326" i="2"/>
  <c r="R326" i="2" s="1"/>
  <c r="M75" i="2"/>
  <c r="R75" i="2" s="1"/>
  <c r="M174" i="2"/>
  <c r="N174" i="2" s="1"/>
  <c r="M47" i="2"/>
  <c r="R47" i="2" s="1"/>
  <c r="M185" i="2"/>
  <c r="N185" i="2" s="1"/>
  <c r="V8" i="2"/>
  <c r="M136" i="2"/>
  <c r="R136" i="2" s="1"/>
  <c r="M227" i="2"/>
  <c r="R227" i="2" s="1"/>
  <c r="M156" i="2"/>
  <c r="R156" i="2" s="1"/>
  <c r="M327" i="2"/>
  <c r="R327" i="2" s="1"/>
  <c r="M289" i="2"/>
  <c r="N289" i="2" s="1"/>
  <c r="M275" i="2"/>
  <c r="R275" i="2" s="1"/>
  <c r="M65" i="2"/>
  <c r="R65" i="2" s="1"/>
  <c r="V27" i="2"/>
  <c r="M299" i="2"/>
  <c r="R299" i="2" s="1"/>
  <c r="M214" i="2"/>
  <c r="N214" i="2" s="1"/>
  <c r="M190" i="2"/>
  <c r="R190" i="2" s="1"/>
  <c r="V21" i="2"/>
  <c r="M56" i="2"/>
  <c r="N56" i="2" s="1"/>
  <c r="M320" i="2"/>
  <c r="R320" i="2" s="1"/>
  <c r="M191" i="2"/>
  <c r="N191" i="2" s="1"/>
  <c r="M212" i="2"/>
  <c r="N212" i="2" s="1"/>
  <c r="M95" i="2"/>
  <c r="N95" i="2" s="1"/>
  <c r="M124" i="2"/>
  <c r="N124" i="2" s="1"/>
  <c r="M123" i="2"/>
  <c r="N123" i="2" s="1"/>
  <c r="M290" i="2"/>
  <c r="R290" i="2" s="1"/>
  <c r="M332" i="2"/>
  <c r="N332" i="2" s="1"/>
  <c r="M24" i="2"/>
  <c r="N24" i="2" s="1"/>
  <c r="M211" i="2"/>
  <c r="R211" i="2" s="1"/>
  <c r="M186" i="2"/>
  <c r="R186" i="2" s="1"/>
  <c r="M49" i="2"/>
  <c r="N49" i="2" s="1"/>
  <c r="M66" i="2"/>
  <c r="N66" i="2" s="1"/>
  <c r="M85" i="2"/>
  <c r="N85" i="2" s="1"/>
  <c r="M277" i="2"/>
  <c r="N277" i="2" s="1"/>
  <c r="M306" i="2"/>
  <c r="R306" i="2" s="1"/>
  <c r="M159" i="2"/>
  <c r="N159" i="2" s="1"/>
  <c r="M168" i="2"/>
  <c r="N168" i="2" s="1"/>
  <c r="V6" i="2"/>
  <c r="V23" i="2"/>
  <c r="M72" i="2"/>
  <c r="M74" i="2"/>
  <c r="M184" i="2"/>
  <c r="M98" i="2"/>
  <c r="M242" i="2"/>
  <c r="V12" i="2"/>
  <c r="M321" i="2"/>
  <c r="M169" i="2"/>
  <c r="M311" i="2"/>
  <c r="M89" i="2"/>
  <c r="M78" i="2"/>
  <c r="V5" i="2"/>
  <c r="M82" i="2"/>
  <c r="M202" i="2"/>
  <c r="M138" i="2"/>
  <c r="M218" i="2"/>
  <c r="M312" i="2"/>
  <c r="M183" i="2"/>
  <c r="M182" i="2"/>
  <c r="M204" i="2"/>
  <c r="M298" i="2"/>
  <c r="M25" i="2"/>
  <c r="M148" i="2"/>
  <c r="M291" i="2"/>
  <c r="M23" i="2"/>
  <c r="V17" i="2"/>
  <c r="M199" i="2"/>
  <c r="M273" i="2"/>
  <c r="M276" i="2"/>
  <c r="M35" i="2"/>
  <c r="M91" i="2"/>
  <c r="M167" i="2"/>
  <c r="M216" i="2"/>
  <c r="M262" i="2"/>
  <c r="M38" i="2"/>
  <c r="M292" i="2"/>
  <c r="M42" i="2"/>
  <c r="M94" i="2"/>
  <c r="M69" i="2"/>
  <c r="M189" i="2"/>
  <c r="M286" i="2"/>
  <c r="M295" i="2"/>
  <c r="N136" i="2"/>
  <c r="M128" i="2"/>
  <c r="M29" i="2"/>
  <c r="M53" i="2"/>
  <c r="V26" i="2"/>
  <c r="M77" i="2"/>
  <c r="M68" i="2"/>
  <c r="M171" i="2"/>
  <c r="V24" i="2"/>
  <c r="M151" i="2"/>
  <c r="M87" i="2"/>
  <c r="M160" i="2"/>
  <c r="M176" i="2"/>
  <c r="M317" i="2"/>
  <c r="M333" i="2"/>
  <c r="V14" i="2"/>
  <c r="M150" i="2"/>
  <c r="M236" i="2"/>
  <c r="M325" i="2"/>
  <c r="M131" i="2"/>
  <c r="M234" i="2"/>
  <c r="M336" i="2"/>
  <c r="M104" i="2"/>
  <c r="V2" i="2"/>
  <c r="M193" i="2"/>
  <c r="M220" i="2"/>
  <c r="M314" i="2"/>
  <c r="M117" i="2"/>
  <c r="M116" i="2"/>
  <c r="M225" i="2"/>
  <c r="M197" i="2"/>
  <c r="M316" i="2"/>
  <c r="M30" i="2"/>
  <c r="M315" i="2"/>
  <c r="M41" i="2"/>
  <c r="V22" i="2"/>
  <c r="M133" i="2"/>
  <c r="M232" i="2"/>
  <c r="M266" i="2"/>
  <c r="M330" i="2"/>
  <c r="V11" i="2"/>
  <c r="M50" i="2"/>
  <c r="M137" i="2"/>
  <c r="M60" i="2"/>
  <c r="M147" i="2"/>
  <c r="M55" i="2"/>
  <c r="M198" i="2"/>
  <c r="M59" i="2"/>
  <c r="M172" i="2"/>
  <c r="M252" i="2"/>
  <c r="M268" i="2"/>
  <c r="M32" i="2"/>
  <c r="V3" i="2"/>
  <c r="M201" i="2"/>
  <c r="M243" i="2"/>
  <c r="M319" i="2"/>
  <c r="M173" i="2"/>
  <c r="M246" i="2"/>
  <c r="M263" i="2"/>
  <c r="M76" i="2"/>
  <c r="M101" i="2"/>
  <c r="M139" i="2"/>
  <c r="M240" i="2"/>
  <c r="M280" i="2"/>
  <c r="M100" i="2"/>
  <c r="M163" i="2"/>
  <c r="M178" i="2"/>
  <c r="M164" i="2"/>
  <c r="M307" i="2"/>
  <c r="M45" i="2"/>
  <c r="M297" i="2"/>
  <c r="M64" i="2"/>
  <c r="M115" i="2"/>
  <c r="M209" i="2"/>
  <c r="M222" i="2"/>
  <c r="M300" i="2"/>
  <c r="M36" i="2"/>
  <c r="M226" i="2"/>
  <c r="M187" i="2"/>
  <c r="M126" i="2"/>
  <c r="M181" i="2"/>
  <c r="M155" i="2"/>
  <c r="M145" i="2"/>
  <c r="M179" i="2"/>
  <c r="M52" i="2"/>
  <c r="M229" i="2"/>
  <c r="M129" i="2"/>
  <c r="M324" i="2"/>
  <c r="M230" i="2"/>
  <c r="M308" i="2"/>
  <c r="M31" i="2"/>
  <c r="M127" i="2"/>
  <c r="M192" i="2"/>
  <c r="M241" i="2"/>
  <c r="M43" i="2"/>
  <c r="M215" i="2"/>
  <c r="M251" i="2"/>
  <c r="M294" i="2"/>
  <c r="M62" i="2"/>
  <c r="M57" i="2"/>
  <c r="M175" i="2"/>
  <c r="M254" i="2"/>
  <c r="M271" i="2"/>
  <c r="V16" i="2"/>
  <c r="V9" i="2"/>
  <c r="M223" i="2"/>
  <c r="M228" i="2"/>
  <c r="M335" i="2"/>
  <c r="M261" i="2"/>
  <c r="M296" i="2"/>
  <c r="V20" i="2"/>
  <c r="M141" i="2"/>
  <c r="M142" i="2"/>
  <c r="M213" i="2"/>
  <c r="M259" i="2"/>
  <c r="M44" i="2"/>
  <c r="M125" i="2"/>
  <c r="M165" i="2"/>
  <c r="M238" i="2"/>
  <c r="M135" i="2"/>
  <c r="M110" i="2"/>
  <c r="M106" i="2"/>
  <c r="M86" i="2"/>
  <c r="M118" i="2"/>
  <c r="V10" i="2"/>
  <c r="M103" i="2"/>
  <c r="M130" i="2"/>
  <c r="M67" i="2"/>
  <c r="M265" i="2"/>
  <c r="M90" i="2"/>
  <c r="M219" i="2"/>
  <c r="M99" i="2"/>
  <c r="M146" i="2"/>
  <c r="V15" i="2"/>
  <c r="M205" i="2"/>
  <c r="M102" i="2"/>
  <c r="M270" i="2"/>
  <c r="M114" i="2"/>
  <c r="M26" i="2"/>
  <c r="M221" i="2"/>
  <c r="M267" i="2"/>
  <c r="M39" i="2"/>
  <c r="M195" i="2"/>
  <c r="M247" i="2"/>
  <c r="M272" i="2"/>
  <c r="M337" i="2"/>
  <c r="M200" i="2"/>
  <c r="M249" i="2"/>
  <c r="M323" i="2"/>
  <c r="M79" i="2"/>
  <c r="V19" i="2"/>
  <c r="M144" i="2"/>
  <c r="M293" i="2"/>
  <c r="M302" i="2"/>
  <c r="M83" i="2"/>
  <c r="M105" i="2"/>
  <c r="M154" i="2"/>
  <c r="M244" i="2"/>
  <c r="M288" i="2"/>
  <c r="M285" i="2"/>
  <c r="M287" i="2"/>
  <c r="M143" i="2"/>
  <c r="M119" i="2"/>
  <c r="M203" i="2"/>
  <c r="M180" i="2"/>
  <c r="M334" i="2"/>
  <c r="M37" i="2"/>
  <c r="M34" i="2"/>
  <c r="M107" i="2"/>
  <c r="M132" i="2"/>
  <c r="M231" i="2"/>
  <c r="M239" i="2"/>
  <c r="M328" i="2"/>
  <c r="M161" i="2"/>
  <c r="M329" i="2"/>
  <c r="M109" i="2"/>
  <c r="M207" i="2"/>
  <c r="M188" i="2"/>
  <c r="M282" i="2"/>
  <c r="M33" i="2"/>
  <c r="M153" i="2"/>
  <c r="M245" i="2"/>
  <c r="M256" i="2"/>
  <c r="M46" i="2"/>
  <c r="M250" i="2"/>
  <c r="M274" i="2"/>
  <c r="M27" i="2"/>
  <c r="M84" i="2"/>
  <c r="M166" i="2"/>
  <c r="M208" i="2"/>
  <c r="M260" i="2"/>
  <c r="M331" i="2"/>
  <c r="M80" i="2"/>
  <c r="M61" i="2"/>
  <c r="M177" i="2"/>
  <c r="M284" i="2"/>
  <c r="M279" i="2"/>
  <c r="M309" i="2"/>
  <c r="M318" i="2"/>
  <c r="M111" i="2"/>
  <c r="M73" i="2"/>
  <c r="M140" i="2"/>
  <c r="M248" i="2"/>
  <c r="M305" i="2"/>
  <c r="R196" i="2"/>
  <c r="M92" i="2"/>
  <c r="M233" i="2"/>
  <c r="M58" i="2"/>
  <c r="M54" i="2"/>
  <c r="V13" i="2"/>
  <c r="M70" i="2"/>
  <c r="V18" i="2"/>
  <c r="M194" i="2"/>
  <c r="M51" i="2"/>
  <c r="M170" i="2"/>
  <c r="M120" i="2"/>
  <c r="M224" i="2"/>
  <c r="V25" i="2"/>
  <c r="M257" i="2"/>
  <c r="M63" i="2"/>
  <c r="M235" i="2"/>
  <c r="M122" i="2"/>
  <c r="M48" i="2"/>
  <c r="M97" i="2"/>
  <c r="M96" i="2"/>
  <c r="M121" i="2"/>
  <c r="M158" i="2"/>
  <c r="M255" i="2"/>
  <c r="M313" i="2"/>
  <c r="M134" i="2"/>
  <c r="M149" i="2"/>
  <c r="M237" i="2"/>
  <c r="M283" i="2"/>
  <c r="M28" i="2"/>
  <c r="M253" i="2"/>
  <c r="M258" i="2"/>
  <c r="M40" i="2"/>
  <c r="M88" i="2"/>
  <c r="M157" i="2"/>
  <c r="M269" i="2"/>
  <c r="M278" i="2"/>
  <c r="M22" i="2"/>
  <c r="V7" i="2"/>
  <c r="M112" i="2"/>
  <c r="M152" i="2"/>
  <c r="M301" i="2"/>
  <c r="M310" i="2"/>
  <c r="M264" i="2"/>
  <c r="M322" i="2"/>
  <c r="M108" i="2"/>
  <c r="M113" i="2"/>
  <c r="M217" i="2"/>
  <c r="M210" i="2"/>
  <c r="M304" i="2"/>
  <c r="N65" i="2" l="1"/>
  <c r="N21" i="2"/>
  <c r="R56" i="2"/>
  <c r="R303" i="2"/>
  <c r="AB22" i="1"/>
  <c r="AA23" i="1"/>
  <c r="N275" i="2"/>
  <c r="N320" i="2"/>
  <c r="N81" i="2"/>
  <c r="N290" i="2"/>
  <c r="N71" i="2"/>
  <c r="R174" i="2"/>
  <c r="R93" i="2"/>
  <c r="N306" i="2"/>
  <c r="R289" i="2"/>
  <c r="N206" i="2"/>
  <c r="R168" i="2"/>
  <c r="R24" i="2"/>
  <c r="R49" i="2"/>
  <c r="N281" i="2"/>
  <c r="R159" i="2"/>
  <c r="R95" i="2"/>
  <c r="R212" i="2"/>
  <c r="R332" i="2"/>
  <c r="N162" i="2"/>
  <c r="N186" i="2"/>
  <c r="N47" i="2"/>
  <c r="N299" i="2"/>
  <c r="N227" i="2"/>
  <c r="R214" i="2"/>
  <c r="N327" i="2"/>
  <c r="N75" i="2"/>
  <c r="N326" i="2"/>
  <c r="R185" i="2"/>
  <c r="N190" i="2"/>
  <c r="R123" i="2"/>
  <c r="N211" i="2"/>
  <c r="R277" i="2"/>
  <c r="N156" i="2"/>
  <c r="R66" i="2"/>
  <c r="R85" i="2"/>
  <c r="R191" i="2"/>
  <c r="R124" i="2"/>
  <c r="N310" i="2"/>
  <c r="R310" i="2"/>
  <c r="R34" i="2"/>
  <c r="N34" i="2"/>
  <c r="N90" i="2"/>
  <c r="R90" i="2"/>
  <c r="N127" i="2"/>
  <c r="R127" i="2"/>
  <c r="N163" i="2"/>
  <c r="R163" i="2"/>
  <c r="R301" i="2"/>
  <c r="N301" i="2"/>
  <c r="N256" i="2"/>
  <c r="R256" i="2"/>
  <c r="R235" i="2"/>
  <c r="N235" i="2"/>
  <c r="N264" i="2"/>
  <c r="R264" i="2"/>
  <c r="N269" i="2"/>
  <c r="R269" i="2"/>
  <c r="N237" i="2"/>
  <c r="R237" i="2"/>
  <c r="N97" i="2"/>
  <c r="R97" i="2"/>
  <c r="N120" i="2"/>
  <c r="R120" i="2"/>
  <c r="N58" i="2"/>
  <c r="R58" i="2"/>
  <c r="R73" i="2"/>
  <c r="N73" i="2"/>
  <c r="R80" i="2"/>
  <c r="N80" i="2"/>
  <c r="N250" i="2"/>
  <c r="R250" i="2"/>
  <c r="N207" i="2"/>
  <c r="R207" i="2"/>
  <c r="N107" i="2"/>
  <c r="R107" i="2"/>
  <c r="N119" i="2"/>
  <c r="R119" i="2"/>
  <c r="R83" i="2"/>
  <c r="N83" i="2"/>
  <c r="N200" i="2"/>
  <c r="R200" i="2"/>
  <c r="N26" i="2"/>
  <c r="R26" i="2"/>
  <c r="N219" i="2"/>
  <c r="R219" i="2"/>
  <c r="N86" i="2"/>
  <c r="R86" i="2"/>
  <c r="R261" i="2"/>
  <c r="N261" i="2"/>
  <c r="N175" i="2"/>
  <c r="R175" i="2"/>
  <c r="N192" i="2"/>
  <c r="R192" i="2"/>
  <c r="R52" i="2"/>
  <c r="N52" i="2"/>
  <c r="N222" i="2"/>
  <c r="R222" i="2"/>
  <c r="N178" i="2"/>
  <c r="R178" i="2"/>
  <c r="N263" i="2"/>
  <c r="R263" i="2"/>
  <c r="N268" i="2"/>
  <c r="R268" i="2"/>
  <c r="N137" i="2"/>
  <c r="R137" i="2"/>
  <c r="R30" i="2"/>
  <c r="N30" i="2"/>
  <c r="N193" i="2"/>
  <c r="R193" i="2"/>
  <c r="R150" i="2"/>
  <c r="N150" i="2"/>
  <c r="R292" i="2"/>
  <c r="N292" i="2"/>
  <c r="N273" i="2"/>
  <c r="R273" i="2"/>
  <c r="N204" i="2"/>
  <c r="R204" i="2"/>
  <c r="R98" i="2"/>
  <c r="N98" i="2"/>
  <c r="N111" i="2"/>
  <c r="R111" i="2"/>
  <c r="R302" i="2"/>
  <c r="N302" i="2"/>
  <c r="R209" i="2"/>
  <c r="N209" i="2"/>
  <c r="R316" i="2"/>
  <c r="N316" i="2"/>
  <c r="N171" i="2"/>
  <c r="R171" i="2"/>
  <c r="N199" i="2"/>
  <c r="R199" i="2"/>
  <c r="R122" i="2"/>
  <c r="N122" i="2"/>
  <c r="N329" i="2"/>
  <c r="R329" i="2"/>
  <c r="R287" i="2"/>
  <c r="N287" i="2"/>
  <c r="N293" i="2"/>
  <c r="R293" i="2"/>
  <c r="R272" i="2"/>
  <c r="N272" i="2"/>
  <c r="N270" i="2"/>
  <c r="R270" i="2"/>
  <c r="N265" i="2"/>
  <c r="R265" i="2"/>
  <c r="R110" i="2"/>
  <c r="N110" i="2"/>
  <c r="N259" i="2"/>
  <c r="R259" i="2"/>
  <c r="R228" i="2"/>
  <c r="N228" i="2"/>
  <c r="R62" i="2"/>
  <c r="N62" i="2"/>
  <c r="R31" i="2"/>
  <c r="N31" i="2"/>
  <c r="N145" i="2"/>
  <c r="R145" i="2"/>
  <c r="R115" i="2"/>
  <c r="N115" i="2"/>
  <c r="N100" i="2"/>
  <c r="R100" i="2"/>
  <c r="N173" i="2"/>
  <c r="R173" i="2"/>
  <c r="N172" i="2"/>
  <c r="R172" i="2"/>
  <c r="N266" i="2"/>
  <c r="R266" i="2"/>
  <c r="R197" i="2"/>
  <c r="N197" i="2"/>
  <c r="N104" i="2"/>
  <c r="R104" i="2"/>
  <c r="R333" i="2"/>
  <c r="N333" i="2"/>
  <c r="R68" i="2"/>
  <c r="N68" i="2"/>
  <c r="R295" i="2"/>
  <c r="N295" i="2"/>
  <c r="N262" i="2"/>
  <c r="R262" i="2"/>
  <c r="N183" i="2"/>
  <c r="R183" i="2"/>
  <c r="N89" i="2"/>
  <c r="R89" i="2"/>
  <c r="R74" i="2"/>
  <c r="N74" i="2"/>
  <c r="N233" i="2"/>
  <c r="R233" i="2"/>
  <c r="R143" i="2"/>
  <c r="N143" i="2"/>
  <c r="R335" i="2"/>
  <c r="N335" i="2"/>
  <c r="R246" i="2"/>
  <c r="N246" i="2"/>
  <c r="N152" i="2"/>
  <c r="R152" i="2"/>
  <c r="N245" i="2"/>
  <c r="R245" i="2"/>
  <c r="R285" i="2"/>
  <c r="N285" i="2"/>
  <c r="R247" i="2"/>
  <c r="N247" i="2"/>
  <c r="R102" i="2"/>
  <c r="N102" i="2"/>
  <c r="N135" i="2"/>
  <c r="R135" i="2"/>
  <c r="N213" i="2"/>
  <c r="R213" i="2"/>
  <c r="R223" i="2"/>
  <c r="N223" i="2"/>
  <c r="N294" i="2"/>
  <c r="R294" i="2"/>
  <c r="R308" i="2"/>
  <c r="N308" i="2"/>
  <c r="N155" i="2"/>
  <c r="R155" i="2"/>
  <c r="N64" i="2"/>
  <c r="R64" i="2"/>
  <c r="N280" i="2"/>
  <c r="R280" i="2"/>
  <c r="N319" i="2"/>
  <c r="R319" i="2"/>
  <c r="R59" i="2"/>
  <c r="N59" i="2"/>
  <c r="N232" i="2"/>
  <c r="R232" i="2"/>
  <c r="R225" i="2"/>
  <c r="N225" i="2"/>
  <c r="N336" i="2"/>
  <c r="R336" i="2"/>
  <c r="R317" i="2"/>
  <c r="N317" i="2"/>
  <c r="N77" i="2"/>
  <c r="R77" i="2"/>
  <c r="N286" i="2"/>
  <c r="R286" i="2"/>
  <c r="R216" i="2"/>
  <c r="N216" i="2"/>
  <c r="N23" i="2"/>
  <c r="R23" i="2"/>
  <c r="N312" i="2"/>
  <c r="R312" i="2"/>
  <c r="R311" i="2"/>
  <c r="N311" i="2"/>
  <c r="R72" i="2"/>
  <c r="N72" i="2"/>
  <c r="N48" i="2"/>
  <c r="R48" i="2"/>
  <c r="R109" i="2"/>
  <c r="N109" i="2"/>
  <c r="N106" i="2"/>
  <c r="R106" i="2"/>
  <c r="R78" i="2"/>
  <c r="N78" i="2"/>
  <c r="R88" i="2"/>
  <c r="N88" i="2"/>
  <c r="R51" i="2"/>
  <c r="N51" i="2"/>
  <c r="N40" i="2"/>
  <c r="R40" i="2"/>
  <c r="N309" i="2"/>
  <c r="R309" i="2"/>
  <c r="R208" i="2"/>
  <c r="N208" i="2"/>
  <c r="R161" i="2"/>
  <c r="N161" i="2"/>
  <c r="N144" i="2"/>
  <c r="R144" i="2"/>
  <c r="R67" i="2"/>
  <c r="N67" i="2"/>
  <c r="R217" i="2"/>
  <c r="N217" i="2"/>
  <c r="N112" i="2"/>
  <c r="R112" i="2"/>
  <c r="N258" i="2"/>
  <c r="R258" i="2"/>
  <c r="N255" i="2"/>
  <c r="R255" i="2"/>
  <c r="R63" i="2"/>
  <c r="N63" i="2"/>
  <c r="R279" i="2"/>
  <c r="N279" i="2"/>
  <c r="N166" i="2"/>
  <c r="R166" i="2"/>
  <c r="N153" i="2"/>
  <c r="R153" i="2"/>
  <c r="N328" i="2"/>
  <c r="R328" i="2"/>
  <c r="N37" i="2"/>
  <c r="R37" i="2"/>
  <c r="R288" i="2"/>
  <c r="N288" i="2"/>
  <c r="R195" i="2"/>
  <c r="N195" i="2"/>
  <c r="R205" i="2"/>
  <c r="N205" i="2"/>
  <c r="N130" i="2"/>
  <c r="R130" i="2"/>
  <c r="R238" i="2"/>
  <c r="N238" i="2"/>
  <c r="R142" i="2"/>
  <c r="N142" i="2"/>
  <c r="R251" i="2"/>
  <c r="N251" i="2"/>
  <c r="N230" i="2"/>
  <c r="R230" i="2"/>
  <c r="N181" i="2"/>
  <c r="R181" i="2"/>
  <c r="R297" i="2"/>
  <c r="N297" i="2"/>
  <c r="N240" i="2"/>
  <c r="R240" i="2"/>
  <c r="N243" i="2"/>
  <c r="R243" i="2"/>
  <c r="R198" i="2"/>
  <c r="N198" i="2"/>
  <c r="R133" i="2"/>
  <c r="N133" i="2"/>
  <c r="R116" i="2"/>
  <c r="N116" i="2"/>
  <c r="N234" i="2"/>
  <c r="R234" i="2"/>
  <c r="N176" i="2"/>
  <c r="R176" i="2"/>
  <c r="N189" i="2"/>
  <c r="R189" i="2"/>
  <c r="N167" i="2"/>
  <c r="R167" i="2"/>
  <c r="N291" i="2"/>
  <c r="R291" i="2"/>
  <c r="R218" i="2"/>
  <c r="N218" i="2"/>
  <c r="N169" i="2"/>
  <c r="R169" i="2"/>
  <c r="N157" i="2"/>
  <c r="R157" i="2"/>
  <c r="N331" i="2"/>
  <c r="R331" i="2"/>
  <c r="N44" i="2"/>
  <c r="R44" i="2"/>
  <c r="N330" i="2"/>
  <c r="R330" i="2"/>
  <c r="N182" i="2"/>
  <c r="R182" i="2"/>
  <c r="R134" i="2"/>
  <c r="N134" i="2"/>
  <c r="N318" i="2"/>
  <c r="R318" i="2"/>
  <c r="N194" i="2"/>
  <c r="R194" i="2"/>
  <c r="R113" i="2"/>
  <c r="N113" i="2"/>
  <c r="R253" i="2"/>
  <c r="N253" i="2"/>
  <c r="R158" i="2"/>
  <c r="N158" i="2"/>
  <c r="N257" i="2"/>
  <c r="R257" i="2"/>
  <c r="N70" i="2"/>
  <c r="R70" i="2"/>
  <c r="N305" i="2"/>
  <c r="R305" i="2"/>
  <c r="R284" i="2"/>
  <c r="N284" i="2"/>
  <c r="R84" i="2"/>
  <c r="N84" i="2"/>
  <c r="N33" i="2"/>
  <c r="R33" i="2"/>
  <c r="N239" i="2"/>
  <c r="R239" i="2"/>
  <c r="N334" i="2"/>
  <c r="R334" i="2"/>
  <c r="R244" i="2"/>
  <c r="N244" i="2"/>
  <c r="N79" i="2"/>
  <c r="R79" i="2"/>
  <c r="N39" i="2"/>
  <c r="R39" i="2"/>
  <c r="N103" i="2"/>
  <c r="R103" i="2"/>
  <c r="R165" i="2"/>
  <c r="N165" i="2"/>
  <c r="N141" i="2"/>
  <c r="R141" i="2"/>
  <c r="N215" i="2"/>
  <c r="R215" i="2"/>
  <c r="N324" i="2"/>
  <c r="R324" i="2"/>
  <c r="N126" i="2"/>
  <c r="R126" i="2"/>
  <c r="N45" i="2"/>
  <c r="R45" i="2"/>
  <c r="N139" i="2"/>
  <c r="R139" i="2"/>
  <c r="N201" i="2"/>
  <c r="R201" i="2"/>
  <c r="N55" i="2"/>
  <c r="R55" i="2"/>
  <c r="N117" i="2"/>
  <c r="R117" i="2"/>
  <c r="N131" i="2"/>
  <c r="R131" i="2"/>
  <c r="N160" i="2"/>
  <c r="R160" i="2"/>
  <c r="N53" i="2"/>
  <c r="R53" i="2"/>
  <c r="N69" i="2"/>
  <c r="R69" i="2"/>
  <c r="N91" i="2"/>
  <c r="R91" i="2"/>
  <c r="N148" i="2"/>
  <c r="R148" i="2"/>
  <c r="R138" i="2"/>
  <c r="N138" i="2"/>
  <c r="N321" i="2"/>
  <c r="R321" i="2"/>
  <c r="N170" i="2"/>
  <c r="R170" i="2"/>
  <c r="N337" i="2"/>
  <c r="R337" i="2"/>
  <c r="R179" i="2"/>
  <c r="N179" i="2"/>
  <c r="N50" i="2"/>
  <c r="R50" i="2"/>
  <c r="N38" i="2"/>
  <c r="R38" i="2"/>
  <c r="N304" i="2"/>
  <c r="R304" i="2"/>
  <c r="N260" i="2"/>
  <c r="R260" i="2"/>
  <c r="R313" i="2"/>
  <c r="N313" i="2"/>
  <c r="N22" i="2"/>
  <c r="R22" i="2"/>
  <c r="N248" i="2"/>
  <c r="R248" i="2"/>
  <c r="N27" i="2"/>
  <c r="R27" i="2"/>
  <c r="N231" i="2"/>
  <c r="R231" i="2"/>
  <c r="N180" i="2"/>
  <c r="R180" i="2"/>
  <c r="N154" i="2"/>
  <c r="R154" i="2"/>
  <c r="R323" i="2"/>
  <c r="N323" i="2"/>
  <c r="N267" i="2"/>
  <c r="R267" i="2"/>
  <c r="R146" i="2"/>
  <c r="N146" i="2"/>
  <c r="N125" i="2"/>
  <c r="R125" i="2"/>
  <c r="R271" i="2"/>
  <c r="N271" i="2"/>
  <c r="N43" i="2"/>
  <c r="R43" i="2"/>
  <c r="N129" i="2"/>
  <c r="R129" i="2"/>
  <c r="N187" i="2"/>
  <c r="R187" i="2"/>
  <c r="N36" i="2"/>
  <c r="R36" i="2"/>
  <c r="N307" i="2"/>
  <c r="R307" i="2"/>
  <c r="N101" i="2"/>
  <c r="R101" i="2"/>
  <c r="R147" i="2"/>
  <c r="N147" i="2"/>
  <c r="N41" i="2"/>
  <c r="R41" i="2"/>
  <c r="N314" i="2"/>
  <c r="R314" i="2"/>
  <c r="R325" i="2"/>
  <c r="N325" i="2"/>
  <c r="R87" i="2"/>
  <c r="N87" i="2"/>
  <c r="N29" i="2"/>
  <c r="R29" i="2"/>
  <c r="R94" i="2"/>
  <c r="N94" i="2"/>
  <c r="R35" i="2"/>
  <c r="N35" i="2"/>
  <c r="N25" i="2"/>
  <c r="R25" i="2"/>
  <c r="R202" i="2"/>
  <c r="N202" i="2"/>
  <c r="N149" i="2"/>
  <c r="R149" i="2"/>
  <c r="N46" i="2"/>
  <c r="R46" i="2"/>
  <c r="N114" i="2"/>
  <c r="R114" i="2"/>
  <c r="R57" i="2"/>
  <c r="N57" i="2"/>
  <c r="N252" i="2"/>
  <c r="R252" i="2"/>
  <c r="N184" i="2"/>
  <c r="R184" i="2"/>
  <c r="R92" i="2"/>
  <c r="N92" i="2"/>
  <c r="N210" i="2"/>
  <c r="R210" i="2"/>
  <c r="N108" i="2"/>
  <c r="R108" i="2"/>
  <c r="N28" i="2"/>
  <c r="R28" i="2"/>
  <c r="R121" i="2"/>
  <c r="N121" i="2"/>
  <c r="R177" i="2"/>
  <c r="N177" i="2"/>
  <c r="N282" i="2"/>
  <c r="R282" i="2"/>
  <c r="N322" i="2"/>
  <c r="R322" i="2"/>
  <c r="N278" i="2"/>
  <c r="R278" i="2"/>
  <c r="N283" i="2"/>
  <c r="R283" i="2"/>
  <c r="R96" i="2"/>
  <c r="N96" i="2"/>
  <c r="R224" i="2"/>
  <c r="N224" i="2"/>
  <c r="N54" i="2"/>
  <c r="R54" i="2"/>
  <c r="N140" i="2"/>
  <c r="R140" i="2"/>
  <c r="R61" i="2"/>
  <c r="N61" i="2"/>
  <c r="N274" i="2"/>
  <c r="R274" i="2"/>
  <c r="N188" i="2"/>
  <c r="R188" i="2"/>
  <c r="R132" i="2"/>
  <c r="N132" i="2"/>
  <c r="N203" i="2"/>
  <c r="R203" i="2"/>
  <c r="R105" i="2"/>
  <c r="N105" i="2"/>
  <c r="R249" i="2"/>
  <c r="N249" i="2"/>
  <c r="N221" i="2"/>
  <c r="R221" i="2"/>
  <c r="N99" i="2"/>
  <c r="R99" i="2"/>
  <c r="R118" i="2"/>
  <c r="N118" i="2"/>
  <c r="R296" i="2"/>
  <c r="N296" i="2"/>
  <c r="R254" i="2"/>
  <c r="N254" i="2"/>
  <c r="N241" i="2"/>
  <c r="R241" i="2"/>
  <c r="R229" i="2"/>
  <c r="N229" i="2"/>
  <c r="R226" i="2"/>
  <c r="N226" i="2"/>
  <c r="N300" i="2"/>
  <c r="R300" i="2"/>
  <c r="N164" i="2"/>
  <c r="R164" i="2"/>
  <c r="R76" i="2"/>
  <c r="N76" i="2"/>
  <c r="N32" i="2"/>
  <c r="R32" i="2"/>
  <c r="R60" i="2"/>
  <c r="N60" i="2"/>
  <c r="R315" i="2"/>
  <c r="N315" i="2"/>
  <c r="N220" i="2"/>
  <c r="R220" i="2"/>
  <c r="N236" i="2"/>
  <c r="R236" i="2"/>
  <c r="N151" i="2"/>
  <c r="R151" i="2"/>
  <c r="N128" i="2"/>
  <c r="R128" i="2"/>
  <c r="R42" i="2"/>
  <c r="N42" i="2"/>
  <c r="N276" i="2"/>
  <c r="R276" i="2"/>
  <c r="N298" i="2"/>
  <c r="R298" i="2"/>
  <c r="N82" i="2"/>
  <c r="R82" i="2"/>
  <c r="N242" i="2"/>
  <c r="R242" i="2"/>
  <c r="N18" i="2"/>
  <c r="AB23" i="1" l="1"/>
  <c r="AA24" i="1"/>
  <c r="E7" i="2"/>
  <c r="AB24" i="1" l="1"/>
  <c r="AA25" i="1"/>
  <c r="F4" i="2"/>
  <c r="H4" i="2" s="1"/>
  <c r="F5" i="2"/>
  <c r="H5" i="2" s="1"/>
  <c r="F6" i="2"/>
  <c r="H6" i="2" s="1"/>
  <c r="F9" i="2" s="1"/>
  <c r="F10" i="2" s="1"/>
  <c r="F8" i="2"/>
  <c r="AA26" i="1" l="1"/>
  <c r="AB25" i="1"/>
  <c r="G9" i="2"/>
  <c r="AB26" i="1" l="1"/>
  <c r="AA27" i="1"/>
  <c r="AB27" i="1" l="1"/>
  <c r="AA28" i="1"/>
  <c r="AB28" i="1" s="1"/>
</calcChain>
</file>

<file path=xl/sharedStrings.xml><?xml version="1.0" encoding="utf-8"?>
<sst xmlns="http://schemas.openxmlformats.org/spreadsheetml/2006/main" count="612" uniqueCount="172">
  <si>
    <t>IBVS 6196</t>
  </si>
  <si>
    <t>OEJV 0094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</si>
  <si>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</si>
  <si>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</si>
  <si>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</si>
  <si>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</si>
  <si>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</si>
  <si>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</si>
  <si>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</si>
  <si>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</si>
  <si>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</si>
  <si>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</si>
  <si>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</si>
  <si>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</si>
  <si>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</si>
  <si>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</si>
  <si>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</si>
  <si>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</si>
  <si>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</si>
  <si>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</si>
  <si>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</si>
  <si>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</si>
  <si>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</si>
  <si>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</si>
  <si>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</si>
  <si>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</si>
  <si>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</si>
  <si>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</si>
  <si>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</si>
  <si>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</si>
  <si>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</si>
  <si>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</si>
  <si>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</si>
  <si>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</si>
  <si>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</si>
  <si>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</si>
  <si>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</si>
  <si>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V1095 Her / GSC 3098-0683               </t>
  </si>
  <si>
    <t xml:space="preserve">EW        </t>
  </si>
  <si>
    <t>IBVS 5781</t>
  </si>
  <si>
    <t>IBVS 5438</t>
  </si>
  <si>
    <t>II</t>
  </si>
  <si>
    <t>IBVS 5543</t>
  </si>
  <si>
    <t>IBVS 5713</t>
  </si>
  <si>
    <t>IBVS 5920</t>
  </si>
  <si>
    <t>IBVS 5945</t>
  </si>
  <si>
    <t>Add cycle</t>
  </si>
  <si>
    <t>Old Cycle</t>
  </si>
  <si>
    <t>IBVS 5306</t>
  </si>
  <si>
    <t>IBVS 5918</t>
  </si>
  <si>
    <t>IBVS 5959</t>
  </si>
  <si>
    <t>IBVS 5992</t>
  </si>
  <si>
    <t>IBVS 6010</t>
  </si>
  <si>
    <t>Linear Ephemeris =</t>
  </si>
  <si>
    <t>Quad. Ephemeris =</t>
  </si>
  <si>
    <t>Bad</t>
  </si>
  <si>
    <t>diff²</t>
  </si>
  <si>
    <t>wt</t>
  </si>
  <si>
    <t>wt*diff²</t>
  </si>
  <si>
    <t>B</t>
  </si>
  <si>
    <t>V</t>
  </si>
  <si>
    <t>K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</si>
  <si>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</si>
  <si>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</si>
  <si>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</si>
  <si>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</si>
  <si>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</si>
  <si>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</si>
  <si>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</si>
  <si>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</si>
  <si>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</si>
  <si>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</si>
  <si>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</si>
  <si>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</si>
  <si>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</si>
  <si>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</si>
  <si>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</si>
  <si>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</si>
  <si>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</si>
  <si>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</si>
  <si>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</si>
  <si>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</si>
  <si>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</si>
  <si>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</si>
  <si>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</si>
  <si>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</si>
  <si>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</si>
  <si>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</si>
  <si>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</si>
  <si>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</si>
  <si>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</si>
  <si>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</si>
  <si>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</si>
  <si>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</si>
  <si>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</si>
  <si>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</si>
  <si>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</si>
  <si>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</si>
  <si>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</si>
  <si>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</si>
  <si>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</si>
  <si>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</si>
  <si>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</si>
  <si>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</si>
  <si>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</si>
  <si>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</si>
  <si>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</si>
  <si>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</si>
  <si>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</si>
  <si>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</si>
  <si>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</si>
  <si>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</si>
  <si>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</si>
  <si>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</si>
  <si>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</si>
  <si>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</si>
  <si>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</si>
  <si>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</si>
  <si>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</si>
  <si>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</si>
  <si>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</si>
  <si>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t>for δA</t>
  </si>
  <si>
    <t>for δB</t>
  </si>
  <si>
    <t>for δC</t>
  </si>
  <si>
    <t>Dev'n</t>
  </si>
  <si>
    <t>T</t>
  </si>
  <si>
    <t>U</t>
  </si>
  <si>
    <t>W</t>
  </si>
  <si>
    <t>Z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</si>
  <si>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</si>
  <si>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</si>
  <si>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</si>
  <si>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</si>
  <si>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</si>
  <si>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</si>
  <si>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</si>
  <si>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</si>
  <si>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</si>
  <si>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</si>
  <si>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</si>
  <si>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</si>
  <si>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</si>
  <si>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</si>
  <si>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</si>
  <si>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</si>
  <si>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</si>
  <si>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</si>
  <si>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</si>
  <si>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IBVS 6029</t>
  </si>
  <si>
    <t>IBVS 6070</t>
  </si>
  <si>
    <t>IBVS 5984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</si>
  <si>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</si>
  <si>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</si>
  <si>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</si>
  <si>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</si>
  <si>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</si>
  <si>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</si>
  <si>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</si>
  <si>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</si>
  <si>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</si>
  <si>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</si>
  <si>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</si>
  <si>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</si>
  <si>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</si>
  <si>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IBVS 6157</t>
  </si>
  <si>
    <t>OEJV 0179</t>
  </si>
  <si>
    <t>BAV 91 Feb 2024</t>
  </si>
  <si>
    <t>VSX</t>
  </si>
  <si>
    <t xml:space="preserve">Mag </t>
  </si>
  <si>
    <t>Next ToM-P</t>
  </si>
  <si>
    <t>Next ToM-S</t>
  </si>
  <si>
    <t>11.90-12.44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</si>
</sst>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E+00"/>
    <numFmt numFmtId="166" formatCode="0.E+00"/>
    <numFmt numFmtId="167" formatCode="0.0%"/>
  </numFmts>
  <fonts count="4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12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0"/>
      </left>
      <right style="thick">
        <color indexed="0"/>
      </right>
      <top style="thick">
        <color indexed="0"/>
      </top>
      <bottom/>
      <diagonal/>
    </border>
    <border>
      <left style="thick">
        <color indexed="0"/>
      </left>
      <right style="thick">
        <color indexed="0"/>
      </right>
      <top/>
      <bottom/>
      <diagonal/>
    </border>
    <border>
      <left style="thick">
        <color indexed="0"/>
      </left>
      <right style="thick">
        <color indexed="0"/>
      </right>
      <top/>
      <bottom style="thick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top"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30" fillId="20" borderId="1" applyNumberFormat="0" applyAlignment="0" applyProtection="0"/>
    <xf numFmtId="0" fontId="31" fillId="21" borderId="2" applyNumberFormat="0" applyAlignment="0" applyProtection="0"/>
    <xf numFmtId="3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42" fillId="0" borderId="0" applyFont="0" applyFill="0" applyBorder="0" applyAlignment="0" applyProtection="0"/>
    <xf numFmtId="0" fontId="3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5" fillId="7" borderId="1" applyNumberFormat="0" applyAlignment="0" applyProtection="0"/>
    <xf numFmtId="0" fontId="36" fillId="0" borderId="4" applyNumberFormat="0" applyFill="0" applyAlignment="0" applyProtection="0"/>
    <xf numFmtId="0" fontId="37" fillId="22" borderId="0" applyNumberFormat="0" applyBorder="0" applyAlignment="0" applyProtection="0"/>
    <xf numFmtId="0" fontId="6" fillId="0" borderId="0"/>
    <xf numFmtId="0" fontId="16" fillId="0" borderId="0"/>
    <xf numFmtId="0" fontId="16" fillId="23" borderId="5" applyNumberFormat="0" applyFont="0" applyAlignment="0" applyProtection="0"/>
    <xf numFmtId="0" fontId="38" fillId="20" borderId="6" applyNumberFormat="0" applyAlignment="0" applyProtection="0"/>
    <xf numFmtId="0" fontId="39" fillId="0" borderId="0" applyNumberFormat="0" applyFill="0" applyBorder="0" applyAlignment="0" applyProtection="0"/>
    <xf numFmtId="0" fontId="42" fillId="0" borderId="7" applyNumberFormat="0" applyFont="0" applyFill="0" applyAlignment="0" applyProtection="0"/>
    <xf numFmtId="0" fontId="40" fillId="0" borderId="0" applyNumberFormat="0" applyFill="0" applyBorder="0" applyAlignment="0" applyProtection="0"/>
  </cellStyleXfs>
  <cellXfs count="11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0" fillId="0" borderId="11" xfId="0" applyBorder="1" applyAlignment="1"/>
    <xf numFmtId="165" fontId="0" fillId="0" borderId="0" xfId="0" applyNumberFormat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6" fillId="0" borderId="0" xfId="0" applyFont="1" applyAlignment="1"/>
    <xf numFmtId="0" fontId="17" fillId="0" borderId="0" xfId="0" applyFont="1">
      <alignment vertical="top"/>
    </xf>
    <xf numFmtId="0" fontId="19" fillId="0" borderId="0" xfId="0" applyFont="1">
      <alignment vertical="top"/>
    </xf>
    <xf numFmtId="0" fontId="12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7" xfId="0" applyFont="1" applyBorder="1">
      <alignment vertical="top"/>
    </xf>
    <xf numFmtId="0" fontId="15" fillId="0" borderId="18" xfId="0" applyFont="1" applyBorder="1">
      <alignment vertical="top"/>
    </xf>
    <xf numFmtId="0" fontId="9" fillId="0" borderId="19" xfId="0" applyFont="1" applyBorder="1">
      <alignment vertical="top"/>
    </xf>
    <xf numFmtId="166" fontId="9" fillId="0" borderId="19" xfId="0" applyNumberFormat="1" applyFont="1" applyBorder="1" applyAlignment="1">
      <alignment horizontal="center"/>
    </xf>
    <xf numFmtId="167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20" xfId="0" applyFont="1" applyBorder="1">
      <alignment vertical="top"/>
    </xf>
    <xf numFmtId="0" fontId="15" fillId="0" borderId="21" xfId="0" applyFont="1" applyBorder="1">
      <alignment vertical="top"/>
    </xf>
    <xf numFmtId="0" fontId="9" fillId="0" borderId="22" xfId="0" applyFont="1" applyBorder="1">
      <alignment vertical="top"/>
    </xf>
    <xf numFmtId="166" fontId="9" fillId="0" borderId="22" xfId="0" applyNumberFormat="1" applyFont="1" applyBorder="1" applyAlignment="1">
      <alignment horizontal="center"/>
    </xf>
    <xf numFmtId="0" fontId="7" fillId="0" borderId="23" xfId="0" applyFont="1" applyBorder="1">
      <alignment vertical="top"/>
    </xf>
    <xf numFmtId="0" fontId="15" fillId="0" borderId="24" xfId="0" applyFont="1" applyBorder="1">
      <alignment vertical="top"/>
    </xf>
    <xf numFmtId="0" fontId="9" fillId="0" borderId="25" xfId="0" applyFont="1" applyBorder="1">
      <alignment vertical="top"/>
    </xf>
    <xf numFmtId="166" fontId="9" fillId="0" borderId="25" xfId="0" applyNumberFormat="1" applyFont="1" applyBorder="1" applyAlignment="1">
      <alignment horizontal="center"/>
    </xf>
    <xf numFmtId="0" fontId="19" fillId="0" borderId="8" xfId="0" applyFont="1" applyBorder="1">
      <alignment vertical="top"/>
    </xf>
    <xf numFmtId="0" fontId="0" fillId="0" borderId="8" xfId="0" applyBorder="1">
      <alignment vertical="top"/>
    </xf>
    <xf numFmtId="0" fontId="15" fillId="0" borderId="0" xfId="0" applyFont="1">
      <alignment vertical="top"/>
    </xf>
    <xf numFmtId="166" fontId="9" fillId="0" borderId="0" xfId="0" applyNumberFormat="1" applyFont="1" applyAlignment="1">
      <alignment horizontal="center"/>
    </xf>
    <xf numFmtId="0" fontId="13" fillId="0" borderId="0" xfId="0" applyFont="1" applyAlignment="1" applyProtection="1">
      <alignment horizontal="left"/>
      <protection locked="0"/>
    </xf>
    <xf numFmtId="10" fontId="7" fillId="0" borderId="0" xfId="0" applyNumberFormat="1" applyFont="1">
      <alignment vertical="top"/>
    </xf>
    <xf numFmtId="0" fontId="20" fillId="0" borderId="0" xfId="0" applyFont="1">
      <alignment vertical="top"/>
    </xf>
    <xf numFmtId="167" fontId="20" fillId="0" borderId="0" xfId="0" applyNumberFormat="1" applyFont="1">
      <alignment vertical="top"/>
    </xf>
    <xf numFmtId="10" fontId="20" fillId="0" borderId="0" xfId="0" applyNumberFormat="1" applyFont="1">
      <alignment vertical="top"/>
    </xf>
    <xf numFmtId="0" fontId="13" fillId="0" borderId="0" xfId="0" applyFont="1" applyAlignment="1">
      <alignment horizontal="center"/>
    </xf>
    <xf numFmtId="0" fontId="21" fillId="0" borderId="0" xfId="0" applyFont="1">
      <alignment vertical="top"/>
    </xf>
    <xf numFmtId="0" fontId="22" fillId="0" borderId="0" xfId="0" applyFont="1">
      <alignment vertical="top"/>
    </xf>
    <xf numFmtId="0" fontId="23" fillId="0" borderId="0" xfId="0" applyFont="1" applyAlignment="1">
      <alignment horizontal="center"/>
    </xf>
    <xf numFmtId="0" fontId="16" fillId="0" borderId="0" xfId="0" applyFont="1">
      <alignment vertical="top"/>
    </xf>
    <xf numFmtId="0" fontId="13" fillId="24" borderId="5" xfId="0" applyFont="1" applyFill="1" applyBorder="1">
      <alignment vertical="top"/>
    </xf>
    <xf numFmtId="0" fontId="13" fillId="24" borderId="26" xfId="0" applyFont="1" applyFill="1" applyBorder="1">
      <alignment vertical="top"/>
    </xf>
    <xf numFmtId="0" fontId="9" fillId="0" borderId="26" xfId="0" applyFont="1" applyBorder="1">
      <alignment vertical="top"/>
    </xf>
    <xf numFmtId="0" fontId="9" fillId="0" borderId="0" xfId="0" applyFont="1" applyAlignment="1">
      <alignment horizontal="left"/>
    </xf>
    <xf numFmtId="0" fontId="24" fillId="0" borderId="0" xfId="0" applyFont="1">
      <alignment vertical="top"/>
    </xf>
    <xf numFmtId="0" fontId="2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5" fillId="0" borderId="0" xfId="0" applyFont="1" applyAlignment="1"/>
    <xf numFmtId="0" fontId="25" fillId="0" borderId="0" xfId="0" applyFont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26" fillId="0" borderId="0" xfId="38" applyAlignment="1" applyProtection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>
      <alignment vertical="top"/>
    </xf>
    <xf numFmtId="0" fontId="0" fillId="0" borderId="0" xfId="0" quotePrefix="1">
      <alignment vertical="top"/>
    </xf>
    <xf numFmtId="0" fontId="5" fillId="25" borderId="27" xfId="0" applyFont="1" applyFill="1" applyBorder="1" applyAlignment="1">
      <alignment horizontal="left" vertical="top" wrapText="1" indent="1"/>
    </xf>
    <xf numFmtId="0" fontId="5" fillId="25" borderId="27" xfId="0" applyFont="1" applyFill="1" applyBorder="1" applyAlignment="1">
      <alignment horizontal="center" vertical="top" wrapText="1"/>
    </xf>
    <xf numFmtId="0" fontId="5" fillId="25" borderId="27" xfId="0" applyFont="1" applyFill="1" applyBorder="1" applyAlignment="1">
      <alignment horizontal="right" vertical="top" wrapText="1"/>
    </xf>
    <xf numFmtId="0" fontId="26" fillId="25" borderId="27" xfId="38" applyFill="1" applyBorder="1" applyAlignment="1" applyProtection="1">
      <alignment horizontal="right" vertical="top" wrapText="1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41" fillId="0" borderId="0" xfId="42" applyFont="1" applyAlignment="1">
      <alignment wrapText="1"/>
    </xf>
    <xf numFmtId="0" fontId="41" fillId="0" borderId="0" xfId="42" applyFont="1" applyAlignment="1">
      <alignment horizontal="center" wrapText="1"/>
    </xf>
    <xf numFmtId="0" fontId="41" fillId="0" borderId="0" xfId="42" applyFont="1" applyAlignment="1">
      <alignment horizontal="left" wrapText="1"/>
    </xf>
    <xf numFmtId="0" fontId="41" fillId="0" borderId="0" xfId="43" applyFont="1"/>
    <xf numFmtId="0" fontId="41" fillId="0" borderId="0" xfId="43" applyFont="1" applyAlignment="1">
      <alignment horizontal="center"/>
    </xf>
    <xf numFmtId="0" fontId="41" fillId="0" borderId="0" xfId="43" applyFont="1" applyAlignment="1">
      <alignment horizontal="left"/>
    </xf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center" vertical="center"/>
    </xf>
    <xf numFmtId="0" fontId="6" fillId="0" borderId="0" xfId="0" applyFont="1" applyAlignment="1"/>
    <xf numFmtId="0" fontId="44" fillId="0" borderId="0" xfId="0" applyFont="1" applyAlignme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45" fillId="0" borderId="32" xfId="0" applyFont="1" applyBorder="1" applyAlignment="1">
      <alignment horizontal="right" vertical="center"/>
    </xf>
    <xf numFmtId="0" fontId="45" fillId="0" borderId="36" xfId="0" applyFont="1" applyBorder="1" applyAlignment="1">
      <alignment horizontal="right" vertical="center"/>
    </xf>
    <xf numFmtId="0" fontId="45" fillId="0" borderId="34" xfId="0" applyFont="1" applyBorder="1" applyAlignment="1">
      <alignment horizontal="right" vertical="center"/>
    </xf>
    <xf numFmtId="0" fontId="46" fillId="0" borderId="33" xfId="0" applyFont="1" applyBorder="1" applyAlignment="1">
      <alignment horizontal="right" vertical="center"/>
    </xf>
    <xf numFmtId="0" fontId="47" fillId="0" borderId="33" xfId="0" applyFont="1" applyBorder="1" applyAlignment="1">
      <alignment horizontal="right" vertical="center"/>
    </xf>
    <xf numFmtId="22" fontId="47" fillId="0" borderId="33" xfId="0" applyNumberFormat="1" applyFont="1" applyBorder="1" applyAlignment="1">
      <alignment horizontal="right" vertical="center"/>
    </xf>
    <xf numFmtId="22" fontId="47" fillId="0" borderId="35" xfId="0" applyNumberFormat="1" applyFont="1" applyBorder="1" applyAlignment="1">
      <alignment horizontal="right" vertical="center"/>
    </xf>
    <xf numFmtId="0" fontId="6" fillId="26" borderId="30" xfId="0" applyFont="1" applyFill="1" applyBorder="1" applyAlignment="1">
      <alignment horizontal="right" vertical="center"/>
    </xf>
    <xf numFmtId="0" fontId="6" fillId="26" borderId="31" xfId="0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V1095 Her - O-C Diagr.</a:t>
            </a:r>
          </a:p>
        </c:rich>
      </c:tx>
      <c:layout>
        <c:manualLayout>
          <c:xMode val="edge"/>
          <c:yMode val="edge"/>
          <c:x val="0.3679392518683256"/>
          <c:y val="3.4682080924855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3827606026065"/>
          <c:y val="0.13872851947553438"/>
          <c:w val="0.80763418985134616"/>
          <c:h val="0.65028993504156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1'!$D$21:$D$222</c:f>
                <c:numCache>
                  <c:formatCode>General</c:formatCode>
                  <c:ptCount val="202"/>
                  <c:pt idx="0">
                    <c:v>5.9999999999999995E-4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1.4E-3</c:v>
                  </c:pt>
                  <c:pt idx="5">
                    <c:v>8.9999999999999998E-4</c:v>
                  </c:pt>
                  <c:pt idx="7">
                    <c:v>2.9999999999999997E-4</c:v>
                  </c:pt>
                  <c:pt idx="8">
                    <c:v>1E-3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2E-3</c:v>
                  </c:pt>
                  <c:pt idx="13">
                    <c:v>1.4E-3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8.9999999999999998E-4</c:v>
                  </c:pt>
                  <c:pt idx="24">
                    <c:v>1.6000000000000001E-3</c:v>
                  </c:pt>
                  <c:pt idx="25">
                    <c:v>2.8E-3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1.8E-3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</c:numCache>
              </c:numRef>
            </c:plus>
            <c:minus>
              <c:numRef>
                <c:f>'Active 1'!$D$21:$D$222</c:f>
                <c:numCache>
                  <c:formatCode>General</c:formatCode>
                  <c:ptCount val="202"/>
                  <c:pt idx="0">
                    <c:v>5.9999999999999995E-4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1.4E-3</c:v>
                  </c:pt>
                  <c:pt idx="5">
                    <c:v>8.9999999999999998E-4</c:v>
                  </c:pt>
                  <c:pt idx="7">
                    <c:v>2.9999999999999997E-4</c:v>
                  </c:pt>
                  <c:pt idx="8">
                    <c:v>1E-3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2E-3</c:v>
                  </c:pt>
                  <c:pt idx="13">
                    <c:v>1.4E-3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8.9999999999999998E-4</c:v>
                  </c:pt>
                  <c:pt idx="24">
                    <c:v>1.6000000000000001E-3</c:v>
                  </c:pt>
                  <c:pt idx="25">
                    <c:v>2.8E-3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1.8E-3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-2777.5</c:v>
                </c:pt>
                <c:pt idx="1">
                  <c:v>-2761</c:v>
                </c:pt>
                <c:pt idx="2">
                  <c:v>-75</c:v>
                </c:pt>
                <c:pt idx="3">
                  <c:v>-65.5</c:v>
                </c:pt>
                <c:pt idx="4">
                  <c:v>-39</c:v>
                </c:pt>
                <c:pt idx="5">
                  <c:v>0</c:v>
                </c:pt>
                <c:pt idx="6">
                  <c:v>0</c:v>
                </c:pt>
                <c:pt idx="7">
                  <c:v>50.5</c:v>
                </c:pt>
                <c:pt idx="8">
                  <c:v>98.5</c:v>
                </c:pt>
                <c:pt idx="9">
                  <c:v>139</c:v>
                </c:pt>
                <c:pt idx="10">
                  <c:v>731.5</c:v>
                </c:pt>
                <c:pt idx="11">
                  <c:v>731.5</c:v>
                </c:pt>
                <c:pt idx="12">
                  <c:v>1574</c:v>
                </c:pt>
                <c:pt idx="13">
                  <c:v>2816.5</c:v>
                </c:pt>
                <c:pt idx="14">
                  <c:v>3755</c:v>
                </c:pt>
                <c:pt idx="15">
                  <c:v>4256</c:v>
                </c:pt>
                <c:pt idx="16">
                  <c:v>5296</c:v>
                </c:pt>
                <c:pt idx="17">
                  <c:v>5936.5</c:v>
                </c:pt>
                <c:pt idx="18">
                  <c:v>6006.5</c:v>
                </c:pt>
                <c:pt idx="19">
                  <c:v>6276</c:v>
                </c:pt>
                <c:pt idx="20">
                  <c:v>6278.5</c:v>
                </c:pt>
                <c:pt idx="21">
                  <c:v>6300</c:v>
                </c:pt>
                <c:pt idx="22">
                  <c:v>6931.5</c:v>
                </c:pt>
                <c:pt idx="23">
                  <c:v>6979</c:v>
                </c:pt>
                <c:pt idx="24">
                  <c:v>7020</c:v>
                </c:pt>
                <c:pt idx="25">
                  <c:v>7092</c:v>
                </c:pt>
                <c:pt idx="26">
                  <c:v>7133</c:v>
                </c:pt>
                <c:pt idx="27">
                  <c:v>7909</c:v>
                </c:pt>
                <c:pt idx="28">
                  <c:v>7930.5</c:v>
                </c:pt>
                <c:pt idx="29">
                  <c:v>8744.5</c:v>
                </c:pt>
                <c:pt idx="30">
                  <c:v>8883</c:v>
                </c:pt>
                <c:pt idx="31">
                  <c:v>11293</c:v>
                </c:pt>
                <c:pt idx="32">
                  <c:v>11300.5</c:v>
                </c:pt>
                <c:pt idx="33">
                  <c:v>11318</c:v>
                </c:pt>
                <c:pt idx="34">
                  <c:v>11408.5</c:v>
                </c:pt>
                <c:pt idx="35">
                  <c:v>12047</c:v>
                </c:pt>
                <c:pt idx="36">
                  <c:v>12333</c:v>
                </c:pt>
                <c:pt idx="37">
                  <c:v>13022</c:v>
                </c:pt>
                <c:pt idx="38">
                  <c:v>13118</c:v>
                </c:pt>
                <c:pt idx="39">
                  <c:v>13118</c:v>
                </c:pt>
                <c:pt idx="40">
                  <c:v>13166</c:v>
                </c:pt>
                <c:pt idx="41">
                  <c:v>13166</c:v>
                </c:pt>
                <c:pt idx="42">
                  <c:v>14114.5</c:v>
                </c:pt>
                <c:pt idx="43">
                  <c:v>14921</c:v>
                </c:pt>
                <c:pt idx="44">
                  <c:v>14945</c:v>
                </c:pt>
                <c:pt idx="45">
                  <c:v>14945.5</c:v>
                </c:pt>
                <c:pt idx="46">
                  <c:v>17459</c:v>
                </c:pt>
                <c:pt idx="47">
                  <c:v>18570.5</c:v>
                </c:pt>
              </c:numCache>
            </c:numRef>
          </c:xVal>
          <c:yVal>
            <c:numRef>
              <c:f>'Active 1'!$H$21:$H$982</c:f>
              <c:numCache>
                <c:formatCode>General</c:formatCode>
                <c:ptCount val="962"/>
                <c:pt idx="9">
                  <c:v>-5.8999998145736754E-5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78-497C-9065-C4F7847E1184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5.9999999999999995E-4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1.4E-3</c:v>
                  </c:pt>
                  <c:pt idx="5">
                    <c:v>8.9999999999999998E-4</c:v>
                  </c:pt>
                  <c:pt idx="7">
                    <c:v>2.9999999999999997E-4</c:v>
                  </c:pt>
                  <c:pt idx="8">
                    <c:v>1E-3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2E-3</c:v>
                  </c:pt>
                  <c:pt idx="13">
                    <c:v>1.4E-3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8.9999999999999998E-4</c:v>
                  </c:pt>
                  <c:pt idx="24">
                    <c:v>1.6000000000000001E-3</c:v>
                  </c:pt>
                  <c:pt idx="25">
                    <c:v>2.8E-3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1.8E-3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5.9999999999999995E-4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1.4E-3</c:v>
                  </c:pt>
                  <c:pt idx="5">
                    <c:v>8.9999999999999998E-4</c:v>
                  </c:pt>
                  <c:pt idx="7">
                    <c:v>2.9999999999999997E-4</c:v>
                  </c:pt>
                  <c:pt idx="8">
                    <c:v>1E-3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2E-3</c:v>
                  </c:pt>
                  <c:pt idx="13">
                    <c:v>1.4E-3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8.9999999999999998E-4</c:v>
                  </c:pt>
                  <c:pt idx="24">
                    <c:v>1.6000000000000001E-3</c:v>
                  </c:pt>
                  <c:pt idx="25">
                    <c:v>2.8E-3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1.8E-3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-2777.5</c:v>
                </c:pt>
                <c:pt idx="1">
                  <c:v>-2761</c:v>
                </c:pt>
                <c:pt idx="2">
                  <c:v>-75</c:v>
                </c:pt>
                <c:pt idx="3">
                  <c:v>-65.5</c:v>
                </c:pt>
                <c:pt idx="4">
                  <c:v>-39</c:v>
                </c:pt>
                <c:pt idx="5">
                  <c:v>0</c:v>
                </c:pt>
                <c:pt idx="6">
                  <c:v>0</c:v>
                </c:pt>
                <c:pt idx="7">
                  <c:v>50.5</c:v>
                </c:pt>
                <c:pt idx="8">
                  <c:v>98.5</c:v>
                </c:pt>
                <c:pt idx="9">
                  <c:v>139</c:v>
                </c:pt>
                <c:pt idx="10">
                  <c:v>731.5</c:v>
                </c:pt>
                <c:pt idx="11">
                  <c:v>731.5</c:v>
                </c:pt>
                <c:pt idx="12">
                  <c:v>1574</c:v>
                </c:pt>
                <c:pt idx="13">
                  <c:v>2816.5</c:v>
                </c:pt>
                <c:pt idx="14">
                  <c:v>3755</c:v>
                </c:pt>
                <c:pt idx="15">
                  <c:v>4256</c:v>
                </c:pt>
                <c:pt idx="16">
                  <c:v>5296</c:v>
                </c:pt>
                <c:pt idx="17">
                  <c:v>5936.5</c:v>
                </c:pt>
                <c:pt idx="18">
                  <c:v>6006.5</c:v>
                </c:pt>
                <c:pt idx="19">
                  <c:v>6276</c:v>
                </c:pt>
                <c:pt idx="20">
                  <c:v>6278.5</c:v>
                </c:pt>
                <c:pt idx="21">
                  <c:v>6300</c:v>
                </c:pt>
                <c:pt idx="22">
                  <c:v>6931.5</c:v>
                </c:pt>
                <c:pt idx="23">
                  <c:v>6979</c:v>
                </c:pt>
                <c:pt idx="24">
                  <c:v>7020</c:v>
                </c:pt>
                <c:pt idx="25">
                  <c:v>7092</c:v>
                </c:pt>
                <c:pt idx="26">
                  <c:v>7133</c:v>
                </c:pt>
                <c:pt idx="27">
                  <c:v>7909</c:v>
                </c:pt>
                <c:pt idx="28">
                  <c:v>7930.5</c:v>
                </c:pt>
                <c:pt idx="29">
                  <c:v>8744.5</c:v>
                </c:pt>
                <c:pt idx="30">
                  <c:v>8883</c:v>
                </c:pt>
                <c:pt idx="31">
                  <c:v>11293</c:v>
                </c:pt>
                <c:pt idx="32">
                  <c:v>11300.5</c:v>
                </c:pt>
                <c:pt idx="33">
                  <c:v>11318</c:v>
                </c:pt>
                <c:pt idx="34">
                  <c:v>11408.5</c:v>
                </c:pt>
                <c:pt idx="35">
                  <c:v>12047</c:v>
                </c:pt>
                <c:pt idx="36">
                  <c:v>12333</c:v>
                </c:pt>
                <c:pt idx="37">
                  <c:v>13022</c:v>
                </c:pt>
                <c:pt idx="38">
                  <c:v>13118</c:v>
                </c:pt>
                <c:pt idx="39">
                  <c:v>13118</c:v>
                </c:pt>
                <c:pt idx="40">
                  <c:v>13166</c:v>
                </c:pt>
                <c:pt idx="41">
                  <c:v>13166</c:v>
                </c:pt>
                <c:pt idx="42">
                  <c:v>14114.5</c:v>
                </c:pt>
                <c:pt idx="43">
                  <c:v>14921</c:v>
                </c:pt>
                <c:pt idx="44">
                  <c:v>14945</c:v>
                </c:pt>
                <c:pt idx="45">
                  <c:v>14945.5</c:v>
                </c:pt>
                <c:pt idx="46">
                  <c:v>17459</c:v>
                </c:pt>
                <c:pt idx="47">
                  <c:v>18570.5</c:v>
                </c:pt>
              </c:numCache>
            </c:numRef>
          </c:xVal>
          <c:yVal>
            <c:numRef>
              <c:f>'Active 1'!$I$21:$I$982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78-497C-9065-C4F7847E1184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5.9999999999999995E-4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1.4E-3</c:v>
                  </c:pt>
                  <c:pt idx="5">
                    <c:v>8.9999999999999998E-4</c:v>
                  </c:pt>
                  <c:pt idx="7">
                    <c:v>2.9999999999999997E-4</c:v>
                  </c:pt>
                  <c:pt idx="8">
                    <c:v>1E-3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2E-3</c:v>
                  </c:pt>
                  <c:pt idx="13">
                    <c:v>1.4E-3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8.9999999999999998E-4</c:v>
                  </c:pt>
                  <c:pt idx="24">
                    <c:v>1.6000000000000001E-3</c:v>
                  </c:pt>
                  <c:pt idx="25">
                    <c:v>2.8E-3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1.8E-3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5.9999999999999995E-4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1.4E-3</c:v>
                  </c:pt>
                  <c:pt idx="5">
                    <c:v>8.9999999999999998E-4</c:v>
                  </c:pt>
                  <c:pt idx="7">
                    <c:v>2.9999999999999997E-4</c:v>
                  </c:pt>
                  <c:pt idx="8">
                    <c:v>1E-3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2E-3</c:v>
                  </c:pt>
                  <c:pt idx="13">
                    <c:v>1.4E-3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8.9999999999999998E-4</c:v>
                  </c:pt>
                  <c:pt idx="24">
                    <c:v>1.6000000000000001E-3</c:v>
                  </c:pt>
                  <c:pt idx="25">
                    <c:v>2.8E-3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1.8E-3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-2777.5</c:v>
                </c:pt>
                <c:pt idx="1">
                  <c:v>-2761</c:v>
                </c:pt>
                <c:pt idx="2">
                  <c:v>-75</c:v>
                </c:pt>
                <c:pt idx="3">
                  <c:v>-65.5</c:v>
                </c:pt>
                <c:pt idx="4">
                  <c:v>-39</c:v>
                </c:pt>
                <c:pt idx="5">
                  <c:v>0</c:v>
                </c:pt>
                <c:pt idx="6">
                  <c:v>0</c:v>
                </c:pt>
                <c:pt idx="7">
                  <c:v>50.5</c:v>
                </c:pt>
                <c:pt idx="8">
                  <c:v>98.5</c:v>
                </c:pt>
                <c:pt idx="9">
                  <c:v>139</c:v>
                </c:pt>
                <c:pt idx="10">
                  <c:v>731.5</c:v>
                </c:pt>
                <c:pt idx="11">
                  <c:v>731.5</c:v>
                </c:pt>
                <c:pt idx="12">
                  <c:v>1574</c:v>
                </c:pt>
                <c:pt idx="13">
                  <c:v>2816.5</c:v>
                </c:pt>
                <c:pt idx="14">
                  <c:v>3755</c:v>
                </c:pt>
                <c:pt idx="15">
                  <c:v>4256</c:v>
                </c:pt>
                <c:pt idx="16">
                  <c:v>5296</c:v>
                </c:pt>
                <c:pt idx="17">
                  <c:v>5936.5</c:v>
                </c:pt>
                <c:pt idx="18">
                  <c:v>6006.5</c:v>
                </c:pt>
                <c:pt idx="19">
                  <c:v>6276</c:v>
                </c:pt>
                <c:pt idx="20">
                  <c:v>6278.5</c:v>
                </c:pt>
                <c:pt idx="21">
                  <c:v>6300</c:v>
                </c:pt>
                <c:pt idx="22">
                  <c:v>6931.5</c:v>
                </c:pt>
                <c:pt idx="23">
                  <c:v>6979</c:v>
                </c:pt>
                <c:pt idx="24">
                  <c:v>7020</c:v>
                </c:pt>
                <c:pt idx="25">
                  <c:v>7092</c:v>
                </c:pt>
                <c:pt idx="26">
                  <c:v>7133</c:v>
                </c:pt>
                <c:pt idx="27">
                  <c:v>7909</c:v>
                </c:pt>
                <c:pt idx="28">
                  <c:v>7930.5</c:v>
                </c:pt>
                <c:pt idx="29">
                  <c:v>8744.5</c:v>
                </c:pt>
                <c:pt idx="30">
                  <c:v>8883</c:v>
                </c:pt>
                <c:pt idx="31">
                  <c:v>11293</c:v>
                </c:pt>
                <c:pt idx="32">
                  <c:v>11300.5</c:v>
                </c:pt>
                <c:pt idx="33">
                  <c:v>11318</c:v>
                </c:pt>
                <c:pt idx="34">
                  <c:v>11408.5</c:v>
                </c:pt>
                <c:pt idx="35">
                  <c:v>12047</c:v>
                </c:pt>
                <c:pt idx="36">
                  <c:v>12333</c:v>
                </c:pt>
                <c:pt idx="37">
                  <c:v>13022</c:v>
                </c:pt>
                <c:pt idx="38">
                  <c:v>13118</c:v>
                </c:pt>
                <c:pt idx="39">
                  <c:v>13118</c:v>
                </c:pt>
                <c:pt idx="40">
                  <c:v>13166</c:v>
                </c:pt>
                <c:pt idx="41">
                  <c:v>13166</c:v>
                </c:pt>
                <c:pt idx="42">
                  <c:v>14114.5</c:v>
                </c:pt>
                <c:pt idx="43">
                  <c:v>14921</c:v>
                </c:pt>
                <c:pt idx="44">
                  <c:v>14945</c:v>
                </c:pt>
                <c:pt idx="45">
                  <c:v>14945.5</c:v>
                </c:pt>
                <c:pt idx="46">
                  <c:v>17459</c:v>
                </c:pt>
                <c:pt idx="47">
                  <c:v>18570.5</c:v>
                </c:pt>
              </c:numCache>
            </c:numRef>
          </c:xVal>
          <c:yVal>
            <c:numRef>
              <c:f>'Active 1'!$J$21:$J$982</c:f>
              <c:numCache>
                <c:formatCode>General</c:formatCode>
                <c:ptCount val="962"/>
                <c:pt idx="13">
                  <c:v>-3.2864999957382679E-3</c:v>
                </c:pt>
                <c:pt idx="17">
                  <c:v>-1.7806499992730096E-2</c:v>
                </c:pt>
                <c:pt idx="18">
                  <c:v>-1.7476499997428618E-2</c:v>
                </c:pt>
                <c:pt idx="19">
                  <c:v>-1.8855999995139427E-2</c:v>
                </c:pt>
                <c:pt idx="20">
                  <c:v>-2.0408500000485219E-2</c:v>
                </c:pt>
                <c:pt idx="23">
                  <c:v>-2.0899000002827961E-2</c:v>
                </c:pt>
                <c:pt idx="24">
                  <c:v>-2.3020000000542495E-2</c:v>
                </c:pt>
                <c:pt idx="25">
                  <c:v>-2.0651999999245163E-2</c:v>
                </c:pt>
                <c:pt idx="26">
                  <c:v>-2.3472999993828125E-2</c:v>
                </c:pt>
                <c:pt idx="30">
                  <c:v>-2.9323000002477784E-2</c:v>
                </c:pt>
                <c:pt idx="31">
                  <c:v>-3.3732999996573199E-2</c:v>
                </c:pt>
                <c:pt idx="32">
                  <c:v>-3.4990499996638391E-2</c:v>
                </c:pt>
                <c:pt idx="33">
                  <c:v>-3.4357999997155275E-2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78-497C-9065-C4F7847E1184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5.9999999999999995E-4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1.4E-3</c:v>
                  </c:pt>
                  <c:pt idx="5">
                    <c:v>8.9999999999999998E-4</c:v>
                  </c:pt>
                  <c:pt idx="7">
                    <c:v>2.9999999999999997E-4</c:v>
                  </c:pt>
                  <c:pt idx="8">
                    <c:v>1E-3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2E-3</c:v>
                  </c:pt>
                  <c:pt idx="13">
                    <c:v>1.4E-3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8.9999999999999998E-4</c:v>
                  </c:pt>
                  <c:pt idx="24">
                    <c:v>1.6000000000000001E-3</c:v>
                  </c:pt>
                  <c:pt idx="25">
                    <c:v>2.8E-3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1.8E-3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5.9999999999999995E-4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1.4E-3</c:v>
                  </c:pt>
                  <c:pt idx="5">
                    <c:v>8.9999999999999998E-4</c:v>
                  </c:pt>
                  <c:pt idx="7">
                    <c:v>2.9999999999999997E-4</c:v>
                  </c:pt>
                  <c:pt idx="8">
                    <c:v>1E-3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2E-3</c:v>
                  </c:pt>
                  <c:pt idx="13">
                    <c:v>1.4E-3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8.9999999999999998E-4</c:v>
                  </c:pt>
                  <c:pt idx="24">
                    <c:v>1.6000000000000001E-3</c:v>
                  </c:pt>
                  <c:pt idx="25">
                    <c:v>2.8E-3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1.8E-3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-2777.5</c:v>
                </c:pt>
                <c:pt idx="1">
                  <c:v>-2761</c:v>
                </c:pt>
                <c:pt idx="2">
                  <c:v>-75</c:v>
                </c:pt>
                <c:pt idx="3">
                  <c:v>-65.5</c:v>
                </c:pt>
                <c:pt idx="4">
                  <c:v>-39</c:v>
                </c:pt>
                <c:pt idx="5">
                  <c:v>0</c:v>
                </c:pt>
                <c:pt idx="6">
                  <c:v>0</c:v>
                </c:pt>
                <c:pt idx="7">
                  <c:v>50.5</c:v>
                </c:pt>
                <c:pt idx="8">
                  <c:v>98.5</c:v>
                </c:pt>
                <c:pt idx="9">
                  <c:v>139</c:v>
                </c:pt>
                <c:pt idx="10">
                  <c:v>731.5</c:v>
                </c:pt>
                <c:pt idx="11">
                  <c:v>731.5</c:v>
                </c:pt>
                <c:pt idx="12">
                  <c:v>1574</c:v>
                </c:pt>
                <c:pt idx="13">
                  <c:v>2816.5</c:v>
                </c:pt>
                <c:pt idx="14">
                  <c:v>3755</c:v>
                </c:pt>
                <c:pt idx="15">
                  <c:v>4256</c:v>
                </c:pt>
                <c:pt idx="16">
                  <c:v>5296</c:v>
                </c:pt>
                <c:pt idx="17">
                  <c:v>5936.5</c:v>
                </c:pt>
                <c:pt idx="18">
                  <c:v>6006.5</c:v>
                </c:pt>
                <c:pt idx="19">
                  <c:v>6276</c:v>
                </c:pt>
                <c:pt idx="20">
                  <c:v>6278.5</c:v>
                </c:pt>
                <c:pt idx="21">
                  <c:v>6300</c:v>
                </c:pt>
                <c:pt idx="22">
                  <c:v>6931.5</c:v>
                </c:pt>
                <c:pt idx="23">
                  <c:v>6979</c:v>
                </c:pt>
                <c:pt idx="24">
                  <c:v>7020</c:v>
                </c:pt>
                <c:pt idx="25">
                  <c:v>7092</c:v>
                </c:pt>
                <c:pt idx="26">
                  <c:v>7133</c:v>
                </c:pt>
                <c:pt idx="27">
                  <c:v>7909</c:v>
                </c:pt>
                <c:pt idx="28">
                  <c:v>7930.5</c:v>
                </c:pt>
                <c:pt idx="29">
                  <c:v>8744.5</c:v>
                </c:pt>
                <c:pt idx="30">
                  <c:v>8883</c:v>
                </c:pt>
                <c:pt idx="31">
                  <c:v>11293</c:v>
                </c:pt>
                <c:pt idx="32">
                  <c:v>11300.5</c:v>
                </c:pt>
                <c:pt idx="33">
                  <c:v>11318</c:v>
                </c:pt>
                <c:pt idx="34">
                  <c:v>11408.5</c:v>
                </c:pt>
                <c:pt idx="35">
                  <c:v>12047</c:v>
                </c:pt>
                <c:pt idx="36">
                  <c:v>12333</c:v>
                </c:pt>
                <c:pt idx="37">
                  <c:v>13022</c:v>
                </c:pt>
                <c:pt idx="38">
                  <c:v>13118</c:v>
                </c:pt>
                <c:pt idx="39">
                  <c:v>13118</c:v>
                </c:pt>
                <c:pt idx="40">
                  <c:v>13166</c:v>
                </c:pt>
                <c:pt idx="41">
                  <c:v>13166</c:v>
                </c:pt>
                <c:pt idx="42">
                  <c:v>14114.5</c:v>
                </c:pt>
                <c:pt idx="43">
                  <c:v>14921</c:v>
                </c:pt>
                <c:pt idx="44">
                  <c:v>14945</c:v>
                </c:pt>
                <c:pt idx="45">
                  <c:v>14945.5</c:v>
                </c:pt>
                <c:pt idx="46">
                  <c:v>17459</c:v>
                </c:pt>
                <c:pt idx="47">
                  <c:v>18570.5</c:v>
                </c:pt>
              </c:numCache>
            </c:numRef>
          </c:xVal>
          <c:yVal>
            <c:numRef>
              <c:f>'Active 1'!$K$21:$K$982</c:f>
              <c:numCache>
                <c:formatCode>General</c:formatCode>
                <c:ptCount val="962"/>
                <c:pt idx="0">
                  <c:v>9.2750000476371497E-4</c:v>
                </c:pt>
                <c:pt idx="1">
                  <c:v>3.4100000630132854E-4</c:v>
                </c:pt>
                <c:pt idx="2">
                  <c:v>6.7500000295694917E-4</c:v>
                </c:pt>
                <c:pt idx="3">
                  <c:v>1.2554999993881211E-3</c:v>
                </c:pt>
                <c:pt idx="4">
                  <c:v>-4.0999999328050762E-5</c:v>
                </c:pt>
                <c:pt idx="5">
                  <c:v>-5.9999999939464033E-4</c:v>
                </c:pt>
                <c:pt idx="6">
                  <c:v>0</c:v>
                </c:pt>
                <c:pt idx="7">
                  <c:v>-3.4050000249408185E-4</c:v>
                </c:pt>
                <c:pt idx="8">
                  <c:v>-8.2850000035250559E-4</c:v>
                </c:pt>
                <c:pt idx="10">
                  <c:v>-2.8014999988954514E-3</c:v>
                </c:pt>
                <c:pt idx="11">
                  <c:v>-2.8014999988954514E-3</c:v>
                </c:pt>
                <c:pt idx="12">
                  <c:v>-1.0939999992842786E-3</c:v>
                </c:pt>
                <c:pt idx="14">
                  <c:v>-9.3549999946844764E-3</c:v>
                </c:pt>
                <c:pt idx="15">
                  <c:v>-1.0435999996843748E-2</c:v>
                </c:pt>
                <c:pt idx="16">
                  <c:v>-1.5245999995386228E-2</c:v>
                </c:pt>
                <c:pt idx="21">
                  <c:v>-2.1499999995285179E-2</c:v>
                </c:pt>
                <c:pt idx="22">
                  <c:v>-2.5301499998022337E-2</c:v>
                </c:pt>
                <c:pt idx="27">
                  <c:v>-2.6628999999957159E-2</c:v>
                </c:pt>
                <c:pt idx="28">
                  <c:v>-2.6220499996270519E-2</c:v>
                </c:pt>
                <c:pt idx="29">
                  <c:v>-2.6954499997373205E-2</c:v>
                </c:pt>
                <c:pt idx="34">
                  <c:v>-3.1978500002878718E-2</c:v>
                </c:pt>
                <c:pt idx="35">
                  <c:v>-3.6106999992625788E-2</c:v>
                </c:pt>
                <c:pt idx="36">
                  <c:v>-3.5273000001325272E-2</c:v>
                </c:pt>
                <c:pt idx="37">
                  <c:v>-3.6281999993661884E-2</c:v>
                </c:pt>
                <c:pt idx="38">
                  <c:v>-3.8558000000193715E-2</c:v>
                </c:pt>
                <c:pt idx="39">
                  <c:v>-3.5358000000996981E-2</c:v>
                </c:pt>
                <c:pt idx="40">
                  <c:v>-3.7045999997644685E-2</c:v>
                </c:pt>
                <c:pt idx="41">
                  <c:v>-3.6745999997947365E-2</c:v>
                </c:pt>
                <c:pt idx="42">
                  <c:v>-3.7024499994004145E-2</c:v>
                </c:pt>
                <c:pt idx="43">
                  <c:v>-3.8100999991002027E-2</c:v>
                </c:pt>
                <c:pt idx="44">
                  <c:v>-3.764499999670079E-2</c:v>
                </c:pt>
                <c:pt idx="45">
                  <c:v>-3.8535499996214639E-2</c:v>
                </c:pt>
                <c:pt idx="46">
                  <c:v>-3.3878999995067716E-2</c:v>
                </c:pt>
                <c:pt idx="47">
                  <c:v>-3.2360499993956182E-2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78-497C-9065-C4F7847E1184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5.9999999999999995E-4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1.4E-3</c:v>
                  </c:pt>
                  <c:pt idx="5">
                    <c:v>8.9999999999999998E-4</c:v>
                  </c:pt>
                  <c:pt idx="7">
                    <c:v>2.9999999999999997E-4</c:v>
                  </c:pt>
                  <c:pt idx="8">
                    <c:v>1E-3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2E-3</c:v>
                  </c:pt>
                  <c:pt idx="13">
                    <c:v>1.4E-3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8.9999999999999998E-4</c:v>
                  </c:pt>
                  <c:pt idx="24">
                    <c:v>1.6000000000000001E-3</c:v>
                  </c:pt>
                  <c:pt idx="25">
                    <c:v>2.8E-3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1.8E-3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5.9999999999999995E-4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1.4E-3</c:v>
                  </c:pt>
                  <c:pt idx="5">
                    <c:v>8.9999999999999998E-4</c:v>
                  </c:pt>
                  <c:pt idx="7">
                    <c:v>2.9999999999999997E-4</c:v>
                  </c:pt>
                  <c:pt idx="8">
                    <c:v>1E-3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2E-3</c:v>
                  </c:pt>
                  <c:pt idx="13">
                    <c:v>1.4E-3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8.9999999999999998E-4</c:v>
                  </c:pt>
                  <c:pt idx="24">
                    <c:v>1.6000000000000001E-3</c:v>
                  </c:pt>
                  <c:pt idx="25">
                    <c:v>2.8E-3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1.8E-3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-2777.5</c:v>
                </c:pt>
                <c:pt idx="1">
                  <c:v>-2761</c:v>
                </c:pt>
                <c:pt idx="2">
                  <c:v>-75</c:v>
                </c:pt>
                <c:pt idx="3">
                  <c:v>-65.5</c:v>
                </c:pt>
                <c:pt idx="4">
                  <c:v>-39</c:v>
                </c:pt>
                <c:pt idx="5">
                  <c:v>0</c:v>
                </c:pt>
                <c:pt idx="6">
                  <c:v>0</c:v>
                </c:pt>
                <c:pt idx="7">
                  <c:v>50.5</c:v>
                </c:pt>
                <c:pt idx="8">
                  <c:v>98.5</c:v>
                </c:pt>
                <c:pt idx="9">
                  <c:v>139</c:v>
                </c:pt>
                <c:pt idx="10">
                  <c:v>731.5</c:v>
                </c:pt>
                <c:pt idx="11">
                  <c:v>731.5</c:v>
                </c:pt>
                <c:pt idx="12">
                  <c:v>1574</c:v>
                </c:pt>
                <c:pt idx="13">
                  <c:v>2816.5</c:v>
                </c:pt>
                <c:pt idx="14">
                  <c:v>3755</c:v>
                </c:pt>
                <c:pt idx="15">
                  <c:v>4256</c:v>
                </c:pt>
                <c:pt idx="16">
                  <c:v>5296</c:v>
                </c:pt>
                <c:pt idx="17">
                  <c:v>5936.5</c:v>
                </c:pt>
                <c:pt idx="18">
                  <c:v>6006.5</c:v>
                </c:pt>
                <c:pt idx="19">
                  <c:v>6276</c:v>
                </c:pt>
                <c:pt idx="20">
                  <c:v>6278.5</c:v>
                </c:pt>
                <c:pt idx="21">
                  <c:v>6300</c:v>
                </c:pt>
                <c:pt idx="22">
                  <c:v>6931.5</c:v>
                </c:pt>
                <c:pt idx="23">
                  <c:v>6979</c:v>
                </c:pt>
                <c:pt idx="24">
                  <c:v>7020</c:v>
                </c:pt>
                <c:pt idx="25">
                  <c:v>7092</c:v>
                </c:pt>
                <c:pt idx="26">
                  <c:v>7133</c:v>
                </c:pt>
                <c:pt idx="27">
                  <c:v>7909</c:v>
                </c:pt>
                <c:pt idx="28">
                  <c:v>7930.5</c:v>
                </c:pt>
                <c:pt idx="29">
                  <c:v>8744.5</c:v>
                </c:pt>
                <c:pt idx="30">
                  <c:v>8883</c:v>
                </c:pt>
                <c:pt idx="31">
                  <c:v>11293</c:v>
                </c:pt>
                <c:pt idx="32">
                  <c:v>11300.5</c:v>
                </c:pt>
                <c:pt idx="33">
                  <c:v>11318</c:v>
                </c:pt>
                <c:pt idx="34">
                  <c:v>11408.5</c:v>
                </c:pt>
                <c:pt idx="35">
                  <c:v>12047</c:v>
                </c:pt>
                <c:pt idx="36">
                  <c:v>12333</c:v>
                </c:pt>
                <c:pt idx="37">
                  <c:v>13022</c:v>
                </c:pt>
                <c:pt idx="38">
                  <c:v>13118</c:v>
                </c:pt>
                <c:pt idx="39">
                  <c:v>13118</c:v>
                </c:pt>
                <c:pt idx="40">
                  <c:v>13166</c:v>
                </c:pt>
                <c:pt idx="41">
                  <c:v>13166</c:v>
                </c:pt>
                <c:pt idx="42">
                  <c:v>14114.5</c:v>
                </c:pt>
                <c:pt idx="43">
                  <c:v>14921</c:v>
                </c:pt>
                <c:pt idx="44">
                  <c:v>14945</c:v>
                </c:pt>
                <c:pt idx="45">
                  <c:v>14945.5</c:v>
                </c:pt>
                <c:pt idx="46">
                  <c:v>17459</c:v>
                </c:pt>
                <c:pt idx="47">
                  <c:v>18570.5</c:v>
                </c:pt>
              </c:numCache>
            </c:numRef>
          </c:xVal>
          <c:yVal>
            <c:numRef>
              <c:f>'Active 1'!$L$21:$L$982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78-497C-9065-C4F7847E118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5.9999999999999995E-4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1.4E-3</c:v>
                  </c:pt>
                  <c:pt idx="5">
                    <c:v>8.9999999999999998E-4</c:v>
                  </c:pt>
                  <c:pt idx="7">
                    <c:v>2.9999999999999997E-4</c:v>
                  </c:pt>
                  <c:pt idx="8">
                    <c:v>1E-3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2E-3</c:v>
                  </c:pt>
                  <c:pt idx="13">
                    <c:v>1.4E-3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8.9999999999999998E-4</c:v>
                  </c:pt>
                  <c:pt idx="24">
                    <c:v>1.6000000000000001E-3</c:v>
                  </c:pt>
                  <c:pt idx="25">
                    <c:v>2.8E-3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1.8E-3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5.9999999999999995E-4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1.4E-3</c:v>
                  </c:pt>
                  <c:pt idx="5">
                    <c:v>8.9999999999999998E-4</c:v>
                  </c:pt>
                  <c:pt idx="7">
                    <c:v>2.9999999999999997E-4</c:v>
                  </c:pt>
                  <c:pt idx="8">
                    <c:v>1E-3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2E-3</c:v>
                  </c:pt>
                  <c:pt idx="13">
                    <c:v>1.4E-3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8.9999999999999998E-4</c:v>
                  </c:pt>
                  <c:pt idx="24">
                    <c:v>1.6000000000000001E-3</c:v>
                  </c:pt>
                  <c:pt idx="25">
                    <c:v>2.8E-3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1.8E-3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-2777.5</c:v>
                </c:pt>
                <c:pt idx="1">
                  <c:v>-2761</c:v>
                </c:pt>
                <c:pt idx="2">
                  <c:v>-75</c:v>
                </c:pt>
                <c:pt idx="3">
                  <c:v>-65.5</c:v>
                </c:pt>
                <c:pt idx="4">
                  <c:v>-39</c:v>
                </c:pt>
                <c:pt idx="5">
                  <c:v>0</c:v>
                </c:pt>
                <c:pt idx="6">
                  <c:v>0</c:v>
                </c:pt>
                <c:pt idx="7">
                  <c:v>50.5</c:v>
                </c:pt>
                <c:pt idx="8">
                  <c:v>98.5</c:v>
                </c:pt>
                <c:pt idx="9">
                  <c:v>139</c:v>
                </c:pt>
                <c:pt idx="10">
                  <c:v>731.5</c:v>
                </c:pt>
                <c:pt idx="11">
                  <c:v>731.5</c:v>
                </c:pt>
                <c:pt idx="12">
                  <c:v>1574</c:v>
                </c:pt>
                <c:pt idx="13">
                  <c:v>2816.5</c:v>
                </c:pt>
                <c:pt idx="14">
                  <c:v>3755</c:v>
                </c:pt>
                <c:pt idx="15">
                  <c:v>4256</c:v>
                </c:pt>
                <c:pt idx="16">
                  <c:v>5296</c:v>
                </c:pt>
                <c:pt idx="17">
                  <c:v>5936.5</c:v>
                </c:pt>
                <c:pt idx="18">
                  <c:v>6006.5</c:v>
                </c:pt>
                <c:pt idx="19">
                  <c:v>6276</c:v>
                </c:pt>
                <c:pt idx="20">
                  <c:v>6278.5</c:v>
                </c:pt>
                <c:pt idx="21">
                  <c:v>6300</c:v>
                </c:pt>
                <c:pt idx="22">
                  <c:v>6931.5</c:v>
                </c:pt>
                <c:pt idx="23">
                  <c:v>6979</c:v>
                </c:pt>
                <c:pt idx="24">
                  <c:v>7020</c:v>
                </c:pt>
                <c:pt idx="25">
                  <c:v>7092</c:v>
                </c:pt>
                <c:pt idx="26">
                  <c:v>7133</c:v>
                </c:pt>
                <c:pt idx="27">
                  <c:v>7909</c:v>
                </c:pt>
                <c:pt idx="28">
                  <c:v>7930.5</c:v>
                </c:pt>
                <c:pt idx="29">
                  <c:v>8744.5</c:v>
                </c:pt>
                <c:pt idx="30">
                  <c:v>8883</c:v>
                </c:pt>
                <c:pt idx="31">
                  <c:v>11293</c:v>
                </c:pt>
                <c:pt idx="32">
                  <c:v>11300.5</c:v>
                </c:pt>
                <c:pt idx="33">
                  <c:v>11318</c:v>
                </c:pt>
                <c:pt idx="34">
                  <c:v>11408.5</c:v>
                </c:pt>
                <c:pt idx="35">
                  <c:v>12047</c:v>
                </c:pt>
                <c:pt idx="36">
                  <c:v>12333</c:v>
                </c:pt>
                <c:pt idx="37">
                  <c:v>13022</c:v>
                </c:pt>
                <c:pt idx="38">
                  <c:v>13118</c:v>
                </c:pt>
                <c:pt idx="39">
                  <c:v>13118</c:v>
                </c:pt>
                <c:pt idx="40">
                  <c:v>13166</c:v>
                </c:pt>
                <c:pt idx="41">
                  <c:v>13166</c:v>
                </c:pt>
                <c:pt idx="42">
                  <c:v>14114.5</c:v>
                </c:pt>
                <c:pt idx="43">
                  <c:v>14921</c:v>
                </c:pt>
                <c:pt idx="44">
                  <c:v>14945</c:v>
                </c:pt>
                <c:pt idx="45">
                  <c:v>14945.5</c:v>
                </c:pt>
                <c:pt idx="46">
                  <c:v>17459</c:v>
                </c:pt>
                <c:pt idx="47">
                  <c:v>18570.5</c:v>
                </c:pt>
              </c:numCache>
            </c:numRef>
          </c:xVal>
          <c:yVal>
            <c:numRef>
              <c:f>'Active 1'!$M$21:$M$982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78-497C-9065-C4F7847E118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5.9999999999999995E-4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1.4E-3</c:v>
                  </c:pt>
                  <c:pt idx="5">
                    <c:v>8.9999999999999998E-4</c:v>
                  </c:pt>
                  <c:pt idx="7">
                    <c:v>2.9999999999999997E-4</c:v>
                  </c:pt>
                  <c:pt idx="8">
                    <c:v>1E-3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2E-3</c:v>
                  </c:pt>
                  <c:pt idx="13">
                    <c:v>1.4E-3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8.9999999999999998E-4</c:v>
                  </c:pt>
                  <c:pt idx="24">
                    <c:v>1.6000000000000001E-3</c:v>
                  </c:pt>
                  <c:pt idx="25">
                    <c:v>2.8E-3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1.8E-3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5.9999999999999995E-4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1.4E-3</c:v>
                  </c:pt>
                  <c:pt idx="5">
                    <c:v>8.9999999999999998E-4</c:v>
                  </c:pt>
                  <c:pt idx="7">
                    <c:v>2.9999999999999997E-4</c:v>
                  </c:pt>
                  <c:pt idx="8">
                    <c:v>1E-3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2E-3</c:v>
                  </c:pt>
                  <c:pt idx="13">
                    <c:v>1.4E-3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8.9999999999999998E-4</c:v>
                  </c:pt>
                  <c:pt idx="24">
                    <c:v>1.6000000000000001E-3</c:v>
                  </c:pt>
                  <c:pt idx="25">
                    <c:v>2.8E-3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1.8E-3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-2777.5</c:v>
                </c:pt>
                <c:pt idx="1">
                  <c:v>-2761</c:v>
                </c:pt>
                <c:pt idx="2">
                  <c:v>-75</c:v>
                </c:pt>
                <c:pt idx="3">
                  <c:v>-65.5</c:v>
                </c:pt>
                <c:pt idx="4">
                  <c:v>-39</c:v>
                </c:pt>
                <c:pt idx="5">
                  <c:v>0</c:v>
                </c:pt>
                <c:pt idx="6">
                  <c:v>0</c:v>
                </c:pt>
                <c:pt idx="7">
                  <c:v>50.5</c:v>
                </c:pt>
                <c:pt idx="8">
                  <c:v>98.5</c:v>
                </c:pt>
                <c:pt idx="9">
                  <c:v>139</c:v>
                </c:pt>
                <c:pt idx="10">
                  <c:v>731.5</c:v>
                </c:pt>
                <c:pt idx="11">
                  <c:v>731.5</c:v>
                </c:pt>
                <c:pt idx="12">
                  <c:v>1574</c:v>
                </c:pt>
                <c:pt idx="13">
                  <c:v>2816.5</c:v>
                </c:pt>
                <c:pt idx="14">
                  <c:v>3755</c:v>
                </c:pt>
                <c:pt idx="15">
                  <c:v>4256</c:v>
                </c:pt>
                <c:pt idx="16">
                  <c:v>5296</c:v>
                </c:pt>
                <c:pt idx="17">
                  <c:v>5936.5</c:v>
                </c:pt>
                <c:pt idx="18">
                  <c:v>6006.5</c:v>
                </c:pt>
                <c:pt idx="19">
                  <c:v>6276</c:v>
                </c:pt>
                <c:pt idx="20">
                  <c:v>6278.5</c:v>
                </c:pt>
                <c:pt idx="21">
                  <c:v>6300</c:v>
                </c:pt>
                <c:pt idx="22">
                  <c:v>6931.5</c:v>
                </c:pt>
                <c:pt idx="23">
                  <c:v>6979</c:v>
                </c:pt>
                <c:pt idx="24">
                  <c:v>7020</c:v>
                </c:pt>
                <c:pt idx="25">
                  <c:v>7092</c:v>
                </c:pt>
                <c:pt idx="26">
                  <c:v>7133</c:v>
                </c:pt>
                <c:pt idx="27">
                  <c:v>7909</c:v>
                </c:pt>
                <c:pt idx="28">
                  <c:v>7930.5</c:v>
                </c:pt>
                <c:pt idx="29">
                  <c:v>8744.5</c:v>
                </c:pt>
                <c:pt idx="30">
                  <c:v>8883</c:v>
                </c:pt>
                <c:pt idx="31">
                  <c:v>11293</c:v>
                </c:pt>
                <c:pt idx="32">
                  <c:v>11300.5</c:v>
                </c:pt>
                <c:pt idx="33">
                  <c:v>11318</c:v>
                </c:pt>
                <c:pt idx="34">
                  <c:v>11408.5</c:v>
                </c:pt>
                <c:pt idx="35">
                  <c:v>12047</c:v>
                </c:pt>
                <c:pt idx="36">
                  <c:v>12333</c:v>
                </c:pt>
                <c:pt idx="37">
                  <c:v>13022</c:v>
                </c:pt>
                <c:pt idx="38">
                  <c:v>13118</c:v>
                </c:pt>
                <c:pt idx="39">
                  <c:v>13118</c:v>
                </c:pt>
                <c:pt idx="40">
                  <c:v>13166</c:v>
                </c:pt>
                <c:pt idx="41">
                  <c:v>13166</c:v>
                </c:pt>
                <c:pt idx="42">
                  <c:v>14114.5</c:v>
                </c:pt>
                <c:pt idx="43">
                  <c:v>14921</c:v>
                </c:pt>
                <c:pt idx="44">
                  <c:v>14945</c:v>
                </c:pt>
                <c:pt idx="45">
                  <c:v>14945.5</c:v>
                </c:pt>
                <c:pt idx="46">
                  <c:v>17459</c:v>
                </c:pt>
                <c:pt idx="47">
                  <c:v>18570.5</c:v>
                </c:pt>
              </c:numCache>
            </c:numRef>
          </c:xVal>
          <c:yVal>
            <c:numRef>
              <c:f>'Active 1'!$N$21:$N$982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78-497C-9065-C4F7847E118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-2777.5</c:v>
                </c:pt>
                <c:pt idx="1">
                  <c:v>-2761</c:v>
                </c:pt>
                <c:pt idx="2">
                  <c:v>-75</c:v>
                </c:pt>
                <c:pt idx="3">
                  <c:v>-65.5</c:v>
                </c:pt>
                <c:pt idx="4">
                  <c:v>-39</c:v>
                </c:pt>
                <c:pt idx="5">
                  <c:v>0</c:v>
                </c:pt>
                <c:pt idx="6">
                  <c:v>0</c:v>
                </c:pt>
                <c:pt idx="7">
                  <c:v>50.5</c:v>
                </c:pt>
                <c:pt idx="8">
                  <c:v>98.5</c:v>
                </c:pt>
                <c:pt idx="9">
                  <c:v>139</c:v>
                </c:pt>
                <c:pt idx="10">
                  <c:v>731.5</c:v>
                </c:pt>
                <c:pt idx="11">
                  <c:v>731.5</c:v>
                </c:pt>
                <c:pt idx="12">
                  <c:v>1574</c:v>
                </c:pt>
                <c:pt idx="13">
                  <c:v>2816.5</c:v>
                </c:pt>
                <c:pt idx="14">
                  <c:v>3755</c:v>
                </c:pt>
                <c:pt idx="15">
                  <c:v>4256</c:v>
                </c:pt>
                <c:pt idx="16">
                  <c:v>5296</c:v>
                </c:pt>
                <c:pt idx="17">
                  <c:v>5936.5</c:v>
                </c:pt>
                <c:pt idx="18">
                  <c:v>6006.5</c:v>
                </c:pt>
                <c:pt idx="19">
                  <c:v>6276</c:v>
                </c:pt>
                <c:pt idx="20">
                  <c:v>6278.5</c:v>
                </c:pt>
                <c:pt idx="21">
                  <c:v>6300</c:v>
                </c:pt>
                <c:pt idx="22">
                  <c:v>6931.5</c:v>
                </c:pt>
                <c:pt idx="23">
                  <c:v>6979</c:v>
                </c:pt>
                <c:pt idx="24">
                  <c:v>7020</c:v>
                </c:pt>
                <c:pt idx="25">
                  <c:v>7092</c:v>
                </c:pt>
                <c:pt idx="26">
                  <c:v>7133</c:v>
                </c:pt>
                <c:pt idx="27">
                  <c:v>7909</c:v>
                </c:pt>
                <c:pt idx="28">
                  <c:v>7930.5</c:v>
                </c:pt>
                <c:pt idx="29">
                  <c:v>8744.5</c:v>
                </c:pt>
                <c:pt idx="30">
                  <c:v>8883</c:v>
                </c:pt>
                <c:pt idx="31">
                  <c:v>11293</c:v>
                </c:pt>
                <c:pt idx="32">
                  <c:v>11300.5</c:v>
                </c:pt>
                <c:pt idx="33">
                  <c:v>11318</c:v>
                </c:pt>
                <c:pt idx="34">
                  <c:v>11408.5</c:v>
                </c:pt>
                <c:pt idx="35">
                  <c:v>12047</c:v>
                </c:pt>
                <c:pt idx="36">
                  <c:v>12333</c:v>
                </c:pt>
                <c:pt idx="37">
                  <c:v>13022</c:v>
                </c:pt>
                <c:pt idx="38">
                  <c:v>13118</c:v>
                </c:pt>
                <c:pt idx="39">
                  <c:v>13118</c:v>
                </c:pt>
                <c:pt idx="40">
                  <c:v>13166</c:v>
                </c:pt>
                <c:pt idx="41">
                  <c:v>13166</c:v>
                </c:pt>
                <c:pt idx="42">
                  <c:v>14114.5</c:v>
                </c:pt>
                <c:pt idx="43">
                  <c:v>14921</c:v>
                </c:pt>
                <c:pt idx="44">
                  <c:v>14945</c:v>
                </c:pt>
                <c:pt idx="45">
                  <c:v>14945.5</c:v>
                </c:pt>
                <c:pt idx="46">
                  <c:v>17459</c:v>
                </c:pt>
                <c:pt idx="47">
                  <c:v>18570.5</c:v>
                </c:pt>
              </c:numCache>
            </c:numRef>
          </c:xVal>
          <c:yVal>
            <c:numRef>
              <c:f>'Active 1'!$O$21:$O$982</c:f>
              <c:numCache>
                <c:formatCode>General</c:formatCode>
                <c:ptCount val="962"/>
                <c:pt idx="0">
                  <c:v>7.7204900268193315E-4</c:v>
                </c:pt>
                <c:pt idx="1">
                  <c:v>7.3539749569324128E-4</c:v>
                </c:pt>
                <c:pt idx="2">
                  <c:v>-5.2310235813750432E-3</c:v>
                </c:pt>
                <c:pt idx="3">
                  <c:v>-5.2521259641867147E-3</c:v>
                </c:pt>
                <c:pt idx="4">
                  <c:v>-5.3109905057140078E-3</c:v>
                </c:pt>
                <c:pt idx="5">
                  <c:v>-5.3976213404145525E-3</c:v>
                </c:pt>
                <c:pt idx="6">
                  <c:v>-5.3976213404145525E-3</c:v>
                </c:pt>
                <c:pt idx="7">
                  <c:v>-5.5097971648344884E-3</c:v>
                </c:pt>
                <c:pt idx="8">
                  <c:v>-5.616419730619774E-3</c:v>
                </c:pt>
                <c:pt idx="9">
                  <c:v>-5.7063825205011095E-3</c:v>
                </c:pt>
                <c:pt idx="10">
                  <c:v>-7.0225048169132304E-3</c:v>
                </c:pt>
                <c:pt idx="11">
                  <c:v>-7.0225048169132304E-3</c:v>
                </c:pt>
                <c:pt idx="12">
                  <c:v>-8.8939529767903831E-3</c:v>
                </c:pt>
                <c:pt idx="13">
                  <c:v>-1.1653922518211582E-2</c:v>
                </c:pt>
                <c:pt idx="14">
                  <c:v>-1.3738615809659306E-2</c:v>
                </c:pt>
                <c:pt idx="15">
                  <c:v>-1.4851488840043227E-2</c:v>
                </c:pt>
                <c:pt idx="16">
                  <c:v>-1.7161644432057754E-2</c:v>
                </c:pt>
                <c:pt idx="17">
                  <c:v>-1.8584389294255162E-2</c:v>
                </c:pt>
                <c:pt idx="18">
                  <c:v>-1.873988053602537E-2</c:v>
                </c:pt>
                <c:pt idx="19">
                  <c:v>-1.9338521816840669E-2</c:v>
                </c:pt>
                <c:pt idx="20">
                  <c:v>-1.9344075075475323E-2</c:v>
                </c:pt>
                <c:pt idx="21">
                  <c:v>-1.9391833099733316E-2</c:v>
                </c:pt>
                <c:pt idx="22">
                  <c:v>-2.0794586230845978E-2</c:v>
                </c:pt>
                <c:pt idx="23">
                  <c:v>-2.0900098144904337E-2</c:v>
                </c:pt>
                <c:pt idx="24">
                  <c:v>-2.0991171586512598E-2</c:v>
                </c:pt>
                <c:pt idx="25">
                  <c:v>-2.1151105435190529E-2</c:v>
                </c:pt>
                <c:pt idx="26">
                  <c:v>-2.1242178876798794E-2</c:v>
                </c:pt>
                <c:pt idx="27">
                  <c:v>-2.2965910356994249E-2</c:v>
                </c:pt>
                <c:pt idx="28">
                  <c:v>-2.3013668381252239E-2</c:v>
                </c:pt>
                <c:pt idx="29">
                  <c:v>-2.4821809392694381E-2</c:v>
                </c:pt>
                <c:pt idx="30">
                  <c:v>-2.5129459921054007E-2</c:v>
                </c:pt>
                <c:pt idx="31">
                  <c:v>-3.0482801244856896E-2</c:v>
                </c:pt>
                <c:pt idx="32">
                  <c:v>-3.0499461020760846E-2</c:v>
                </c:pt>
                <c:pt idx="33">
                  <c:v>-3.0538333831203399E-2</c:v>
                </c:pt>
                <c:pt idx="34">
                  <c:v>-3.0739361793777741E-2</c:v>
                </c:pt>
                <c:pt idx="35">
                  <c:v>-3.2157664049067433E-2</c:v>
                </c:pt>
                <c:pt idx="36">
                  <c:v>-3.2792956836871417E-2</c:v>
                </c:pt>
                <c:pt idx="37">
                  <c:v>-3.4323434916581047E-2</c:v>
                </c:pt>
                <c:pt idx="38">
                  <c:v>-3.4536680048151622E-2</c:v>
                </c:pt>
                <c:pt idx="39">
                  <c:v>-3.4536680048151622E-2</c:v>
                </c:pt>
                <c:pt idx="40">
                  <c:v>-3.4643302613936902E-2</c:v>
                </c:pt>
                <c:pt idx="41">
                  <c:v>-3.4643302613936902E-2</c:v>
                </c:pt>
                <c:pt idx="42">
                  <c:v>-3.6750208939923229E-2</c:v>
                </c:pt>
                <c:pt idx="43">
                  <c:v>-3.8541690175461413E-2</c:v>
                </c:pt>
                <c:pt idx="44">
                  <c:v>-3.8595001458354053E-2</c:v>
                </c:pt>
                <c:pt idx="45">
                  <c:v>-3.8596112110080988E-2</c:v>
                </c:pt>
                <c:pt idx="46">
                  <c:v>-4.4179358341358402E-2</c:v>
                </c:pt>
                <c:pt idx="47">
                  <c:v>-4.664833713032393E-2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78-497C-9065-C4F7847E1184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1'!$F$21:$F$266</c:f>
              <c:numCache>
                <c:formatCode>General</c:formatCode>
                <c:ptCount val="246"/>
                <c:pt idx="0">
                  <c:v>-2777.5</c:v>
                </c:pt>
                <c:pt idx="1">
                  <c:v>-2761</c:v>
                </c:pt>
                <c:pt idx="2">
                  <c:v>-75</c:v>
                </c:pt>
                <c:pt idx="3">
                  <c:v>-65.5</c:v>
                </c:pt>
                <c:pt idx="4">
                  <c:v>-39</c:v>
                </c:pt>
                <c:pt idx="5">
                  <c:v>0</c:v>
                </c:pt>
                <c:pt idx="6">
                  <c:v>0</c:v>
                </c:pt>
                <c:pt idx="7">
                  <c:v>50.5</c:v>
                </c:pt>
                <c:pt idx="8">
                  <c:v>98.5</c:v>
                </c:pt>
                <c:pt idx="9">
                  <c:v>139</c:v>
                </c:pt>
                <c:pt idx="10">
                  <c:v>731.5</c:v>
                </c:pt>
                <c:pt idx="11">
                  <c:v>731.5</c:v>
                </c:pt>
                <c:pt idx="12">
                  <c:v>1574</c:v>
                </c:pt>
                <c:pt idx="13">
                  <c:v>2816.5</c:v>
                </c:pt>
                <c:pt idx="14">
                  <c:v>3755</c:v>
                </c:pt>
                <c:pt idx="15">
                  <c:v>4256</c:v>
                </c:pt>
                <c:pt idx="16">
                  <c:v>5296</c:v>
                </c:pt>
                <c:pt idx="17">
                  <c:v>5936.5</c:v>
                </c:pt>
                <c:pt idx="18">
                  <c:v>6006.5</c:v>
                </c:pt>
                <c:pt idx="19">
                  <c:v>6276</c:v>
                </c:pt>
                <c:pt idx="20">
                  <c:v>6278.5</c:v>
                </c:pt>
                <c:pt idx="21">
                  <c:v>6300</c:v>
                </c:pt>
                <c:pt idx="22">
                  <c:v>6931.5</c:v>
                </c:pt>
                <c:pt idx="23">
                  <c:v>6979</c:v>
                </c:pt>
                <c:pt idx="24">
                  <c:v>7020</c:v>
                </c:pt>
                <c:pt idx="25">
                  <c:v>7092</c:v>
                </c:pt>
                <c:pt idx="26">
                  <c:v>7133</c:v>
                </c:pt>
                <c:pt idx="27">
                  <c:v>7909</c:v>
                </c:pt>
                <c:pt idx="28">
                  <c:v>7930.5</c:v>
                </c:pt>
                <c:pt idx="29">
                  <c:v>8744.5</c:v>
                </c:pt>
                <c:pt idx="30">
                  <c:v>8883</c:v>
                </c:pt>
                <c:pt idx="31">
                  <c:v>11293</c:v>
                </c:pt>
                <c:pt idx="32">
                  <c:v>11300.5</c:v>
                </c:pt>
                <c:pt idx="33">
                  <c:v>11318</c:v>
                </c:pt>
                <c:pt idx="34">
                  <c:v>11408.5</c:v>
                </c:pt>
                <c:pt idx="35">
                  <c:v>12047</c:v>
                </c:pt>
                <c:pt idx="36">
                  <c:v>12333</c:v>
                </c:pt>
                <c:pt idx="37">
                  <c:v>13022</c:v>
                </c:pt>
                <c:pt idx="38">
                  <c:v>13118</c:v>
                </c:pt>
                <c:pt idx="39">
                  <c:v>13118</c:v>
                </c:pt>
                <c:pt idx="40">
                  <c:v>13166</c:v>
                </c:pt>
                <c:pt idx="41">
                  <c:v>13166</c:v>
                </c:pt>
                <c:pt idx="42">
                  <c:v>14114.5</c:v>
                </c:pt>
                <c:pt idx="43">
                  <c:v>14921</c:v>
                </c:pt>
                <c:pt idx="44">
                  <c:v>14945</c:v>
                </c:pt>
                <c:pt idx="45">
                  <c:v>14945.5</c:v>
                </c:pt>
                <c:pt idx="46">
                  <c:v>17459</c:v>
                </c:pt>
                <c:pt idx="47">
                  <c:v>18570.5</c:v>
                </c:pt>
              </c:numCache>
            </c:numRef>
          </c:xVal>
          <c:yVal>
            <c:numRef>
              <c:f>'Active 1'!$P$21:$P$266</c:f>
              <c:numCache>
                <c:formatCode>General</c:formatCode>
                <c:ptCount val="246"/>
                <c:pt idx="0">
                  <c:v>-5.0850639494505606E-3</c:v>
                </c:pt>
                <c:pt idx="1">
                  <c:v>-5.0436618294480429E-3</c:v>
                </c:pt>
                <c:pt idx="2">
                  <c:v>-3.9667190261348219E-4</c:v>
                </c:pt>
                <c:pt idx="3">
                  <c:v>-3.8761882968655893E-4</c:v>
                </c:pt>
                <c:pt idx="4">
                  <c:v>-3.6264056289805603E-4</c:v>
                </c:pt>
                <c:pt idx="5">
                  <c:v>-3.2661656705800646E-4</c:v>
                </c:pt>
                <c:pt idx="6">
                  <c:v>-3.2661656705800646E-4</c:v>
                </c:pt>
                <c:pt idx="7">
                  <c:v>-2.8127317237189076E-4</c:v>
                </c:pt>
                <c:pt idx="8">
                  <c:v>-2.3953760094393161E-4</c:v>
                </c:pt>
                <c:pt idx="9">
                  <c:v>-2.0535656573674311E-4</c:v>
                </c:pt>
                <c:pt idx="10">
                  <c:v>1.8657022840672181E-4</c:v>
                </c:pt>
                <c:pt idx="11">
                  <c:v>1.8657022840672181E-4</c:v>
                </c:pt>
                <c:pt idx="12">
                  <c:v>3.9531118966318801E-4</c:v>
                </c:pt>
                <c:pt idx="13">
                  <c:v>-4.3725985871272306E-5</c:v>
                </c:pt>
                <c:pt idx="14">
                  <c:v>-9.6546494247119448E-4</c:v>
                </c:pt>
                <c:pt idx="15">
                  <c:v>-1.6654391166611724E-3</c:v>
                </c:pt>
                <c:pt idx="16">
                  <c:v>-3.5805266502742569E-3</c:v>
                </c:pt>
                <c:pt idx="17">
                  <c:v>-5.0702816080673684E-3</c:v>
                </c:pt>
                <c:pt idx="18">
                  <c:v>-5.2474351510700176E-3</c:v>
                </c:pt>
                <c:pt idx="19">
                  <c:v>-5.9558547272900572E-3</c:v>
                </c:pt>
                <c:pt idx="20">
                  <c:v>-5.9626223840980935E-3</c:v>
                </c:pt>
                <c:pt idx="21">
                  <c:v>-6.0209729974497524E-3</c:v>
                </c:pt>
                <c:pt idx="22">
                  <c:v>-7.8537403679976581E-3</c:v>
                </c:pt>
                <c:pt idx="23">
                  <c:v>-8.0008955003197605E-3</c:v>
                </c:pt>
                <c:pt idx="24">
                  <c:v>-8.1289597251665083E-3</c:v>
                </c:pt>
                <c:pt idx="25">
                  <c:v>-8.3561986384432015E-3</c:v>
                </c:pt>
                <c:pt idx="26">
                  <c:v>-8.4869342870504648E-3</c:v>
                </c:pt>
                <c:pt idx="27">
                  <c:v>-1.1144127941585575E-2</c:v>
                </c:pt>
                <c:pt idx="28">
                  <c:v>-1.1222691972483663E-2</c:v>
                </c:pt>
                <c:pt idx="29">
                  <c:v>-1.4393237328190261E-2</c:v>
                </c:pt>
                <c:pt idx="30">
                  <c:v>-1.4970730849273634E-2</c:v>
                </c:pt>
                <c:pt idx="31">
                  <c:v>-2.6790264360558941E-2</c:v>
                </c:pt>
                <c:pt idx="32">
                  <c:v>-2.6832274450936468E-2</c:v>
                </c:pt>
                <c:pt idx="33">
                  <c:v>-2.6930424128098606E-2</c:v>
                </c:pt>
                <c:pt idx="34">
                  <c:v>-2.7440816054983393E-2</c:v>
                </c:pt>
                <c:pt idx="35">
                  <c:v>-3.1175953790559673E-2</c:v>
                </c:pt>
                <c:pt idx="36">
                  <c:v>-3.2925244266897857E-2</c:v>
                </c:pt>
                <c:pt idx="37">
                  <c:v>-3.7333119390401841E-2</c:v>
                </c:pt>
                <c:pt idx="38">
                  <c:v>-3.7969005639744424E-2</c:v>
                </c:pt>
                <c:pt idx="39">
                  <c:v>-3.7969005639744424E-2</c:v>
                </c:pt>
                <c:pt idx="40">
                  <c:v>-3.8288941520840558E-2</c:v>
                </c:pt>
                <c:pt idx="41">
                  <c:v>-3.8288941520840558E-2</c:v>
                </c:pt>
                <c:pt idx="42">
                  <c:v>-4.4883506972151925E-2</c:v>
                </c:pt>
                <c:pt idx="43">
                  <c:v>-5.0898867053146064E-2</c:v>
                </c:pt>
                <c:pt idx="44">
                  <c:v>-5.1083619901728217E-2</c:v>
                </c:pt>
                <c:pt idx="45">
                  <c:v>-5.1087472451129545E-2</c:v>
                </c:pt>
                <c:pt idx="46">
                  <c:v>-7.2276012928579242E-2</c:v>
                </c:pt>
                <c:pt idx="47">
                  <c:v>-8.2807471346683148E-2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78-497C-9065-C4F7847E1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185384"/>
        <c:axId val="1"/>
      </c:scatterChart>
      <c:valAx>
        <c:axId val="69918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4459537977597"/>
              <c:y val="0.843931849559267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381679389312976E-2"/>
              <c:y val="0.375723150213159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18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10703051431548"/>
          <c:y val="0.92485670505059692"/>
          <c:w val="0.72977147322233582"/>
          <c:h val="5.78034682080924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17.  V1095 Her - [52500.3103, 0.4153788]</a:t>
            </a:r>
          </a:p>
        </c:rich>
      </c:tx>
      <c:layout>
        <c:manualLayout>
          <c:xMode val="edge"/>
          <c:yMode val="edge"/>
          <c:x val="0.18574108818011256"/>
          <c:y val="1.81818181818181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57035647279549"/>
          <c:y val="0.14545454545454545"/>
          <c:w val="0.8424015009380863"/>
          <c:h val="0.701818181818181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1'!$D$21:$D$222</c:f>
                <c:numCache>
                  <c:formatCode>General</c:formatCode>
                  <c:ptCount val="202"/>
                  <c:pt idx="0">
                    <c:v>5.9999999999999995E-4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1.4E-3</c:v>
                  </c:pt>
                  <c:pt idx="5">
                    <c:v>8.9999999999999998E-4</c:v>
                  </c:pt>
                  <c:pt idx="7">
                    <c:v>2.9999999999999997E-4</c:v>
                  </c:pt>
                  <c:pt idx="8">
                    <c:v>1E-3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2E-3</c:v>
                  </c:pt>
                  <c:pt idx="13">
                    <c:v>1.4E-3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8.9999999999999998E-4</c:v>
                  </c:pt>
                  <c:pt idx="24">
                    <c:v>1.6000000000000001E-3</c:v>
                  </c:pt>
                  <c:pt idx="25">
                    <c:v>2.8E-3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1.8E-3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</c:numCache>
              </c:numRef>
            </c:plus>
            <c:minus>
              <c:numRef>
                <c:f>'Active 1'!$D$21:$D$222</c:f>
                <c:numCache>
                  <c:formatCode>General</c:formatCode>
                  <c:ptCount val="202"/>
                  <c:pt idx="0">
                    <c:v>5.9999999999999995E-4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4.0000000000000002E-4</c:v>
                  </c:pt>
                  <c:pt idx="4">
                    <c:v>1.4E-3</c:v>
                  </c:pt>
                  <c:pt idx="5">
                    <c:v>8.9999999999999998E-4</c:v>
                  </c:pt>
                  <c:pt idx="7">
                    <c:v>2.9999999999999997E-4</c:v>
                  </c:pt>
                  <c:pt idx="8">
                    <c:v>1E-3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2E-3</c:v>
                  </c:pt>
                  <c:pt idx="13">
                    <c:v>1.4E-3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6.9999999999999999E-4</c:v>
                  </c:pt>
                  <c:pt idx="22">
                    <c:v>4.0000000000000002E-4</c:v>
                  </c:pt>
                  <c:pt idx="23">
                    <c:v>8.9999999999999998E-4</c:v>
                  </c:pt>
                  <c:pt idx="24">
                    <c:v>1.6000000000000001E-3</c:v>
                  </c:pt>
                  <c:pt idx="25">
                    <c:v>2.8E-3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2.9999999999999997E-4</c:v>
                  </c:pt>
                  <c:pt idx="29">
                    <c:v>5.0000000000000001E-4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1.8E-3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-2777.5</c:v>
                </c:pt>
                <c:pt idx="1">
                  <c:v>-2761</c:v>
                </c:pt>
                <c:pt idx="2">
                  <c:v>-75</c:v>
                </c:pt>
                <c:pt idx="3">
                  <c:v>-65.5</c:v>
                </c:pt>
                <c:pt idx="4">
                  <c:v>-39</c:v>
                </c:pt>
                <c:pt idx="5">
                  <c:v>0</c:v>
                </c:pt>
                <c:pt idx="6">
                  <c:v>0</c:v>
                </c:pt>
                <c:pt idx="7">
                  <c:v>50.5</c:v>
                </c:pt>
                <c:pt idx="8">
                  <c:v>98.5</c:v>
                </c:pt>
                <c:pt idx="9">
                  <c:v>139</c:v>
                </c:pt>
                <c:pt idx="10">
                  <c:v>731.5</c:v>
                </c:pt>
                <c:pt idx="11">
                  <c:v>731.5</c:v>
                </c:pt>
                <c:pt idx="12">
                  <c:v>1574</c:v>
                </c:pt>
                <c:pt idx="13">
                  <c:v>2816.5</c:v>
                </c:pt>
                <c:pt idx="14">
                  <c:v>3755</c:v>
                </c:pt>
                <c:pt idx="15">
                  <c:v>4256</c:v>
                </c:pt>
                <c:pt idx="16">
                  <c:v>5296</c:v>
                </c:pt>
                <c:pt idx="17">
                  <c:v>5936.5</c:v>
                </c:pt>
                <c:pt idx="18">
                  <c:v>6006.5</c:v>
                </c:pt>
                <c:pt idx="19">
                  <c:v>6276</c:v>
                </c:pt>
                <c:pt idx="20">
                  <c:v>6278.5</c:v>
                </c:pt>
                <c:pt idx="21">
                  <c:v>6300</c:v>
                </c:pt>
                <c:pt idx="22">
                  <c:v>6931.5</c:v>
                </c:pt>
                <c:pt idx="23">
                  <c:v>6979</c:v>
                </c:pt>
                <c:pt idx="24">
                  <c:v>7020</c:v>
                </c:pt>
                <c:pt idx="25">
                  <c:v>7092</c:v>
                </c:pt>
                <c:pt idx="26">
                  <c:v>7133</c:v>
                </c:pt>
                <c:pt idx="27">
                  <c:v>7909</c:v>
                </c:pt>
                <c:pt idx="28">
                  <c:v>7930.5</c:v>
                </c:pt>
                <c:pt idx="29">
                  <c:v>8744.5</c:v>
                </c:pt>
                <c:pt idx="30">
                  <c:v>8883</c:v>
                </c:pt>
                <c:pt idx="31">
                  <c:v>11293</c:v>
                </c:pt>
                <c:pt idx="32">
                  <c:v>11300.5</c:v>
                </c:pt>
                <c:pt idx="33">
                  <c:v>11318</c:v>
                </c:pt>
                <c:pt idx="34">
                  <c:v>11408.5</c:v>
                </c:pt>
                <c:pt idx="35">
                  <c:v>12047</c:v>
                </c:pt>
                <c:pt idx="36">
                  <c:v>12333</c:v>
                </c:pt>
                <c:pt idx="37">
                  <c:v>13022</c:v>
                </c:pt>
                <c:pt idx="38">
                  <c:v>13118</c:v>
                </c:pt>
                <c:pt idx="39">
                  <c:v>13118</c:v>
                </c:pt>
                <c:pt idx="40">
                  <c:v>13166</c:v>
                </c:pt>
                <c:pt idx="41">
                  <c:v>13166</c:v>
                </c:pt>
                <c:pt idx="42">
                  <c:v>14114.5</c:v>
                </c:pt>
                <c:pt idx="43">
                  <c:v>14921</c:v>
                </c:pt>
                <c:pt idx="44">
                  <c:v>14945</c:v>
                </c:pt>
                <c:pt idx="45">
                  <c:v>14945.5</c:v>
                </c:pt>
                <c:pt idx="46">
                  <c:v>17459</c:v>
                </c:pt>
                <c:pt idx="47">
                  <c:v>18570.5</c:v>
                </c:pt>
              </c:numCache>
            </c:numRef>
          </c:xVal>
          <c:yVal>
            <c:numRef>
              <c:f>'Active 1'!$G$21:$G$982</c:f>
              <c:numCache>
                <c:formatCode>General</c:formatCode>
                <c:ptCount val="962"/>
                <c:pt idx="0">
                  <c:v>9.2750000476371497E-4</c:v>
                </c:pt>
                <c:pt idx="1">
                  <c:v>3.4100000630132854E-4</c:v>
                </c:pt>
                <c:pt idx="2">
                  <c:v>6.7500000295694917E-4</c:v>
                </c:pt>
                <c:pt idx="3">
                  <c:v>1.2554999993881211E-3</c:v>
                </c:pt>
                <c:pt idx="4">
                  <c:v>-4.0999999328050762E-5</c:v>
                </c:pt>
                <c:pt idx="5">
                  <c:v>-5.9999999939464033E-4</c:v>
                </c:pt>
                <c:pt idx="6">
                  <c:v>0</c:v>
                </c:pt>
                <c:pt idx="7">
                  <c:v>-3.4050000249408185E-4</c:v>
                </c:pt>
                <c:pt idx="8">
                  <c:v>-8.2850000035250559E-4</c:v>
                </c:pt>
                <c:pt idx="9">
                  <c:v>-5.8999998145736754E-5</c:v>
                </c:pt>
                <c:pt idx="10">
                  <c:v>-2.8014999988954514E-3</c:v>
                </c:pt>
                <c:pt idx="11">
                  <c:v>-2.8014999988954514E-3</c:v>
                </c:pt>
                <c:pt idx="12">
                  <c:v>-1.0939999992842786E-3</c:v>
                </c:pt>
                <c:pt idx="13">
                  <c:v>-3.2864999957382679E-3</c:v>
                </c:pt>
                <c:pt idx="14">
                  <c:v>-9.3549999946844764E-3</c:v>
                </c:pt>
                <c:pt idx="15">
                  <c:v>-1.0435999996843748E-2</c:v>
                </c:pt>
                <c:pt idx="16">
                  <c:v>-1.5245999995386228E-2</c:v>
                </c:pt>
                <c:pt idx="17">
                  <c:v>-1.7806499992730096E-2</c:v>
                </c:pt>
                <c:pt idx="18">
                  <c:v>-1.7476499997428618E-2</c:v>
                </c:pt>
                <c:pt idx="19">
                  <c:v>-1.8855999995139427E-2</c:v>
                </c:pt>
                <c:pt idx="20">
                  <c:v>-2.0408500000485219E-2</c:v>
                </c:pt>
                <c:pt idx="21">
                  <c:v>-2.1499999995285179E-2</c:v>
                </c:pt>
                <c:pt idx="22">
                  <c:v>-2.5301499998022337E-2</c:v>
                </c:pt>
                <c:pt idx="23">
                  <c:v>-2.0899000002827961E-2</c:v>
                </c:pt>
                <c:pt idx="24">
                  <c:v>-2.3020000000542495E-2</c:v>
                </c:pt>
                <c:pt idx="25">
                  <c:v>-2.0651999999245163E-2</c:v>
                </c:pt>
                <c:pt idx="26">
                  <c:v>-2.3472999993828125E-2</c:v>
                </c:pt>
                <c:pt idx="27">
                  <c:v>-2.6628999999957159E-2</c:v>
                </c:pt>
                <c:pt idx="28">
                  <c:v>-2.6220499996270519E-2</c:v>
                </c:pt>
                <c:pt idx="29">
                  <c:v>-2.6954499997373205E-2</c:v>
                </c:pt>
                <c:pt idx="30">
                  <c:v>-2.9323000002477784E-2</c:v>
                </c:pt>
                <c:pt idx="31">
                  <c:v>-3.3732999996573199E-2</c:v>
                </c:pt>
                <c:pt idx="32">
                  <c:v>-3.4990499996638391E-2</c:v>
                </c:pt>
                <c:pt idx="33">
                  <c:v>-3.4357999997155275E-2</c:v>
                </c:pt>
                <c:pt idx="34">
                  <c:v>-3.1978500002878718E-2</c:v>
                </c:pt>
                <c:pt idx="35">
                  <c:v>-3.6106999992625788E-2</c:v>
                </c:pt>
                <c:pt idx="36">
                  <c:v>-3.5273000001325272E-2</c:v>
                </c:pt>
                <c:pt idx="37">
                  <c:v>-3.6281999993661884E-2</c:v>
                </c:pt>
                <c:pt idx="38">
                  <c:v>-3.8558000000193715E-2</c:v>
                </c:pt>
                <c:pt idx="39">
                  <c:v>-3.5358000000996981E-2</c:v>
                </c:pt>
                <c:pt idx="40">
                  <c:v>-3.7045999997644685E-2</c:v>
                </c:pt>
                <c:pt idx="41">
                  <c:v>-3.6745999997947365E-2</c:v>
                </c:pt>
                <c:pt idx="42">
                  <c:v>-3.7024499994004145E-2</c:v>
                </c:pt>
                <c:pt idx="43">
                  <c:v>-3.8100999991002027E-2</c:v>
                </c:pt>
                <c:pt idx="44">
                  <c:v>-3.764499999670079E-2</c:v>
                </c:pt>
                <c:pt idx="45">
                  <c:v>-3.8535499996214639E-2</c:v>
                </c:pt>
                <c:pt idx="46">
                  <c:v>-3.3878999995067716E-2</c:v>
                </c:pt>
                <c:pt idx="47">
                  <c:v>-3.2360499993956182E-2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34-466C-826B-CBE35A47205E}"/>
            </c:ext>
          </c:extLst>
        </c:ser>
        <c:ser>
          <c:idx val="8"/>
          <c:order val="1"/>
          <c:tx>
            <c:strRef>
              <c:f>'Active 1'!$AB$1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1'!$AA$2:$AA$16</c:f>
              <c:numCache>
                <c:formatCode>General</c:formatCode>
                <c:ptCount val="15"/>
                <c:pt idx="0">
                  <c:v>-4000</c:v>
                </c:pt>
                <c:pt idx="1">
                  <c:v>-3000</c:v>
                </c:pt>
                <c:pt idx="2">
                  <c:v>-2000</c:v>
                </c:pt>
                <c:pt idx="3">
                  <c:v>-1000</c:v>
                </c:pt>
                <c:pt idx="4">
                  <c:v>0</c:v>
                </c:pt>
                <c:pt idx="5">
                  <c:v>1000</c:v>
                </c:pt>
                <c:pt idx="6">
                  <c:v>2000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</c:numCache>
            </c:numRef>
          </c:xVal>
          <c:yVal>
            <c:numRef>
              <c:f>'Active 1'!$AB$2:$AB$16</c:f>
              <c:numCache>
                <c:formatCode>General</c:formatCode>
                <c:ptCount val="15"/>
                <c:pt idx="0">
                  <c:v>-8.5892720603052107E-3</c:v>
                </c:pt>
                <c:pt idx="1">
                  <c:v>-5.6586965442631237E-3</c:v>
                </c:pt>
                <c:pt idx="2">
                  <c:v>-3.3047287900412267E-3</c:v>
                </c:pt>
                <c:pt idx="3">
                  <c:v>-1.5273687976395214E-3</c:v>
                </c:pt>
                <c:pt idx="4">
                  <c:v>-3.2661656705800646E-4</c:v>
                </c:pt>
                <c:pt idx="5">
                  <c:v>2.9752790170331744E-4</c:v>
                </c:pt>
                <c:pt idx="6">
                  <c:v>3.4506460864445056E-4</c:v>
                </c:pt>
                <c:pt idx="7">
                  <c:v>-1.84006446234607E-4</c:v>
                </c:pt>
                <c:pt idx="8">
                  <c:v>-1.2896852629338557E-3</c:v>
                </c:pt>
                <c:pt idx="9">
                  <c:v>-2.9719718414532954E-3</c:v>
                </c:pt>
                <c:pt idx="10">
                  <c:v>-5.2308661817929251E-3</c:v>
                </c:pt>
                <c:pt idx="11">
                  <c:v>-8.0663682839527476E-3</c:v>
                </c:pt>
                <c:pt idx="12">
                  <c:v>-1.1478478147932758E-2</c:v>
                </c:pt>
                <c:pt idx="13">
                  <c:v>-1.5467195773732961E-2</c:v>
                </c:pt>
                <c:pt idx="14">
                  <c:v>-2.0032521161353355E-2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34-466C-826B-CBE35A472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255680"/>
        <c:axId val="1"/>
      </c:scatterChart>
      <c:valAx>
        <c:axId val="387255680"/>
        <c:scaling>
          <c:orientation val="minMax"/>
          <c:max val="9000"/>
          <c:min val="-4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6.0000000000000001E-3"/>
          <c:min val="-1.4999999999999999E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25568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V1095 Her -- O-C Diagr</a:t>
            </a:r>
          </a:p>
        </c:rich>
      </c:tx>
      <c:layout>
        <c:manualLayout>
          <c:xMode val="edge"/>
          <c:yMode val="edge"/>
          <c:x val="0.39316290591881142"/>
          <c:y val="3.167420814479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4227304433885"/>
          <c:y val="0.11085985097463033"/>
          <c:w val="0.84249184706464519"/>
          <c:h val="0.77828140276067015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Q_fit!$D$21:$D$111</c:f>
              <c:numCache>
                <c:formatCode>General</c:formatCode>
                <c:ptCount val="91"/>
                <c:pt idx="0">
                  <c:v>-0.29165000000000002</c:v>
                </c:pt>
                <c:pt idx="1">
                  <c:v>-0.28999999999999998</c:v>
                </c:pt>
                <c:pt idx="2">
                  <c:v>-2.1399999999999999E-2</c:v>
                </c:pt>
                <c:pt idx="3">
                  <c:v>-2.0449999999999999E-2</c:v>
                </c:pt>
                <c:pt idx="4">
                  <c:v>-1.78E-2</c:v>
                </c:pt>
                <c:pt idx="5">
                  <c:v>-1.3899999999999999E-2</c:v>
                </c:pt>
                <c:pt idx="6">
                  <c:v>-8.8500000000000002E-3</c:v>
                </c:pt>
                <c:pt idx="7">
                  <c:v>-4.0499999999999998E-3</c:v>
                </c:pt>
                <c:pt idx="8">
                  <c:v>0</c:v>
                </c:pt>
                <c:pt idx="9">
                  <c:v>5.9249999999999997E-2</c:v>
                </c:pt>
                <c:pt idx="10">
                  <c:v>5.9249999999999997E-2</c:v>
                </c:pt>
                <c:pt idx="11">
                  <c:v>0.14349999999999999</c:v>
                </c:pt>
                <c:pt idx="12">
                  <c:v>0.26774999999999999</c:v>
                </c:pt>
                <c:pt idx="13">
                  <c:v>0.36159999999999998</c:v>
                </c:pt>
                <c:pt idx="14">
                  <c:v>0.41170000000000001</c:v>
                </c:pt>
                <c:pt idx="15">
                  <c:v>0.51570000000000005</c:v>
                </c:pt>
                <c:pt idx="16">
                  <c:v>0.57974999999999999</c:v>
                </c:pt>
                <c:pt idx="17">
                  <c:v>0.58674999999999999</c:v>
                </c:pt>
                <c:pt idx="18">
                  <c:v>0.61370000000000002</c:v>
                </c:pt>
                <c:pt idx="19">
                  <c:v>0.61395</c:v>
                </c:pt>
                <c:pt idx="20">
                  <c:v>0.61609999999999998</c:v>
                </c:pt>
                <c:pt idx="21">
                  <c:v>0.67925000000000002</c:v>
                </c:pt>
                <c:pt idx="22">
                  <c:v>0.68400000000000005</c:v>
                </c:pt>
                <c:pt idx="23">
                  <c:v>0.68810000000000004</c:v>
                </c:pt>
                <c:pt idx="24">
                  <c:v>0.69940000000000002</c:v>
                </c:pt>
                <c:pt idx="25">
                  <c:v>0.77700000000000002</c:v>
                </c:pt>
                <c:pt idx="26">
                  <c:v>0.77915000000000001</c:v>
                </c:pt>
                <c:pt idx="27">
                  <c:v>0.86055000000000004</c:v>
                </c:pt>
                <c:pt idx="28">
                  <c:v>0.87439999999999996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Q_fit!$E$21:$E$111</c:f>
              <c:numCache>
                <c:formatCode>General</c:formatCode>
                <c:ptCount val="91"/>
                <c:pt idx="0">
                  <c:v>-5.4297999959089793E-3</c:v>
                </c:pt>
                <c:pt idx="1">
                  <c:v>-5.9799999944516458E-3</c:v>
                </c:pt>
                <c:pt idx="2">
                  <c:v>2.632000032463111E-4</c:v>
                </c:pt>
                <c:pt idx="3">
                  <c:v>8.6459999874932691E-4</c:v>
                </c:pt>
                <c:pt idx="4">
                  <c:v>-3.7359999987529591E-4</c:v>
                </c:pt>
                <c:pt idx="5">
                  <c:v>-8.468000014545396E-4</c:v>
                </c:pt>
                <c:pt idx="6">
                  <c:v>-4.7620000259485096E-4</c:v>
                </c:pt>
                <c:pt idx="7">
                  <c:v>-8.5860000399406999E-4</c:v>
                </c:pt>
                <c:pt idx="8">
                  <c:v>0</c:v>
                </c:pt>
                <c:pt idx="9">
                  <c:v>-1.4389999996637926E-3</c:v>
                </c:pt>
                <c:pt idx="10">
                  <c:v>-1.4389999996637926E-3</c:v>
                </c:pt>
                <c:pt idx="11">
                  <c:v>2.1220000053290278E-3</c:v>
                </c:pt>
                <c:pt idx="12">
                  <c:v>2.6629999993019737E-3</c:v>
                </c:pt>
                <c:pt idx="13">
                  <c:v>-1.3407999940682203E-3</c:v>
                </c:pt>
                <c:pt idx="14">
                  <c:v>-1.3195999999879859E-3</c:v>
                </c:pt>
                <c:pt idx="15">
                  <c:v>-3.8415999952121638E-3</c:v>
                </c:pt>
                <c:pt idx="16">
                  <c:v>-4.992999995010905E-3</c:v>
                </c:pt>
                <c:pt idx="17">
                  <c:v>-4.5089999985066243E-3</c:v>
                </c:pt>
                <c:pt idx="18">
                  <c:v>-5.2955999999539927E-3</c:v>
                </c:pt>
                <c:pt idx="19">
                  <c:v>-6.8425999997998588E-3</c:v>
                </c:pt>
                <c:pt idx="20">
                  <c:v>-7.8867999909562059E-3</c:v>
                </c:pt>
                <c:pt idx="21">
                  <c:v>-1.0299000001396053E-2</c:v>
                </c:pt>
                <c:pt idx="22">
                  <c:v>-5.7920000035664998E-3</c:v>
                </c:pt>
                <c:pt idx="23">
                  <c:v>-7.822799998393748E-3</c:v>
                </c:pt>
                <c:pt idx="24">
                  <c:v>-8.0271999977412634E-3</c:v>
                </c:pt>
                <c:pt idx="25">
                  <c:v>-9.4759999992675148E-3</c:v>
                </c:pt>
                <c:pt idx="26">
                  <c:v>-9.0201999992132187E-3</c:v>
                </c:pt>
                <c:pt idx="27">
                  <c:v>-7.9633999994257465E-3</c:v>
                </c:pt>
                <c:pt idx="28">
                  <c:v>-1.0027199998148717E-2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90-4A7B-98C5-6442C07A69FA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-0.3</c:v>
                </c:pt>
                <c:pt idx="1">
                  <c:v>-0.25</c:v>
                </c:pt>
                <c:pt idx="2">
                  <c:v>-0.2</c:v>
                </c:pt>
                <c:pt idx="3">
                  <c:v>-0.15</c:v>
                </c:pt>
                <c:pt idx="4">
                  <c:v>-0.1</c:v>
                </c:pt>
                <c:pt idx="5">
                  <c:v>-0.05</c:v>
                </c:pt>
                <c:pt idx="6">
                  <c:v>0</c:v>
                </c:pt>
                <c:pt idx="7">
                  <c:v>0.05</c:v>
                </c:pt>
                <c:pt idx="8">
                  <c:v>0.1</c:v>
                </c:pt>
                <c:pt idx="9">
                  <c:v>0.15</c:v>
                </c:pt>
                <c:pt idx="10">
                  <c:v>0.2</c:v>
                </c:pt>
                <c:pt idx="11">
                  <c:v>0.25</c:v>
                </c:pt>
                <c:pt idx="12">
                  <c:v>0.3</c:v>
                </c:pt>
                <c:pt idx="13">
                  <c:v>0.35</c:v>
                </c:pt>
                <c:pt idx="14">
                  <c:v>0.4</c:v>
                </c:pt>
                <c:pt idx="15">
                  <c:v>0.45</c:v>
                </c:pt>
                <c:pt idx="16">
                  <c:v>0.5</c:v>
                </c:pt>
                <c:pt idx="17">
                  <c:v>0.55000000000000004</c:v>
                </c:pt>
                <c:pt idx="18">
                  <c:v>0.6</c:v>
                </c:pt>
                <c:pt idx="19">
                  <c:v>0.65</c:v>
                </c:pt>
                <c:pt idx="20">
                  <c:v>0.7</c:v>
                </c:pt>
                <c:pt idx="21">
                  <c:v>0.75</c:v>
                </c:pt>
                <c:pt idx="22">
                  <c:v>0.8</c:v>
                </c:pt>
                <c:pt idx="23">
                  <c:v>0.85</c:v>
                </c:pt>
                <c:pt idx="24">
                  <c:v>0.9</c:v>
                </c:pt>
                <c:pt idx="25">
                  <c:v>0.95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-4.5868175869796021E-3</c:v>
                </c:pt>
                <c:pt idx="1">
                  <c:v>-3.697668883782269E-3</c:v>
                </c:pt>
                <c:pt idx="2">
                  <c:v>-2.9152860367751307E-3</c:v>
                </c:pt>
                <c:pt idx="3">
                  <c:v>-2.2396690459581857E-3</c:v>
                </c:pt>
                <c:pt idx="4">
                  <c:v>-1.670817911331435E-3</c:v>
                </c:pt>
                <c:pt idx="5">
                  <c:v>-1.2087326328948788E-3</c:v>
                </c:pt>
                <c:pt idx="6">
                  <c:v>-8.5341321064851645E-4</c:v>
                </c:pt>
                <c:pt idx="7">
                  <c:v>-6.0485964459234837E-4</c:v>
                </c:pt>
                <c:pt idx="8">
                  <c:v>-4.6307193472637455E-4</c:v>
                </c:pt>
                <c:pt idx="9">
                  <c:v>-4.2805008105059475E-4</c:v>
                </c:pt>
                <c:pt idx="10">
                  <c:v>-4.9979408356500932E-4</c:v>
                </c:pt>
                <c:pt idx="11">
                  <c:v>-6.783039422696178E-4</c:v>
                </c:pt>
                <c:pt idx="12">
                  <c:v>-9.6357965716442043E-4</c:v>
                </c:pt>
                <c:pt idx="13">
                  <c:v>-1.3556212282494172E-3</c:v>
                </c:pt>
                <c:pt idx="14">
                  <c:v>-1.854428655524609E-3</c:v>
                </c:pt>
                <c:pt idx="15">
                  <c:v>-2.4600019389899941E-3</c:v>
                </c:pt>
                <c:pt idx="16">
                  <c:v>-3.1723410786455731E-3</c:v>
                </c:pt>
                <c:pt idx="17">
                  <c:v>-3.991446074491348E-3</c:v>
                </c:pt>
                <c:pt idx="18">
                  <c:v>-4.9173169265273138E-3</c:v>
                </c:pt>
                <c:pt idx="19">
                  <c:v>-5.9499536347534781E-3</c:v>
                </c:pt>
                <c:pt idx="20">
                  <c:v>-7.0893561991698315E-3</c:v>
                </c:pt>
                <c:pt idx="21">
                  <c:v>-8.3355246197763834E-3</c:v>
                </c:pt>
                <c:pt idx="22">
                  <c:v>-9.6884588965731287E-3</c:v>
                </c:pt>
                <c:pt idx="23">
                  <c:v>-1.1148159029560064E-2</c:v>
                </c:pt>
                <c:pt idx="24">
                  <c:v>-1.27146250187372E-2</c:v>
                </c:pt>
                <c:pt idx="25">
                  <c:v>-1.4387856864104525E-2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90-4A7B-98C5-6442C07A6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261800"/>
        <c:axId val="1"/>
      </c:scatterChart>
      <c:valAx>
        <c:axId val="387261800"/>
        <c:scaling>
          <c:orientation val="minMax"/>
          <c:max val="0.9"/>
          <c:min val="-0.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9352946266332094"/>
              <c:y val="0.93891497725680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7058871034785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26180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4554373011065925"/>
          <c:y val="0.93891497725680217"/>
          <c:w val="0.48351699627290179"/>
          <c:h val="0.9886887329129108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476250</xdr:colOff>
      <xdr:row>18</xdr:row>
      <xdr:rowOff>123825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FE067A7-8B53-61D5-6E7F-6FF970E81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209550</xdr:colOff>
      <xdr:row>16</xdr:row>
      <xdr:rowOff>28575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D425B29-A660-1443-E550-238472465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23</xdr:row>
      <xdr:rowOff>104775</xdr:rowOff>
    </xdr:from>
    <xdr:to>
      <xdr:col>19</xdr:col>
      <xdr:colOff>76200</xdr:colOff>
      <xdr:row>49</xdr:row>
      <xdr:rowOff>104775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FFF72A42-582E-F9D9-8962-12A7D7683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923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14" sqref="F14:F15"/>
    </sheetView>
  </sheetViews>
  <sheetFormatPr defaultColWidth="10.28515625" defaultRowHeight="12.75" x14ac:dyDescent="0.2"/>
  <cols>
    <col min="1" max="1" width="16.5703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8" ht="21" thickBot="1" x14ac:dyDescent="0.35">
      <c r="A1" s="1" t="s">
        <v>37</v>
      </c>
      <c r="F1" s="3">
        <v>52500.310299999997</v>
      </c>
      <c r="G1" s="3">
        <v>0.41537879999999999</v>
      </c>
      <c r="H1" s="3" t="s">
        <v>38</v>
      </c>
      <c r="AA1" s="4" t="s">
        <v>10</v>
      </c>
      <c r="AB1" s="7" t="s">
        <v>21</v>
      </c>
    </row>
    <row r="2" spans="1:28" ht="12.95" customHeight="1" x14ac:dyDescent="0.2">
      <c r="A2" t="s">
        <v>23</v>
      </c>
      <c r="B2" t="str">
        <f>H1</f>
        <v xml:space="preserve">EW        </v>
      </c>
      <c r="C2" s="3">
        <v>56074.634049076551</v>
      </c>
      <c r="D2" s="3">
        <v>0.41537678112890336</v>
      </c>
      <c r="E2" s="114" t="s">
        <v>168</v>
      </c>
      <c r="F2" s="115" t="s">
        <v>171</v>
      </c>
      <c r="AA2" s="5">
        <v>-4000</v>
      </c>
      <c r="AB2" s="38">
        <f>+$D$11+$D$12*AA2+$D$13*AA2^2</f>
        <v>-8.5892720603052107E-3</v>
      </c>
    </row>
    <row r="3" spans="1:28" ht="12.95" customHeight="1" thickBot="1" x14ac:dyDescent="0.25">
      <c r="E3" s="107" t="s">
        <v>46</v>
      </c>
      <c r="F3" s="110">
        <v>1</v>
      </c>
      <c r="AA3" s="5">
        <v>-3000</v>
      </c>
      <c r="AB3" s="38">
        <f>+D$11+D$12*AA3+D$13*AA3^2</f>
        <v>-5.6586965442631237E-3</v>
      </c>
    </row>
    <row r="4" spans="1:28" ht="12.95" customHeight="1" thickTop="1" thickBot="1" x14ac:dyDescent="0.25">
      <c r="A4" s="5" t="s">
        <v>36</v>
      </c>
      <c r="C4" s="8">
        <v>52500.310299999997</v>
      </c>
      <c r="D4" s="9">
        <v>0.41537879999999999</v>
      </c>
      <c r="E4" s="108" t="s">
        <v>30</v>
      </c>
      <c r="F4" s="111">
        <f ca="1">NOW()+15018.5+$C$5/24</f>
        <v>60546.834662268513</v>
      </c>
      <c r="AA4" s="5">
        <v>-2000</v>
      </c>
      <c r="AB4" s="38">
        <f>+D$11+D$12*AA4+D$13*AA4^2</f>
        <v>-3.3047287900412267E-3</v>
      </c>
    </row>
    <row r="5" spans="1:28" ht="12.95" customHeight="1" thickTop="1" x14ac:dyDescent="0.2">
      <c r="A5" s="11" t="s">
        <v>28</v>
      </c>
      <c r="B5" s="12"/>
      <c r="C5" s="13">
        <v>-9.5</v>
      </c>
      <c r="D5" s="12" t="s">
        <v>29</v>
      </c>
      <c r="E5" s="107" t="s">
        <v>47</v>
      </c>
      <c r="F5" s="111">
        <f ca="1">ROUND(2*($F$4-$C$7)/$C$8,0)/2+$F$3</f>
        <v>19511.5</v>
      </c>
      <c r="AA5" s="5">
        <v>-1000</v>
      </c>
      <c r="AB5" s="38">
        <f>+D$11+D$12*AA5+D$13*AA5^2</f>
        <v>-1.5273687976395214E-3</v>
      </c>
    </row>
    <row r="6" spans="1:28" ht="12.95" customHeight="1" x14ac:dyDescent="0.2">
      <c r="A6" s="5" t="s">
        <v>2</v>
      </c>
      <c r="E6" s="107" t="s">
        <v>31</v>
      </c>
      <c r="F6" s="111">
        <f ca="1">ROUND(2*($F$4-$C$15)/$C$16,0)/2+$F$3</f>
        <v>941.5</v>
      </c>
      <c r="AA6" s="5">
        <v>0</v>
      </c>
      <c r="AB6" s="38">
        <f>+D$11+D$12*AA6+D$13*AA6^2</f>
        <v>-3.2661656705800646E-4</v>
      </c>
    </row>
    <row r="7" spans="1:28" ht="12.95" customHeight="1" x14ac:dyDescent="0.2">
      <c r="A7" t="s">
        <v>3</v>
      </c>
      <c r="C7">
        <v>52442.572399999997</v>
      </c>
      <c r="D7" s="103" t="s">
        <v>167</v>
      </c>
      <c r="E7" s="107" t="s">
        <v>169</v>
      </c>
      <c r="F7" s="112">
        <f ca="1">+$C$15+$C$16*$F$6-15018.5-$C$5/24</f>
        <v>45529.125876249658</v>
      </c>
      <c r="AA7" s="5">
        <v>1000</v>
      </c>
      <c r="AB7" s="38">
        <f>+D$11+D$12*AA7+D$13*AA7^2</f>
        <v>2.9752790170331744E-4</v>
      </c>
    </row>
    <row r="8" spans="1:28" ht="12.95" customHeight="1" x14ac:dyDescent="0.2">
      <c r="A8" t="s">
        <v>4</v>
      </c>
      <c r="C8">
        <v>0.415381</v>
      </c>
      <c r="D8" s="104" t="s">
        <v>167</v>
      </c>
      <c r="E8" s="109" t="s">
        <v>170</v>
      </c>
      <c r="F8" s="113">
        <f ca="1">+($C$15+$C$16*$F$6)-($C$16/2)-15018.5-$C$5/24</f>
        <v>45528.918186860312</v>
      </c>
      <c r="AA8" s="5">
        <v>2000</v>
      </c>
      <c r="AB8" s="38">
        <f>+D$11+D$12*AA8+D$13*AA8^2</f>
        <v>3.4506460864445056E-4</v>
      </c>
    </row>
    <row r="9" spans="1:28" ht="12.95" customHeight="1" x14ac:dyDescent="0.2">
      <c r="A9" s="24" t="s">
        <v>32</v>
      </c>
      <c r="C9" s="25">
        <v>33</v>
      </c>
      <c r="D9" s="22" t="str">
        <f>"F"&amp;C9</f>
        <v>F33</v>
      </c>
      <c r="E9" s="23" t="str">
        <f>"G"&amp;C9</f>
        <v>G33</v>
      </c>
      <c r="AA9" s="5">
        <v>3000</v>
      </c>
      <c r="AB9" s="38">
        <f>+D$11+D$12*AA9+D$13*AA9^2</f>
        <v>-1.84006446234607E-4</v>
      </c>
    </row>
    <row r="10" spans="1:28" ht="12.95" customHeight="1" thickBot="1" x14ac:dyDescent="0.25">
      <c r="A10" s="12"/>
      <c r="B10" s="12"/>
      <c r="C10" s="4" t="s">
        <v>19</v>
      </c>
      <c r="D10" s="4" t="s">
        <v>20</v>
      </c>
      <c r="E10" s="12"/>
      <c r="AA10" s="5">
        <v>4000</v>
      </c>
      <c r="AB10" s="38">
        <f>+D$11+D$12*AA10+D$13*AA10^2</f>
        <v>-1.2896852629338557E-3</v>
      </c>
    </row>
    <row r="11" spans="1:28" ht="12.95" customHeight="1" thickTop="1" x14ac:dyDescent="0.2">
      <c r="A11" s="12" t="s">
        <v>15</v>
      </c>
      <c r="B11" s="12"/>
      <c r="C11" s="21">
        <f ca="1">INTERCEPT(INDIRECT($E$9):G992,INDIRECT($D$9):F992)</f>
        <v>-5.3976213404145525E-3</v>
      </c>
      <c r="D11" s="10">
        <f>E11*F11</f>
        <v>-3.2661656705800646E-4</v>
      </c>
      <c r="E11" s="30">
        <v>-3.2661656705800646E-4</v>
      </c>
      <c r="F11" s="31">
        <v>1</v>
      </c>
      <c r="AA11" s="5">
        <v>5000</v>
      </c>
      <c r="AB11" s="38">
        <f>+D$11+D$12*AA11+D$13*AA11^2</f>
        <v>-2.9719718414532954E-3</v>
      </c>
    </row>
    <row r="12" spans="1:28" ht="12.95" customHeight="1" x14ac:dyDescent="0.2">
      <c r="A12" s="12" t="s">
        <v>16</v>
      </c>
      <c r="B12" s="12"/>
      <c r="C12" s="21">
        <f ca="1">SLOPE(INDIRECT($E$9):G992,INDIRECT($D$9):F992)</f>
        <v>-2.2213034538601208E-6</v>
      </c>
      <c r="D12" s="10">
        <f>E12*F12</f>
        <v>9.1244834967141939E-7</v>
      </c>
      <c r="E12" s="32">
        <v>9.1244834967141933E-3</v>
      </c>
      <c r="F12" s="31">
        <v>1E-4</v>
      </c>
      <c r="AA12" s="5">
        <v>6000</v>
      </c>
      <c r="AB12" s="38">
        <f>+D$11+D$12*AA12+D$13*AA12^2</f>
        <v>-5.2308661817929251E-3</v>
      </c>
    </row>
    <row r="13" spans="1:28" ht="12.95" customHeight="1" thickBot="1" x14ac:dyDescent="0.25">
      <c r="A13" s="12" t="s">
        <v>18</v>
      </c>
      <c r="B13" s="12"/>
      <c r="C13" s="3" t="s">
        <v>13</v>
      </c>
      <c r="D13" s="10">
        <f>E13*F13</f>
        <v>-2.8830388091009543E-10</v>
      </c>
      <c r="E13" s="33">
        <v>-2.8830388091009542E-2</v>
      </c>
      <c r="F13" s="31">
        <v>1E-8</v>
      </c>
      <c r="AA13" s="5">
        <v>7000</v>
      </c>
      <c r="AB13" s="38">
        <f>+D$11+D$12*AA13+D$13*AA13^2</f>
        <v>-8.0663682839527476E-3</v>
      </c>
    </row>
    <row r="14" spans="1:28" ht="12.95" customHeight="1" thickTop="1" x14ac:dyDescent="0.2">
      <c r="A14" s="12"/>
      <c r="B14" s="12"/>
      <c r="C14" s="12"/>
      <c r="D14" s="10"/>
      <c r="E14">
        <f>SUM(R21:R998)</f>
        <v>8.0223410815450074E-3</v>
      </c>
      <c r="AA14" s="5">
        <v>8000</v>
      </c>
      <c r="AB14" s="38">
        <f>+D$11+D$12*AA14+D$13*AA14^2</f>
        <v>-1.1478478147932758E-2</v>
      </c>
    </row>
    <row r="15" spans="1:28" ht="12.95" customHeight="1" x14ac:dyDescent="0.2">
      <c r="A15" s="14" t="s">
        <v>17</v>
      </c>
      <c r="B15" s="12"/>
      <c r="C15" s="15">
        <f ca="1">(C7+C11)+(C8+C12)*INT(MAX(F21:F3533))</f>
        <v>60156.150922773522</v>
      </c>
      <c r="D15" s="23">
        <f>+C7+INT(MAX(F21:F1588))*C8+D11+D12*INT(MAX(F21:F4023))+D13*INT(MAX(F21:F4050)^2)</f>
        <v>60156.114762072495</v>
      </c>
      <c r="E15" s="16"/>
      <c r="F15" s="13"/>
      <c r="AA15" s="5">
        <v>9000</v>
      </c>
      <c r="AB15" s="38">
        <f>+D$11+D$12*AA15+D$13*AA15^2</f>
        <v>-1.5467195773732961E-2</v>
      </c>
    </row>
    <row r="16" spans="1:28" ht="12.95" customHeight="1" x14ac:dyDescent="0.2">
      <c r="A16" s="18" t="s">
        <v>5</v>
      </c>
      <c r="B16" s="12"/>
      <c r="C16" s="19">
        <f ca="1">+C8+C12</f>
        <v>0.41537877869654616</v>
      </c>
      <c r="D16" s="23">
        <f>+C8+D12+2*D13*MAX(F21:F896)</f>
        <v>0.41537120455390875</v>
      </c>
      <c r="E16" s="16"/>
      <c r="F16" s="17"/>
      <c r="AA16" s="5">
        <f>AA15+1000</f>
        <v>10000</v>
      </c>
      <c r="AB16" s="38">
        <f>+D$11+D$12*AA16+D$13*AA16^2</f>
        <v>-2.0032521161353355E-2</v>
      </c>
    </row>
    <row r="17" spans="1:28" ht="12.95" customHeight="1" thickBot="1" x14ac:dyDescent="0.25">
      <c r="A17" s="16" t="s">
        <v>27</v>
      </c>
      <c r="B17" s="12"/>
      <c r="C17" s="12">
        <f>COUNT(C21:C2191)</f>
        <v>48</v>
      </c>
      <c r="E17" s="16"/>
      <c r="F17" s="17"/>
      <c r="AA17" s="5">
        <f t="shared" ref="AA17:AA21" si="0">AA16+1000</f>
        <v>11000</v>
      </c>
      <c r="AB17" s="38">
        <f>+D$11+D$12*AA17+D$13*AA17^2</f>
        <v>-2.5174454310793938E-2</v>
      </c>
    </row>
    <row r="18" spans="1:28" ht="12.95" customHeight="1" thickTop="1" thickBot="1" x14ac:dyDescent="0.25">
      <c r="A18" s="5" t="s">
        <v>53</v>
      </c>
      <c r="C18" s="93">
        <f ca="1">+C15</f>
        <v>60156.150922773522</v>
      </c>
      <c r="D18" s="94">
        <f ca="1">C16</f>
        <v>0.41537877869654616</v>
      </c>
      <c r="E18" s="16"/>
      <c r="F18" s="23"/>
      <c r="AA18" s="5">
        <f t="shared" si="0"/>
        <v>12000</v>
      </c>
      <c r="AB18" s="38">
        <f>+D$11+D$12*AA18+D$13*AA18^2</f>
        <v>-3.0892995222054714E-2</v>
      </c>
    </row>
    <row r="19" spans="1:28" ht="12.95" customHeight="1" thickBot="1" x14ac:dyDescent="0.25">
      <c r="A19" s="5" t="s">
        <v>54</v>
      </c>
      <c r="C19" s="34">
        <f>+D15</f>
        <v>60156.114762072495</v>
      </c>
      <c r="D19" s="35">
        <f>+D16</f>
        <v>0.41537120455390875</v>
      </c>
      <c r="E19" s="16"/>
      <c r="F19" s="20"/>
      <c r="AA19" s="5">
        <f t="shared" si="0"/>
        <v>13000</v>
      </c>
      <c r="AB19" s="38">
        <f>+D$11+D$12*AA19+D$13*AA19^2</f>
        <v>-3.7188143895135681E-2</v>
      </c>
    </row>
    <row r="20" spans="1:2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155</v>
      </c>
      <c r="I20" s="7" t="s">
        <v>156</v>
      </c>
      <c r="J20" s="7" t="s">
        <v>153</v>
      </c>
      <c r="K20" s="7" t="s">
        <v>152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37" t="s">
        <v>56</v>
      </c>
      <c r="S20" s="6" t="s">
        <v>57</v>
      </c>
      <c r="T20" s="4" t="s">
        <v>58</v>
      </c>
      <c r="U20" s="36" t="s">
        <v>55</v>
      </c>
      <c r="AA20" s="5">
        <f t="shared" si="0"/>
        <v>14000</v>
      </c>
      <c r="AB20" s="38">
        <f>+D$11+D$12*AA20+D$13*AA20^2</f>
        <v>-4.4059900330036837E-2</v>
      </c>
    </row>
    <row r="21" spans="1:28" ht="12.95" customHeight="1" x14ac:dyDescent="0.2">
      <c r="A21" s="29" t="s">
        <v>48</v>
      </c>
      <c r="B21" s="77" t="s">
        <v>41</v>
      </c>
      <c r="C21" s="29">
        <v>51288.852599999998</v>
      </c>
      <c r="D21" s="29">
        <v>5.9999999999999995E-4</v>
      </c>
      <c r="E21">
        <f>+(C21-C$7)/C$8</f>
        <v>-2777.4977671101929</v>
      </c>
      <c r="F21">
        <f>ROUND(2*E21,0)/2</f>
        <v>-2777.5</v>
      </c>
      <c r="G21">
        <f>+C21-(C$7+F21*C$8)</f>
        <v>9.2750000476371497E-4</v>
      </c>
      <c r="K21">
        <f>+G21</f>
        <v>9.2750000476371497E-4</v>
      </c>
      <c r="O21">
        <f ca="1">+C$11+C$12*$F21</f>
        <v>7.7204900268193315E-4</v>
      </c>
      <c r="P21" s="38">
        <f>+D$11+D$12*F21+D$13*F21^2</f>
        <v>-5.0850639494505606E-3</v>
      </c>
      <c r="Q21" s="2">
        <f>+C21-15018.5</f>
        <v>36270.352599999998</v>
      </c>
      <c r="R21" s="38">
        <f>+(P21-G21)^2</f>
        <v>3.6150925303516802E-5</v>
      </c>
      <c r="S21">
        <v>1</v>
      </c>
      <c r="T21" s="38">
        <f>S21*R21</f>
        <v>3.6150925303516802E-5</v>
      </c>
      <c r="AA21" s="5">
        <f t="shared" si="0"/>
        <v>15000</v>
      </c>
      <c r="AB21" s="38">
        <f>+D$11+D$12*AA21+D$13*AA21^2</f>
        <v>-5.1508264526758184E-2</v>
      </c>
    </row>
    <row r="22" spans="1:28" ht="12.95" customHeight="1" x14ac:dyDescent="0.2">
      <c r="A22" s="29" t="s">
        <v>48</v>
      </c>
      <c r="B22" s="77" t="s">
        <v>33</v>
      </c>
      <c r="C22" s="29">
        <v>51295.705800000003</v>
      </c>
      <c r="D22" s="29">
        <v>5.9999999999999995E-4</v>
      </c>
      <c r="E22">
        <f>+(C22-C$7)/C$8</f>
        <v>-2760.9991790669142</v>
      </c>
      <c r="F22">
        <f>ROUND(2*E22,0)/2</f>
        <v>-2761</v>
      </c>
      <c r="G22">
        <f>+C22-(C$7+F22*C$8)</f>
        <v>3.4100000630132854E-4</v>
      </c>
      <c r="K22">
        <f>+G22</f>
        <v>3.4100000630132854E-4</v>
      </c>
      <c r="O22">
        <f ca="1">+C$11+C$12*$F22</f>
        <v>7.3539749569324128E-4</v>
      </c>
      <c r="P22" s="38">
        <f>+D$11+D$12*F22+D$13*F22^2</f>
        <v>-5.0436618294480429E-3</v>
      </c>
      <c r="Q22" s="2">
        <f>+C22-15018.5</f>
        <v>36277.205800000003</v>
      </c>
      <c r="R22" s="38">
        <f>+(P22-G22)^2</f>
        <v>2.899458308537579E-5</v>
      </c>
      <c r="S22">
        <v>1</v>
      </c>
      <c r="T22" s="38">
        <f>S22*R22</f>
        <v>2.899458308537579E-5</v>
      </c>
      <c r="AA22" s="5">
        <f t="shared" ref="AA22:AA28" si="1">AA21+1000</f>
        <v>16000</v>
      </c>
      <c r="AB22" s="38">
        <f>+D$11+D$12*AA22+D$13*AA22^2</f>
        <v>-5.953323648529972E-2</v>
      </c>
    </row>
    <row r="23" spans="1:28" ht="12.95" customHeight="1" x14ac:dyDescent="0.2">
      <c r="A23" s="29" t="s">
        <v>48</v>
      </c>
      <c r="B23" s="77" t="s">
        <v>33</v>
      </c>
      <c r="C23" s="29">
        <v>52411.419500000004</v>
      </c>
      <c r="D23" s="29">
        <v>1.2999999999999999E-3</v>
      </c>
      <c r="E23">
        <f>+(C23-C$7)/C$8</f>
        <v>-74.998374985841139</v>
      </c>
      <c r="F23">
        <f>ROUND(2*E23,0)/2</f>
        <v>-75</v>
      </c>
      <c r="G23">
        <f>+C23-(C$7+F23*C$8)</f>
        <v>6.7500000295694917E-4</v>
      </c>
      <c r="K23">
        <f>+G23</f>
        <v>6.7500000295694917E-4</v>
      </c>
      <c r="O23">
        <f ca="1">+C$11+C$12*$F23</f>
        <v>-5.2310235813750432E-3</v>
      </c>
      <c r="P23" s="38">
        <f>+D$11+D$12*F23+D$13*F23^2</f>
        <v>-3.9667190261348219E-4</v>
      </c>
      <c r="Q23" s="2">
        <f>+C23-15018.5</f>
        <v>37392.919500000004</v>
      </c>
      <c r="R23" s="38">
        <f>+(P23-G23)^2</f>
        <v>1.1484806731889595E-6</v>
      </c>
      <c r="S23">
        <v>0.6</v>
      </c>
      <c r="T23" s="38">
        <f>S23*R23</f>
        <v>6.8908840391337571E-7</v>
      </c>
      <c r="AA23" s="5">
        <f t="shared" si="1"/>
        <v>17000</v>
      </c>
      <c r="AB23" s="38">
        <f>+D$11+D$12*AA23+D$13*AA23^2</f>
        <v>-6.8134816205661461E-2</v>
      </c>
    </row>
    <row r="24" spans="1:28" ht="12.95" customHeight="1" x14ac:dyDescent="0.2">
      <c r="A24" s="29" t="s">
        <v>48</v>
      </c>
      <c r="B24" s="77" t="s">
        <v>41</v>
      </c>
      <c r="C24" s="29">
        <v>52415.366199999997</v>
      </c>
      <c r="D24" s="29">
        <v>4.0000000000000002E-4</v>
      </c>
      <c r="E24">
        <f>+(C24-C$7)/C$8</f>
        <v>-65.496977473694116</v>
      </c>
      <c r="F24">
        <f>ROUND(2*E24,0)/2</f>
        <v>-65.5</v>
      </c>
      <c r="G24">
        <f>+C24-(C$7+F24*C$8)</f>
        <v>1.2554999993881211E-3</v>
      </c>
      <c r="K24">
        <f>+G24</f>
        <v>1.2554999993881211E-3</v>
      </c>
      <c r="O24">
        <f ca="1">+C$11+C$12*$F24</f>
        <v>-5.2521259641867147E-3</v>
      </c>
      <c r="P24" s="38">
        <f>+D$11+D$12*F24+D$13*F24^2</f>
        <v>-3.8761882968655893E-4</v>
      </c>
      <c r="Q24" s="2">
        <f>+C24-15018.5</f>
        <v>37396.866199999997</v>
      </c>
      <c r="R24" s="38">
        <f>+(P24-G24)^2</f>
        <v>2.6998394864597477E-6</v>
      </c>
      <c r="S24">
        <v>1</v>
      </c>
      <c r="T24" s="38">
        <f>S24*R24</f>
        <v>2.6998394864597477E-6</v>
      </c>
      <c r="AA24" s="5">
        <f t="shared" si="1"/>
        <v>18000</v>
      </c>
      <c r="AB24" s="38">
        <f>+D$11+D$12*AA24+D$13*AA24^2</f>
        <v>-7.7313003687843371E-2</v>
      </c>
    </row>
    <row r="25" spans="1:28" ht="12.95" customHeight="1" x14ac:dyDescent="0.2">
      <c r="A25" s="29" t="s">
        <v>48</v>
      </c>
      <c r="B25" s="77" t="s">
        <v>33</v>
      </c>
      <c r="C25" s="29">
        <v>52426.372499999998</v>
      </c>
      <c r="D25" s="29">
        <v>1.4E-3</v>
      </c>
      <c r="E25">
        <f>+(C25-C$7)/C$8</f>
        <v>-39.000098704561871</v>
      </c>
      <c r="F25">
        <f>ROUND(2*E25,0)/2</f>
        <v>-39</v>
      </c>
      <c r="G25">
        <f>+C25-(C$7+F25*C$8)</f>
        <v>-4.0999999328050762E-5</v>
      </c>
      <c r="K25">
        <f>+G25</f>
        <v>-4.0999999328050762E-5</v>
      </c>
      <c r="O25">
        <f ca="1">+C$11+C$12*$F25</f>
        <v>-5.3109905057140078E-3</v>
      </c>
      <c r="P25" s="38">
        <f>+D$11+D$12*F25+D$13*F25^2</f>
        <v>-3.6264056289805603E-4</v>
      </c>
      <c r="Q25" s="2">
        <f>+C25-15018.5</f>
        <v>37407.872499999998</v>
      </c>
      <c r="R25" s="38">
        <f>+(P25-G25)^2</f>
        <v>1.0345265213363061E-7</v>
      </c>
      <c r="S25">
        <v>0.6</v>
      </c>
      <c r="T25" s="38">
        <f>S25*R25</f>
        <v>6.2071591280178356E-8</v>
      </c>
      <c r="AA25" s="5">
        <f t="shared" si="1"/>
        <v>19000</v>
      </c>
      <c r="AB25" s="38">
        <f>+D$11+D$12*AA25+D$13*AA25^2</f>
        <v>-8.7067798931845491E-2</v>
      </c>
    </row>
    <row r="26" spans="1:28" ht="12.95" customHeight="1" x14ac:dyDescent="0.2">
      <c r="A26" s="29" t="s">
        <v>48</v>
      </c>
      <c r="B26" s="77" t="s">
        <v>33</v>
      </c>
      <c r="C26" s="29">
        <v>52442.571799999998</v>
      </c>
      <c r="D26" s="29">
        <v>8.9999999999999998E-4</v>
      </c>
      <c r="E26">
        <f>+(C26-C$7)/C$8</f>
        <v>-1.4444570151129694E-3</v>
      </c>
      <c r="F26">
        <f>ROUND(2*E26,0)/2</f>
        <v>0</v>
      </c>
      <c r="G26">
        <f>+C26-(C$7+F26*C$8)</f>
        <v>-5.9999999939464033E-4</v>
      </c>
      <c r="K26">
        <f>+G26</f>
        <v>-5.9999999939464033E-4</v>
      </c>
      <c r="O26">
        <f ca="1">+C$11+C$12*$F26</f>
        <v>-5.3976213404145525E-3</v>
      </c>
      <c r="P26" s="38">
        <f>+D$11+D$12*F26+D$13*F26^2</f>
        <v>-3.2661656705800646E-4</v>
      </c>
      <c r="Q26" s="2">
        <f>+C26-15018.5</f>
        <v>37424.071799999998</v>
      </c>
      <c r="R26" s="38">
        <f>+(P26-G26)^2</f>
        <v>7.4738501076158871E-8</v>
      </c>
      <c r="S26">
        <v>1</v>
      </c>
      <c r="T26" s="38">
        <f>S26*R26</f>
        <v>7.4738501076158871E-8</v>
      </c>
      <c r="AA26" s="5">
        <f t="shared" si="1"/>
        <v>20000</v>
      </c>
      <c r="AB26" s="38">
        <f>+D$11+D$12*AA26+D$13*AA26^2</f>
        <v>-9.7399201937667795E-2</v>
      </c>
    </row>
    <row r="27" spans="1:28" ht="12.95" customHeight="1" x14ac:dyDescent="0.2">
      <c r="A27" s="105" t="s">
        <v>167</v>
      </c>
      <c r="B27" s="103"/>
      <c r="C27" s="106">
        <v>52442.572399999997</v>
      </c>
      <c r="D27" s="10"/>
      <c r="E27" s="79">
        <f>+(C27-C$7)/C$8</f>
        <v>0</v>
      </c>
      <c r="F27" s="79">
        <f>ROUND(2*E27,0)/2</f>
        <v>0</v>
      </c>
      <c r="G27">
        <f>+C27-(C$7+F27*C$8)</f>
        <v>0</v>
      </c>
      <c r="K27">
        <f>+G27</f>
        <v>0</v>
      </c>
      <c r="O27">
        <f ca="1">+C$11+C$12*$F27</f>
        <v>-5.3976213404145525E-3</v>
      </c>
      <c r="P27" s="38">
        <f>+D$11+D$12*F27+D$13*F27^2</f>
        <v>-3.2661656705800646E-4</v>
      </c>
      <c r="Q27" s="2">
        <f>+C27-15018.5</f>
        <v>37424.072399999997</v>
      </c>
      <c r="R27" s="38">
        <f>+(P27-G27)^2</f>
        <v>1.0667838187675723E-7</v>
      </c>
      <c r="S27">
        <v>1</v>
      </c>
      <c r="T27" s="38">
        <f>S27*R27</f>
        <v>1.0667838187675723E-7</v>
      </c>
      <c r="AA27" s="5">
        <f t="shared" si="1"/>
        <v>21000</v>
      </c>
      <c r="AB27" s="38">
        <f>+D$11+D$12*AA27+D$13*AA27^2</f>
        <v>-0.1083072127053103</v>
      </c>
    </row>
    <row r="28" spans="1:28" ht="12.95" customHeight="1" x14ac:dyDescent="0.2">
      <c r="A28" s="29" t="s">
        <v>48</v>
      </c>
      <c r="B28" s="77" t="s">
        <v>41</v>
      </c>
      <c r="C28" s="29">
        <v>52463.548799999997</v>
      </c>
      <c r="D28" s="29">
        <v>2.9999999999999997E-4</v>
      </c>
      <c r="E28">
        <f>+(C28-C$7)/C$8</f>
        <v>50.499180270642029</v>
      </c>
      <c r="F28">
        <f>ROUND(2*E28,0)/2</f>
        <v>50.5</v>
      </c>
      <c r="G28">
        <f>+C28-(C$7+F28*C$8)</f>
        <v>-3.4050000249408185E-4</v>
      </c>
      <c r="K28">
        <f>+G28</f>
        <v>-3.4050000249408185E-4</v>
      </c>
      <c r="O28">
        <f ca="1">+C$11+C$12*$F28</f>
        <v>-5.5097971648344884E-3</v>
      </c>
      <c r="P28" s="38">
        <f>+D$11+D$12*F28+D$13*F28^2</f>
        <v>-2.8127317237189076E-4</v>
      </c>
      <c r="Q28" s="2">
        <f>+C28-15018.5</f>
        <v>37445.048799999997</v>
      </c>
      <c r="R28" s="38">
        <f>+(P28-G28)^2</f>
        <v>3.507817406322883E-9</v>
      </c>
      <c r="S28">
        <v>1</v>
      </c>
      <c r="T28" s="38">
        <f>S28*R28</f>
        <v>3.507817406322883E-9</v>
      </c>
      <c r="AA28" s="5">
        <f t="shared" si="1"/>
        <v>22000</v>
      </c>
      <c r="AB28" s="38">
        <f>+D$11+D$12*AA28+D$13*AA28^2</f>
        <v>-0.11979183123477297</v>
      </c>
    </row>
    <row r="29" spans="1:28" ht="12.95" customHeight="1" x14ac:dyDescent="0.2">
      <c r="A29" s="29" t="s">
        <v>48</v>
      </c>
      <c r="B29" s="77" t="s">
        <v>41</v>
      </c>
      <c r="C29" s="29">
        <v>52483.486599999997</v>
      </c>
      <c r="D29" s="29">
        <v>1E-3</v>
      </c>
      <c r="E29">
        <f>+(C29-C$7)/C$8</f>
        <v>98.498005445601166</v>
      </c>
      <c r="F29">
        <f>ROUND(2*E29,0)/2</f>
        <v>98.5</v>
      </c>
      <c r="G29">
        <f>+C29-(C$7+F29*C$8)</f>
        <v>-8.2850000035250559E-4</v>
      </c>
      <c r="K29">
        <f>+G29</f>
        <v>-8.2850000035250559E-4</v>
      </c>
      <c r="O29">
        <f ca="1">+C$11+C$12*$F29</f>
        <v>-5.616419730619774E-3</v>
      </c>
      <c r="P29" s="38">
        <f>+D$11+D$12*F29+D$13*F29^2</f>
        <v>-2.3953760094393161E-4</v>
      </c>
      <c r="Q29" s="2">
        <f>+C29-15018.5</f>
        <v>37464.986599999997</v>
      </c>
      <c r="R29" s="38">
        <f>+(P29-G29)^2</f>
        <v>3.4687670791710461E-7</v>
      </c>
      <c r="S29">
        <v>0.6</v>
      </c>
      <c r="T29" s="38">
        <f>S29*R29</f>
        <v>2.0812602475026277E-7</v>
      </c>
    </row>
    <row r="30" spans="1:28" ht="12.95" customHeight="1" x14ac:dyDescent="0.2">
      <c r="A30" s="27" t="s">
        <v>35</v>
      </c>
      <c r="B30" s="26" t="s">
        <v>33</v>
      </c>
      <c r="C30" s="27">
        <v>52500.310299999997</v>
      </c>
      <c r="D30" s="78"/>
      <c r="E30">
        <f>+(C30-C$7)/C$8</f>
        <v>138.99985796172689</v>
      </c>
      <c r="F30">
        <f>ROUND(2*E30,0)/2</f>
        <v>139</v>
      </c>
      <c r="G30">
        <f>+C30-(C$7+F30*C$8)</f>
        <v>-5.8999998145736754E-5</v>
      </c>
      <c r="H30">
        <f>+G30</f>
        <v>-5.8999998145736754E-5</v>
      </c>
      <c r="O30">
        <f ca="1">+C$11+C$12*$F30</f>
        <v>-5.7063825205011095E-3</v>
      </c>
      <c r="P30" s="38">
        <f>+D$11+D$12*F30+D$13*F30^2</f>
        <v>-2.0535656573674311E-4</v>
      </c>
      <c r="Q30" s="2">
        <f>+C30-15018.5</f>
        <v>37481.810299999997</v>
      </c>
      <c r="R30" s="38">
        <f>+(P30-G30)^2</f>
        <v>2.1420244877020813E-8</v>
      </c>
      <c r="S30" s="38">
        <v>0.5</v>
      </c>
      <c r="T30" s="38">
        <f>S30*R30</f>
        <v>1.0710122438510406E-8</v>
      </c>
      <c r="U30" s="38"/>
      <c r="X30" t="s">
        <v>34</v>
      </c>
    </row>
    <row r="31" spans="1:28" ht="12.95" customHeight="1" x14ac:dyDescent="0.2">
      <c r="A31" s="29" t="s">
        <v>40</v>
      </c>
      <c r="B31" s="77" t="s">
        <v>41</v>
      </c>
      <c r="C31" s="29">
        <v>52746.4208</v>
      </c>
      <c r="D31" s="29">
        <v>1.1000000000000001E-3</v>
      </c>
      <c r="E31">
        <f>+(C31-C$7)/C$8</f>
        <v>731.49325558945304</v>
      </c>
      <c r="F31">
        <f>ROUND(2*E31,0)/2</f>
        <v>731.5</v>
      </c>
      <c r="G31">
        <f>+C31-(C$7+F31*C$8)</f>
        <v>-2.8014999988954514E-3</v>
      </c>
      <c r="K31">
        <f>+G31</f>
        <v>-2.8014999988954514E-3</v>
      </c>
      <c r="O31">
        <f ca="1">+C$11+C$12*$F31</f>
        <v>-7.0225048169132304E-3</v>
      </c>
      <c r="P31" s="38">
        <f>+D$11+D$12*F31+D$13*F31^2</f>
        <v>1.8657022840672181E-4</v>
      </c>
      <c r="Q31" s="2">
        <f>+C31-15018.5</f>
        <v>37727.9208</v>
      </c>
      <c r="R31" s="38">
        <f>+(P31-G31)^2</f>
        <v>8.9285636832896624E-6</v>
      </c>
      <c r="S31">
        <v>0.6</v>
      </c>
      <c r="T31" s="38">
        <f>S31*R31</f>
        <v>5.3571382099737973E-6</v>
      </c>
    </row>
    <row r="32" spans="1:28" ht="12.95" customHeight="1" x14ac:dyDescent="0.2">
      <c r="A32" s="29" t="s">
        <v>40</v>
      </c>
      <c r="B32" s="77" t="s">
        <v>41</v>
      </c>
      <c r="C32" s="29">
        <v>52746.4208</v>
      </c>
      <c r="D32" s="29">
        <v>1.1000000000000001E-3</v>
      </c>
      <c r="E32">
        <f>+(C32-C$7)/C$8</f>
        <v>731.49325558945304</v>
      </c>
      <c r="F32">
        <f>ROUND(2*E32,0)/2</f>
        <v>731.5</v>
      </c>
      <c r="G32">
        <f>+C32-(C$7+F32*C$8)</f>
        <v>-2.8014999988954514E-3</v>
      </c>
      <c r="K32">
        <f>+G32</f>
        <v>-2.8014999988954514E-3</v>
      </c>
      <c r="O32">
        <f ca="1">+C$11+C$12*$F32</f>
        <v>-7.0225048169132304E-3</v>
      </c>
      <c r="P32" s="38">
        <f>+D$11+D$12*F32+D$13*F32^2</f>
        <v>1.8657022840672181E-4</v>
      </c>
      <c r="Q32" s="2">
        <f>+C32-15018.5</f>
        <v>37727.9208</v>
      </c>
      <c r="R32" s="38">
        <f>+(P32-G32)^2</f>
        <v>8.9285636832896624E-6</v>
      </c>
      <c r="S32">
        <v>0.6</v>
      </c>
      <c r="T32" s="38">
        <f>S32*R32</f>
        <v>5.3571382099737973E-6</v>
      </c>
    </row>
    <row r="33" spans="1:20" ht="12.95" customHeight="1" x14ac:dyDescent="0.2">
      <c r="A33" s="29" t="s">
        <v>42</v>
      </c>
      <c r="B33" s="77" t="s">
        <v>33</v>
      </c>
      <c r="C33" s="29">
        <v>53096.381000000001</v>
      </c>
      <c r="D33" s="29">
        <v>2E-3</v>
      </c>
      <c r="E33">
        <f>+(C33-C$7)/C$8</f>
        <v>1573.9973662733826</v>
      </c>
      <c r="F33">
        <f>ROUND(2*E33,0)/2</f>
        <v>1574</v>
      </c>
      <c r="G33">
        <f>+C33-(C$7+F33*C$8)</f>
        <v>-1.0939999992842786E-3</v>
      </c>
      <c r="K33">
        <f>+G33</f>
        <v>-1.0939999992842786E-3</v>
      </c>
      <c r="O33">
        <f ca="1">+C$11+C$12*$F33</f>
        <v>-8.8939529767903831E-3</v>
      </c>
      <c r="P33" s="38">
        <f>+D$11+D$12*F33+D$13*F33^2</f>
        <v>3.9531118966318801E-4</v>
      </c>
      <c r="Q33" s="2">
        <f>+C33-15018.5</f>
        <v>38077.881000000001</v>
      </c>
      <c r="R33" s="38">
        <f>+(P33-G33)^2</f>
        <v>2.2180478175241168E-6</v>
      </c>
      <c r="S33">
        <v>0.5</v>
      </c>
      <c r="T33" s="38">
        <f>S33*R33</f>
        <v>1.1090239087620584E-6</v>
      </c>
    </row>
    <row r="34" spans="1:20" ht="12.95" customHeight="1" x14ac:dyDescent="0.2">
      <c r="A34" s="29" t="s">
        <v>43</v>
      </c>
      <c r="B34" s="77" t="s">
        <v>41</v>
      </c>
      <c r="C34" s="29">
        <v>53612.489699999998</v>
      </c>
      <c r="D34" s="29">
        <v>1.4E-3</v>
      </c>
      <c r="E34">
        <f>+(C34-C$7)/C$8</f>
        <v>2816.4920879866941</v>
      </c>
      <c r="F34">
        <f>ROUND(2*E34,0)/2</f>
        <v>2816.5</v>
      </c>
      <c r="G34">
        <f>+C34-(C$7+F34*C$8)</f>
        <v>-3.2864999957382679E-3</v>
      </c>
      <c r="J34">
        <f>+G34</f>
        <v>-3.2864999957382679E-3</v>
      </c>
      <c r="O34">
        <f ca="1">+C$11+C$12*$F34</f>
        <v>-1.1653922518211582E-2</v>
      </c>
      <c r="P34" s="38">
        <f>+D$11+D$12*F34+D$13*F34^2</f>
        <v>-4.3725985871272306E-5</v>
      </c>
      <c r="Q34" s="2">
        <f>+C34-15018.5</f>
        <v>38593.989699999998</v>
      </c>
      <c r="R34" s="38">
        <f>+(P34-G34)^2</f>
        <v>1.0515583279068874E-5</v>
      </c>
      <c r="S34">
        <v>0.6</v>
      </c>
      <c r="T34" s="38">
        <f>S34*R34</f>
        <v>6.3093499674413241E-6</v>
      </c>
    </row>
    <row r="35" spans="1:20" ht="12.95" customHeight="1" x14ac:dyDescent="0.2">
      <c r="A35" s="29" t="s">
        <v>39</v>
      </c>
      <c r="B35" s="26" t="s">
        <v>33</v>
      </c>
      <c r="C35" s="27">
        <v>54002.318700000003</v>
      </c>
      <c r="D35" s="27">
        <v>6.9999999999999999E-4</v>
      </c>
      <c r="E35">
        <f>+(C35-C$7)/C$8</f>
        <v>3754.9774785076979</v>
      </c>
      <c r="F35">
        <f>ROUND(2*E35,0)/2</f>
        <v>3755</v>
      </c>
      <c r="G35">
        <f>+C35-(C$7+F35*C$8)</f>
        <v>-9.3549999946844764E-3</v>
      </c>
      <c r="K35">
        <f>+G35</f>
        <v>-9.3549999946844764E-3</v>
      </c>
      <c r="O35">
        <f ca="1">+C$11+C$12*$F35</f>
        <v>-1.3738615809659306E-2</v>
      </c>
      <c r="P35" s="38">
        <f>+D$11+D$12*F35+D$13*F35^2</f>
        <v>-9.6546494247119448E-4</v>
      </c>
      <c r="Q35" s="2">
        <f>+C35-15018.5</f>
        <v>38983.818700000003</v>
      </c>
      <c r="R35" s="38">
        <f>+(P35-G35)^2</f>
        <v>7.0384298392315328E-5</v>
      </c>
      <c r="S35">
        <v>1</v>
      </c>
      <c r="T35" s="38">
        <f>S35*R35</f>
        <v>7.0384298392315328E-5</v>
      </c>
    </row>
    <row r="36" spans="1:20" ht="12.95" customHeight="1" x14ac:dyDescent="0.2">
      <c r="A36" s="29" t="s">
        <v>39</v>
      </c>
      <c r="B36" s="26" t="s">
        <v>33</v>
      </c>
      <c r="C36" s="27">
        <v>54210.423499999997</v>
      </c>
      <c r="D36" s="27">
        <v>6.9999999999999999E-4</v>
      </c>
      <c r="E36">
        <f>+(C36-C$7)/C$8</f>
        <v>4255.9748760776247</v>
      </c>
      <c r="F36">
        <f>ROUND(2*E36,0)/2</f>
        <v>4256</v>
      </c>
      <c r="G36">
        <f>+C36-(C$7+F36*C$8)</f>
        <v>-1.0435999996843748E-2</v>
      </c>
      <c r="K36">
        <f>+G36</f>
        <v>-1.0435999996843748E-2</v>
      </c>
      <c r="O36">
        <f ca="1">+C$11+C$12*$F36</f>
        <v>-1.4851488840043227E-2</v>
      </c>
      <c r="P36" s="38">
        <f>+D$11+D$12*F36+D$13*F36^2</f>
        <v>-1.6654391166611724E-3</v>
      </c>
      <c r="Q36" s="2">
        <f>+C36-15018.5</f>
        <v>39191.923499999997</v>
      </c>
      <c r="R36" s="38">
        <f>+(P36-G36)^2</f>
        <v>7.6922738152988962E-5</v>
      </c>
      <c r="S36">
        <v>1</v>
      </c>
      <c r="T36" s="38">
        <f>S36*R36</f>
        <v>7.6922738152988962E-5</v>
      </c>
    </row>
    <row r="37" spans="1:20" ht="12.95" customHeight="1" x14ac:dyDescent="0.2">
      <c r="A37" s="28" t="s">
        <v>1</v>
      </c>
      <c r="B37" s="26" t="s">
        <v>33</v>
      </c>
      <c r="C37" s="27">
        <v>54642.414929999999</v>
      </c>
      <c r="D37" s="27">
        <v>5.9999999999999995E-4</v>
      </c>
      <c r="E37">
        <f>+(C37-C$7)/C$8</f>
        <v>5295.9632963472131</v>
      </c>
      <c r="F37">
        <f>ROUND(2*E37,0)/2</f>
        <v>5296</v>
      </c>
      <c r="G37">
        <f>+C37-(C$7+F37*C$8)</f>
        <v>-1.5245999995386228E-2</v>
      </c>
      <c r="K37">
        <f>+G37</f>
        <v>-1.5245999995386228E-2</v>
      </c>
      <c r="O37">
        <f ca="1">+C$11+C$12*$F37</f>
        <v>-1.7161644432057754E-2</v>
      </c>
      <c r="P37" s="38">
        <f>+D$11+D$12*F37+D$13*F37^2</f>
        <v>-3.5805266502742569E-3</v>
      </c>
      <c r="Q37" s="2">
        <f>+C37-15018.5</f>
        <v>39623.914929999999</v>
      </c>
      <c r="R37" s="38">
        <f>+(P37-G37)^2</f>
        <v>1.3608326836551788E-4</v>
      </c>
      <c r="S37">
        <v>1</v>
      </c>
      <c r="T37" s="38">
        <f>S37*R37</f>
        <v>1.3608326836551788E-4</v>
      </c>
    </row>
    <row r="38" spans="1:20" ht="12.95" customHeight="1" x14ac:dyDescent="0.2">
      <c r="A38" s="29" t="s">
        <v>49</v>
      </c>
      <c r="B38" s="77" t="s">
        <v>41</v>
      </c>
      <c r="C38" s="29">
        <v>54908.463900000002</v>
      </c>
      <c r="D38" s="29">
        <v>8.0000000000000004E-4</v>
      </c>
      <c r="E38">
        <f>+(C38-C$7)/C$8</f>
        <v>5936.4571321269032</v>
      </c>
      <c r="F38">
        <f>ROUND(2*E38,0)/2</f>
        <v>5936.5</v>
      </c>
      <c r="G38">
        <f>+C38-(C$7+F38*C$8)</f>
        <v>-1.7806499992730096E-2</v>
      </c>
      <c r="J38">
        <f>+G38</f>
        <v>-1.7806499992730096E-2</v>
      </c>
      <c r="O38">
        <f ca="1">+C$11+C$12*$F38</f>
        <v>-1.8584389294255162E-2</v>
      </c>
      <c r="P38" s="38">
        <f>+D$11+D$12*F38+D$13*F38^2</f>
        <v>-5.0702816080673684E-3</v>
      </c>
      <c r="Q38" s="2">
        <f>+C38-15018.5</f>
        <v>39889.963900000002</v>
      </c>
      <c r="R38" s="38">
        <f>+(P38-G38)^2</f>
        <v>1.6221125874182085E-4</v>
      </c>
      <c r="S38">
        <v>1</v>
      </c>
      <c r="T38" s="38">
        <f>S38*R38</f>
        <v>1.6221125874182085E-4</v>
      </c>
    </row>
    <row r="39" spans="1:20" ht="12.95" customHeight="1" x14ac:dyDescent="0.2">
      <c r="A39" s="29" t="s">
        <v>49</v>
      </c>
      <c r="B39" s="77" t="s">
        <v>41</v>
      </c>
      <c r="C39" s="29">
        <v>54937.5409</v>
      </c>
      <c r="D39" s="29">
        <v>4.0000000000000002E-4</v>
      </c>
      <c r="E39">
        <f>+(C39-C$7)/C$8</f>
        <v>6006.4579265782559</v>
      </c>
      <c r="F39">
        <f>ROUND(2*E39,0)/2</f>
        <v>6006.5</v>
      </c>
      <c r="G39">
        <f>+C39-(C$7+F39*C$8)</f>
        <v>-1.7476499997428618E-2</v>
      </c>
      <c r="J39">
        <f>+G39</f>
        <v>-1.7476499997428618E-2</v>
      </c>
      <c r="O39">
        <f ca="1">+C$11+C$12*$F39</f>
        <v>-1.873988053602537E-2</v>
      </c>
      <c r="P39" s="38">
        <f>+D$11+D$12*F39+D$13*F39^2</f>
        <v>-5.2474351510700176E-3</v>
      </c>
      <c r="Q39" s="2">
        <f>+C39-15018.5</f>
        <v>39919.0409</v>
      </c>
      <c r="R39" s="38">
        <f>+(P39-G39)^2</f>
        <v>1.4955002701644372E-4</v>
      </c>
      <c r="S39">
        <v>1</v>
      </c>
      <c r="T39" s="38">
        <f>S39*R39</f>
        <v>1.4955002701644372E-4</v>
      </c>
    </row>
    <row r="40" spans="1:20" ht="12.95" customHeight="1" x14ac:dyDescent="0.2">
      <c r="A40" s="29" t="s">
        <v>50</v>
      </c>
      <c r="B40" s="77" t="s">
        <v>33</v>
      </c>
      <c r="C40" s="29">
        <v>55049.484700000001</v>
      </c>
      <c r="D40" s="29">
        <v>2.9999999999999997E-4</v>
      </c>
      <c r="E40">
        <f>+(C40-C$7)/C$8</f>
        <v>6275.9546055308347</v>
      </c>
      <c r="F40">
        <f>ROUND(2*E40,0)/2</f>
        <v>6276</v>
      </c>
      <c r="G40">
        <f>+C40-(C$7+F40*C$8)</f>
        <v>-1.8855999995139427E-2</v>
      </c>
      <c r="J40">
        <f>+G40</f>
        <v>-1.8855999995139427E-2</v>
      </c>
      <c r="O40">
        <f ca="1">+C$11+C$12*$F40</f>
        <v>-1.9338521816840669E-2</v>
      </c>
      <c r="P40" s="38">
        <f>+D$11+D$12*F40+D$13*F40^2</f>
        <v>-5.9558547272900572E-3</v>
      </c>
      <c r="Q40" s="2">
        <f>+C40-15018.5</f>
        <v>40030.984700000001</v>
      </c>
      <c r="R40" s="38">
        <f>+(P40-G40)^2</f>
        <v>1.6641374793161648E-4</v>
      </c>
      <c r="S40">
        <v>1</v>
      </c>
      <c r="T40" s="38">
        <f>S40*R40</f>
        <v>1.6641374793161648E-4</v>
      </c>
    </row>
    <row r="41" spans="1:20" x14ac:dyDescent="0.2">
      <c r="A41" s="29" t="s">
        <v>50</v>
      </c>
      <c r="B41" s="77" t="s">
        <v>41</v>
      </c>
      <c r="C41" s="29">
        <v>55050.5216</v>
      </c>
      <c r="D41" s="29">
        <v>4.0000000000000002E-4</v>
      </c>
      <c r="E41">
        <f>+(C41-C$7)/C$8</f>
        <v>6278.4508679983019</v>
      </c>
      <c r="F41">
        <f>ROUND(2*E41,0)/2</f>
        <v>6278.5</v>
      </c>
      <c r="G41">
        <f>+C41-(C$7+F41*C$8)</f>
        <v>-2.0408500000485219E-2</v>
      </c>
      <c r="J41">
        <f>+G41</f>
        <v>-2.0408500000485219E-2</v>
      </c>
      <c r="O41">
        <f ca="1">+C$11+C$12*$F41</f>
        <v>-1.9344075075475323E-2</v>
      </c>
      <c r="P41" s="38">
        <f>+D$11+D$12*F41+D$13*F41^2</f>
        <v>-5.9626223840980935E-3</v>
      </c>
      <c r="Q41" s="2">
        <f>+C41-15018.5</f>
        <v>40032.0216</v>
      </c>
      <c r="R41" s="38">
        <f>+(P41-G41)^2</f>
        <v>2.0868338010763456E-4</v>
      </c>
      <c r="S41">
        <v>1</v>
      </c>
      <c r="T41" s="38">
        <f>S41*R41</f>
        <v>2.0868338010763456E-4</v>
      </c>
    </row>
    <row r="42" spans="1:20" x14ac:dyDescent="0.2">
      <c r="A42" s="29" t="s">
        <v>44</v>
      </c>
      <c r="B42" s="77" t="s">
        <v>33</v>
      </c>
      <c r="C42" s="29">
        <v>55059.451200000003</v>
      </c>
      <c r="D42" s="29">
        <v>6.9999999999999999E-4</v>
      </c>
      <c r="E42">
        <f>+(C42-C$7)/C$8</f>
        <v>6299.948240290254</v>
      </c>
      <c r="F42">
        <f>ROUND(2*E42,0)/2</f>
        <v>6300</v>
      </c>
      <c r="G42">
        <f>+C42-(C$7+F42*C$8)</f>
        <v>-2.1499999995285179E-2</v>
      </c>
      <c r="K42">
        <f>+G42</f>
        <v>-2.1499999995285179E-2</v>
      </c>
      <c r="O42">
        <f ca="1">+C$11+C$12*$F42</f>
        <v>-1.9391833099733316E-2</v>
      </c>
      <c r="P42" s="38">
        <f>+D$11+D$12*F42+D$13*F42^2</f>
        <v>-6.0209729974497524E-3</v>
      </c>
      <c r="Q42" s="2">
        <f>+C42-15018.5</f>
        <v>40040.951200000003</v>
      </c>
      <c r="R42" s="38">
        <f>+(P42-G42)^2</f>
        <v>2.3960027679971804E-4</v>
      </c>
      <c r="S42">
        <v>1</v>
      </c>
      <c r="T42" s="38">
        <f>S42*R42</f>
        <v>2.3960027679971804E-4</v>
      </c>
    </row>
    <row r="43" spans="1:20" x14ac:dyDescent="0.2">
      <c r="A43" s="29" t="s">
        <v>45</v>
      </c>
      <c r="B43" s="77" t="s">
        <v>41</v>
      </c>
      <c r="C43" s="29">
        <v>55321.760499999997</v>
      </c>
      <c r="D43" s="29">
        <v>4.0000000000000002E-4</v>
      </c>
      <c r="E43">
        <f>+(C43-C$7)/C$8</f>
        <v>6931.4390884513241</v>
      </c>
      <c r="F43">
        <f>ROUND(2*E43,0)/2</f>
        <v>6931.5</v>
      </c>
      <c r="G43">
        <f>+C43-(C$7+F43*C$8)</f>
        <v>-2.5301499998022337E-2</v>
      </c>
      <c r="K43">
        <f>+G43</f>
        <v>-2.5301499998022337E-2</v>
      </c>
      <c r="O43">
        <f ca="1">+C$11+C$12*$F43</f>
        <v>-2.0794586230845978E-2</v>
      </c>
      <c r="P43" s="38">
        <f>+D$11+D$12*F43+D$13*F43^2</f>
        <v>-7.8537403679976581E-3</v>
      </c>
      <c r="Q43" s="2">
        <f>+C43-15018.5</f>
        <v>40303.260499999997</v>
      </c>
      <c r="R43" s="38">
        <f>+(P43-G43)^2</f>
        <v>3.0442431610711891E-4</v>
      </c>
      <c r="S43">
        <v>1</v>
      </c>
      <c r="T43" s="38">
        <f>S43*R43</f>
        <v>3.0442431610711891E-4</v>
      </c>
    </row>
    <row r="44" spans="1:20" x14ac:dyDescent="0.2">
      <c r="A44" s="29" t="s">
        <v>50</v>
      </c>
      <c r="B44" s="77" t="s">
        <v>33</v>
      </c>
      <c r="C44" s="29">
        <v>55341.495499999997</v>
      </c>
      <c r="D44" s="29">
        <v>8.9999999999999998E-4</v>
      </c>
      <c r="E44">
        <f>+(C44-C$7)/C$8</f>
        <v>6978.9496871546844</v>
      </c>
      <c r="F44">
        <f>ROUND(2*E44,0)/2</f>
        <v>6979</v>
      </c>
      <c r="G44">
        <f>+C44-(C$7+F44*C$8)</f>
        <v>-2.0899000002827961E-2</v>
      </c>
      <c r="J44">
        <f>+G44</f>
        <v>-2.0899000002827961E-2</v>
      </c>
      <c r="O44">
        <f ca="1">+C$11+C$12*$F44</f>
        <v>-2.0900098144904337E-2</v>
      </c>
      <c r="P44" s="38">
        <f>+D$11+D$12*F44+D$13*F44^2</f>
        <v>-8.0008955003197605E-3</v>
      </c>
      <c r="Q44" s="2">
        <f>+C44-15018.5</f>
        <v>40322.995499999997</v>
      </c>
      <c r="R44" s="38">
        <f>+(P44-G44)^2</f>
        <v>1.6636109975762232E-4</v>
      </c>
      <c r="S44">
        <v>1</v>
      </c>
      <c r="T44" s="38">
        <f>S44*R44</f>
        <v>1.6636109975762232E-4</v>
      </c>
    </row>
    <row r="45" spans="1:20" x14ac:dyDescent="0.2">
      <c r="A45" s="29" t="s">
        <v>50</v>
      </c>
      <c r="B45" s="77" t="s">
        <v>33</v>
      </c>
      <c r="C45" s="29">
        <v>55358.523999999998</v>
      </c>
      <c r="D45" s="29">
        <v>1.6000000000000001E-3</v>
      </c>
      <c r="E45">
        <f>+(C45-C$7)/C$8</f>
        <v>7019.9445809991321</v>
      </c>
      <c r="F45">
        <f>ROUND(2*E45,0)/2</f>
        <v>7020</v>
      </c>
      <c r="G45">
        <f>+C45-(C$7+F45*C$8)</f>
        <v>-2.3020000000542495E-2</v>
      </c>
      <c r="J45">
        <f>+G45</f>
        <v>-2.3020000000542495E-2</v>
      </c>
      <c r="O45">
        <f ca="1">+C$11+C$12*$F45</f>
        <v>-2.0991171586512598E-2</v>
      </c>
      <c r="P45" s="38">
        <f>+D$11+D$12*F45+D$13*F45^2</f>
        <v>-8.1289597251665083E-3</v>
      </c>
      <c r="Q45" s="2">
        <f>+C45-15018.5</f>
        <v>40340.023999999998</v>
      </c>
      <c r="R45" s="38">
        <f>+(P45-G45)^2</f>
        <v>2.2174308048286977E-4</v>
      </c>
      <c r="S45">
        <v>0.6</v>
      </c>
      <c r="T45" s="38">
        <f>S45*R45</f>
        <v>1.3304584828972184E-4</v>
      </c>
    </row>
    <row r="46" spans="1:20" x14ac:dyDescent="0.2">
      <c r="A46" s="79" t="s">
        <v>150</v>
      </c>
      <c r="B46" s="79"/>
      <c r="C46" s="27">
        <v>55388.433799999999</v>
      </c>
      <c r="D46" s="27">
        <v>2.8E-3</v>
      </c>
      <c r="E46" s="79">
        <f>+(C46-C$7)/C$8</f>
        <v>7091.9502817894936</v>
      </c>
      <c r="F46" s="79">
        <f>ROUND(2*E46,0)/2</f>
        <v>7092</v>
      </c>
      <c r="G46">
        <f>+C46-(C$7+F46*C$8)</f>
        <v>-2.0651999999245163E-2</v>
      </c>
      <c r="J46">
        <f>+G46</f>
        <v>-2.0651999999245163E-2</v>
      </c>
      <c r="O46">
        <f ca="1">+C$11+C$12*$F46</f>
        <v>-2.1151105435190529E-2</v>
      </c>
      <c r="P46" s="38">
        <f>+D$11+D$12*F46+D$13*F46^2</f>
        <v>-8.3561986384432015E-3</v>
      </c>
      <c r="Q46" s="2">
        <f>+C46-15018.5</f>
        <v>40369.933799999999</v>
      </c>
      <c r="R46" s="38">
        <f>+(P46-G46)^2</f>
        <v>1.5118673110429937E-4</v>
      </c>
      <c r="S46">
        <v>0.3</v>
      </c>
      <c r="T46" s="38">
        <f>S46*R46</f>
        <v>4.5356019331289808E-5</v>
      </c>
    </row>
    <row r="47" spans="1:20" x14ac:dyDescent="0.2">
      <c r="A47" s="29" t="s">
        <v>52</v>
      </c>
      <c r="B47" s="77" t="s">
        <v>33</v>
      </c>
      <c r="C47" s="29">
        <v>55405.461600000002</v>
      </c>
      <c r="D47" s="29">
        <v>2.0000000000000001E-4</v>
      </c>
      <c r="E47" s="79">
        <f>+(C47-C$7)/C$8</f>
        <v>7132.943490434096</v>
      </c>
      <c r="F47" s="79">
        <f>ROUND(2*E47,0)/2</f>
        <v>7133</v>
      </c>
      <c r="G47">
        <f>+C47-(C$7+F47*C$8)</f>
        <v>-2.3472999993828125E-2</v>
      </c>
      <c r="J47">
        <f>+G47</f>
        <v>-2.3472999993828125E-2</v>
      </c>
      <c r="O47">
        <f ca="1">+C$11+C$12*$F47</f>
        <v>-2.1242178876798794E-2</v>
      </c>
      <c r="P47" s="38">
        <f>+D$11+D$12*F47+D$13*F47^2</f>
        <v>-8.4869342870504648E-3</v>
      </c>
      <c r="Q47" s="2">
        <f>+C47-15018.5</f>
        <v>40386.961600000002</v>
      </c>
      <c r="R47" s="38">
        <f>+(P47-G47)^2</f>
        <v>2.2458216536785743E-4</v>
      </c>
      <c r="S47">
        <v>1</v>
      </c>
      <c r="T47" s="38">
        <f>S47*R47</f>
        <v>2.2458216536785743E-4</v>
      </c>
    </row>
    <row r="48" spans="1:20" x14ac:dyDescent="0.2">
      <c r="A48" s="29" t="s">
        <v>51</v>
      </c>
      <c r="B48" s="77" t="s">
        <v>33</v>
      </c>
      <c r="C48" s="29">
        <v>55727.794099999999</v>
      </c>
      <c r="D48" s="29">
        <v>2.0000000000000001E-4</v>
      </c>
      <c r="E48" s="79">
        <f>+(C48-C$7)/C$8</f>
        <v>7908.9358925901806</v>
      </c>
      <c r="F48" s="79">
        <f>ROUND(2*E48,0)/2</f>
        <v>7909</v>
      </c>
      <c r="G48">
        <f>+C48-(C$7+F48*C$8)</f>
        <v>-2.6628999999957159E-2</v>
      </c>
      <c r="K48">
        <f>+G48</f>
        <v>-2.6628999999957159E-2</v>
      </c>
      <c r="O48">
        <f ca="1">+C$11+C$12*$F48</f>
        <v>-2.2965910356994249E-2</v>
      </c>
      <c r="P48" s="38">
        <f>+D$11+D$12*F48+D$13*F48^2</f>
        <v>-1.1144127941585575E-2</v>
      </c>
      <c r="Q48" s="2">
        <f>+C48-15018.5</f>
        <v>40709.294099999999</v>
      </c>
      <c r="R48" s="38">
        <f>+(P48-G48)^2</f>
        <v>2.3978126266413702E-4</v>
      </c>
      <c r="S48">
        <v>1</v>
      </c>
      <c r="T48" s="38">
        <f>S48*R48</f>
        <v>2.3978126266413702E-4</v>
      </c>
    </row>
    <row r="49" spans="1:20" x14ac:dyDescent="0.2">
      <c r="A49" s="29" t="s">
        <v>51</v>
      </c>
      <c r="B49" s="77" t="s">
        <v>41</v>
      </c>
      <c r="C49" s="29">
        <v>55736.725200000001</v>
      </c>
      <c r="D49" s="29">
        <v>2.9999999999999997E-4</v>
      </c>
      <c r="E49" s="79">
        <f>+(C49-C$7)/C$8</f>
        <v>7930.4368760246698</v>
      </c>
      <c r="F49" s="79">
        <f>ROUND(2*E49,0)/2</f>
        <v>7930.5</v>
      </c>
      <c r="G49">
        <f>+C49-(C$7+F49*C$8)</f>
        <v>-2.6220499996270519E-2</v>
      </c>
      <c r="K49">
        <f>+G49</f>
        <v>-2.6220499996270519E-2</v>
      </c>
      <c r="O49">
        <f ca="1">+C$11+C$12*$F49</f>
        <v>-2.3013668381252239E-2</v>
      </c>
      <c r="P49" s="38">
        <f>+D$11+D$12*F49+D$13*F49^2</f>
        <v>-1.1222691972483663E-2</v>
      </c>
      <c r="Q49" s="2">
        <f>+C49-15018.5</f>
        <v>40718.225200000001</v>
      </c>
      <c r="R49" s="38">
        <f>+(P49-G49)^2</f>
        <v>2.2493424551836539E-4</v>
      </c>
      <c r="S49">
        <v>1</v>
      </c>
      <c r="T49" s="38">
        <f>S49*R49</f>
        <v>2.2493424551836539E-4</v>
      </c>
    </row>
    <row r="50" spans="1:20" x14ac:dyDescent="0.2">
      <c r="A50" s="27" t="s">
        <v>148</v>
      </c>
      <c r="B50" s="26" t="s">
        <v>41</v>
      </c>
      <c r="C50" s="27">
        <v>56074.844599999997</v>
      </c>
      <c r="D50" s="27">
        <v>5.0000000000000001E-4</v>
      </c>
      <c r="E50" s="79">
        <f>+(C50-C$7)/C$8</f>
        <v>8744.4351089722441</v>
      </c>
      <c r="F50" s="79">
        <f>ROUND(2*E50,0)/2</f>
        <v>8744.5</v>
      </c>
      <c r="G50">
        <f>+C50-(C$7+F50*C$8)</f>
        <v>-2.6954499997373205E-2</v>
      </c>
      <c r="K50">
        <f>+G50</f>
        <v>-2.6954499997373205E-2</v>
      </c>
      <c r="O50">
        <f ca="1">+C$11+C$12*$F50</f>
        <v>-2.4821809392694381E-2</v>
      </c>
      <c r="P50" s="38">
        <f>+D$11+D$12*F50+D$13*F50^2</f>
        <v>-1.4393237328190261E-2</v>
      </c>
      <c r="Q50" s="2">
        <f>+C50-15018.5</f>
        <v>41056.344599999997</v>
      </c>
      <c r="R50" s="38">
        <f>+(P50-G50)^2</f>
        <v>1.57785319844209E-4</v>
      </c>
      <c r="S50">
        <v>1</v>
      </c>
      <c r="T50" s="38">
        <f>S50*R50</f>
        <v>1.57785319844209E-4</v>
      </c>
    </row>
    <row r="51" spans="1:20" x14ac:dyDescent="0.2">
      <c r="A51" s="28" t="s">
        <v>149</v>
      </c>
      <c r="B51" s="26" t="s">
        <v>33</v>
      </c>
      <c r="C51" s="27">
        <v>56132.372499999998</v>
      </c>
      <c r="D51" s="27">
        <v>2.9999999999999997E-4</v>
      </c>
      <c r="E51" s="79">
        <f>+(C51-C$7)/C$8</f>
        <v>8882.9294069781736</v>
      </c>
      <c r="F51" s="79">
        <f>ROUND(2*E51,0)/2</f>
        <v>8883</v>
      </c>
      <c r="G51">
        <f>+C51-(C$7+F51*C$8)</f>
        <v>-2.9323000002477784E-2</v>
      </c>
      <c r="J51">
        <f>+G51</f>
        <v>-2.9323000002477784E-2</v>
      </c>
      <c r="O51">
        <f ca="1">+C$11+C$12*$F51</f>
        <v>-2.5129459921054007E-2</v>
      </c>
      <c r="P51" s="38">
        <f>+D$11+D$12*F51+D$13*F51^2</f>
        <v>-1.4970730849273634E-2</v>
      </c>
      <c r="Q51" s="2">
        <f>+C51-15018.5</f>
        <v>41113.872499999998</v>
      </c>
      <c r="R51" s="38">
        <f>+(P51-G51)^2</f>
        <v>2.0598762984601535E-4</v>
      </c>
      <c r="S51">
        <v>1</v>
      </c>
      <c r="T51" s="38">
        <f>S51*R51</f>
        <v>2.0598762984601535E-4</v>
      </c>
    </row>
    <row r="52" spans="1:20" x14ac:dyDescent="0.2">
      <c r="A52" s="27" t="s">
        <v>164</v>
      </c>
      <c r="B52" s="26"/>
      <c r="C52" s="27">
        <v>57133.436300000001</v>
      </c>
      <c r="D52" s="27">
        <v>1E-4</v>
      </c>
      <c r="E52" s="79">
        <f>+(C52-C$7)/C$8</f>
        <v>11292.91879021911</v>
      </c>
      <c r="F52" s="79">
        <f>ROUND(2*E52,0)/2</f>
        <v>11293</v>
      </c>
      <c r="G52">
        <f>+C52-(C$7+F52*C$8)</f>
        <v>-3.3732999996573199E-2</v>
      </c>
      <c r="J52">
        <f>+G52</f>
        <v>-3.3732999996573199E-2</v>
      </c>
      <c r="O52">
        <f ca="1">+C$11+C$12*$F52</f>
        <v>-3.0482801244856896E-2</v>
      </c>
      <c r="P52" s="38">
        <f>+D$11+D$12*F52+D$13*F52^2</f>
        <v>-2.6790264360558941E-2</v>
      </c>
      <c r="Q52" s="2">
        <f>+C52-15018.5</f>
        <v>42114.936300000001</v>
      </c>
      <c r="R52" s="38">
        <f>+(P52-G52)^2</f>
        <v>4.8201578111582289E-5</v>
      </c>
      <c r="S52">
        <v>1</v>
      </c>
      <c r="T52" s="38">
        <f>S52*R52</f>
        <v>4.8201578111582289E-5</v>
      </c>
    </row>
    <row r="53" spans="1:20" x14ac:dyDescent="0.2">
      <c r="A53" s="27" t="s">
        <v>164</v>
      </c>
      <c r="B53" s="26"/>
      <c r="C53" s="27">
        <v>57136.5504</v>
      </c>
      <c r="D53" s="27">
        <v>1.8E-3</v>
      </c>
      <c r="E53" s="79">
        <f>+(C53-C$7)/C$8</f>
        <v>11300.415762877943</v>
      </c>
      <c r="F53" s="79">
        <f>ROUND(2*E53,0)/2</f>
        <v>11300.5</v>
      </c>
      <c r="G53">
        <f>+C53-(C$7+F53*C$8)</f>
        <v>-3.4990499996638391E-2</v>
      </c>
      <c r="J53">
        <f>+G53</f>
        <v>-3.4990499996638391E-2</v>
      </c>
      <c r="O53">
        <f ca="1">+C$11+C$12*$F53</f>
        <v>-3.0499461020760846E-2</v>
      </c>
      <c r="P53" s="38">
        <f>+D$11+D$12*F53+D$13*F53^2</f>
        <v>-2.6832274450936468E-2</v>
      </c>
      <c r="Q53" s="2">
        <f>+C53-15018.5</f>
        <v>42118.0504</v>
      </c>
      <c r="R53" s="38">
        <f>+(P53-G53)^2</f>
        <v>6.6556644054543439E-5</v>
      </c>
      <c r="S53">
        <v>1</v>
      </c>
      <c r="T53" s="38">
        <f>S53*R53</f>
        <v>6.6556644054543439E-5</v>
      </c>
    </row>
    <row r="54" spans="1:20" x14ac:dyDescent="0.2">
      <c r="A54" s="27" t="s">
        <v>164</v>
      </c>
      <c r="B54" s="26"/>
      <c r="C54" s="27">
        <v>57143.820200000002</v>
      </c>
      <c r="D54" s="27">
        <v>2.9999999999999997E-4</v>
      </c>
      <c r="E54" s="79">
        <f>+(C54-C$7)/C$8</f>
        <v>11317.917285576386</v>
      </c>
      <c r="F54" s="79">
        <f>ROUND(2*E54,0)/2</f>
        <v>11318</v>
      </c>
      <c r="G54">
        <f>+C54-(C$7+F54*C$8)</f>
        <v>-3.4357999997155275E-2</v>
      </c>
      <c r="J54">
        <f>+G54</f>
        <v>-3.4357999997155275E-2</v>
      </c>
      <c r="O54">
        <f ca="1">+C$11+C$12*$F54</f>
        <v>-3.0538333831203399E-2</v>
      </c>
      <c r="P54" s="38">
        <f>+D$11+D$12*F54+D$13*F54^2</f>
        <v>-2.6930424128098606E-2</v>
      </c>
      <c r="Q54" s="2">
        <f>+C54-15018.5</f>
        <v>42125.320200000002</v>
      </c>
      <c r="R54" s="38">
        <f>+(P54-G54)^2</f>
        <v>5.5168883290592935E-5</v>
      </c>
      <c r="S54">
        <v>1</v>
      </c>
      <c r="T54" s="38">
        <f>S54*R54</f>
        <v>5.5168883290592935E-5</v>
      </c>
    </row>
    <row r="55" spans="1:20" x14ac:dyDescent="0.2">
      <c r="A55" s="98" t="s">
        <v>165</v>
      </c>
      <c r="B55" s="99" t="s">
        <v>41</v>
      </c>
      <c r="C55" s="100">
        <v>57181.414559999997</v>
      </c>
      <c r="D55" s="100">
        <v>2.0000000000000001E-4</v>
      </c>
      <c r="E55" s="79">
        <f>+(C55-C$7)/C$8</f>
        <v>11408.423014052159</v>
      </c>
      <c r="F55" s="79">
        <f>ROUND(2*E55,0)/2</f>
        <v>11408.5</v>
      </c>
      <c r="G55">
        <f>+C55-(C$7+F55*C$8)</f>
        <v>-3.1978500002878718E-2</v>
      </c>
      <c r="K55">
        <f>+G55</f>
        <v>-3.1978500002878718E-2</v>
      </c>
      <c r="O55">
        <f ca="1">+C$11+C$12*$F55</f>
        <v>-3.0739361793777741E-2</v>
      </c>
      <c r="P55" s="38">
        <f>+D$11+D$12*F55+D$13*F55^2</f>
        <v>-2.7440816054983393E-2</v>
      </c>
      <c r="Q55" s="2">
        <f>+C55-15018.5</f>
        <v>42162.914559999997</v>
      </c>
      <c r="R55" s="38">
        <f>+(P55-G55)^2</f>
        <v>2.0590575610986905E-5</v>
      </c>
      <c r="S55">
        <v>1</v>
      </c>
      <c r="T55" s="38">
        <f>S55*R55</f>
        <v>2.0590575610986905E-5</v>
      </c>
    </row>
    <row r="56" spans="1:20" x14ac:dyDescent="0.2">
      <c r="A56" s="95" t="s">
        <v>0</v>
      </c>
      <c r="B56" s="96" t="s">
        <v>33</v>
      </c>
      <c r="C56" s="97">
        <v>57446.631200000003</v>
      </c>
      <c r="D56" s="97">
        <v>2.0000000000000001E-4</v>
      </c>
      <c r="E56" s="79">
        <f>+(C56-C$7)/C$8</f>
        <v>12046.913074984186</v>
      </c>
      <c r="F56" s="79">
        <f>ROUND(2*E56,0)/2</f>
        <v>12047</v>
      </c>
      <c r="G56">
        <f>+C56-(C$7+F56*C$8)</f>
        <v>-3.6106999992625788E-2</v>
      </c>
      <c r="K56">
        <f>+G56</f>
        <v>-3.6106999992625788E-2</v>
      </c>
      <c r="O56">
        <f ca="1">+C$11+C$12*$F56</f>
        <v>-3.2157664049067433E-2</v>
      </c>
      <c r="P56" s="38">
        <f>+D$11+D$12*F56+D$13*F56^2</f>
        <v>-3.1175953790559673E-2</v>
      </c>
      <c r="Q56" s="2">
        <f>+C56-15018.5</f>
        <v>42428.131200000003</v>
      </c>
      <c r="R56" s="38">
        <f>+(P56-G56)^2</f>
        <v>2.4315216646910661E-5</v>
      </c>
      <c r="S56">
        <v>1</v>
      </c>
      <c r="T56" s="38">
        <f>S56*R56</f>
        <v>2.4315216646910661E-5</v>
      </c>
    </row>
    <row r="57" spans="1:20" x14ac:dyDescent="0.2">
      <c r="A57" s="101" t="s">
        <v>166</v>
      </c>
      <c r="B57" s="102" t="s">
        <v>33</v>
      </c>
      <c r="C57" s="101">
        <v>57565.430999999997</v>
      </c>
      <c r="D57" s="101">
        <v>3.5000000000000001E-3</v>
      </c>
      <c r="E57" s="79">
        <f>+(C57-C$7)/C$8</f>
        <v>12332.915082779424</v>
      </c>
      <c r="F57" s="79">
        <f>ROUND(2*E57,0)/2</f>
        <v>12333</v>
      </c>
      <c r="G57">
        <f>+C57-(C$7+F57*C$8)</f>
        <v>-3.5273000001325272E-2</v>
      </c>
      <c r="K57">
        <f>+G57</f>
        <v>-3.5273000001325272E-2</v>
      </c>
      <c r="O57">
        <f ca="1">+C$11+C$12*$F57</f>
        <v>-3.2792956836871417E-2</v>
      </c>
      <c r="P57" s="38">
        <f>+D$11+D$12*F57+D$13*F57^2</f>
        <v>-3.2925244266897857E-2</v>
      </c>
      <c r="Q57" s="2">
        <f>+C57-15018.5</f>
        <v>42546.930999999997</v>
      </c>
      <c r="R57" s="38">
        <f>+(P57-G57)^2</f>
        <v>5.511956988536809E-6</v>
      </c>
      <c r="S57">
        <v>1</v>
      </c>
      <c r="T57" s="38">
        <f>S57*R57</f>
        <v>5.511956988536809E-6</v>
      </c>
    </row>
    <row r="58" spans="1:20" x14ac:dyDescent="0.2">
      <c r="A58" s="101" t="s">
        <v>166</v>
      </c>
      <c r="B58" s="102" t="s">
        <v>33</v>
      </c>
      <c r="C58" s="101">
        <v>57851.627500000002</v>
      </c>
      <c r="D58" s="101">
        <v>3.5000000000000001E-3</v>
      </c>
      <c r="E58" s="79">
        <f>+(C58-C$7)/C$8</f>
        <v>13021.91265368422</v>
      </c>
      <c r="F58" s="79">
        <f>ROUND(2*E58,0)/2</f>
        <v>13022</v>
      </c>
      <c r="G58">
        <f>+C58-(C$7+F58*C$8)</f>
        <v>-3.6281999993661884E-2</v>
      </c>
      <c r="K58">
        <f>+G58</f>
        <v>-3.6281999993661884E-2</v>
      </c>
      <c r="O58">
        <f ca="1">+C$11+C$12*$F58</f>
        <v>-3.4323434916581047E-2</v>
      </c>
      <c r="P58" s="38">
        <f>+D$11+D$12*F58+D$13*F58^2</f>
        <v>-3.7333119390401841E-2</v>
      </c>
      <c r="Q58" s="2">
        <f>+C58-15018.5</f>
        <v>42833.127500000002</v>
      </c>
      <c r="R58" s="38">
        <f>+(P58-G58)^2</f>
        <v>1.1048519862029702E-6</v>
      </c>
      <c r="S58">
        <v>1</v>
      </c>
      <c r="T58" s="38">
        <f>S58*R58</f>
        <v>1.1048519862029702E-6</v>
      </c>
    </row>
    <row r="59" spans="1:20" x14ac:dyDescent="0.2">
      <c r="A59" s="101" t="s">
        <v>166</v>
      </c>
      <c r="B59" s="102" t="s">
        <v>33</v>
      </c>
      <c r="C59" s="101">
        <v>57891.501799999998</v>
      </c>
      <c r="D59" s="101">
        <v>3.5000000000000001E-3</v>
      </c>
      <c r="E59" s="79">
        <f>+(C59-C$7)/C$8</f>
        <v>13117.90717437726</v>
      </c>
      <c r="F59" s="79">
        <f>ROUND(2*E59,0)/2</f>
        <v>13118</v>
      </c>
      <c r="G59">
        <f>+C59-(C$7+F59*C$8)</f>
        <v>-3.8558000000193715E-2</v>
      </c>
      <c r="K59">
        <f>+G59</f>
        <v>-3.8558000000193715E-2</v>
      </c>
      <c r="O59">
        <f ca="1">+C$11+C$12*$F59</f>
        <v>-3.4536680048151622E-2</v>
      </c>
      <c r="P59" s="38">
        <f>+D$11+D$12*F59+D$13*F59^2</f>
        <v>-3.7969005639744424E-2</v>
      </c>
      <c r="Q59" s="2">
        <f>+C59-15018.5</f>
        <v>42873.001799999998</v>
      </c>
      <c r="R59" s="38">
        <f>+(P59-G59)^2</f>
        <v>3.4691435664106921E-7</v>
      </c>
      <c r="S59">
        <v>1</v>
      </c>
      <c r="T59" s="38">
        <f>S59*R59</f>
        <v>3.4691435664106921E-7</v>
      </c>
    </row>
    <row r="60" spans="1:20" x14ac:dyDescent="0.2">
      <c r="A60" s="101" t="s">
        <v>166</v>
      </c>
      <c r="B60" s="102" t="s">
        <v>33</v>
      </c>
      <c r="C60" s="101">
        <v>57891.504999999997</v>
      </c>
      <c r="D60" s="101">
        <v>3.5000000000000001E-3</v>
      </c>
      <c r="E60" s="79">
        <f>+(C60-C$7)/C$8</f>
        <v>13117.914878148014</v>
      </c>
      <c r="F60" s="79">
        <f>ROUND(2*E60,0)/2</f>
        <v>13118</v>
      </c>
      <c r="G60">
        <f>+C60-(C$7+F60*C$8)</f>
        <v>-3.5358000000996981E-2</v>
      </c>
      <c r="K60">
        <f>+G60</f>
        <v>-3.5358000000996981E-2</v>
      </c>
      <c r="O60">
        <f ca="1">+C$11+C$12*$F60</f>
        <v>-3.4536680048151622E-2</v>
      </c>
      <c r="P60" s="38">
        <f>+D$11+D$12*F60+D$13*F60^2</f>
        <v>-3.7969005639744424E-2</v>
      </c>
      <c r="Q60" s="2">
        <f>+C60-15018.5</f>
        <v>42873.004999999997</v>
      </c>
      <c r="R60" s="38">
        <f>+(P60-G60)^2</f>
        <v>6.817350445570945E-6</v>
      </c>
      <c r="S60">
        <v>1</v>
      </c>
      <c r="T60" s="38">
        <f>S60*R60</f>
        <v>6.817350445570945E-6</v>
      </c>
    </row>
    <row r="61" spans="1:20" x14ac:dyDescent="0.2">
      <c r="A61" s="101" t="s">
        <v>166</v>
      </c>
      <c r="B61" s="102" t="s">
        <v>33</v>
      </c>
      <c r="C61" s="101">
        <v>57911.441599999998</v>
      </c>
      <c r="D61" s="101">
        <v>3.5000000000000001E-3</v>
      </c>
      <c r="E61" s="79">
        <f>+(C61-C$7)/C$8</f>
        <v>13165.910814408942</v>
      </c>
      <c r="F61" s="79">
        <f>ROUND(2*E61,0)/2</f>
        <v>13166</v>
      </c>
      <c r="G61">
        <f>+C61-(C$7+F61*C$8)</f>
        <v>-3.7045999997644685E-2</v>
      </c>
      <c r="K61">
        <f>+G61</f>
        <v>-3.7045999997644685E-2</v>
      </c>
      <c r="O61">
        <f ca="1">+C$11+C$12*$F61</f>
        <v>-3.4643302613936902E-2</v>
      </c>
      <c r="P61" s="38">
        <f>+D$11+D$12*F61+D$13*F61^2</f>
        <v>-3.8288941520840558E-2</v>
      </c>
      <c r="Q61" s="2">
        <f>+C61-15018.5</f>
        <v>42892.941599999998</v>
      </c>
      <c r="R61" s="38">
        <f>+(P61-G61)^2</f>
        <v>1.5449036300844768E-6</v>
      </c>
      <c r="S61">
        <v>1</v>
      </c>
      <c r="T61" s="38">
        <f>S61*R61</f>
        <v>1.5449036300844768E-6</v>
      </c>
    </row>
    <row r="62" spans="1:20" x14ac:dyDescent="0.2">
      <c r="A62" s="101" t="s">
        <v>166</v>
      </c>
      <c r="B62" s="102" t="s">
        <v>33</v>
      </c>
      <c r="C62" s="101">
        <v>57911.441899999998</v>
      </c>
      <c r="D62" s="101">
        <v>3.5000000000000001E-3</v>
      </c>
      <c r="E62" s="79">
        <f>+(C62-C$7)/C$8</f>
        <v>13165.91153663745</v>
      </c>
      <c r="F62" s="79">
        <f>ROUND(2*E62,0)/2</f>
        <v>13166</v>
      </c>
      <c r="G62">
        <f>+C62-(C$7+F62*C$8)</f>
        <v>-3.6745999997947365E-2</v>
      </c>
      <c r="K62">
        <f>+G62</f>
        <v>-3.6745999997947365E-2</v>
      </c>
      <c r="O62">
        <f ca="1">+C$11+C$12*$F62</f>
        <v>-3.4643302613936902E-2</v>
      </c>
      <c r="P62" s="38">
        <f>+D$11+D$12*F62+D$13*F62^2</f>
        <v>-3.8288941520840558E-2</v>
      </c>
      <c r="Q62" s="2">
        <f>+C62-15018.5</f>
        <v>42892.941899999998</v>
      </c>
      <c r="R62" s="38">
        <f>+(P62-G62)^2</f>
        <v>2.3806685430679658E-6</v>
      </c>
      <c r="S62">
        <v>1</v>
      </c>
      <c r="T62" s="38">
        <f>S62*R62</f>
        <v>2.3806685430679658E-6</v>
      </c>
    </row>
    <row r="63" spans="1:20" x14ac:dyDescent="0.2">
      <c r="A63" s="101" t="s">
        <v>166</v>
      </c>
      <c r="B63" s="102" t="s">
        <v>33</v>
      </c>
      <c r="C63" s="101">
        <v>58305.430500000002</v>
      </c>
      <c r="D63" s="101">
        <v>3.5000000000000001E-3</v>
      </c>
      <c r="E63" s="79">
        <f>+(C63-C$7)/C$8</f>
        <v>14114.410866168662</v>
      </c>
      <c r="F63" s="79">
        <f>ROUND(2*E63,0)/2</f>
        <v>14114.5</v>
      </c>
      <c r="G63">
        <f>+C63-(C$7+F63*C$8)</f>
        <v>-3.7024499994004145E-2</v>
      </c>
      <c r="K63">
        <f>+G63</f>
        <v>-3.7024499994004145E-2</v>
      </c>
      <c r="O63">
        <f ca="1">+C$11+C$12*$F63</f>
        <v>-3.6750208939923229E-2</v>
      </c>
      <c r="P63" s="38">
        <f>+D$11+D$12*F63+D$13*F63^2</f>
        <v>-4.4883506972151925E-2</v>
      </c>
      <c r="Q63" s="2">
        <f>+C63-15018.5</f>
        <v>43286.930500000002</v>
      </c>
      <c r="R63" s="38">
        <f>+(P63-G63)^2</f>
        <v>6.1763990682575496E-5</v>
      </c>
      <c r="S63">
        <v>1</v>
      </c>
      <c r="T63" s="38">
        <f>S63*R63</f>
        <v>6.1763990682575496E-5</v>
      </c>
    </row>
    <row r="64" spans="1:20" x14ac:dyDescent="0.2">
      <c r="A64" s="101" t="s">
        <v>166</v>
      </c>
      <c r="B64" s="102" t="s">
        <v>33</v>
      </c>
      <c r="C64" s="101">
        <v>58640.434200000003</v>
      </c>
      <c r="D64" s="101">
        <v>3.5000000000000001E-3</v>
      </c>
      <c r="E64" s="79">
        <f>+(C64-C$7)/C$8</f>
        <v>14920.908274572033</v>
      </c>
      <c r="F64" s="79">
        <f>ROUND(2*E64,0)/2</f>
        <v>14921</v>
      </c>
      <c r="G64">
        <f>+C64-(C$7+F64*C$8)</f>
        <v>-3.8100999991002027E-2</v>
      </c>
      <c r="K64">
        <f>+G64</f>
        <v>-3.8100999991002027E-2</v>
      </c>
      <c r="O64">
        <f ca="1">+C$11+C$12*$F64</f>
        <v>-3.8541690175461413E-2</v>
      </c>
      <c r="P64" s="38">
        <f>+D$11+D$12*F64+D$13*F64^2</f>
        <v>-5.0898867053146064E-2</v>
      </c>
      <c r="Q64" s="2">
        <f>+C64-15018.5</f>
        <v>43621.934200000003</v>
      </c>
      <c r="R64" s="38">
        <f>+(P64-G64)^2</f>
        <v>1.6378540134031125E-4</v>
      </c>
      <c r="S64">
        <v>1</v>
      </c>
      <c r="T64" s="38">
        <f>S64*R64</f>
        <v>1.6378540134031125E-4</v>
      </c>
    </row>
    <row r="65" spans="1:20" x14ac:dyDescent="0.2">
      <c r="A65" s="101" t="s">
        <v>166</v>
      </c>
      <c r="B65" s="102" t="s">
        <v>33</v>
      </c>
      <c r="C65" s="101">
        <v>58650.4038</v>
      </c>
      <c r="D65" s="101">
        <v>3.5000000000000001E-3</v>
      </c>
      <c r="E65" s="79">
        <f>+(C65-C$7)/C$8</f>
        <v>14944.909372359358</v>
      </c>
      <c r="F65" s="79">
        <f>ROUND(2*E65,0)/2</f>
        <v>14945</v>
      </c>
      <c r="G65">
        <f>+C65-(C$7+F65*C$8)</f>
        <v>-3.764499999670079E-2</v>
      </c>
      <c r="K65">
        <f>+G65</f>
        <v>-3.764499999670079E-2</v>
      </c>
      <c r="O65">
        <f ca="1">+C$11+C$12*$F65</f>
        <v>-3.8595001458354053E-2</v>
      </c>
      <c r="P65" s="38">
        <f>+D$11+D$12*F65+D$13*F65^2</f>
        <v>-5.1083619901728217E-2</v>
      </c>
      <c r="Q65" s="2">
        <f>+C65-15018.5</f>
        <v>43631.9038</v>
      </c>
      <c r="R65" s="38">
        <f>+(P65-G65)^2</f>
        <v>1.8059650495179936E-4</v>
      </c>
      <c r="S65">
        <v>1</v>
      </c>
      <c r="T65" s="38">
        <f>S65*R65</f>
        <v>1.8059650495179936E-4</v>
      </c>
    </row>
    <row r="66" spans="1:20" x14ac:dyDescent="0.2">
      <c r="A66" s="101" t="s">
        <v>166</v>
      </c>
      <c r="B66" s="102" t="s">
        <v>33</v>
      </c>
      <c r="C66" s="101">
        <v>58650.6106</v>
      </c>
      <c r="D66" s="101">
        <v>3.5000000000000001E-3</v>
      </c>
      <c r="E66" s="79">
        <f>+(C66-C$7)/C$8</f>
        <v>14945.407228544404</v>
      </c>
      <c r="F66" s="79">
        <f>ROUND(2*E66,0)/2</f>
        <v>14945.5</v>
      </c>
      <c r="G66">
        <f>+C66-(C$7+F66*C$8)</f>
        <v>-3.8535499996214639E-2</v>
      </c>
      <c r="K66">
        <f>+G66</f>
        <v>-3.8535499996214639E-2</v>
      </c>
      <c r="O66">
        <f ca="1">+C$11+C$12*$F66</f>
        <v>-3.8596112110080988E-2</v>
      </c>
      <c r="P66" s="38">
        <f>+D$11+D$12*F66+D$13*F66^2</f>
        <v>-5.1087472451129545E-2</v>
      </c>
      <c r="Q66" s="2">
        <f>+C66-15018.5</f>
        <v>43632.1106</v>
      </c>
      <c r="R66" s="38">
        <f>+(P66-G66)^2</f>
        <v>1.5755201250894252E-4</v>
      </c>
      <c r="S66">
        <v>1</v>
      </c>
      <c r="T66" s="38">
        <f>S66*R66</f>
        <v>1.5755201250894252E-4</v>
      </c>
    </row>
    <row r="67" spans="1:20" x14ac:dyDescent="0.2">
      <c r="A67" s="101" t="s">
        <v>166</v>
      </c>
      <c r="B67" s="102" t="s">
        <v>33</v>
      </c>
      <c r="C67" s="101">
        <v>59694.6754</v>
      </c>
      <c r="D67" s="101">
        <v>3.5000000000000001E-3</v>
      </c>
      <c r="E67" s="79">
        <f>+(C67-C$7)/C$8</f>
        <v>17458.918438734567</v>
      </c>
      <c r="F67" s="79">
        <f>ROUND(2*E67,0)/2</f>
        <v>17459</v>
      </c>
      <c r="G67">
        <f>+C67-(C$7+F67*C$8)</f>
        <v>-3.3878999995067716E-2</v>
      </c>
      <c r="K67">
        <f>+G67</f>
        <v>-3.3878999995067716E-2</v>
      </c>
      <c r="O67">
        <f ca="1">+C$11+C$12*$F67</f>
        <v>-4.4179358341358402E-2</v>
      </c>
      <c r="P67" s="38">
        <f>+D$11+D$12*F67+D$13*F67^2</f>
        <v>-7.2276012928579242E-2</v>
      </c>
      <c r="Q67" s="2">
        <f>+C67-15018.5</f>
        <v>44676.1754</v>
      </c>
      <c r="R67" s="38">
        <f>+(P67-G67)^2</f>
        <v>1.4743306022162515E-3</v>
      </c>
      <c r="S67">
        <v>1</v>
      </c>
      <c r="T67" s="38">
        <f>S67*R67</f>
        <v>1.4743306022162515E-3</v>
      </c>
    </row>
    <row r="68" spans="1:20" x14ac:dyDescent="0.2">
      <c r="A68" s="101" t="s">
        <v>166</v>
      </c>
      <c r="B68" s="102" t="s">
        <v>33</v>
      </c>
      <c r="C68" s="101">
        <v>60156.372900000002</v>
      </c>
      <c r="D68" s="101">
        <v>3.5000000000000001E-3</v>
      </c>
      <c r="E68" s="79">
        <f>+(C68-C$7)/C$8</f>
        <v>18570.422094414538</v>
      </c>
      <c r="F68" s="79">
        <f>ROUND(2*E68,0)/2</f>
        <v>18570.5</v>
      </c>
      <c r="G68">
        <f>+C68-(C$7+F68*C$8)</f>
        <v>-3.2360499993956182E-2</v>
      </c>
      <c r="K68">
        <f>+G68</f>
        <v>-3.2360499993956182E-2</v>
      </c>
      <c r="O68">
        <f ca="1">+C$11+C$12*$F68</f>
        <v>-4.664833713032393E-2</v>
      </c>
      <c r="P68" s="38">
        <f>+D$11+D$12*F68+D$13*F68^2</f>
        <v>-8.2807471346683148E-2</v>
      </c>
      <c r="Q68" s="2">
        <f>+C68-15018.5</f>
        <v>45137.872900000002</v>
      </c>
      <c r="R68" s="38">
        <f>+(P68-G68)^2</f>
        <v>2.544896918662855E-3</v>
      </c>
      <c r="S68">
        <v>1</v>
      </c>
      <c r="T68" s="38">
        <f>S68*R68</f>
        <v>2.544896918662855E-3</v>
      </c>
    </row>
    <row r="69" spans="1:20" x14ac:dyDescent="0.2">
      <c r="C69" s="10"/>
      <c r="D69" s="10"/>
    </row>
    <row r="70" spans="1:20" x14ac:dyDescent="0.2">
      <c r="C70" s="10"/>
      <c r="D70" s="10"/>
    </row>
    <row r="71" spans="1:20" x14ac:dyDescent="0.2">
      <c r="C71" s="10"/>
      <c r="D71" s="10"/>
    </row>
    <row r="72" spans="1:20" x14ac:dyDescent="0.2">
      <c r="C72" s="10"/>
      <c r="D72" s="10"/>
    </row>
    <row r="73" spans="1:20" x14ac:dyDescent="0.2">
      <c r="C73" s="10"/>
      <c r="D73" s="10"/>
    </row>
    <row r="74" spans="1:20" x14ac:dyDescent="0.2">
      <c r="C74" s="10"/>
      <c r="D74" s="10"/>
    </row>
    <row r="75" spans="1:20" x14ac:dyDescent="0.2">
      <c r="C75" s="10"/>
      <c r="D75" s="10"/>
    </row>
    <row r="76" spans="1:20" x14ac:dyDescent="0.2">
      <c r="C76" s="10"/>
      <c r="D76" s="10"/>
    </row>
    <row r="77" spans="1:20" x14ac:dyDescent="0.2">
      <c r="C77" s="10"/>
      <c r="D77" s="10"/>
    </row>
    <row r="78" spans="1:20" x14ac:dyDescent="0.2">
      <c r="C78" s="10"/>
      <c r="D78" s="10"/>
    </row>
    <row r="79" spans="1:20" x14ac:dyDescent="0.2">
      <c r="C79" s="10"/>
      <c r="D79" s="10"/>
    </row>
    <row r="80" spans="1:20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ortState xmlns:xlrd2="http://schemas.microsoft.com/office/spreadsheetml/2017/richdata2" ref="A21:Z69">
    <sortCondition ref="C21:C69"/>
  </sortState>
  <phoneticPr fontId="8" type="noConversion"/>
  <hyperlinks>
    <hyperlink ref="H97" r:id="rId1" display="http://vsolj.cetus-net.org/bulletin.html" xr:uid="{00000000-0004-0000-0000-000000000000}"/>
    <hyperlink ref="H90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80" t="s">
        <v>151</v>
      </c>
      <c r="I1" s="81" t="s">
        <v>76</v>
      </c>
      <c r="J1" s="82" t="s">
        <v>152</v>
      </c>
    </row>
    <row r="2" spans="1:16" x14ac:dyDescent="0.2">
      <c r="I2" s="83" t="s">
        <v>87</v>
      </c>
      <c r="J2" s="84" t="s">
        <v>153</v>
      </c>
    </row>
    <row r="3" spans="1:16" x14ac:dyDescent="0.2">
      <c r="A3" s="85" t="s">
        <v>154</v>
      </c>
      <c r="I3" s="83" t="s">
        <v>91</v>
      </c>
      <c r="J3" s="84" t="s">
        <v>155</v>
      </c>
    </row>
    <row r="4" spans="1:16" x14ac:dyDescent="0.2">
      <c r="I4" s="83" t="s">
        <v>104</v>
      </c>
      <c r="J4" s="84" t="s">
        <v>155</v>
      </c>
    </row>
    <row r="5" spans="1:16" ht="13.5" thickBot="1" x14ac:dyDescent="0.25">
      <c r="I5" s="86" t="s">
        <v>60</v>
      </c>
      <c r="J5" s="87" t="s">
        <v>156</v>
      </c>
    </row>
    <row r="10" spans="1:16" ht="13.5" thickBot="1" x14ac:dyDescent="0.25"/>
    <row r="11" spans="1:16" ht="12.75" customHeight="1" thickBot="1" x14ac:dyDescent="0.25">
      <c r="A11" s="10" t="str">
        <f t="shared" ref="A11:A74" si="0">P11</f>
        <v> AJ 67.462 </v>
      </c>
      <c r="B11" s="3" t="str">
        <f t="shared" ref="B11:B74" si="1">IF(H11=INT(H11),"I","II")</f>
        <v>I</v>
      </c>
      <c r="C11" s="10">
        <f t="shared" ref="C11:C74" si="2">1*G11</f>
        <v>34901.919000000002</v>
      </c>
      <c r="D11" s="12" t="str">
        <f t="shared" ref="D11:D74" si="3">VLOOKUP(F11,I$1:J$5,2,FALSE)</f>
        <v>vis</v>
      </c>
      <c r="E11" s="88" t="s">
        <v>157</v>
      </c>
      <c r="F11" s="3" t="s">
        <v>60</v>
      </c>
      <c r="G11" s="12" t="str">
        <f t="shared" ref="G11:G74" si="4">MID(I11,3,LEN(I11)-3)</f>
        <v>34901.919</v>
      </c>
      <c r="H11" s="10">
        <f t="shared" ref="H11:H74" si="5">1*K11</f>
        <v>-3273</v>
      </c>
      <c r="I11" s="89" t="s">
        <v>158</v>
      </c>
      <c r="J11" s="90" t="s">
        <v>159</v>
      </c>
      <c r="K11" s="89">
        <v>-3273</v>
      </c>
      <c r="L11" s="89" t="s">
        <v>160</v>
      </c>
      <c r="M11" s="90" t="s">
        <v>161</v>
      </c>
      <c r="N11" s="90"/>
      <c r="O11" s="91" t="s">
        <v>162</v>
      </c>
      <c r="P11" s="91" t="s">
        <v>163</v>
      </c>
    </row>
    <row r="12" spans="1:16" ht="12.75" customHeight="1" thickBot="1" x14ac:dyDescent="0.25">
      <c r="A12" s="10">
        <f t="shared" si="0"/>
        <v>0</v>
      </c>
      <c r="B12" s="3" t="str">
        <f t="shared" si="1"/>
        <v>I</v>
      </c>
      <c r="C12" s="10" t="e">
        <f t="shared" si="2"/>
        <v>#VALUE!</v>
      </c>
      <c r="D12" s="12" t="str">
        <f t="shared" si="3"/>
        <v>vis</v>
      </c>
      <c r="E12" s="88" t="s">
        <v>157</v>
      </c>
      <c r="F12" s="3" t="s">
        <v>60</v>
      </c>
      <c r="G12" s="12" t="e">
        <f t="shared" si="4"/>
        <v>#VALUE!</v>
      </c>
      <c r="H12" s="10">
        <f t="shared" si="5"/>
        <v>0</v>
      </c>
      <c r="I12" s="89"/>
      <c r="J12" s="90"/>
      <c r="K12" s="89"/>
      <c r="L12" s="89"/>
      <c r="M12" s="90"/>
      <c r="N12" s="90"/>
      <c r="O12" s="91"/>
      <c r="P12" s="91"/>
    </row>
    <row r="13" spans="1:16" ht="12.75" customHeight="1" thickBot="1" x14ac:dyDescent="0.25">
      <c r="A13" s="10">
        <f t="shared" si="0"/>
        <v>0</v>
      </c>
      <c r="B13" s="3" t="str">
        <f t="shared" si="1"/>
        <v>I</v>
      </c>
      <c r="C13" s="10" t="e">
        <f t="shared" si="2"/>
        <v>#VALUE!</v>
      </c>
      <c r="D13" s="12" t="str">
        <f t="shared" si="3"/>
        <v>vis</v>
      </c>
      <c r="E13" s="88" t="s">
        <v>157</v>
      </c>
      <c r="F13" s="3" t="s">
        <v>60</v>
      </c>
      <c r="G13" s="12" t="e">
        <f t="shared" si="4"/>
        <v>#VALUE!</v>
      </c>
      <c r="H13" s="10">
        <f t="shared" si="5"/>
        <v>0</v>
      </c>
      <c r="I13" s="89"/>
      <c r="J13" s="90"/>
      <c r="K13" s="89"/>
      <c r="L13" s="89"/>
      <c r="M13" s="90"/>
      <c r="N13" s="90"/>
      <c r="O13" s="91"/>
      <c r="P13" s="91"/>
    </row>
    <row r="14" spans="1:16" ht="12.75" customHeight="1" thickBot="1" x14ac:dyDescent="0.25">
      <c r="A14" s="10">
        <f t="shared" si="0"/>
        <v>0</v>
      </c>
      <c r="B14" s="3" t="str">
        <f t="shared" si="1"/>
        <v>I</v>
      </c>
      <c r="C14" s="10" t="e">
        <f t="shared" si="2"/>
        <v>#VALUE!</v>
      </c>
      <c r="D14" s="12" t="str">
        <f t="shared" si="3"/>
        <v>vis</v>
      </c>
      <c r="E14" s="88" t="s">
        <v>157</v>
      </c>
      <c r="F14" s="3" t="s">
        <v>60</v>
      </c>
      <c r="G14" s="12" t="e">
        <f t="shared" si="4"/>
        <v>#VALUE!</v>
      </c>
      <c r="H14" s="10">
        <f t="shared" si="5"/>
        <v>0</v>
      </c>
      <c r="I14" s="89"/>
      <c r="J14" s="90"/>
      <c r="K14" s="89"/>
      <c r="L14" s="89"/>
      <c r="M14" s="90"/>
      <c r="N14" s="90"/>
      <c r="O14" s="91"/>
      <c r="P14" s="91"/>
    </row>
    <row r="15" spans="1:16" ht="12.75" customHeight="1" thickBot="1" x14ac:dyDescent="0.25">
      <c r="A15" s="10">
        <f t="shared" si="0"/>
        <v>0</v>
      </c>
      <c r="B15" s="3" t="str">
        <f t="shared" si="1"/>
        <v>I</v>
      </c>
      <c r="C15" s="10" t="e">
        <f t="shared" si="2"/>
        <v>#VALUE!</v>
      </c>
      <c r="D15" s="12" t="str">
        <f t="shared" si="3"/>
        <v>vis</v>
      </c>
      <c r="E15" s="88" t="s">
        <v>157</v>
      </c>
      <c r="F15" s="3" t="s">
        <v>60</v>
      </c>
      <c r="G15" s="12" t="e">
        <f t="shared" si="4"/>
        <v>#VALUE!</v>
      </c>
      <c r="H15" s="10">
        <f t="shared" si="5"/>
        <v>0</v>
      </c>
      <c r="I15" s="89"/>
      <c r="J15" s="90"/>
      <c r="K15" s="89"/>
      <c r="L15" s="89"/>
      <c r="M15" s="90"/>
      <c r="N15" s="90"/>
      <c r="O15" s="91"/>
      <c r="P15" s="91"/>
    </row>
    <row r="16" spans="1:16" ht="12.75" customHeight="1" thickBot="1" x14ac:dyDescent="0.25">
      <c r="A16" s="10">
        <f t="shared" si="0"/>
        <v>0</v>
      </c>
      <c r="B16" s="3" t="str">
        <f t="shared" si="1"/>
        <v>I</v>
      </c>
      <c r="C16" s="10" t="e">
        <f t="shared" si="2"/>
        <v>#VALUE!</v>
      </c>
      <c r="D16" s="12" t="str">
        <f t="shared" si="3"/>
        <v>vis</v>
      </c>
      <c r="E16" s="88" t="s">
        <v>157</v>
      </c>
      <c r="F16" s="3" t="s">
        <v>60</v>
      </c>
      <c r="G16" s="12" t="e">
        <f t="shared" si="4"/>
        <v>#VALUE!</v>
      </c>
      <c r="H16" s="10">
        <f t="shared" si="5"/>
        <v>0</v>
      </c>
      <c r="I16" s="89"/>
      <c r="J16" s="90"/>
      <c r="K16" s="89"/>
      <c r="L16" s="89"/>
      <c r="M16" s="90"/>
      <c r="N16" s="90"/>
      <c r="O16" s="91"/>
      <c r="P16" s="91"/>
    </row>
    <row r="17" spans="1:16" ht="12.75" customHeight="1" thickBot="1" x14ac:dyDescent="0.25">
      <c r="A17" s="10">
        <f t="shared" si="0"/>
        <v>0</v>
      </c>
      <c r="B17" s="3" t="str">
        <f t="shared" si="1"/>
        <v>I</v>
      </c>
      <c r="C17" s="10" t="e">
        <f t="shared" si="2"/>
        <v>#VALUE!</v>
      </c>
      <c r="D17" s="12" t="str">
        <f t="shared" si="3"/>
        <v>vis</v>
      </c>
      <c r="E17" s="88" t="s">
        <v>157</v>
      </c>
      <c r="F17" s="3" t="s">
        <v>60</v>
      </c>
      <c r="G17" s="12" t="e">
        <f t="shared" si="4"/>
        <v>#VALUE!</v>
      </c>
      <c r="H17" s="10">
        <f t="shared" si="5"/>
        <v>0</v>
      </c>
      <c r="I17" s="89"/>
      <c r="J17" s="90"/>
      <c r="K17" s="89"/>
      <c r="L17" s="89"/>
      <c r="M17" s="90"/>
      <c r="N17" s="90"/>
      <c r="O17" s="91"/>
      <c r="P17" s="91"/>
    </row>
    <row r="18" spans="1:16" ht="12.75" customHeight="1" thickBot="1" x14ac:dyDescent="0.25">
      <c r="A18" s="10">
        <f t="shared" si="0"/>
        <v>0</v>
      </c>
      <c r="B18" s="3" t="str">
        <f t="shared" si="1"/>
        <v>I</v>
      </c>
      <c r="C18" s="10" t="e">
        <f t="shared" si="2"/>
        <v>#VALUE!</v>
      </c>
      <c r="D18" s="12" t="str">
        <f t="shared" si="3"/>
        <v>vis</v>
      </c>
      <c r="E18" s="88" t="s">
        <v>157</v>
      </c>
      <c r="F18" s="3" t="s">
        <v>60</v>
      </c>
      <c r="G18" s="12" t="e">
        <f t="shared" si="4"/>
        <v>#VALUE!</v>
      </c>
      <c r="H18" s="10">
        <f t="shared" si="5"/>
        <v>0</v>
      </c>
      <c r="I18" s="89"/>
      <c r="J18" s="90"/>
      <c r="K18" s="89"/>
      <c r="L18" s="89"/>
      <c r="M18" s="90"/>
      <c r="N18" s="90"/>
      <c r="O18" s="91"/>
      <c r="P18" s="91"/>
    </row>
    <row r="19" spans="1:16" ht="12.75" customHeight="1" thickBot="1" x14ac:dyDescent="0.25">
      <c r="A19" s="10">
        <f t="shared" si="0"/>
        <v>0</v>
      </c>
      <c r="B19" s="3" t="str">
        <f t="shared" si="1"/>
        <v>I</v>
      </c>
      <c r="C19" s="10" t="e">
        <f t="shared" si="2"/>
        <v>#VALUE!</v>
      </c>
      <c r="D19" s="12" t="str">
        <f t="shared" si="3"/>
        <v>vis</v>
      </c>
      <c r="E19" s="88" t="s">
        <v>157</v>
      </c>
      <c r="F19" s="3" t="s">
        <v>60</v>
      </c>
      <c r="G19" s="12" t="e">
        <f t="shared" si="4"/>
        <v>#VALUE!</v>
      </c>
      <c r="H19" s="10">
        <f t="shared" si="5"/>
        <v>0</v>
      </c>
      <c r="I19" s="89"/>
      <c r="J19" s="90"/>
      <c r="K19" s="89"/>
      <c r="L19" s="89"/>
      <c r="M19" s="90"/>
      <c r="N19" s="90"/>
      <c r="O19" s="91"/>
      <c r="P19" s="91"/>
    </row>
    <row r="20" spans="1:16" ht="12.75" customHeight="1" thickBot="1" x14ac:dyDescent="0.25">
      <c r="A20" s="10">
        <f t="shared" si="0"/>
        <v>0</v>
      </c>
      <c r="B20" s="3" t="str">
        <f t="shared" si="1"/>
        <v>I</v>
      </c>
      <c r="C20" s="10" t="e">
        <f t="shared" si="2"/>
        <v>#VALUE!</v>
      </c>
      <c r="D20" s="12" t="str">
        <f t="shared" si="3"/>
        <v>vis</v>
      </c>
      <c r="E20" s="88" t="s">
        <v>157</v>
      </c>
      <c r="F20" s="3" t="s">
        <v>60</v>
      </c>
      <c r="G20" s="12" t="e">
        <f t="shared" si="4"/>
        <v>#VALUE!</v>
      </c>
      <c r="H20" s="10">
        <f t="shared" si="5"/>
        <v>0</v>
      </c>
      <c r="I20" s="89"/>
      <c r="J20" s="90"/>
      <c r="K20" s="89"/>
      <c r="L20" s="89"/>
      <c r="M20" s="90"/>
      <c r="N20" s="90"/>
      <c r="O20" s="91"/>
      <c r="P20" s="91"/>
    </row>
    <row r="21" spans="1:16" ht="12.75" customHeight="1" thickBot="1" x14ac:dyDescent="0.25">
      <c r="A21" s="10">
        <f t="shared" si="0"/>
        <v>0</v>
      </c>
      <c r="B21" s="3" t="str">
        <f t="shared" si="1"/>
        <v>I</v>
      </c>
      <c r="C21" s="10" t="e">
        <f t="shared" si="2"/>
        <v>#VALUE!</v>
      </c>
      <c r="D21" s="12" t="str">
        <f t="shared" si="3"/>
        <v>vis</v>
      </c>
      <c r="E21" s="88" t="s">
        <v>157</v>
      </c>
      <c r="F21" s="3" t="s">
        <v>60</v>
      </c>
      <c r="G21" s="12" t="e">
        <f t="shared" si="4"/>
        <v>#VALUE!</v>
      </c>
      <c r="H21" s="10">
        <f t="shared" si="5"/>
        <v>0</v>
      </c>
      <c r="I21" s="89"/>
      <c r="J21" s="90"/>
      <c r="K21" s="89"/>
      <c r="L21" s="89"/>
      <c r="M21" s="90"/>
      <c r="N21" s="90"/>
      <c r="O21" s="91"/>
      <c r="P21" s="91"/>
    </row>
    <row r="22" spans="1:16" ht="12.75" customHeight="1" thickBot="1" x14ac:dyDescent="0.25">
      <c r="A22" s="10">
        <f t="shared" si="0"/>
        <v>0</v>
      </c>
      <c r="B22" s="3" t="str">
        <f t="shared" si="1"/>
        <v>I</v>
      </c>
      <c r="C22" s="10" t="e">
        <f t="shared" si="2"/>
        <v>#VALUE!</v>
      </c>
      <c r="D22" s="12" t="str">
        <f t="shared" si="3"/>
        <v>vis</v>
      </c>
      <c r="E22" s="88" t="s">
        <v>157</v>
      </c>
      <c r="F22" s="3" t="s">
        <v>60</v>
      </c>
      <c r="G22" s="12" t="e">
        <f t="shared" si="4"/>
        <v>#VALUE!</v>
      </c>
      <c r="H22" s="10">
        <f t="shared" si="5"/>
        <v>0</v>
      </c>
      <c r="I22" s="89"/>
      <c r="J22" s="90"/>
      <c r="K22" s="89"/>
      <c r="L22" s="89"/>
      <c r="M22" s="90"/>
      <c r="N22" s="90"/>
      <c r="O22" s="91"/>
      <c r="P22" s="91"/>
    </row>
    <row r="23" spans="1:16" ht="12.75" customHeight="1" thickBot="1" x14ac:dyDescent="0.25">
      <c r="A23" s="10">
        <f t="shared" si="0"/>
        <v>0</v>
      </c>
      <c r="B23" s="3" t="str">
        <f t="shared" si="1"/>
        <v>I</v>
      </c>
      <c r="C23" s="10" t="e">
        <f t="shared" si="2"/>
        <v>#VALUE!</v>
      </c>
      <c r="D23" s="12" t="str">
        <f t="shared" si="3"/>
        <v>vis</v>
      </c>
      <c r="E23" s="88" t="s">
        <v>157</v>
      </c>
      <c r="F23" s="3" t="s">
        <v>60</v>
      </c>
      <c r="G23" s="12" t="e">
        <f t="shared" si="4"/>
        <v>#VALUE!</v>
      </c>
      <c r="H23" s="10">
        <f t="shared" si="5"/>
        <v>0</v>
      </c>
      <c r="I23" s="89"/>
      <c r="J23" s="90"/>
      <c r="K23" s="89"/>
      <c r="L23" s="89"/>
      <c r="M23" s="90"/>
      <c r="N23" s="90"/>
      <c r="O23" s="91"/>
      <c r="P23" s="91"/>
    </row>
    <row r="24" spans="1:16" ht="12.75" customHeight="1" thickBot="1" x14ac:dyDescent="0.25">
      <c r="A24" s="10">
        <f t="shared" si="0"/>
        <v>0</v>
      </c>
      <c r="B24" s="3" t="str">
        <f t="shared" si="1"/>
        <v>I</v>
      </c>
      <c r="C24" s="10" t="e">
        <f t="shared" si="2"/>
        <v>#VALUE!</v>
      </c>
      <c r="D24" s="12" t="str">
        <f t="shared" si="3"/>
        <v>vis</v>
      </c>
      <c r="E24" s="88" t="s">
        <v>157</v>
      </c>
      <c r="F24" s="3" t="s">
        <v>60</v>
      </c>
      <c r="G24" s="12" t="e">
        <f t="shared" si="4"/>
        <v>#VALUE!</v>
      </c>
      <c r="H24" s="10">
        <f t="shared" si="5"/>
        <v>0</v>
      </c>
      <c r="I24" s="89"/>
      <c r="J24" s="90"/>
      <c r="K24" s="89"/>
      <c r="L24" s="89"/>
      <c r="M24" s="90"/>
      <c r="N24" s="90"/>
      <c r="O24" s="91"/>
      <c r="P24" s="91"/>
    </row>
    <row r="25" spans="1:16" ht="12.75" customHeight="1" thickBot="1" x14ac:dyDescent="0.25">
      <c r="A25" s="10">
        <f t="shared" si="0"/>
        <v>0</v>
      </c>
      <c r="B25" s="3" t="str">
        <f t="shared" si="1"/>
        <v>I</v>
      </c>
      <c r="C25" s="10" t="e">
        <f t="shared" si="2"/>
        <v>#VALUE!</v>
      </c>
      <c r="D25" s="12" t="str">
        <f t="shared" si="3"/>
        <v>vis</v>
      </c>
      <c r="E25" s="88" t="s">
        <v>157</v>
      </c>
      <c r="F25" s="3" t="s">
        <v>60</v>
      </c>
      <c r="G25" s="12" t="e">
        <f t="shared" si="4"/>
        <v>#VALUE!</v>
      </c>
      <c r="H25" s="10">
        <f t="shared" si="5"/>
        <v>0</v>
      </c>
      <c r="I25" s="89"/>
      <c r="J25" s="90"/>
      <c r="K25" s="89"/>
      <c r="L25" s="89"/>
      <c r="M25" s="90"/>
      <c r="N25" s="90"/>
      <c r="O25" s="91"/>
      <c r="P25" s="91"/>
    </row>
    <row r="26" spans="1:16" ht="12.75" customHeight="1" thickBot="1" x14ac:dyDescent="0.25">
      <c r="A26" s="10">
        <f t="shared" si="0"/>
        <v>0</v>
      </c>
      <c r="B26" s="3" t="str">
        <f t="shared" si="1"/>
        <v>I</v>
      </c>
      <c r="C26" s="10" t="e">
        <f t="shared" si="2"/>
        <v>#VALUE!</v>
      </c>
      <c r="D26" s="12" t="str">
        <f t="shared" si="3"/>
        <v>vis</v>
      </c>
      <c r="E26" s="88" t="s">
        <v>157</v>
      </c>
      <c r="F26" s="3" t="s">
        <v>60</v>
      </c>
      <c r="G26" s="12" t="e">
        <f t="shared" si="4"/>
        <v>#VALUE!</v>
      </c>
      <c r="H26" s="10">
        <f t="shared" si="5"/>
        <v>0</v>
      </c>
      <c r="I26" s="89"/>
      <c r="J26" s="90"/>
      <c r="K26" s="89"/>
      <c r="L26" s="89"/>
      <c r="M26" s="90"/>
      <c r="N26" s="90"/>
      <c r="O26" s="91"/>
      <c r="P26" s="91"/>
    </row>
    <row r="27" spans="1:16" ht="12.75" customHeight="1" thickBot="1" x14ac:dyDescent="0.25">
      <c r="A27" s="10">
        <f t="shared" si="0"/>
        <v>0</v>
      </c>
      <c r="B27" s="3" t="str">
        <f t="shared" si="1"/>
        <v>I</v>
      </c>
      <c r="C27" s="10" t="e">
        <f t="shared" si="2"/>
        <v>#VALUE!</v>
      </c>
      <c r="D27" s="12" t="str">
        <f t="shared" si="3"/>
        <v>vis</v>
      </c>
      <c r="E27" s="88" t="s">
        <v>157</v>
      </c>
      <c r="F27" s="3" t="s">
        <v>60</v>
      </c>
      <c r="G27" s="12" t="e">
        <f t="shared" si="4"/>
        <v>#VALUE!</v>
      </c>
      <c r="H27" s="10">
        <f t="shared" si="5"/>
        <v>0</v>
      </c>
      <c r="I27" s="89"/>
      <c r="J27" s="90"/>
      <c r="K27" s="89"/>
      <c r="L27" s="89"/>
      <c r="M27" s="90"/>
      <c r="N27" s="90"/>
      <c r="O27" s="91"/>
      <c r="P27" s="91"/>
    </row>
    <row r="28" spans="1:16" ht="12.75" customHeight="1" thickBot="1" x14ac:dyDescent="0.25">
      <c r="A28" s="10">
        <f t="shared" si="0"/>
        <v>0</v>
      </c>
      <c r="B28" s="3" t="str">
        <f t="shared" si="1"/>
        <v>I</v>
      </c>
      <c r="C28" s="10" t="e">
        <f t="shared" si="2"/>
        <v>#VALUE!</v>
      </c>
      <c r="D28" s="12" t="str">
        <f t="shared" si="3"/>
        <v>vis</v>
      </c>
      <c r="E28" s="88" t="s">
        <v>157</v>
      </c>
      <c r="F28" s="3" t="s">
        <v>60</v>
      </c>
      <c r="G28" s="12" t="e">
        <f t="shared" si="4"/>
        <v>#VALUE!</v>
      </c>
      <c r="H28" s="10">
        <f t="shared" si="5"/>
        <v>0</v>
      </c>
      <c r="I28" s="89"/>
      <c r="J28" s="90"/>
      <c r="K28" s="89"/>
      <c r="L28" s="89"/>
      <c r="M28" s="90"/>
      <c r="N28" s="90"/>
      <c r="O28" s="91"/>
      <c r="P28" s="91"/>
    </row>
    <row r="29" spans="1:16" ht="12.75" customHeight="1" thickBot="1" x14ac:dyDescent="0.25">
      <c r="A29" s="10">
        <f t="shared" si="0"/>
        <v>0</v>
      </c>
      <c r="B29" s="3" t="str">
        <f t="shared" si="1"/>
        <v>I</v>
      </c>
      <c r="C29" s="10" t="e">
        <f t="shared" si="2"/>
        <v>#VALUE!</v>
      </c>
      <c r="D29" s="12" t="str">
        <f t="shared" si="3"/>
        <v>vis</v>
      </c>
      <c r="E29" s="88" t="s">
        <v>157</v>
      </c>
      <c r="F29" s="3" t="s">
        <v>60</v>
      </c>
      <c r="G29" s="12" t="e">
        <f t="shared" si="4"/>
        <v>#VALUE!</v>
      </c>
      <c r="H29" s="10">
        <f t="shared" si="5"/>
        <v>0</v>
      </c>
      <c r="I29" s="89"/>
      <c r="J29" s="90"/>
      <c r="K29" s="89"/>
      <c r="L29" s="89"/>
      <c r="M29" s="90"/>
      <c r="N29" s="90"/>
      <c r="O29" s="91"/>
      <c r="P29" s="91"/>
    </row>
    <row r="30" spans="1:16" ht="12.75" customHeight="1" thickBot="1" x14ac:dyDescent="0.25">
      <c r="A30" s="10">
        <f t="shared" si="0"/>
        <v>0</v>
      </c>
      <c r="B30" s="3" t="str">
        <f t="shared" si="1"/>
        <v>I</v>
      </c>
      <c r="C30" s="10" t="e">
        <f t="shared" si="2"/>
        <v>#VALUE!</v>
      </c>
      <c r="D30" s="12" t="str">
        <f t="shared" si="3"/>
        <v>vis</v>
      </c>
      <c r="E30" s="88" t="s">
        <v>157</v>
      </c>
      <c r="F30" s="3" t="s">
        <v>60</v>
      </c>
      <c r="G30" s="12" t="e">
        <f t="shared" si="4"/>
        <v>#VALUE!</v>
      </c>
      <c r="H30" s="10">
        <f t="shared" si="5"/>
        <v>0</v>
      </c>
      <c r="I30" s="89"/>
      <c r="J30" s="90"/>
      <c r="K30" s="89"/>
      <c r="L30" s="89"/>
      <c r="M30" s="90"/>
      <c r="N30" s="90"/>
      <c r="O30" s="91"/>
      <c r="P30" s="91"/>
    </row>
    <row r="31" spans="1:16" ht="12.75" customHeight="1" thickBot="1" x14ac:dyDescent="0.25">
      <c r="A31" s="10">
        <f t="shared" si="0"/>
        <v>0</v>
      </c>
      <c r="B31" s="3" t="str">
        <f t="shared" si="1"/>
        <v>I</v>
      </c>
      <c r="C31" s="10" t="e">
        <f t="shared" si="2"/>
        <v>#VALUE!</v>
      </c>
      <c r="D31" s="12" t="str">
        <f t="shared" si="3"/>
        <v>vis</v>
      </c>
      <c r="E31" s="88" t="s">
        <v>157</v>
      </c>
      <c r="F31" s="3" t="s">
        <v>60</v>
      </c>
      <c r="G31" s="12" t="e">
        <f t="shared" si="4"/>
        <v>#VALUE!</v>
      </c>
      <c r="H31" s="10">
        <f t="shared" si="5"/>
        <v>0</v>
      </c>
      <c r="I31" s="89"/>
      <c r="J31" s="90"/>
      <c r="K31" s="89"/>
      <c r="L31" s="89"/>
      <c r="M31" s="90"/>
      <c r="N31" s="90"/>
      <c r="O31" s="91"/>
      <c r="P31" s="91"/>
    </row>
    <row r="32" spans="1:16" ht="12.75" customHeight="1" thickBot="1" x14ac:dyDescent="0.25">
      <c r="A32" s="10">
        <f t="shared" si="0"/>
        <v>0</v>
      </c>
      <c r="B32" s="3" t="str">
        <f t="shared" si="1"/>
        <v>I</v>
      </c>
      <c r="C32" s="10" t="e">
        <f t="shared" si="2"/>
        <v>#VALUE!</v>
      </c>
      <c r="D32" s="12" t="str">
        <f t="shared" si="3"/>
        <v>vis</v>
      </c>
      <c r="E32" s="88" t="s">
        <v>157</v>
      </c>
      <c r="F32" s="3" t="s">
        <v>60</v>
      </c>
      <c r="G32" s="12" t="e">
        <f t="shared" si="4"/>
        <v>#VALUE!</v>
      </c>
      <c r="H32" s="10">
        <f t="shared" si="5"/>
        <v>0</v>
      </c>
      <c r="I32" s="89"/>
      <c r="J32" s="90"/>
      <c r="K32" s="89"/>
      <c r="L32" s="89"/>
      <c r="M32" s="90"/>
      <c r="N32" s="90"/>
      <c r="O32" s="91"/>
      <c r="P32" s="91"/>
    </row>
    <row r="33" spans="1:16" ht="12.75" customHeight="1" thickBot="1" x14ac:dyDescent="0.25">
      <c r="A33" s="10">
        <f t="shared" si="0"/>
        <v>0</v>
      </c>
      <c r="B33" s="3" t="str">
        <f t="shared" si="1"/>
        <v>I</v>
      </c>
      <c r="C33" s="10" t="e">
        <f t="shared" si="2"/>
        <v>#VALUE!</v>
      </c>
      <c r="D33" s="12" t="str">
        <f t="shared" si="3"/>
        <v>vis</v>
      </c>
      <c r="E33" s="88" t="s">
        <v>157</v>
      </c>
      <c r="F33" s="3" t="s">
        <v>60</v>
      </c>
      <c r="G33" s="12" t="e">
        <f t="shared" si="4"/>
        <v>#VALUE!</v>
      </c>
      <c r="H33" s="10">
        <f t="shared" si="5"/>
        <v>0</v>
      </c>
      <c r="I33" s="89"/>
      <c r="J33" s="90"/>
      <c r="K33" s="89"/>
      <c r="L33" s="89"/>
      <c r="M33" s="90"/>
      <c r="N33" s="90"/>
      <c r="O33" s="91"/>
      <c r="P33" s="91"/>
    </row>
    <row r="34" spans="1:16" ht="12.75" customHeight="1" thickBot="1" x14ac:dyDescent="0.25">
      <c r="A34" s="10">
        <f t="shared" si="0"/>
        <v>0</v>
      </c>
      <c r="B34" s="3" t="str">
        <f t="shared" si="1"/>
        <v>I</v>
      </c>
      <c r="C34" s="10" t="e">
        <f t="shared" si="2"/>
        <v>#VALUE!</v>
      </c>
      <c r="D34" s="12" t="str">
        <f t="shared" si="3"/>
        <v>vis</v>
      </c>
      <c r="E34" s="88" t="s">
        <v>157</v>
      </c>
      <c r="F34" s="3" t="s">
        <v>60</v>
      </c>
      <c r="G34" s="12" t="e">
        <f t="shared" si="4"/>
        <v>#VALUE!</v>
      </c>
      <c r="H34" s="10">
        <f t="shared" si="5"/>
        <v>0</v>
      </c>
      <c r="I34" s="89"/>
      <c r="J34" s="90"/>
      <c r="K34" s="89"/>
      <c r="L34" s="89"/>
      <c r="M34" s="90"/>
      <c r="N34" s="90"/>
      <c r="O34" s="91"/>
      <c r="P34" s="91"/>
    </row>
    <row r="35" spans="1:16" ht="12.75" customHeight="1" thickBot="1" x14ac:dyDescent="0.25">
      <c r="A35" s="10">
        <f t="shared" si="0"/>
        <v>0</v>
      </c>
      <c r="B35" s="3" t="str">
        <f t="shared" si="1"/>
        <v>I</v>
      </c>
      <c r="C35" s="10" t="e">
        <f t="shared" si="2"/>
        <v>#VALUE!</v>
      </c>
      <c r="D35" s="12" t="str">
        <f t="shared" si="3"/>
        <v>vis</v>
      </c>
      <c r="E35" s="88" t="s">
        <v>157</v>
      </c>
      <c r="F35" s="3" t="s">
        <v>60</v>
      </c>
      <c r="G35" s="12" t="e">
        <f t="shared" si="4"/>
        <v>#VALUE!</v>
      </c>
      <c r="H35" s="10">
        <f t="shared" si="5"/>
        <v>0</v>
      </c>
      <c r="I35" s="89"/>
      <c r="J35" s="90"/>
      <c r="K35" s="89"/>
      <c r="L35" s="89"/>
      <c r="M35" s="90"/>
      <c r="N35" s="90"/>
      <c r="O35" s="91"/>
      <c r="P35" s="91"/>
    </row>
    <row r="36" spans="1:16" ht="12.75" customHeight="1" thickBot="1" x14ac:dyDescent="0.25">
      <c r="A36" s="10">
        <f t="shared" si="0"/>
        <v>0</v>
      </c>
      <c r="B36" s="3" t="str">
        <f t="shared" si="1"/>
        <v>I</v>
      </c>
      <c r="C36" s="10" t="e">
        <f t="shared" si="2"/>
        <v>#VALUE!</v>
      </c>
      <c r="D36" s="12" t="str">
        <f t="shared" si="3"/>
        <v>vis</v>
      </c>
      <c r="E36" s="88" t="s">
        <v>157</v>
      </c>
      <c r="F36" s="3" t="s">
        <v>60</v>
      </c>
      <c r="G36" s="12" t="e">
        <f t="shared" si="4"/>
        <v>#VALUE!</v>
      </c>
      <c r="H36" s="10">
        <f t="shared" si="5"/>
        <v>0</v>
      </c>
      <c r="I36" s="89"/>
      <c r="J36" s="90"/>
      <c r="K36" s="89"/>
      <c r="L36" s="89"/>
      <c r="M36" s="90"/>
      <c r="N36" s="90"/>
      <c r="O36" s="91"/>
      <c r="P36" s="91"/>
    </row>
    <row r="37" spans="1:16" ht="12.75" customHeight="1" thickBot="1" x14ac:dyDescent="0.25">
      <c r="A37" s="10">
        <f t="shared" si="0"/>
        <v>0</v>
      </c>
      <c r="B37" s="3" t="str">
        <f t="shared" si="1"/>
        <v>I</v>
      </c>
      <c r="C37" s="10" t="e">
        <f t="shared" si="2"/>
        <v>#VALUE!</v>
      </c>
      <c r="D37" s="12" t="str">
        <f t="shared" si="3"/>
        <v>vis</v>
      </c>
      <c r="E37" s="88" t="s">
        <v>157</v>
      </c>
      <c r="F37" s="3" t="s">
        <v>60</v>
      </c>
      <c r="G37" s="12" t="e">
        <f t="shared" si="4"/>
        <v>#VALUE!</v>
      </c>
      <c r="H37" s="10">
        <f t="shared" si="5"/>
        <v>0</v>
      </c>
      <c r="I37" s="89"/>
      <c r="J37" s="90"/>
      <c r="K37" s="89"/>
      <c r="L37" s="89"/>
      <c r="M37" s="90"/>
      <c r="N37" s="90"/>
      <c r="O37" s="91"/>
      <c r="P37" s="91"/>
    </row>
    <row r="38" spans="1:16" ht="12.75" customHeight="1" thickBot="1" x14ac:dyDescent="0.25">
      <c r="A38" s="10">
        <f t="shared" si="0"/>
        <v>0</v>
      </c>
      <c r="B38" s="3" t="str">
        <f t="shared" si="1"/>
        <v>I</v>
      </c>
      <c r="C38" s="10" t="e">
        <f t="shared" si="2"/>
        <v>#VALUE!</v>
      </c>
      <c r="D38" s="12" t="str">
        <f t="shared" si="3"/>
        <v>vis</v>
      </c>
      <c r="E38" s="88" t="s">
        <v>157</v>
      </c>
      <c r="F38" s="3" t="s">
        <v>60</v>
      </c>
      <c r="G38" s="12" t="e">
        <f t="shared" si="4"/>
        <v>#VALUE!</v>
      </c>
      <c r="H38" s="10">
        <f t="shared" si="5"/>
        <v>0</v>
      </c>
      <c r="I38" s="89"/>
      <c r="J38" s="90"/>
      <c r="K38" s="89"/>
      <c r="L38" s="89"/>
      <c r="M38" s="90"/>
      <c r="N38" s="90"/>
      <c r="O38" s="91"/>
      <c r="P38" s="91"/>
    </row>
    <row r="39" spans="1:16" ht="12.75" customHeight="1" thickBot="1" x14ac:dyDescent="0.25">
      <c r="A39" s="10">
        <f t="shared" si="0"/>
        <v>0</v>
      </c>
      <c r="B39" s="3" t="str">
        <f t="shared" si="1"/>
        <v>I</v>
      </c>
      <c r="C39" s="10" t="e">
        <f t="shared" si="2"/>
        <v>#VALUE!</v>
      </c>
      <c r="D39" s="12" t="str">
        <f t="shared" si="3"/>
        <v>vis</v>
      </c>
      <c r="E39" s="88" t="s">
        <v>157</v>
      </c>
      <c r="F39" s="3" t="s">
        <v>60</v>
      </c>
      <c r="G39" s="12" t="e">
        <f t="shared" si="4"/>
        <v>#VALUE!</v>
      </c>
      <c r="H39" s="10">
        <f t="shared" si="5"/>
        <v>0</v>
      </c>
      <c r="I39" s="89"/>
      <c r="J39" s="90"/>
      <c r="K39" s="89"/>
      <c r="L39" s="89"/>
      <c r="M39" s="90"/>
      <c r="N39" s="90"/>
      <c r="O39" s="91"/>
      <c r="P39" s="91"/>
    </row>
    <row r="40" spans="1:16" ht="12.75" customHeight="1" thickBot="1" x14ac:dyDescent="0.25">
      <c r="A40" s="10">
        <f t="shared" si="0"/>
        <v>0</v>
      </c>
      <c r="B40" s="3" t="str">
        <f t="shared" si="1"/>
        <v>I</v>
      </c>
      <c r="C40" s="10" t="e">
        <f t="shared" si="2"/>
        <v>#VALUE!</v>
      </c>
      <c r="D40" s="12" t="str">
        <f t="shared" si="3"/>
        <v>vis</v>
      </c>
      <c r="E40" s="88" t="s">
        <v>157</v>
      </c>
      <c r="F40" s="3" t="s">
        <v>60</v>
      </c>
      <c r="G40" s="12" t="e">
        <f t="shared" si="4"/>
        <v>#VALUE!</v>
      </c>
      <c r="H40" s="10">
        <f t="shared" si="5"/>
        <v>0</v>
      </c>
      <c r="I40" s="89"/>
      <c r="J40" s="90"/>
      <c r="K40" s="89"/>
      <c r="L40" s="89"/>
      <c r="M40" s="90"/>
      <c r="N40" s="90"/>
      <c r="O40" s="91"/>
      <c r="P40" s="91"/>
    </row>
    <row r="41" spans="1:16" ht="12.75" customHeight="1" thickBot="1" x14ac:dyDescent="0.25">
      <c r="A41" s="10">
        <f t="shared" si="0"/>
        <v>0</v>
      </c>
      <c r="B41" s="3" t="str">
        <f t="shared" si="1"/>
        <v>I</v>
      </c>
      <c r="C41" s="10" t="e">
        <f t="shared" si="2"/>
        <v>#VALUE!</v>
      </c>
      <c r="D41" s="12" t="str">
        <f t="shared" si="3"/>
        <v>vis</v>
      </c>
      <c r="E41" s="88" t="s">
        <v>157</v>
      </c>
      <c r="F41" s="3" t="s">
        <v>60</v>
      </c>
      <c r="G41" s="12" t="e">
        <f t="shared" si="4"/>
        <v>#VALUE!</v>
      </c>
      <c r="H41" s="10">
        <f t="shared" si="5"/>
        <v>0</v>
      </c>
      <c r="I41" s="89"/>
      <c r="J41" s="90"/>
      <c r="K41" s="89"/>
      <c r="L41" s="89"/>
      <c r="M41" s="90"/>
      <c r="N41" s="90"/>
      <c r="O41" s="91"/>
      <c r="P41" s="91"/>
    </row>
    <row r="42" spans="1:16" ht="12.75" customHeight="1" thickBot="1" x14ac:dyDescent="0.25">
      <c r="A42" s="10">
        <f t="shared" si="0"/>
        <v>0</v>
      </c>
      <c r="B42" s="3" t="str">
        <f t="shared" si="1"/>
        <v>I</v>
      </c>
      <c r="C42" s="10" t="e">
        <f t="shared" si="2"/>
        <v>#VALUE!</v>
      </c>
      <c r="D42" s="12" t="str">
        <f t="shared" si="3"/>
        <v>vis</v>
      </c>
      <c r="E42" s="88" t="s">
        <v>157</v>
      </c>
      <c r="F42" s="3" t="s">
        <v>60</v>
      </c>
      <c r="G42" s="12" t="e">
        <f t="shared" si="4"/>
        <v>#VALUE!</v>
      </c>
      <c r="H42" s="10">
        <f t="shared" si="5"/>
        <v>0</v>
      </c>
      <c r="I42" s="89"/>
      <c r="J42" s="90"/>
      <c r="K42" s="89"/>
      <c r="L42" s="89"/>
      <c r="M42" s="90"/>
      <c r="N42" s="90"/>
      <c r="O42" s="91"/>
      <c r="P42" s="91"/>
    </row>
    <row r="43" spans="1:16" ht="12.75" customHeight="1" thickBot="1" x14ac:dyDescent="0.25">
      <c r="A43" s="10">
        <f t="shared" si="0"/>
        <v>0</v>
      </c>
      <c r="B43" s="3" t="str">
        <f t="shared" si="1"/>
        <v>I</v>
      </c>
      <c r="C43" s="10" t="e">
        <f t="shared" si="2"/>
        <v>#VALUE!</v>
      </c>
      <c r="D43" s="12" t="str">
        <f t="shared" si="3"/>
        <v>vis</v>
      </c>
      <c r="E43" s="88" t="s">
        <v>157</v>
      </c>
      <c r="F43" s="3" t="s">
        <v>60</v>
      </c>
      <c r="G43" s="12" t="e">
        <f t="shared" si="4"/>
        <v>#VALUE!</v>
      </c>
      <c r="H43" s="10">
        <f t="shared" si="5"/>
        <v>0</v>
      </c>
      <c r="I43" s="89"/>
      <c r="J43" s="90"/>
      <c r="K43" s="89"/>
      <c r="L43" s="89"/>
      <c r="M43" s="90"/>
      <c r="N43" s="90"/>
      <c r="O43" s="91"/>
      <c r="P43" s="91"/>
    </row>
    <row r="44" spans="1:16" ht="12.75" customHeight="1" thickBot="1" x14ac:dyDescent="0.25">
      <c r="A44" s="10">
        <f t="shared" si="0"/>
        <v>0</v>
      </c>
      <c r="B44" s="3" t="str">
        <f t="shared" si="1"/>
        <v>I</v>
      </c>
      <c r="C44" s="10" t="e">
        <f t="shared" si="2"/>
        <v>#VALUE!</v>
      </c>
      <c r="D44" s="12" t="str">
        <f t="shared" si="3"/>
        <v>vis</v>
      </c>
      <c r="E44" s="88" t="s">
        <v>157</v>
      </c>
      <c r="F44" s="3" t="s">
        <v>60</v>
      </c>
      <c r="G44" s="12" t="e">
        <f t="shared" si="4"/>
        <v>#VALUE!</v>
      </c>
      <c r="H44" s="10">
        <f t="shared" si="5"/>
        <v>0</v>
      </c>
      <c r="I44" s="89"/>
      <c r="J44" s="90"/>
      <c r="K44" s="89"/>
      <c r="L44" s="89"/>
      <c r="M44" s="90"/>
      <c r="N44" s="90"/>
      <c r="O44" s="91"/>
      <c r="P44" s="91"/>
    </row>
    <row r="45" spans="1:16" ht="12.75" customHeight="1" thickBot="1" x14ac:dyDescent="0.25">
      <c r="A45" s="10">
        <f t="shared" si="0"/>
        <v>0</v>
      </c>
      <c r="B45" s="3" t="str">
        <f t="shared" si="1"/>
        <v>I</v>
      </c>
      <c r="C45" s="10" t="e">
        <f t="shared" si="2"/>
        <v>#VALUE!</v>
      </c>
      <c r="D45" s="12" t="str">
        <f t="shared" si="3"/>
        <v>vis</v>
      </c>
      <c r="E45" s="88" t="s">
        <v>157</v>
      </c>
      <c r="F45" s="3" t="s">
        <v>60</v>
      </c>
      <c r="G45" s="12" t="e">
        <f t="shared" si="4"/>
        <v>#VALUE!</v>
      </c>
      <c r="H45" s="10">
        <f t="shared" si="5"/>
        <v>0</v>
      </c>
      <c r="I45" s="89"/>
      <c r="J45" s="90"/>
      <c r="K45" s="89"/>
      <c r="L45" s="89"/>
      <c r="M45" s="90"/>
      <c r="N45" s="90"/>
      <c r="O45" s="91"/>
      <c r="P45" s="91"/>
    </row>
    <row r="46" spans="1:16" ht="12.75" customHeight="1" thickBot="1" x14ac:dyDescent="0.25">
      <c r="A46" s="10">
        <f t="shared" si="0"/>
        <v>0</v>
      </c>
      <c r="B46" s="3" t="str">
        <f t="shared" si="1"/>
        <v>I</v>
      </c>
      <c r="C46" s="10" t="e">
        <f t="shared" si="2"/>
        <v>#VALUE!</v>
      </c>
      <c r="D46" s="12" t="str">
        <f t="shared" si="3"/>
        <v>vis</v>
      </c>
      <c r="E46" s="88" t="s">
        <v>157</v>
      </c>
      <c r="F46" s="3" t="s">
        <v>60</v>
      </c>
      <c r="G46" s="12" t="e">
        <f t="shared" si="4"/>
        <v>#VALUE!</v>
      </c>
      <c r="H46" s="10">
        <f t="shared" si="5"/>
        <v>0</v>
      </c>
      <c r="I46" s="89"/>
      <c r="J46" s="90"/>
      <c r="K46" s="89"/>
      <c r="L46" s="89"/>
      <c r="M46" s="90"/>
      <c r="N46" s="90"/>
      <c r="O46" s="91"/>
      <c r="P46" s="91"/>
    </row>
    <row r="47" spans="1:16" ht="12.75" customHeight="1" thickBot="1" x14ac:dyDescent="0.25">
      <c r="A47" s="10">
        <f t="shared" si="0"/>
        <v>0</v>
      </c>
      <c r="B47" s="3" t="str">
        <f t="shared" si="1"/>
        <v>I</v>
      </c>
      <c r="C47" s="10" t="e">
        <f t="shared" si="2"/>
        <v>#VALUE!</v>
      </c>
      <c r="D47" s="12" t="str">
        <f t="shared" si="3"/>
        <v>vis</v>
      </c>
      <c r="E47" s="88" t="s">
        <v>157</v>
      </c>
      <c r="F47" s="3" t="s">
        <v>60</v>
      </c>
      <c r="G47" s="12" t="e">
        <f t="shared" si="4"/>
        <v>#VALUE!</v>
      </c>
      <c r="H47" s="10">
        <f t="shared" si="5"/>
        <v>0</v>
      </c>
      <c r="I47" s="89"/>
      <c r="J47" s="90"/>
      <c r="K47" s="89"/>
      <c r="L47" s="89"/>
      <c r="M47" s="90"/>
      <c r="N47" s="90"/>
      <c r="O47" s="91"/>
      <c r="P47" s="91"/>
    </row>
    <row r="48" spans="1:16" ht="12.75" customHeight="1" thickBot="1" x14ac:dyDescent="0.25">
      <c r="A48" s="10">
        <f t="shared" si="0"/>
        <v>0</v>
      </c>
      <c r="B48" s="3" t="str">
        <f t="shared" si="1"/>
        <v>I</v>
      </c>
      <c r="C48" s="10" t="e">
        <f t="shared" si="2"/>
        <v>#VALUE!</v>
      </c>
      <c r="D48" s="12" t="str">
        <f t="shared" si="3"/>
        <v>vis</v>
      </c>
      <c r="E48" s="88" t="s">
        <v>157</v>
      </c>
      <c r="F48" s="3" t="s">
        <v>60</v>
      </c>
      <c r="G48" s="12" t="e">
        <f t="shared" si="4"/>
        <v>#VALUE!</v>
      </c>
      <c r="H48" s="10">
        <f t="shared" si="5"/>
        <v>0</v>
      </c>
      <c r="I48" s="89"/>
      <c r="J48" s="90"/>
      <c r="K48" s="89"/>
      <c r="L48" s="89"/>
      <c r="M48" s="90"/>
      <c r="N48" s="90"/>
      <c r="O48" s="91"/>
      <c r="P48" s="91"/>
    </row>
    <row r="49" spans="1:16" ht="12.75" customHeight="1" thickBot="1" x14ac:dyDescent="0.25">
      <c r="A49" s="10">
        <f t="shared" si="0"/>
        <v>0</v>
      </c>
      <c r="B49" s="3" t="str">
        <f t="shared" si="1"/>
        <v>I</v>
      </c>
      <c r="C49" s="10" t="e">
        <f t="shared" si="2"/>
        <v>#VALUE!</v>
      </c>
      <c r="D49" s="12" t="str">
        <f t="shared" si="3"/>
        <v>vis</v>
      </c>
      <c r="E49" s="88" t="s">
        <v>157</v>
      </c>
      <c r="F49" s="3" t="s">
        <v>60</v>
      </c>
      <c r="G49" s="12" t="e">
        <f t="shared" si="4"/>
        <v>#VALUE!</v>
      </c>
      <c r="H49" s="10">
        <f t="shared" si="5"/>
        <v>0</v>
      </c>
      <c r="I49" s="89"/>
      <c r="J49" s="90"/>
      <c r="K49" s="89"/>
      <c r="L49" s="89"/>
      <c r="M49" s="90"/>
      <c r="N49" s="90"/>
      <c r="O49" s="91"/>
      <c r="P49" s="91"/>
    </row>
    <row r="50" spans="1:16" ht="12.75" customHeight="1" thickBot="1" x14ac:dyDescent="0.25">
      <c r="A50" s="10">
        <f t="shared" si="0"/>
        <v>0</v>
      </c>
      <c r="B50" s="3" t="str">
        <f t="shared" si="1"/>
        <v>I</v>
      </c>
      <c r="C50" s="10" t="e">
        <f t="shared" si="2"/>
        <v>#VALUE!</v>
      </c>
      <c r="D50" s="12" t="str">
        <f t="shared" si="3"/>
        <v>vis</v>
      </c>
      <c r="E50" s="88" t="s">
        <v>157</v>
      </c>
      <c r="F50" s="3" t="s">
        <v>60</v>
      </c>
      <c r="G50" s="12" t="e">
        <f t="shared" si="4"/>
        <v>#VALUE!</v>
      </c>
      <c r="H50" s="10">
        <f t="shared" si="5"/>
        <v>0</v>
      </c>
      <c r="I50" s="89"/>
      <c r="J50" s="90"/>
      <c r="K50" s="89"/>
      <c r="L50" s="89"/>
      <c r="M50" s="90"/>
      <c r="N50" s="90"/>
      <c r="O50" s="91"/>
      <c r="P50" s="91"/>
    </row>
    <row r="51" spans="1:16" ht="12.75" customHeight="1" thickBot="1" x14ac:dyDescent="0.25">
      <c r="A51" s="10">
        <f t="shared" si="0"/>
        <v>0</v>
      </c>
      <c r="B51" s="3" t="str">
        <f t="shared" si="1"/>
        <v>I</v>
      </c>
      <c r="C51" s="10" t="e">
        <f t="shared" si="2"/>
        <v>#VALUE!</v>
      </c>
      <c r="D51" s="12" t="str">
        <f t="shared" si="3"/>
        <v>vis</v>
      </c>
      <c r="E51" s="88" t="s">
        <v>157</v>
      </c>
      <c r="F51" s="3" t="s">
        <v>60</v>
      </c>
      <c r="G51" s="12" t="e">
        <f t="shared" si="4"/>
        <v>#VALUE!</v>
      </c>
      <c r="H51" s="10">
        <f t="shared" si="5"/>
        <v>0</v>
      </c>
      <c r="I51" s="89"/>
      <c r="J51" s="90"/>
      <c r="K51" s="89"/>
      <c r="L51" s="89"/>
      <c r="M51" s="90"/>
      <c r="N51" s="90"/>
      <c r="O51" s="91"/>
      <c r="P51" s="91"/>
    </row>
    <row r="52" spans="1:16" ht="12.75" customHeight="1" thickBot="1" x14ac:dyDescent="0.25">
      <c r="A52" s="10">
        <f t="shared" si="0"/>
        <v>0</v>
      </c>
      <c r="B52" s="3" t="str">
        <f t="shared" si="1"/>
        <v>I</v>
      </c>
      <c r="C52" s="10" t="e">
        <f t="shared" si="2"/>
        <v>#VALUE!</v>
      </c>
      <c r="D52" s="12" t="str">
        <f t="shared" si="3"/>
        <v>vis</v>
      </c>
      <c r="E52" s="88" t="s">
        <v>157</v>
      </c>
      <c r="F52" s="3" t="s">
        <v>60</v>
      </c>
      <c r="G52" s="12" t="e">
        <f t="shared" si="4"/>
        <v>#VALUE!</v>
      </c>
      <c r="H52" s="10">
        <f t="shared" si="5"/>
        <v>0</v>
      </c>
      <c r="I52" s="89"/>
      <c r="J52" s="90"/>
      <c r="K52" s="89"/>
      <c r="L52" s="89"/>
      <c r="M52" s="90"/>
      <c r="N52" s="90"/>
      <c r="O52" s="91"/>
      <c r="P52" s="91"/>
    </row>
    <row r="53" spans="1:16" ht="12.75" customHeight="1" thickBot="1" x14ac:dyDescent="0.25">
      <c r="A53" s="10">
        <f t="shared" si="0"/>
        <v>0</v>
      </c>
      <c r="B53" s="3" t="str">
        <f t="shared" si="1"/>
        <v>I</v>
      </c>
      <c r="C53" s="10" t="e">
        <f t="shared" si="2"/>
        <v>#VALUE!</v>
      </c>
      <c r="D53" s="12" t="str">
        <f t="shared" si="3"/>
        <v>vis</v>
      </c>
      <c r="E53" s="88" t="s">
        <v>157</v>
      </c>
      <c r="F53" s="3" t="s">
        <v>60</v>
      </c>
      <c r="G53" s="12" t="e">
        <f t="shared" si="4"/>
        <v>#VALUE!</v>
      </c>
      <c r="H53" s="10">
        <f t="shared" si="5"/>
        <v>0</v>
      </c>
      <c r="I53" s="89"/>
      <c r="J53" s="90"/>
      <c r="K53" s="89"/>
      <c r="L53" s="89"/>
      <c r="M53" s="90"/>
      <c r="N53" s="90"/>
      <c r="O53" s="91"/>
      <c r="P53" s="91"/>
    </row>
    <row r="54" spans="1:16" ht="12.75" customHeight="1" thickBot="1" x14ac:dyDescent="0.25">
      <c r="A54" s="10">
        <f t="shared" si="0"/>
        <v>0</v>
      </c>
      <c r="B54" s="3" t="str">
        <f t="shared" si="1"/>
        <v>I</v>
      </c>
      <c r="C54" s="10" t="e">
        <f t="shared" si="2"/>
        <v>#VALUE!</v>
      </c>
      <c r="D54" s="12" t="str">
        <f t="shared" si="3"/>
        <v>vis</v>
      </c>
      <c r="E54" s="88" t="s">
        <v>157</v>
      </c>
      <c r="F54" s="3" t="s">
        <v>60</v>
      </c>
      <c r="G54" s="12" t="e">
        <f t="shared" si="4"/>
        <v>#VALUE!</v>
      </c>
      <c r="H54" s="10">
        <f t="shared" si="5"/>
        <v>0</v>
      </c>
      <c r="I54" s="89"/>
      <c r="J54" s="90"/>
      <c r="K54" s="89"/>
      <c r="L54" s="89"/>
      <c r="M54" s="90"/>
      <c r="N54" s="90"/>
      <c r="O54" s="91"/>
      <c r="P54" s="91"/>
    </row>
    <row r="55" spans="1:16" ht="12.75" customHeight="1" thickBot="1" x14ac:dyDescent="0.25">
      <c r="A55" s="10">
        <f t="shared" si="0"/>
        <v>0</v>
      </c>
      <c r="B55" s="3" t="str">
        <f t="shared" si="1"/>
        <v>I</v>
      </c>
      <c r="C55" s="10" t="e">
        <f t="shared" si="2"/>
        <v>#VALUE!</v>
      </c>
      <c r="D55" s="12" t="str">
        <f t="shared" si="3"/>
        <v>vis</v>
      </c>
      <c r="E55" s="88" t="s">
        <v>157</v>
      </c>
      <c r="F55" s="3" t="s">
        <v>60</v>
      </c>
      <c r="G55" s="12" t="e">
        <f t="shared" si="4"/>
        <v>#VALUE!</v>
      </c>
      <c r="H55" s="10">
        <f t="shared" si="5"/>
        <v>0</v>
      </c>
      <c r="I55" s="89"/>
      <c r="J55" s="90"/>
      <c r="K55" s="89"/>
      <c r="L55" s="89"/>
      <c r="M55" s="90"/>
      <c r="N55" s="90"/>
      <c r="O55" s="91"/>
      <c r="P55" s="91"/>
    </row>
    <row r="56" spans="1:16" ht="12.75" customHeight="1" thickBot="1" x14ac:dyDescent="0.25">
      <c r="A56" s="10">
        <f t="shared" si="0"/>
        <v>0</v>
      </c>
      <c r="B56" s="3" t="str">
        <f t="shared" si="1"/>
        <v>I</v>
      </c>
      <c r="C56" s="10" t="e">
        <f t="shared" si="2"/>
        <v>#VALUE!</v>
      </c>
      <c r="D56" s="12" t="str">
        <f t="shared" si="3"/>
        <v>vis</v>
      </c>
      <c r="E56" s="88" t="s">
        <v>157</v>
      </c>
      <c r="F56" s="3" t="s">
        <v>60</v>
      </c>
      <c r="G56" s="12" t="e">
        <f t="shared" si="4"/>
        <v>#VALUE!</v>
      </c>
      <c r="H56" s="10">
        <f t="shared" si="5"/>
        <v>0</v>
      </c>
      <c r="I56" s="89"/>
      <c r="J56" s="90"/>
      <c r="K56" s="89"/>
      <c r="L56" s="89"/>
      <c r="M56" s="90"/>
      <c r="N56" s="90"/>
      <c r="O56" s="91"/>
      <c r="P56" s="91"/>
    </row>
    <row r="57" spans="1:16" ht="12.75" customHeight="1" thickBot="1" x14ac:dyDescent="0.25">
      <c r="A57" s="10">
        <f t="shared" si="0"/>
        <v>0</v>
      </c>
      <c r="B57" s="3" t="str">
        <f t="shared" si="1"/>
        <v>I</v>
      </c>
      <c r="C57" s="10" t="e">
        <f t="shared" si="2"/>
        <v>#VALUE!</v>
      </c>
      <c r="D57" s="12" t="str">
        <f t="shared" si="3"/>
        <v>vis</v>
      </c>
      <c r="E57" s="88" t="s">
        <v>157</v>
      </c>
      <c r="F57" s="3" t="s">
        <v>60</v>
      </c>
      <c r="G57" s="12" t="e">
        <f t="shared" si="4"/>
        <v>#VALUE!</v>
      </c>
      <c r="H57" s="10">
        <f t="shared" si="5"/>
        <v>0</v>
      </c>
      <c r="I57" s="89"/>
      <c r="J57" s="90"/>
      <c r="K57" s="89"/>
      <c r="L57" s="89"/>
      <c r="M57" s="90"/>
      <c r="N57" s="90"/>
      <c r="O57" s="91"/>
      <c r="P57" s="91"/>
    </row>
    <row r="58" spans="1:16" ht="12.75" customHeight="1" thickBot="1" x14ac:dyDescent="0.25">
      <c r="A58" s="10">
        <f t="shared" si="0"/>
        <v>0</v>
      </c>
      <c r="B58" s="3" t="str">
        <f t="shared" si="1"/>
        <v>I</v>
      </c>
      <c r="C58" s="10" t="e">
        <f t="shared" si="2"/>
        <v>#VALUE!</v>
      </c>
      <c r="D58" s="12" t="str">
        <f t="shared" si="3"/>
        <v>vis</v>
      </c>
      <c r="E58" s="88" t="s">
        <v>157</v>
      </c>
      <c r="F58" s="3" t="s">
        <v>60</v>
      </c>
      <c r="G58" s="12" t="e">
        <f t="shared" si="4"/>
        <v>#VALUE!</v>
      </c>
      <c r="H58" s="10">
        <f t="shared" si="5"/>
        <v>0</v>
      </c>
      <c r="I58" s="89"/>
      <c r="J58" s="90"/>
      <c r="K58" s="89"/>
      <c r="L58" s="89"/>
      <c r="M58" s="90"/>
      <c r="N58" s="90"/>
      <c r="O58" s="91"/>
      <c r="P58" s="91"/>
    </row>
    <row r="59" spans="1:16" ht="12.75" customHeight="1" thickBot="1" x14ac:dyDescent="0.25">
      <c r="A59" s="10">
        <f t="shared" si="0"/>
        <v>0</v>
      </c>
      <c r="B59" s="3" t="str">
        <f t="shared" si="1"/>
        <v>I</v>
      </c>
      <c r="C59" s="10" t="e">
        <f t="shared" si="2"/>
        <v>#VALUE!</v>
      </c>
      <c r="D59" s="12" t="str">
        <f t="shared" si="3"/>
        <v>vis</v>
      </c>
      <c r="E59" s="88" t="s">
        <v>157</v>
      </c>
      <c r="F59" s="3" t="s">
        <v>60</v>
      </c>
      <c r="G59" s="12" t="e">
        <f t="shared" si="4"/>
        <v>#VALUE!</v>
      </c>
      <c r="H59" s="10">
        <f t="shared" si="5"/>
        <v>0</v>
      </c>
      <c r="I59" s="89"/>
      <c r="J59" s="90"/>
      <c r="K59" s="89"/>
      <c r="L59" s="89"/>
      <c r="M59" s="90"/>
      <c r="N59" s="90"/>
      <c r="O59" s="91"/>
      <c r="P59" s="91"/>
    </row>
    <row r="60" spans="1:16" ht="12.75" customHeight="1" thickBot="1" x14ac:dyDescent="0.25">
      <c r="A60" s="10">
        <f t="shared" si="0"/>
        <v>0</v>
      </c>
      <c r="B60" s="3" t="str">
        <f t="shared" si="1"/>
        <v>I</v>
      </c>
      <c r="C60" s="10" t="e">
        <f t="shared" si="2"/>
        <v>#VALUE!</v>
      </c>
      <c r="D60" s="12" t="str">
        <f t="shared" si="3"/>
        <v>vis</v>
      </c>
      <c r="E60" s="88" t="s">
        <v>157</v>
      </c>
      <c r="F60" s="3" t="s">
        <v>60</v>
      </c>
      <c r="G60" s="12" t="e">
        <f t="shared" si="4"/>
        <v>#VALUE!</v>
      </c>
      <c r="H60" s="10">
        <f t="shared" si="5"/>
        <v>0</v>
      </c>
      <c r="I60" s="89"/>
      <c r="J60" s="90"/>
      <c r="K60" s="89"/>
      <c r="L60" s="89"/>
      <c r="M60" s="90"/>
      <c r="N60" s="90"/>
      <c r="O60" s="91"/>
      <c r="P60" s="91"/>
    </row>
    <row r="61" spans="1:16" ht="12.75" customHeight="1" thickBot="1" x14ac:dyDescent="0.25">
      <c r="A61" s="10">
        <f t="shared" si="0"/>
        <v>0</v>
      </c>
      <c r="B61" s="3" t="str">
        <f t="shared" si="1"/>
        <v>I</v>
      </c>
      <c r="C61" s="10" t="e">
        <f t="shared" si="2"/>
        <v>#VALUE!</v>
      </c>
      <c r="D61" s="12" t="str">
        <f t="shared" si="3"/>
        <v>vis</v>
      </c>
      <c r="E61" s="88" t="s">
        <v>157</v>
      </c>
      <c r="F61" s="3" t="s">
        <v>60</v>
      </c>
      <c r="G61" s="12" t="e">
        <f t="shared" si="4"/>
        <v>#VALUE!</v>
      </c>
      <c r="H61" s="10">
        <f t="shared" si="5"/>
        <v>0</v>
      </c>
      <c r="I61" s="89"/>
      <c r="J61" s="90"/>
      <c r="K61" s="89"/>
      <c r="L61" s="89"/>
      <c r="M61" s="90"/>
      <c r="N61" s="90"/>
      <c r="O61" s="91"/>
      <c r="P61" s="91"/>
    </row>
    <row r="62" spans="1:16" ht="12.75" customHeight="1" thickBot="1" x14ac:dyDescent="0.25">
      <c r="A62" s="10">
        <f t="shared" si="0"/>
        <v>0</v>
      </c>
      <c r="B62" s="3" t="str">
        <f t="shared" si="1"/>
        <v>I</v>
      </c>
      <c r="C62" s="10" t="e">
        <f t="shared" si="2"/>
        <v>#VALUE!</v>
      </c>
      <c r="D62" s="12" t="str">
        <f t="shared" si="3"/>
        <v>vis</v>
      </c>
      <c r="E62" s="88" t="s">
        <v>157</v>
      </c>
      <c r="F62" s="3" t="s">
        <v>60</v>
      </c>
      <c r="G62" s="12" t="e">
        <f t="shared" si="4"/>
        <v>#VALUE!</v>
      </c>
      <c r="H62" s="10">
        <f t="shared" si="5"/>
        <v>0</v>
      </c>
      <c r="I62" s="89"/>
      <c r="J62" s="90"/>
      <c r="K62" s="89"/>
      <c r="L62" s="89"/>
      <c r="M62" s="90"/>
      <c r="N62" s="90"/>
      <c r="O62" s="91"/>
      <c r="P62" s="91"/>
    </row>
    <row r="63" spans="1:16" ht="12.75" customHeight="1" thickBot="1" x14ac:dyDescent="0.25">
      <c r="A63" s="10">
        <f t="shared" si="0"/>
        <v>0</v>
      </c>
      <c r="B63" s="3" t="str">
        <f t="shared" si="1"/>
        <v>I</v>
      </c>
      <c r="C63" s="10" t="e">
        <f t="shared" si="2"/>
        <v>#VALUE!</v>
      </c>
      <c r="D63" s="12" t="str">
        <f t="shared" si="3"/>
        <v>vis</v>
      </c>
      <c r="E63" s="88" t="s">
        <v>157</v>
      </c>
      <c r="F63" s="3" t="s">
        <v>60</v>
      </c>
      <c r="G63" s="12" t="e">
        <f t="shared" si="4"/>
        <v>#VALUE!</v>
      </c>
      <c r="H63" s="10">
        <f t="shared" si="5"/>
        <v>0</v>
      </c>
      <c r="I63" s="89"/>
      <c r="J63" s="90"/>
      <c r="K63" s="89"/>
      <c r="L63" s="89"/>
      <c r="M63" s="90"/>
      <c r="N63" s="90"/>
      <c r="O63" s="91"/>
      <c r="P63" s="91"/>
    </row>
    <row r="64" spans="1:16" ht="12.75" customHeight="1" thickBot="1" x14ac:dyDescent="0.25">
      <c r="A64" s="10">
        <f t="shared" si="0"/>
        <v>0</v>
      </c>
      <c r="B64" s="3" t="str">
        <f t="shared" si="1"/>
        <v>I</v>
      </c>
      <c r="C64" s="10" t="e">
        <f t="shared" si="2"/>
        <v>#VALUE!</v>
      </c>
      <c r="D64" s="12" t="str">
        <f t="shared" si="3"/>
        <v>vis</v>
      </c>
      <c r="E64" s="88" t="s">
        <v>157</v>
      </c>
      <c r="F64" s="3" t="s">
        <v>60</v>
      </c>
      <c r="G64" s="12" t="e">
        <f t="shared" si="4"/>
        <v>#VALUE!</v>
      </c>
      <c r="H64" s="10">
        <f t="shared" si="5"/>
        <v>0</v>
      </c>
      <c r="I64" s="89"/>
      <c r="J64" s="90"/>
      <c r="K64" s="89"/>
      <c r="L64" s="89"/>
      <c r="M64" s="90"/>
      <c r="N64" s="90"/>
      <c r="O64" s="91"/>
      <c r="P64" s="91"/>
    </row>
    <row r="65" spans="1:16" ht="12.75" customHeight="1" thickBot="1" x14ac:dyDescent="0.25">
      <c r="A65" s="10">
        <f t="shared" si="0"/>
        <v>0</v>
      </c>
      <c r="B65" s="3" t="str">
        <f t="shared" si="1"/>
        <v>I</v>
      </c>
      <c r="C65" s="10" t="e">
        <f t="shared" si="2"/>
        <v>#VALUE!</v>
      </c>
      <c r="D65" s="12" t="str">
        <f t="shared" si="3"/>
        <v>vis</v>
      </c>
      <c r="E65" s="88" t="s">
        <v>157</v>
      </c>
      <c r="F65" s="3" t="s">
        <v>60</v>
      </c>
      <c r="G65" s="12" t="e">
        <f t="shared" si="4"/>
        <v>#VALUE!</v>
      </c>
      <c r="H65" s="10">
        <f t="shared" si="5"/>
        <v>0</v>
      </c>
      <c r="I65" s="89"/>
      <c r="J65" s="90"/>
      <c r="K65" s="89"/>
      <c r="L65" s="89"/>
      <c r="M65" s="90"/>
      <c r="N65" s="90"/>
      <c r="O65" s="91"/>
      <c r="P65" s="91"/>
    </row>
    <row r="66" spans="1:16" ht="12.75" customHeight="1" thickBot="1" x14ac:dyDescent="0.25">
      <c r="A66" s="10">
        <f t="shared" si="0"/>
        <v>0</v>
      </c>
      <c r="B66" s="3" t="str">
        <f t="shared" si="1"/>
        <v>I</v>
      </c>
      <c r="C66" s="10" t="e">
        <f t="shared" si="2"/>
        <v>#VALUE!</v>
      </c>
      <c r="D66" s="12" t="str">
        <f t="shared" si="3"/>
        <v>vis</v>
      </c>
      <c r="E66" s="88" t="s">
        <v>157</v>
      </c>
      <c r="F66" s="3" t="s">
        <v>60</v>
      </c>
      <c r="G66" s="12" t="e">
        <f t="shared" si="4"/>
        <v>#VALUE!</v>
      </c>
      <c r="H66" s="10">
        <f t="shared" si="5"/>
        <v>0</v>
      </c>
      <c r="I66" s="89"/>
      <c r="J66" s="90"/>
      <c r="K66" s="89"/>
      <c r="L66" s="89"/>
      <c r="M66" s="90"/>
      <c r="N66" s="90"/>
      <c r="O66" s="91"/>
      <c r="P66" s="91"/>
    </row>
    <row r="67" spans="1:16" ht="12.75" customHeight="1" thickBot="1" x14ac:dyDescent="0.25">
      <c r="A67" s="10">
        <f t="shared" si="0"/>
        <v>0</v>
      </c>
      <c r="B67" s="3" t="str">
        <f t="shared" si="1"/>
        <v>I</v>
      </c>
      <c r="C67" s="10" t="e">
        <f t="shared" si="2"/>
        <v>#VALUE!</v>
      </c>
      <c r="D67" s="12" t="str">
        <f t="shared" si="3"/>
        <v>vis</v>
      </c>
      <c r="E67" s="88" t="s">
        <v>157</v>
      </c>
      <c r="F67" s="3" t="s">
        <v>60</v>
      </c>
      <c r="G67" s="12" t="e">
        <f t="shared" si="4"/>
        <v>#VALUE!</v>
      </c>
      <c r="H67" s="10">
        <f t="shared" si="5"/>
        <v>0</v>
      </c>
      <c r="I67" s="89"/>
      <c r="J67" s="90"/>
      <c r="K67" s="89"/>
      <c r="L67" s="89"/>
      <c r="M67" s="90"/>
      <c r="N67" s="90"/>
      <c r="O67" s="91"/>
      <c r="P67" s="91"/>
    </row>
    <row r="68" spans="1:16" ht="12.75" customHeight="1" thickBot="1" x14ac:dyDescent="0.25">
      <c r="A68" s="10">
        <f t="shared" si="0"/>
        <v>0</v>
      </c>
      <c r="B68" s="3" t="str">
        <f t="shared" si="1"/>
        <v>I</v>
      </c>
      <c r="C68" s="10" t="e">
        <f t="shared" si="2"/>
        <v>#VALUE!</v>
      </c>
      <c r="D68" s="12" t="str">
        <f t="shared" si="3"/>
        <v>vis</v>
      </c>
      <c r="E68" s="88" t="s">
        <v>157</v>
      </c>
      <c r="F68" s="3" t="s">
        <v>60</v>
      </c>
      <c r="G68" s="12" t="e">
        <f t="shared" si="4"/>
        <v>#VALUE!</v>
      </c>
      <c r="H68" s="10">
        <f t="shared" si="5"/>
        <v>0</v>
      </c>
      <c r="I68" s="89"/>
      <c r="J68" s="90"/>
      <c r="K68" s="89"/>
      <c r="L68" s="89"/>
      <c r="M68" s="90"/>
      <c r="N68" s="90"/>
      <c r="O68" s="91"/>
      <c r="P68" s="91"/>
    </row>
    <row r="69" spans="1:16" ht="12.75" customHeight="1" thickBot="1" x14ac:dyDescent="0.25">
      <c r="A69" s="10">
        <f t="shared" si="0"/>
        <v>0</v>
      </c>
      <c r="B69" s="3" t="str">
        <f t="shared" si="1"/>
        <v>I</v>
      </c>
      <c r="C69" s="10" t="e">
        <f t="shared" si="2"/>
        <v>#VALUE!</v>
      </c>
      <c r="D69" s="12" t="str">
        <f t="shared" si="3"/>
        <v>vis</v>
      </c>
      <c r="E69" s="88" t="s">
        <v>157</v>
      </c>
      <c r="F69" s="3" t="s">
        <v>60</v>
      </c>
      <c r="G69" s="12" t="e">
        <f t="shared" si="4"/>
        <v>#VALUE!</v>
      </c>
      <c r="H69" s="10">
        <f t="shared" si="5"/>
        <v>0</v>
      </c>
      <c r="I69" s="89"/>
      <c r="J69" s="90"/>
      <c r="K69" s="89"/>
      <c r="L69" s="89"/>
      <c r="M69" s="90"/>
      <c r="N69" s="90"/>
      <c r="O69" s="91"/>
      <c r="P69" s="91"/>
    </row>
    <row r="70" spans="1:16" ht="12.75" customHeight="1" thickBot="1" x14ac:dyDescent="0.25">
      <c r="A70" s="10">
        <f t="shared" si="0"/>
        <v>0</v>
      </c>
      <c r="B70" s="3" t="str">
        <f t="shared" si="1"/>
        <v>I</v>
      </c>
      <c r="C70" s="10" t="e">
        <f t="shared" si="2"/>
        <v>#VALUE!</v>
      </c>
      <c r="D70" s="12" t="str">
        <f t="shared" si="3"/>
        <v>vis</v>
      </c>
      <c r="E70" s="88" t="s">
        <v>157</v>
      </c>
      <c r="F70" s="3" t="s">
        <v>60</v>
      </c>
      <c r="G70" s="12" t="e">
        <f t="shared" si="4"/>
        <v>#VALUE!</v>
      </c>
      <c r="H70" s="10">
        <f t="shared" si="5"/>
        <v>0</v>
      </c>
      <c r="I70" s="89"/>
      <c r="J70" s="90"/>
      <c r="K70" s="89"/>
      <c r="L70" s="89"/>
      <c r="M70" s="90"/>
      <c r="N70" s="90"/>
      <c r="O70" s="91"/>
      <c r="P70" s="91"/>
    </row>
    <row r="71" spans="1:16" ht="12.75" customHeight="1" thickBot="1" x14ac:dyDescent="0.25">
      <c r="A71" s="10">
        <f t="shared" si="0"/>
        <v>0</v>
      </c>
      <c r="B71" s="3" t="str">
        <f t="shared" si="1"/>
        <v>I</v>
      </c>
      <c r="C71" s="10" t="e">
        <f t="shared" si="2"/>
        <v>#VALUE!</v>
      </c>
      <c r="D71" s="12" t="str">
        <f t="shared" si="3"/>
        <v>vis</v>
      </c>
      <c r="E71" s="88" t="s">
        <v>157</v>
      </c>
      <c r="F71" s="3" t="s">
        <v>60</v>
      </c>
      <c r="G71" s="12" t="e">
        <f t="shared" si="4"/>
        <v>#VALUE!</v>
      </c>
      <c r="H71" s="10">
        <f t="shared" si="5"/>
        <v>0</v>
      </c>
      <c r="I71" s="89"/>
      <c r="J71" s="90"/>
      <c r="K71" s="89"/>
      <c r="L71" s="89"/>
      <c r="M71" s="90"/>
      <c r="N71" s="90"/>
      <c r="O71" s="91"/>
      <c r="P71" s="91"/>
    </row>
    <row r="72" spans="1:16" ht="12.75" customHeight="1" thickBot="1" x14ac:dyDescent="0.25">
      <c r="A72" s="10">
        <f t="shared" si="0"/>
        <v>0</v>
      </c>
      <c r="B72" s="3" t="str">
        <f t="shared" si="1"/>
        <v>I</v>
      </c>
      <c r="C72" s="10" t="e">
        <f t="shared" si="2"/>
        <v>#VALUE!</v>
      </c>
      <c r="D72" s="12" t="str">
        <f t="shared" si="3"/>
        <v>vis</v>
      </c>
      <c r="E72" s="88" t="s">
        <v>157</v>
      </c>
      <c r="F72" s="3" t="s">
        <v>60</v>
      </c>
      <c r="G72" s="12" t="e">
        <f t="shared" si="4"/>
        <v>#VALUE!</v>
      </c>
      <c r="H72" s="10">
        <f t="shared" si="5"/>
        <v>0</v>
      </c>
      <c r="I72" s="89"/>
      <c r="J72" s="90"/>
      <c r="K72" s="89"/>
      <c r="L72" s="89"/>
      <c r="M72" s="90"/>
      <c r="N72" s="90"/>
      <c r="O72" s="91"/>
      <c r="P72" s="91"/>
    </row>
    <row r="73" spans="1:16" ht="12.75" customHeight="1" thickBot="1" x14ac:dyDescent="0.25">
      <c r="A73" s="10">
        <f t="shared" si="0"/>
        <v>0</v>
      </c>
      <c r="B73" s="3" t="str">
        <f t="shared" si="1"/>
        <v>I</v>
      </c>
      <c r="C73" s="10" t="e">
        <f t="shared" si="2"/>
        <v>#VALUE!</v>
      </c>
      <c r="D73" s="12" t="str">
        <f t="shared" si="3"/>
        <v>vis</v>
      </c>
      <c r="E73" s="88" t="s">
        <v>157</v>
      </c>
      <c r="F73" s="3" t="s">
        <v>60</v>
      </c>
      <c r="G73" s="12" t="e">
        <f t="shared" si="4"/>
        <v>#VALUE!</v>
      </c>
      <c r="H73" s="10">
        <f t="shared" si="5"/>
        <v>0</v>
      </c>
      <c r="I73" s="89"/>
      <c r="J73" s="90"/>
      <c r="K73" s="89"/>
      <c r="L73" s="89"/>
      <c r="M73" s="90"/>
      <c r="N73" s="90"/>
      <c r="O73" s="91"/>
      <c r="P73" s="91"/>
    </row>
    <row r="74" spans="1:16" ht="12.75" customHeight="1" thickBot="1" x14ac:dyDescent="0.25">
      <c r="A74" s="10">
        <f t="shared" si="0"/>
        <v>0</v>
      </c>
      <c r="B74" s="3" t="str">
        <f t="shared" si="1"/>
        <v>I</v>
      </c>
      <c r="C74" s="10" t="e">
        <f t="shared" si="2"/>
        <v>#VALUE!</v>
      </c>
      <c r="D74" s="12" t="str">
        <f t="shared" si="3"/>
        <v>vis</v>
      </c>
      <c r="E74" s="88" t="s">
        <v>157</v>
      </c>
      <c r="F74" s="3" t="s">
        <v>60</v>
      </c>
      <c r="G74" s="12" t="e">
        <f t="shared" si="4"/>
        <v>#VALUE!</v>
      </c>
      <c r="H74" s="10">
        <f t="shared" si="5"/>
        <v>0</v>
      </c>
      <c r="I74" s="89"/>
      <c r="J74" s="90"/>
      <c r="K74" s="89"/>
      <c r="L74" s="89"/>
      <c r="M74" s="90"/>
      <c r="N74" s="90"/>
      <c r="O74" s="91"/>
      <c r="P74" s="91"/>
    </row>
    <row r="75" spans="1:16" ht="12.75" customHeight="1" thickBot="1" x14ac:dyDescent="0.25">
      <c r="A75" s="10">
        <f t="shared" ref="A75:A138" si="6">P75</f>
        <v>0</v>
      </c>
      <c r="B75" s="3" t="str">
        <f t="shared" ref="B75:B138" si="7">IF(H75=INT(H75),"I","II")</f>
        <v>I</v>
      </c>
      <c r="C75" s="10" t="e">
        <f t="shared" ref="C75:C138" si="8">1*G75</f>
        <v>#VALUE!</v>
      </c>
      <c r="D75" s="12" t="str">
        <f t="shared" ref="D75:D138" si="9">VLOOKUP(F75,I$1:J$5,2,FALSE)</f>
        <v>vis</v>
      </c>
      <c r="E75" s="88" t="s">
        <v>157</v>
      </c>
      <c r="F75" s="3" t="s">
        <v>60</v>
      </c>
      <c r="G75" s="12" t="e">
        <f t="shared" ref="G75:G138" si="10">MID(I75,3,LEN(I75)-3)</f>
        <v>#VALUE!</v>
      </c>
      <c r="H75" s="10">
        <f t="shared" ref="H75:H138" si="11">1*K75</f>
        <v>0</v>
      </c>
      <c r="I75" s="89"/>
      <c r="J75" s="90"/>
      <c r="K75" s="89"/>
      <c r="L75" s="89"/>
      <c r="M75" s="90"/>
      <c r="N75" s="90"/>
      <c r="O75" s="91"/>
      <c r="P75" s="91"/>
    </row>
    <row r="76" spans="1:16" ht="12.75" customHeight="1" thickBot="1" x14ac:dyDescent="0.25">
      <c r="A76" s="10">
        <f t="shared" si="6"/>
        <v>0</v>
      </c>
      <c r="B76" s="3" t="str">
        <f t="shared" si="7"/>
        <v>I</v>
      </c>
      <c r="C76" s="10" t="e">
        <f t="shared" si="8"/>
        <v>#VALUE!</v>
      </c>
      <c r="D76" s="12" t="str">
        <f t="shared" si="9"/>
        <v>vis</v>
      </c>
      <c r="E76" s="88" t="s">
        <v>157</v>
      </c>
      <c r="F76" s="3" t="s">
        <v>60</v>
      </c>
      <c r="G76" s="12" t="e">
        <f t="shared" si="10"/>
        <v>#VALUE!</v>
      </c>
      <c r="H76" s="10">
        <f t="shared" si="11"/>
        <v>0</v>
      </c>
      <c r="I76" s="89"/>
      <c r="J76" s="90"/>
      <c r="K76" s="89"/>
      <c r="L76" s="89"/>
      <c r="M76" s="90"/>
      <c r="N76" s="90"/>
      <c r="O76" s="91"/>
      <c r="P76" s="91"/>
    </row>
    <row r="77" spans="1:16" ht="12.75" customHeight="1" thickBot="1" x14ac:dyDescent="0.25">
      <c r="A77" s="10">
        <f t="shared" si="6"/>
        <v>0</v>
      </c>
      <c r="B77" s="3" t="str">
        <f t="shared" si="7"/>
        <v>I</v>
      </c>
      <c r="C77" s="10" t="e">
        <f t="shared" si="8"/>
        <v>#VALUE!</v>
      </c>
      <c r="D77" s="12" t="str">
        <f t="shared" si="9"/>
        <v>vis</v>
      </c>
      <c r="E77" s="88" t="s">
        <v>157</v>
      </c>
      <c r="F77" s="3" t="s">
        <v>60</v>
      </c>
      <c r="G77" s="12" t="e">
        <f t="shared" si="10"/>
        <v>#VALUE!</v>
      </c>
      <c r="H77" s="10">
        <f t="shared" si="11"/>
        <v>0</v>
      </c>
      <c r="I77" s="89"/>
      <c r="J77" s="90"/>
      <c r="K77" s="89"/>
      <c r="L77" s="89"/>
      <c r="M77" s="90"/>
      <c r="N77" s="90"/>
      <c r="O77" s="91"/>
      <c r="P77" s="91"/>
    </row>
    <row r="78" spans="1:16" ht="12.75" customHeight="1" thickBot="1" x14ac:dyDescent="0.25">
      <c r="A78" s="10">
        <f t="shared" si="6"/>
        <v>0</v>
      </c>
      <c r="B78" s="3" t="str">
        <f t="shared" si="7"/>
        <v>I</v>
      </c>
      <c r="C78" s="10" t="e">
        <f t="shared" si="8"/>
        <v>#VALUE!</v>
      </c>
      <c r="D78" s="12" t="e">
        <f t="shared" si="9"/>
        <v>#N/A</v>
      </c>
      <c r="E78" s="88" t="s">
        <v>157</v>
      </c>
      <c r="F78" s="3" t="str">
        <f>LEFT(M78,1)</f>
        <v/>
      </c>
      <c r="G78" s="12" t="e">
        <f t="shared" si="10"/>
        <v>#VALUE!</v>
      </c>
      <c r="H78" s="10">
        <f t="shared" si="11"/>
        <v>0</v>
      </c>
      <c r="I78" s="89"/>
      <c r="J78" s="90"/>
      <c r="K78" s="89"/>
      <c r="L78" s="89"/>
      <c r="M78" s="90"/>
      <c r="N78" s="90"/>
      <c r="O78" s="91"/>
      <c r="P78" s="91"/>
    </row>
    <row r="79" spans="1:16" ht="12.75" customHeight="1" thickBot="1" x14ac:dyDescent="0.25">
      <c r="A79" s="10">
        <f t="shared" si="6"/>
        <v>0</v>
      </c>
      <c r="B79" s="3" t="str">
        <f t="shared" si="7"/>
        <v>I</v>
      </c>
      <c r="C79" s="10" t="e">
        <f t="shared" si="8"/>
        <v>#VALUE!</v>
      </c>
      <c r="D79" s="12" t="e">
        <f t="shared" si="9"/>
        <v>#N/A</v>
      </c>
      <c r="E79" s="88" t="s">
        <v>157</v>
      </c>
      <c r="F79" s="3" t="str">
        <f>LEFT(M79,1)</f>
        <v/>
      </c>
      <c r="G79" s="12" t="e">
        <f t="shared" si="10"/>
        <v>#VALUE!</v>
      </c>
      <c r="H79" s="10">
        <f t="shared" si="11"/>
        <v>0</v>
      </c>
      <c r="I79" s="89"/>
      <c r="J79" s="90"/>
      <c r="K79" s="89"/>
      <c r="L79" s="89"/>
      <c r="M79" s="90"/>
      <c r="N79" s="90"/>
      <c r="O79" s="91"/>
      <c r="P79" s="91"/>
    </row>
    <row r="80" spans="1:16" ht="12.75" customHeight="1" thickBot="1" x14ac:dyDescent="0.25">
      <c r="A80" s="10">
        <f t="shared" si="6"/>
        <v>0</v>
      </c>
      <c r="B80" s="3" t="str">
        <f t="shared" si="7"/>
        <v>I</v>
      </c>
      <c r="C80" s="10" t="e">
        <f t="shared" si="8"/>
        <v>#VALUE!</v>
      </c>
      <c r="D80" s="12" t="e">
        <f t="shared" si="9"/>
        <v>#N/A</v>
      </c>
      <c r="E80" s="88" t="s">
        <v>157</v>
      </c>
      <c r="F80" s="3" t="str">
        <f>LEFT(M80,1)</f>
        <v/>
      </c>
      <c r="G80" s="12" t="e">
        <f t="shared" si="10"/>
        <v>#VALUE!</v>
      </c>
      <c r="H80" s="10">
        <f t="shared" si="11"/>
        <v>0</v>
      </c>
      <c r="I80" s="89"/>
      <c r="J80" s="90"/>
      <c r="K80" s="89"/>
      <c r="L80" s="89"/>
      <c r="M80" s="90"/>
      <c r="N80" s="90"/>
      <c r="O80" s="91"/>
      <c r="P80" s="91"/>
    </row>
    <row r="81" spans="1:16" ht="12.75" customHeight="1" thickBot="1" x14ac:dyDescent="0.25">
      <c r="A81" s="10">
        <f t="shared" si="6"/>
        <v>0</v>
      </c>
      <c r="B81" s="3" t="str">
        <f t="shared" si="7"/>
        <v>I</v>
      </c>
      <c r="C81" s="10" t="e">
        <f t="shared" si="8"/>
        <v>#VALUE!</v>
      </c>
      <c r="D81" s="12" t="e">
        <f t="shared" si="9"/>
        <v>#N/A</v>
      </c>
      <c r="E81" s="88" t="s">
        <v>157</v>
      </c>
      <c r="F81" s="3" t="str">
        <f>LEFT(M81,1)</f>
        <v/>
      </c>
      <c r="G81" s="12" t="e">
        <f t="shared" si="10"/>
        <v>#VALUE!</v>
      </c>
      <c r="H81" s="10">
        <f t="shared" si="11"/>
        <v>0</v>
      </c>
      <c r="I81" s="89"/>
      <c r="J81" s="90"/>
      <c r="K81" s="89"/>
      <c r="L81" s="89"/>
      <c r="M81" s="90"/>
      <c r="N81" s="90"/>
      <c r="O81" s="91"/>
      <c r="P81" s="91"/>
    </row>
    <row r="82" spans="1:16" ht="12.75" customHeight="1" thickBot="1" x14ac:dyDescent="0.25">
      <c r="A82" s="10">
        <f t="shared" si="6"/>
        <v>0</v>
      </c>
      <c r="B82" s="3" t="str">
        <f t="shared" si="7"/>
        <v>I</v>
      </c>
      <c r="C82" s="10" t="e">
        <f t="shared" si="8"/>
        <v>#VALUE!</v>
      </c>
      <c r="D82" s="12" t="e">
        <f t="shared" si="9"/>
        <v>#N/A</v>
      </c>
      <c r="E82" s="88" t="s">
        <v>157</v>
      </c>
      <c r="F82" s="3" t="str">
        <f>LEFT(M82,1)</f>
        <v/>
      </c>
      <c r="G82" s="12" t="e">
        <f t="shared" si="10"/>
        <v>#VALUE!</v>
      </c>
      <c r="H82" s="10">
        <f t="shared" si="11"/>
        <v>0</v>
      </c>
      <c r="I82" s="89"/>
      <c r="J82" s="90"/>
      <c r="K82" s="89"/>
      <c r="L82" s="89"/>
      <c r="M82" s="90"/>
      <c r="N82" s="90"/>
      <c r="O82" s="91"/>
      <c r="P82" s="91"/>
    </row>
    <row r="83" spans="1:16" ht="12.75" customHeight="1" thickBot="1" x14ac:dyDescent="0.25">
      <c r="A83" s="10">
        <f t="shared" si="6"/>
        <v>0</v>
      </c>
      <c r="B83" s="3" t="str">
        <f t="shared" si="7"/>
        <v>I</v>
      </c>
      <c r="C83" s="10" t="e">
        <f t="shared" si="8"/>
        <v>#VALUE!</v>
      </c>
      <c r="D83" s="12" t="str">
        <f t="shared" si="9"/>
        <v>vis</v>
      </c>
      <c r="E83" s="88" t="s">
        <v>157</v>
      </c>
      <c r="F83" s="3" t="s">
        <v>60</v>
      </c>
      <c r="G83" s="12" t="e">
        <f t="shared" si="10"/>
        <v>#VALUE!</v>
      </c>
      <c r="H83" s="10">
        <f t="shared" si="11"/>
        <v>0</v>
      </c>
      <c r="I83" s="89"/>
      <c r="J83" s="90"/>
      <c r="K83" s="89"/>
      <c r="L83" s="89"/>
      <c r="M83" s="90"/>
      <c r="N83" s="90"/>
      <c r="O83" s="91"/>
      <c r="P83" s="91"/>
    </row>
    <row r="84" spans="1:16" ht="12.75" customHeight="1" thickBot="1" x14ac:dyDescent="0.25">
      <c r="A84" s="10">
        <f t="shared" si="6"/>
        <v>0</v>
      </c>
      <c r="B84" s="3" t="str">
        <f t="shared" si="7"/>
        <v>I</v>
      </c>
      <c r="C84" s="10" t="e">
        <f t="shared" si="8"/>
        <v>#VALUE!</v>
      </c>
      <c r="D84" s="12" t="str">
        <f t="shared" si="9"/>
        <v>vis</v>
      </c>
      <c r="E84" s="88" t="s">
        <v>157</v>
      </c>
      <c r="F84" s="3" t="s">
        <v>60</v>
      </c>
      <c r="G84" s="12" t="e">
        <f t="shared" si="10"/>
        <v>#VALUE!</v>
      </c>
      <c r="H84" s="10">
        <f t="shared" si="11"/>
        <v>0</v>
      </c>
      <c r="I84" s="89"/>
      <c r="J84" s="90"/>
      <c r="K84" s="89"/>
      <c r="L84" s="89"/>
      <c r="M84" s="90"/>
      <c r="N84" s="90"/>
      <c r="O84" s="91"/>
      <c r="P84" s="91"/>
    </row>
    <row r="85" spans="1:16" ht="12.75" customHeight="1" thickBot="1" x14ac:dyDescent="0.25">
      <c r="A85" s="10">
        <f t="shared" si="6"/>
        <v>0</v>
      </c>
      <c r="B85" s="3" t="str">
        <f t="shared" si="7"/>
        <v>I</v>
      </c>
      <c r="C85" s="10" t="e">
        <f t="shared" si="8"/>
        <v>#VALUE!</v>
      </c>
      <c r="D85" s="12" t="str">
        <f t="shared" si="9"/>
        <v>vis</v>
      </c>
      <c r="E85" s="88" t="s">
        <v>157</v>
      </c>
      <c r="F85" s="3" t="s">
        <v>60</v>
      </c>
      <c r="G85" s="12" t="e">
        <f t="shared" si="10"/>
        <v>#VALUE!</v>
      </c>
      <c r="H85" s="10">
        <f t="shared" si="11"/>
        <v>0</v>
      </c>
      <c r="I85" s="89"/>
      <c r="J85" s="90"/>
      <c r="K85" s="89"/>
      <c r="L85" s="89"/>
      <c r="M85" s="90"/>
      <c r="N85" s="90"/>
      <c r="O85" s="91"/>
      <c r="P85" s="91"/>
    </row>
    <row r="86" spans="1:16" ht="12.75" customHeight="1" thickBot="1" x14ac:dyDescent="0.25">
      <c r="A86" s="10">
        <f t="shared" si="6"/>
        <v>0</v>
      </c>
      <c r="B86" s="3" t="str">
        <f t="shared" si="7"/>
        <v>I</v>
      </c>
      <c r="C86" s="10" t="e">
        <f t="shared" si="8"/>
        <v>#VALUE!</v>
      </c>
      <c r="D86" s="12" t="str">
        <f t="shared" si="9"/>
        <v>vis</v>
      </c>
      <c r="E86" s="88" t="s">
        <v>157</v>
      </c>
      <c r="F86" s="3" t="s">
        <v>60</v>
      </c>
      <c r="G86" s="12" t="e">
        <f t="shared" si="10"/>
        <v>#VALUE!</v>
      </c>
      <c r="H86" s="10">
        <f t="shared" si="11"/>
        <v>0</v>
      </c>
      <c r="I86" s="89"/>
      <c r="J86" s="90"/>
      <c r="K86" s="89"/>
      <c r="L86" s="89"/>
      <c r="M86" s="90"/>
      <c r="N86" s="90"/>
      <c r="O86" s="91"/>
      <c r="P86" s="91"/>
    </row>
    <row r="87" spans="1:16" ht="12.75" customHeight="1" thickBot="1" x14ac:dyDescent="0.25">
      <c r="A87" s="10">
        <f t="shared" si="6"/>
        <v>0</v>
      </c>
      <c r="B87" s="3" t="str">
        <f t="shared" si="7"/>
        <v>I</v>
      </c>
      <c r="C87" s="10" t="e">
        <f t="shared" si="8"/>
        <v>#VALUE!</v>
      </c>
      <c r="D87" s="12" t="str">
        <f t="shared" si="9"/>
        <v>vis</v>
      </c>
      <c r="E87" s="88" t="s">
        <v>157</v>
      </c>
      <c r="F87" s="3" t="s">
        <v>60</v>
      </c>
      <c r="G87" s="12" t="e">
        <f t="shared" si="10"/>
        <v>#VALUE!</v>
      </c>
      <c r="H87" s="10">
        <f t="shared" si="11"/>
        <v>0</v>
      </c>
      <c r="I87" s="89"/>
      <c r="J87" s="90"/>
      <c r="K87" s="89"/>
      <c r="L87" s="89"/>
      <c r="M87" s="90"/>
      <c r="N87" s="90"/>
      <c r="O87" s="91"/>
      <c r="P87" s="91"/>
    </row>
    <row r="88" spans="1:16" ht="12.75" customHeight="1" thickBot="1" x14ac:dyDescent="0.25">
      <c r="A88" s="10">
        <f t="shared" si="6"/>
        <v>0</v>
      </c>
      <c r="B88" s="3" t="str">
        <f t="shared" si="7"/>
        <v>I</v>
      </c>
      <c r="C88" s="10" t="e">
        <f t="shared" si="8"/>
        <v>#VALUE!</v>
      </c>
      <c r="D88" s="12" t="str">
        <f t="shared" si="9"/>
        <v>vis</v>
      </c>
      <c r="E88" s="88" t="s">
        <v>157</v>
      </c>
      <c r="F88" s="3" t="s">
        <v>60</v>
      </c>
      <c r="G88" s="12" t="e">
        <f t="shared" si="10"/>
        <v>#VALUE!</v>
      </c>
      <c r="H88" s="10">
        <f t="shared" si="11"/>
        <v>0</v>
      </c>
      <c r="I88" s="89"/>
      <c r="J88" s="90"/>
      <c r="K88" s="89"/>
      <c r="L88" s="89"/>
      <c r="M88" s="90"/>
      <c r="N88" s="90"/>
      <c r="O88" s="91"/>
      <c r="P88" s="91"/>
    </row>
    <row r="89" spans="1:16" ht="12.75" customHeight="1" thickBot="1" x14ac:dyDescent="0.25">
      <c r="A89" s="10">
        <f t="shared" si="6"/>
        <v>0</v>
      </c>
      <c r="B89" s="3" t="str">
        <f t="shared" si="7"/>
        <v>I</v>
      </c>
      <c r="C89" s="10" t="e">
        <f t="shared" si="8"/>
        <v>#VALUE!</v>
      </c>
      <c r="D89" s="12" t="str">
        <f t="shared" si="9"/>
        <v>vis</v>
      </c>
      <c r="E89" s="88" t="s">
        <v>157</v>
      </c>
      <c r="F89" s="3" t="s">
        <v>60</v>
      </c>
      <c r="G89" s="12" t="e">
        <f t="shared" si="10"/>
        <v>#VALUE!</v>
      </c>
      <c r="H89" s="10">
        <f t="shared" si="11"/>
        <v>0</v>
      </c>
      <c r="I89" s="89"/>
      <c r="J89" s="90"/>
      <c r="K89" s="89"/>
      <c r="L89" s="89"/>
      <c r="M89" s="90"/>
      <c r="N89" s="90"/>
      <c r="O89" s="91"/>
      <c r="P89" s="91"/>
    </row>
    <row r="90" spans="1:16" ht="12.75" customHeight="1" thickBot="1" x14ac:dyDescent="0.25">
      <c r="A90" s="10">
        <f t="shared" si="6"/>
        <v>0</v>
      </c>
      <c r="B90" s="3" t="str">
        <f t="shared" si="7"/>
        <v>I</v>
      </c>
      <c r="C90" s="10" t="e">
        <f t="shared" si="8"/>
        <v>#VALUE!</v>
      </c>
      <c r="D90" s="12" t="str">
        <f t="shared" si="9"/>
        <v>vis</v>
      </c>
      <c r="E90" s="88" t="s">
        <v>157</v>
      </c>
      <c r="F90" s="3" t="s">
        <v>60</v>
      </c>
      <c r="G90" s="12" t="e">
        <f t="shared" si="10"/>
        <v>#VALUE!</v>
      </c>
      <c r="H90" s="10">
        <f t="shared" si="11"/>
        <v>0</v>
      </c>
      <c r="I90" s="89"/>
      <c r="J90" s="90"/>
      <c r="K90" s="89"/>
      <c r="L90" s="89"/>
      <c r="M90" s="90"/>
      <c r="N90" s="90"/>
      <c r="O90" s="91"/>
      <c r="P90" s="91"/>
    </row>
    <row r="91" spans="1:16" ht="12.75" customHeight="1" thickBot="1" x14ac:dyDescent="0.25">
      <c r="A91" s="10">
        <f t="shared" si="6"/>
        <v>0</v>
      </c>
      <c r="B91" s="3" t="str">
        <f t="shared" si="7"/>
        <v>I</v>
      </c>
      <c r="C91" s="10" t="e">
        <f t="shared" si="8"/>
        <v>#VALUE!</v>
      </c>
      <c r="D91" s="12" t="str">
        <f t="shared" si="9"/>
        <v>vis</v>
      </c>
      <c r="E91" s="88" t="s">
        <v>157</v>
      </c>
      <c r="F91" s="3" t="s">
        <v>60</v>
      </c>
      <c r="G91" s="12" t="e">
        <f t="shared" si="10"/>
        <v>#VALUE!</v>
      </c>
      <c r="H91" s="10">
        <f t="shared" si="11"/>
        <v>0</v>
      </c>
      <c r="I91" s="89"/>
      <c r="J91" s="90"/>
      <c r="K91" s="89"/>
      <c r="L91" s="89"/>
      <c r="M91" s="90"/>
      <c r="N91" s="90"/>
      <c r="O91" s="91"/>
      <c r="P91" s="91"/>
    </row>
    <row r="92" spans="1:16" ht="12.75" customHeight="1" thickBot="1" x14ac:dyDescent="0.25">
      <c r="A92" s="10">
        <f t="shared" si="6"/>
        <v>0</v>
      </c>
      <c r="B92" s="3" t="str">
        <f t="shared" si="7"/>
        <v>I</v>
      </c>
      <c r="C92" s="10" t="e">
        <f t="shared" si="8"/>
        <v>#VALUE!</v>
      </c>
      <c r="D92" s="12" t="str">
        <f t="shared" si="9"/>
        <v>vis</v>
      </c>
      <c r="E92" s="88" t="s">
        <v>157</v>
      </c>
      <c r="F92" s="3" t="s">
        <v>60</v>
      </c>
      <c r="G92" s="12" t="e">
        <f t="shared" si="10"/>
        <v>#VALUE!</v>
      </c>
      <c r="H92" s="10">
        <f t="shared" si="11"/>
        <v>0</v>
      </c>
      <c r="I92" s="89"/>
      <c r="J92" s="90"/>
      <c r="K92" s="89"/>
      <c r="L92" s="89"/>
      <c r="M92" s="90"/>
      <c r="N92" s="90"/>
      <c r="O92" s="91"/>
      <c r="P92" s="91"/>
    </row>
    <row r="93" spans="1:16" ht="12.75" customHeight="1" thickBot="1" x14ac:dyDescent="0.25">
      <c r="A93" s="10">
        <f t="shared" si="6"/>
        <v>0</v>
      </c>
      <c r="B93" s="3" t="str">
        <f t="shared" si="7"/>
        <v>I</v>
      </c>
      <c r="C93" s="10" t="e">
        <f t="shared" si="8"/>
        <v>#VALUE!</v>
      </c>
      <c r="D93" s="12" t="str">
        <f t="shared" si="9"/>
        <v>vis</v>
      </c>
      <c r="E93" s="88" t="s">
        <v>157</v>
      </c>
      <c r="F93" s="3" t="s">
        <v>60</v>
      </c>
      <c r="G93" s="12" t="e">
        <f t="shared" si="10"/>
        <v>#VALUE!</v>
      </c>
      <c r="H93" s="10">
        <f t="shared" si="11"/>
        <v>0</v>
      </c>
      <c r="I93" s="89"/>
      <c r="J93" s="90"/>
      <c r="K93" s="89"/>
      <c r="L93" s="89"/>
      <c r="M93" s="90"/>
      <c r="N93" s="90"/>
      <c r="O93" s="91"/>
      <c r="P93" s="91"/>
    </row>
    <row r="94" spans="1:16" ht="12.75" customHeight="1" thickBot="1" x14ac:dyDescent="0.25">
      <c r="A94" s="10">
        <f t="shared" si="6"/>
        <v>0</v>
      </c>
      <c r="B94" s="3" t="str">
        <f t="shared" si="7"/>
        <v>I</v>
      </c>
      <c r="C94" s="10" t="e">
        <f t="shared" si="8"/>
        <v>#VALUE!</v>
      </c>
      <c r="D94" s="12" t="str">
        <f t="shared" si="9"/>
        <v>vis</v>
      </c>
      <c r="E94" s="88" t="s">
        <v>157</v>
      </c>
      <c r="F94" s="3" t="s">
        <v>60</v>
      </c>
      <c r="G94" s="12" t="e">
        <f t="shared" si="10"/>
        <v>#VALUE!</v>
      </c>
      <c r="H94" s="10">
        <f t="shared" si="11"/>
        <v>0</v>
      </c>
      <c r="I94" s="89"/>
      <c r="J94" s="90"/>
      <c r="K94" s="89"/>
      <c r="L94" s="89"/>
      <c r="M94" s="90"/>
      <c r="N94" s="90"/>
      <c r="O94" s="91"/>
      <c r="P94" s="91"/>
    </row>
    <row r="95" spans="1:16" ht="12.75" customHeight="1" thickBot="1" x14ac:dyDescent="0.25">
      <c r="A95" s="10">
        <f t="shared" si="6"/>
        <v>0</v>
      </c>
      <c r="B95" s="3" t="str">
        <f t="shared" si="7"/>
        <v>I</v>
      </c>
      <c r="C95" s="10" t="e">
        <f t="shared" si="8"/>
        <v>#VALUE!</v>
      </c>
      <c r="D95" s="12" t="str">
        <f t="shared" si="9"/>
        <v>vis</v>
      </c>
      <c r="E95" s="88" t="s">
        <v>157</v>
      </c>
      <c r="F95" s="3" t="s">
        <v>60</v>
      </c>
      <c r="G95" s="12" t="e">
        <f t="shared" si="10"/>
        <v>#VALUE!</v>
      </c>
      <c r="H95" s="10">
        <f t="shared" si="11"/>
        <v>0</v>
      </c>
      <c r="I95" s="89"/>
      <c r="J95" s="90"/>
      <c r="K95" s="89"/>
      <c r="L95" s="89"/>
      <c r="M95" s="90"/>
      <c r="N95" s="90"/>
      <c r="O95" s="91"/>
      <c r="P95" s="91"/>
    </row>
    <row r="96" spans="1:16" ht="12.75" customHeight="1" thickBot="1" x14ac:dyDescent="0.25">
      <c r="A96" s="10">
        <f t="shared" si="6"/>
        <v>0</v>
      </c>
      <c r="B96" s="3" t="str">
        <f t="shared" si="7"/>
        <v>I</v>
      </c>
      <c r="C96" s="10" t="e">
        <f t="shared" si="8"/>
        <v>#VALUE!</v>
      </c>
      <c r="D96" s="12" t="str">
        <f t="shared" si="9"/>
        <v>vis</v>
      </c>
      <c r="E96" s="88" t="s">
        <v>157</v>
      </c>
      <c r="F96" s="3" t="s">
        <v>60</v>
      </c>
      <c r="G96" s="12" t="e">
        <f t="shared" si="10"/>
        <v>#VALUE!</v>
      </c>
      <c r="H96" s="10">
        <f t="shared" si="11"/>
        <v>0</v>
      </c>
      <c r="I96" s="89"/>
      <c r="J96" s="90"/>
      <c r="K96" s="89"/>
      <c r="L96" s="89"/>
      <c r="M96" s="90"/>
      <c r="N96" s="90"/>
      <c r="O96" s="91"/>
      <c r="P96" s="91"/>
    </row>
    <row r="97" spans="1:16" ht="12.75" customHeight="1" thickBot="1" x14ac:dyDescent="0.25">
      <c r="A97" s="10">
        <f t="shared" si="6"/>
        <v>0</v>
      </c>
      <c r="B97" s="3" t="str">
        <f t="shared" si="7"/>
        <v>I</v>
      </c>
      <c r="C97" s="10" t="e">
        <f t="shared" si="8"/>
        <v>#VALUE!</v>
      </c>
      <c r="D97" s="12" t="str">
        <f t="shared" si="9"/>
        <v>vis</v>
      </c>
      <c r="E97" s="88" t="s">
        <v>157</v>
      </c>
      <c r="F97" s="3" t="s">
        <v>60</v>
      </c>
      <c r="G97" s="12" t="e">
        <f t="shared" si="10"/>
        <v>#VALUE!</v>
      </c>
      <c r="H97" s="10">
        <f t="shared" si="11"/>
        <v>0</v>
      </c>
      <c r="I97" s="89"/>
      <c r="J97" s="90"/>
      <c r="K97" s="89"/>
      <c r="L97" s="89"/>
      <c r="M97" s="90"/>
      <c r="N97" s="90"/>
      <c r="O97" s="91"/>
      <c r="P97" s="91"/>
    </row>
    <row r="98" spans="1:16" ht="12.75" customHeight="1" thickBot="1" x14ac:dyDescent="0.25">
      <c r="A98" s="10">
        <f t="shared" si="6"/>
        <v>0</v>
      </c>
      <c r="B98" s="3" t="str">
        <f t="shared" si="7"/>
        <v>I</v>
      </c>
      <c r="C98" s="10" t="e">
        <f t="shared" si="8"/>
        <v>#VALUE!</v>
      </c>
      <c r="D98" s="12" t="str">
        <f t="shared" si="9"/>
        <v>vis</v>
      </c>
      <c r="E98" s="88" t="s">
        <v>157</v>
      </c>
      <c r="F98" s="3" t="s">
        <v>60</v>
      </c>
      <c r="G98" s="12" t="e">
        <f t="shared" si="10"/>
        <v>#VALUE!</v>
      </c>
      <c r="H98" s="10">
        <f t="shared" si="11"/>
        <v>0</v>
      </c>
      <c r="I98" s="89"/>
      <c r="J98" s="90"/>
      <c r="K98" s="89"/>
      <c r="L98" s="89"/>
      <c r="M98" s="90"/>
      <c r="N98" s="90"/>
      <c r="O98" s="91"/>
      <c r="P98" s="91"/>
    </row>
    <row r="99" spans="1:16" ht="12.75" customHeight="1" thickBot="1" x14ac:dyDescent="0.25">
      <c r="A99" s="10">
        <f t="shared" si="6"/>
        <v>0</v>
      </c>
      <c r="B99" s="3" t="str">
        <f t="shared" si="7"/>
        <v>I</v>
      </c>
      <c r="C99" s="10" t="e">
        <f t="shared" si="8"/>
        <v>#VALUE!</v>
      </c>
      <c r="D99" s="12" t="str">
        <f t="shared" si="9"/>
        <v>vis</v>
      </c>
      <c r="E99" s="88" t="s">
        <v>157</v>
      </c>
      <c r="F99" s="3" t="s">
        <v>60</v>
      </c>
      <c r="G99" s="12" t="e">
        <f t="shared" si="10"/>
        <v>#VALUE!</v>
      </c>
      <c r="H99" s="10">
        <f t="shared" si="11"/>
        <v>0</v>
      </c>
      <c r="I99" s="89"/>
      <c r="J99" s="90"/>
      <c r="K99" s="89"/>
      <c r="L99" s="89"/>
      <c r="M99" s="90"/>
      <c r="N99" s="90"/>
      <c r="O99" s="91"/>
      <c r="P99" s="91"/>
    </row>
    <row r="100" spans="1:16" ht="12.75" customHeight="1" thickBot="1" x14ac:dyDescent="0.25">
      <c r="A100" s="10">
        <f t="shared" si="6"/>
        <v>0</v>
      </c>
      <c r="B100" s="3" t="str">
        <f t="shared" si="7"/>
        <v>I</v>
      </c>
      <c r="C100" s="10" t="e">
        <f t="shared" si="8"/>
        <v>#VALUE!</v>
      </c>
      <c r="D100" s="12" t="str">
        <f t="shared" si="9"/>
        <v>vis</v>
      </c>
      <c r="E100" s="88" t="s">
        <v>157</v>
      </c>
      <c r="F100" s="3" t="s">
        <v>60</v>
      </c>
      <c r="G100" s="12" t="e">
        <f t="shared" si="10"/>
        <v>#VALUE!</v>
      </c>
      <c r="H100" s="10">
        <f t="shared" si="11"/>
        <v>0</v>
      </c>
      <c r="I100" s="89"/>
      <c r="J100" s="90"/>
      <c r="K100" s="89"/>
      <c r="L100" s="89"/>
      <c r="M100" s="90"/>
      <c r="N100" s="90"/>
      <c r="O100" s="91"/>
      <c r="P100" s="91"/>
    </row>
    <row r="101" spans="1:16" ht="12.75" customHeight="1" thickBot="1" x14ac:dyDescent="0.25">
      <c r="A101" s="10">
        <f t="shared" si="6"/>
        <v>0</v>
      </c>
      <c r="B101" s="3" t="str">
        <f t="shared" si="7"/>
        <v>I</v>
      </c>
      <c r="C101" s="10" t="e">
        <f t="shared" si="8"/>
        <v>#VALUE!</v>
      </c>
      <c r="D101" s="12" t="str">
        <f t="shared" si="9"/>
        <v>vis</v>
      </c>
      <c r="E101" s="88" t="s">
        <v>157</v>
      </c>
      <c r="F101" s="3" t="s">
        <v>60</v>
      </c>
      <c r="G101" s="12" t="e">
        <f t="shared" si="10"/>
        <v>#VALUE!</v>
      </c>
      <c r="H101" s="10">
        <f t="shared" si="11"/>
        <v>0</v>
      </c>
      <c r="I101" s="89"/>
      <c r="J101" s="90"/>
      <c r="K101" s="89"/>
      <c r="L101" s="89"/>
      <c r="M101" s="90"/>
      <c r="N101" s="90"/>
      <c r="O101" s="91"/>
      <c r="P101" s="91"/>
    </row>
    <row r="102" spans="1:16" ht="12.75" customHeight="1" thickBot="1" x14ac:dyDescent="0.25">
      <c r="A102" s="10">
        <f t="shared" si="6"/>
        <v>0</v>
      </c>
      <c r="B102" s="3" t="str">
        <f t="shared" si="7"/>
        <v>I</v>
      </c>
      <c r="C102" s="10" t="e">
        <f t="shared" si="8"/>
        <v>#VALUE!</v>
      </c>
      <c r="D102" s="12" t="str">
        <f t="shared" si="9"/>
        <v>vis</v>
      </c>
      <c r="E102" s="88" t="s">
        <v>157</v>
      </c>
      <c r="F102" s="3" t="s">
        <v>60</v>
      </c>
      <c r="G102" s="12" t="e">
        <f t="shared" si="10"/>
        <v>#VALUE!</v>
      </c>
      <c r="H102" s="10">
        <f t="shared" si="11"/>
        <v>0</v>
      </c>
      <c r="I102" s="89"/>
      <c r="J102" s="90"/>
      <c r="K102" s="89"/>
      <c r="L102" s="89"/>
      <c r="M102" s="90"/>
      <c r="N102" s="90"/>
      <c r="O102" s="91"/>
      <c r="P102" s="91"/>
    </row>
    <row r="103" spans="1:16" ht="12.75" customHeight="1" thickBot="1" x14ac:dyDescent="0.25">
      <c r="A103" s="10">
        <f t="shared" si="6"/>
        <v>0</v>
      </c>
      <c r="B103" s="3" t="str">
        <f t="shared" si="7"/>
        <v>I</v>
      </c>
      <c r="C103" s="10" t="e">
        <f t="shared" si="8"/>
        <v>#VALUE!</v>
      </c>
      <c r="D103" s="12" t="str">
        <f t="shared" si="9"/>
        <v>vis</v>
      </c>
      <c r="E103" s="88" t="s">
        <v>157</v>
      </c>
      <c r="F103" s="3" t="s">
        <v>60</v>
      </c>
      <c r="G103" s="12" t="e">
        <f t="shared" si="10"/>
        <v>#VALUE!</v>
      </c>
      <c r="H103" s="10">
        <f t="shared" si="11"/>
        <v>0</v>
      </c>
      <c r="I103" s="89"/>
      <c r="J103" s="90"/>
      <c r="K103" s="89"/>
      <c r="L103" s="89"/>
      <c r="M103" s="90"/>
      <c r="N103" s="90"/>
      <c r="O103" s="91"/>
      <c r="P103" s="91"/>
    </row>
    <row r="104" spans="1:16" ht="12.75" customHeight="1" thickBot="1" x14ac:dyDescent="0.25">
      <c r="A104" s="10">
        <f t="shared" si="6"/>
        <v>0</v>
      </c>
      <c r="B104" s="3" t="str">
        <f t="shared" si="7"/>
        <v>I</v>
      </c>
      <c r="C104" s="10" t="e">
        <f t="shared" si="8"/>
        <v>#VALUE!</v>
      </c>
      <c r="D104" s="12" t="str">
        <f t="shared" si="9"/>
        <v>vis</v>
      </c>
      <c r="E104" s="88" t="s">
        <v>157</v>
      </c>
      <c r="F104" s="3" t="s">
        <v>60</v>
      </c>
      <c r="G104" s="12" t="e">
        <f t="shared" si="10"/>
        <v>#VALUE!</v>
      </c>
      <c r="H104" s="10">
        <f t="shared" si="11"/>
        <v>0</v>
      </c>
      <c r="I104" s="89"/>
      <c r="J104" s="90"/>
      <c r="K104" s="89"/>
      <c r="L104" s="89"/>
      <c r="M104" s="90"/>
      <c r="N104" s="90"/>
      <c r="O104" s="91"/>
      <c r="P104" s="91"/>
    </row>
    <row r="105" spans="1:16" ht="12.75" customHeight="1" thickBot="1" x14ac:dyDescent="0.25">
      <c r="A105" s="10">
        <f t="shared" si="6"/>
        <v>0</v>
      </c>
      <c r="B105" s="3" t="str">
        <f t="shared" si="7"/>
        <v>I</v>
      </c>
      <c r="C105" s="10" t="e">
        <f t="shared" si="8"/>
        <v>#VALUE!</v>
      </c>
      <c r="D105" s="12" t="str">
        <f t="shared" si="9"/>
        <v>vis</v>
      </c>
      <c r="E105" s="88" t="s">
        <v>157</v>
      </c>
      <c r="F105" s="3" t="s">
        <v>60</v>
      </c>
      <c r="G105" s="12" t="e">
        <f t="shared" si="10"/>
        <v>#VALUE!</v>
      </c>
      <c r="H105" s="10">
        <f t="shared" si="11"/>
        <v>0</v>
      </c>
      <c r="I105" s="89"/>
      <c r="J105" s="90"/>
      <c r="K105" s="89"/>
      <c r="L105" s="89"/>
      <c r="M105" s="90"/>
      <c r="N105" s="90"/>
      <c r="O105" s="91"/>
      <c r="P105" s="91"/>
    </row>
    <row r="106" spans="1:16" ht="12.75" customHeight="1" thickBot="1" x14ac:dyDescent="0.25">
      <c r="A106" s="10">
        <f t="shared" si="6"/>
        <v>0</v>
      </c>
      <c r="B106" s="3" t="str">
        <f t="shared" si="7"/>
        <v>I</v>
      </c>
      <c r="C106" s="10" t="e">
        <f t="shared" si="8"/>
        <v>#VALUE!</v>
      </c>
      <c r="D106" s="12" t="str">
        <f t="shared" si="9"/>
        <v>vis</v>
      </c>
      <c r="E106" s="88" t="s">
        <v>157</v>
      </c>
      <c r="F106" s="3" t="s">
        <v>60</v>
      </c>
      <c r="G106" s="12" t="e">
        <f t="shared" si="10"/>
        <v>#VALUE!</v>
      </c>
      <c r="H106" s="10">
        <f t="shared" si="11"/>
        <v>0</v>
      </c>
      <c r="I106" s="89"/>
      <c r="J106" s="90"/>
      <c r="K106" s="89"/>
      <c r="L106" s="89"/>
      <c r="M106" s="90"/>
      <c r="N106" s="90"/>
      <c r="O106" s="91"/>
      <c r="P106" s="91"/>
    </row>
    <row r="107" spans="1:16" ht="12.75" customHeight="1" thickBot="1" x14ac:dyDescent="0.25">
      <c r="A107" s="10">
        <f t="shared" si="6"/>
        <v>0</v>
      </c>
      <c r="B107" s="3" t="str">
        <f t="shared" si="7"/>
        <v>I</v>
      </c>
      <c r="C107" s="10" t="e">
        <f t="shared" si="8"/>
        <v>#VALUE!</v>
      </c>
      <c r="D107" s="12" t="str">
        <f t="shared" si="9"/>
        <v>vis</v>
      </c>
      <c r="E107" s="88" t="s">
        <v>157</v>
      </c>
      <c r="F107" s="3" t="s">
        <v>60</v>
      </c>
      <c r="G107" s="12" t="e">
        <f t="shared" si="10"/>
        <v>#VALUE!</v>
      </c>
      <c r="H107" s="10">
        <f t="shared" si="11"/>
        <v>0</v>
      </c>
      <c r="I107" s="89"/>
      <c r="J107" s="90"/>
      <c r="K107" s="89"/>
      <c r="L107" s="89"/>
      <c r="M107" s="90"/>
      <c r="N107" s="90"/>
      <c r="O107" s="91"/>
      <c r="P107" s="91"/>
    </row>
    <row r="108" spans="1:16" ht="12.75" customHeight="1" thickBot="1" x14ac:dyDescent="0.25">
      <c r="A108" s="10">
        <f t="shared" si="6"/>
        <v>0</v>
      </c>
      <c r="B108" s="3" t="str">
        <f t="shared" si="7"/>
        <v>I</v>
      </c>
      <c r="C108" s="10" t="e">
        <f t="shared" si="8"/>
        <v>#VALUE!</v>
      </c>
      <c r="D108" s="12" t="str">
        <f t="shared" si="9"/>
        <v>vis</v>
      </c>
      <c r="E108" s="88" t="s">
        <v>157</v>
      </c>
      <c r="F108" s="3" t="s">
        <v>60</v>
      </c>
      <c r="G108" s="12" t="e">
        <f t="shared" si="10"/>
        <v>#VALUE!</v>
      </c>
      <c r="H108" s="10">
        <f t="shared" si="11"/>
        <v>0</v>
      </c>
      <c r="I108" s="89"/>
      <c r="J108" s="90"/>
      <c r="K108" s="89"/>
      <c r="L108" s="89"/>
      <c r="M108" s="90"/>
      <c r="N108" s="90"/>
      <c r="O108" s="91"/>
      <c r="P108" s="91"/>
    </row>
    <row r="109" spans="1:16" ht="12.75" customHeight="1" thickBot="1" x14ac:dyDescent="0.25">
      <c r="A109" s="10">
        <f t="shared" si="6"/>
        <v>0</v>
      </c>
      <c r="B109" s="3" t="str">
        <f t="shared" si="7"/>
        <v>I</v>
      </c>
      <c r="C109" s="10" t="e">
        <f t="shared" si="8"/>
        <v>#VALUE!</v>
      </c>
      <c r="D109" s="12" t="str">
        <f t="shared" si="9"/>
        <v>vis</v>
      </c>
      <c r="E109" s="88" t="s">
        <v>157</v>
      </c>
      <c r="F109" s="3" t="s">
        <v>60</v>
      </c>
      <c r="G109" s="12" t="e">
        <f t="shared" si="10"/>
        <v>#VALUE!</v>
      </c>
      <c r="H109" s="10">
        <f t="shared" si="11"/>
        <v>0</v>
      </c>
      <c r="I109" s="89"/>
      <c r="J109" s="90"/>
      <c r="K109" s="89"/>
      <c r="L109" s="89"/>
      <c r="M109" s="90"/>
      <c r="N109" s="90"/>
      <c r="O109" s="91"/>
      <c r="P109" s="91"/>
    </row>
    <row r="110" spans="1:16" ht="12.75" customHeight="1" thickBot="1" x14ac:dyDescent="0.25">
      <c r="A110" s="10">
        <f t="shared" si="6"/>
        <v>0</v>
      </c>
      <c r="B110" s="3" t="str">
        <f t="shared" si="7"/>
        <v>I</v>
      </c>
      <c r="C110" s="10" t="e">
        <f t="shared" si="8"/>
        <v>#VALUE!</v>
      </c>
      <c r="D110" s="12" t="str">
        <f t="shared" si="9"/>
        <v>vis</v>
      </c>
      <c r="E110" s="88" t="s">
        <v>157</v>
      </c>
      <c r="F110" s="3" t="s">
        <v>60</v>
      </c>
      <c r="G110" s="12" t="e">
        <f t="shared" si="10"/>
        <v>#VALUE!</v>
      </c>
      <c r="H110" s="10">
        <f t="shared" si="11"/>
        <v>0</v>
      </c>
      <c r="I110" s="89"/>
      <c r="J110" s="90"/>
      <c r="K110" s="89"/>
      <c r="L110" s="89"/>
      <c r="M110" s="90"/>
      <c r="N110" s="90"/>
      <c r="O110" s="91"/>
      <c r="P110" s="91"/>
    </row>
    <row r="111" spans="1:16" ht="12.75" customHeight="1" thickBot="1" x14ac:dyDescent="0.25">
      <c r="A111" s="10">
        <f t="shared" si="6"/>
        <v>0</v>
      </c>
      <c r="B111" s="3" t="str">
        <f t="shared" si="7"/>
        <v>I</v>
      </c>
      <c r="C111" s="10" t="e">
        <f t="shared" si="8"/>
        <v>#VALUE!</v>
      </c>
      <c r="D111" s="12" t="str">
        <f t="shared" si="9"/>
        <v>vis</v>
      </c>
      <c r="E111" s="88" t="s">
        <v>157</v>
      </c>
      <c r="F111" s="3" t="s">
        <v>60</v>
      </c>
      <c r="G111" s="12" t="e">
        <f t="shared" si="10"/>
        <v>#VALUE!</v>
      </c>
      <c r="H111" s="10">
        <f t="shared" si="11"/>
        <v>0</v>
      </c>
      <c r="I111" s="89"/>
      <c r="J111" s="90"/>
      <c r="K111" s="89"/>
      <c r="L111" s="89"/>
      <c r="M111" s="90"/>
      <c r="N111" s="90"/>
      <c r="O111" s="91"/>
      <c r="P111" s="91"/>
    </row>
    <row r="112" spans="1:16" ht="12.75" customHeight="1" thickBot="1" x14ac:dyDescent="0.25">
      <c r="A112" s="10">
        <f t="shared" si="6"/>
        <v>0</v>
      </c>
      <c r="B112" s="3" t="str">
        <f t="shared" si="7"/>
        <v>I</v>
      </c>
      <c r="C112" s="10" t="e">
        <f t="shared" si="8"/>
        <v>#VALUE!</v>
      </c>
      <c r="D112" s="12" t="str">
        <f t="shared" si="9"/>
        <v>vis</v>
      </c>
      <c r="E112" s="88" t="s">
        <v>157</v>
      </c>
      <c r="F112" s="3" t="s">
        <v>60</v>
      </c>
      <c r="G112" s="12" t="e">
        <f t="shared" si="10"/>
        <v>#VALUE!</v>
      </c>
      <c r="H112" s="10">
        <f t="shared" si="11"/>
        <v>0</v>
      </c>
      <c r="I112" s="89"/>
      <c r="J112" s="90"/>
      <c r="K112" s="89"/>
      <c r="L112" s="89"/>
      <c r="M112" s="90"/>
      <c r="N112" s="90"/>
      <c r="O112" s="91"/>
      <c r="P112" s="91"/>
    </row>
    <row r="113" spans="1:16" ht="12.75" customHeight="1" thickBot="1" x14ac:dyDescent="0.25">
      <c r="A113" s="10">
        <f t="shared" si="6"/>
        <v>0</v>
      </c>
      <c r="B113" s="3" t="str">
        <f t="shared" si="7"/>
        <v>I</v>
      </c>
      <c r="C113" s="10" t="e">
        <f t="shared" si="8"/>
        <v>#VALUE!</v>
      </c>
      <c r="D113" s="12" t="str">
        <f t="shared" si="9"/>
        <v>vis</v>
      </c>
      <c r="E113" s="88" t="s">
        <v>157</v>
      </c>
      <c r="F113" s="3" t="s">
        <v>60</v>
      </c>
      <c r="G113" s="12" t="e">
        <f t="shared" si="10"/>
        <v>#VALUE!</v>
      </c>
      <c r="H113" s="10">
        <f t="shared" si="11"/>
        <v>0</v>
      </c>
      <c r="I113" s="89"/>
      <c r="J113" s="90"/>
      <c r="K113" s="89"/>
      <c r="L113" s="89"/>
      <c r="M113" s="90"/>
      <c r="N113" s="90"/>
      <c r="O113" s="91"/>
      <c r="P113" s="91"/>
    </row>
    <row r="114" spans="1:16" ht="12.75" customHeight="1" thickBot="1" x14ac:dyDescent="0.25">
      <c r="A114" s="10">
        <f t="shared" si="6"/>
        <v>0</v>
      </c>
      <c r="B114" s="3" t="str">
        <f t="shared" si="7"/>
        <v>I</v>
      </c>
      <c r="C114" s="10" t="e">
        <f t="shared" si="8"/>
        <v>#VALUE!</v>
      </c>
      <c r="D114" s="12" t="str">
        <f t="shared" si="9"/>
        <v>vis</v>
      </c>
      <c r="E114" s="88" t="s">
        <v>157</v>
      </c>
      <c r="F114" s="3" t="s">
        <v>60</v>
      </c>
      <c r="G114" s="12" t="e">
        <f t="shared" si="10"/>
        <v>#VALUE!</v>
      </c>
      <c r="H114" s="10">
        <f t="shared" si="11"/>
        <v>0</v>
      </c>
      <c r="I114" s="89"/>
      <c r="J114" s="90"/>
      <c r="K114" s="89"/>
      <c r="L114" s="89"/>
      <c r="M114" s="90"/>
      <c r="N114" s="90"/>
      <c r="O114" s="91"/>
      <c r="P114" s="91"/>
    </row>
    <row r="115" spans="1:16" ht="12.75" customHeight="1" thickBot="1" x14ac:dyDescent="0.25">
      <c r="A115" s="10">
        <f t="shared" si="6"/>
        <v>0</v>
      </c>
      <c r="B115" s="3" t="str">
        <f t="shared" si="7"/>
        <v>I</v>
      </c>
      <c r="C115" s="10" t="e">
        <f t="shared" si="8"/>
        <v>#VALUE!</v>
      </c>
      <c r="D115" s="12" t="str">
        <f t="shared" si="9"/>
        <v>vis</v>
      </c>
      <c r="E115" s="88" t="s">
        <v>157</v>
      </c>
      <c r="F115" s="3" t="s">
        <v>60</v>
      </c>
      <c r="G115" s="12" t="e">
        <f t="shared" si="10"/>
        <v>#VALUE!</v>
      </c>
      <c r="H115" s="10">
        <f t="shared" si="11"/>
        <v>0</v>
      </c>
      <c r="I115" s="89"/>
      <c r="J115" s="90"/>
      <c r="K115" s="89"/>
      <c r="L115" s="89"/>
      <c r="M115" s="90"/>
      <c r="N115" s="90"/>
      <c r="O115" s="91"/>
      <c r="P115" s="91"/>
    </row>
    <row r="116" spans="1:16" ht="12.75" customHeight="1" thickBot="1" x14ac:dyDescent="0.25">
      <c r="A116" s="10">
        <f t="shared" si="6"/>
        <v>0</v>
      </c>
      <c r="B116" s="3" t="str">
        <f t="shared" si="7"/>
        <v>I</v>
      </c>
      <c r="C116" s="10" t="e">
        <f t="shared" si="8"/>
        <v>#VALUE!</v>
      </c>
      <c r="D116" s="12" t="str">
        <f t="shared" si="9"/>
        <v>vis</v>
      </c>
      <c r="E116" s="88" t="s">
        <v>157</v>
      </c>
      <c r="F116" s="3" t="s">
        <v>60</v>
      </c>
      <c r="G116" s="12" t="e">
        <f t="shared" si="10"/>
        <v>#VALUE!</v>
      </c>
      <c r="H116" s="10">
        <f t="shared" si="11"/>
        <v>0</v>
      </c>
      <c r="I116" s="89"/>
      <c r="J116" s="90"/>
      <c r="K116" s="89"/>
      <c r="L116" s="89"/>
      <c r="M116" s="90"/>
      <c r="N116" s="90"/>
      <c r="O116" s="91"/>
      <c r="P116" s="91"/>
    </row>
    <row r="117" spans="1:16" ht="12.75" customHeight="1" thickBot="1" x14ac:dyDescent="0.25">
      <c r="A117" s="10">
        <f t="shared" si="6"/>
        <v>0</v>
      </c>
      <c r="B117" s="3" t="str">
        <f t="shared" si="7"/>
        <v>I</v>
      </c>
      <c r="C117" s="10" t="e">
        <f t="shared" si="8"/>
        <v>#VALUE!</v>
      </c>
      <c r="D117" s="12" t="str">
        <f t="shared" si="9"/>
        <v>vis</v>
      </c>
      <c r="E117" s="88" t="s">
        <v>157</v>
      </c>
      <c r="F117" s="3" t="s">
        <v>60</v>
      </c>
      <c r="G117" s="12" t="e">
        <f t="shared" si="10"/>
        <v>#VALUE!</v>
      </c>
      <c r="H117" s="10">
        <f t="shared" si="11"/>
        <v>0</v>
      </c>
      <c r="I117" s="89"/>
      <c r="J117" s="90"/>
      <c r="K117" s="89"/>
      <c r="L117" s="89"/>
      <c r="M117" s="90"/>
      <c r="N117" s="90"/>
      <c r="O117" s="91"/>
      <c r="P117" s="91"/>
    </row>
    <row r="118" spans="1:16" ht="12.75" customHeight="1" thickBot="1" x14ac:dyDescent="0.25">
      <c r="A118" s="10">
        <f t="shared" si="6"/>
        <v>0</v>
      </c>
      <c r="B118" s="3" t="str">
        <f t="shared" si="7"/>
        <v>I</v>
      </c>
      <c r="C118" s="10" t="e">
        <f t="shared" si="8"/>
        <v>#VALUE!</v>
      </c>
      <c r="D118" s="12" t="str">
        <f t="shared" si="9"/>
        <v>vis</v>
      </c>
      <c r="E118" s="88" t="s">
        <v>157</v>
      </c>
      <c r="F118" s="3" t="s">
        <v>60</v>
      </c>
      <c r="G118" s="12" t="e">
        <f t="shared" si="10"/>
        <v>#VALUE!</v>
      </c>
      <c r="H118" s="10">
        <f t="shared" si="11"/>
        <v>0</v>
      </c>
      <c r="I118" s="89"/>
      <c r="J118" s="90"/>
      <c r="K118" s="89"/>
      <c r="L118" s="89"/>
      <c r="M118" s="90"/>
      <c r="N118" s="90"/>
      <c r="O118" s="91"/>
      <c r="P118" s="91"/>
    </row>
    <row r="119" spans="1:16" ht="12.75" customHeight="1" thickBot="1" x14ac:dyDescent="0.25">
      <c r="A119" s="10">
        <f t="shared" si="6"/>
        <v>0</v>
      </c>
      <c r="B119" s="3" t="str">
        <f t="shared" si="7"/>
        <v>I</v>
      </c>
      <c r="C119" s="10" t="e">
        <f t="shared" si="8"/>
        <v>#VALUE!</v>
      </c>
      <c r="D119" s="12" t="str">
        <f t="shared" si="9"/>
        <v>vis</v>
      </c>
      <c r="E119" s="88" t="s">
        <v>157</v>
      </c>
      <c r="F119" s="3" t="s">
        <v>60</v>
      </c>
      <c r="G119" s="12" t="e">
        <f t="shared" si="10"/>
        <v>#VALUE!</v>
      </c>
      <c r="H119" s="10">
        <f t="shared" si="11"/>
        <v>0</v>
      </c>
      <c r="I119" s="89"/>
      <c r="J119" s="90"/>
      <c r="K119" s="89"/>
      <c r="L119" s="89"/>
      <c r="M119" s="90"/>
      <c r="N119" s="90"/>
      <c r="O119" s="91"/>
      <c r="P119" s="91"/>
    </row>
    <row r="120" spans="1:16" ht="12.75" customHeight="1" thickBot="1" x14ac:dyDescent="0.25">
      <c r="A120" s="10">
        <f t="shared" si="6"/>
        <v>0</v>
      </c>
      <c r="B120" s="3" t="str">
        <f t="shared" si="7"/>
        <v>I</v>
      </c>
      <c r="C120" s="10" t="e">
        <f t="shared" si="8"/>
        <v>#VALUE!</v>
      </c>
      <c r="D120" s="12" t="str">
        <f t="shared" si="9"/>
        <v>vis</v>
      </c>
      <c r="E120" s="88" t="s">
        <v>157</v>
      </c>
      <c r="F120" s="3" t="s">
        <v>60</v>
      </c>
      <c r="G120" s="12" t="e">
        <f t="shared" si="10"/>
        <v>#VALUE!</v>
      </c>
      <c r="H120" s="10">
        <f t="shared" si="11"/>
        <v>0</v>
      </c>
      <c r="I120" s="89"/>
      <c r="J120" s="90"/>
      <c r="K120" s="89"/>
      <c r="L120" s="89"/>
      <c r="M120" s="90"/>
      <c r="N120" s="90"/>
      <c r="O120" s="91"/>
      <c r="P120" s="91"/>
    </row>
    <row r="121" spans="1:16" ht="12.75" customHeight="1" thickBot="1" x14ac:dyDescent="0.25">
      <c r="A121" s="10">
        <f t="shared" si="6"/>
        <v>0</v>
      </c>
      <c r="B121" s="3" t="str">
        <f t="shared" si="7"/>
        <v>I</v>
      </c>
      <c r="C121" s="10" t="e">
        <f t="shared" si="8"/>
        <v>#VALUE!</v>
      </c>
      <c r="D121" s="12" t="str">
        <f t="shared" si="9"/>
        <v>vis</v>
      </c>
      <c r="E121" s="88" t="s">
        <v>157</v>
      </c>
      <c r="F121" s="3" t="s">
        <v>60</v>
      </c>
      <c r="G121" s="12" t="e">
        <f t="shared" si="10"/>
        <v>#VALUE!</v>
      </c>
      <c r="H121" s="10">
        <f t="shared" si="11"/>
        <v>0</v>
      </c>
      <c r="I121" s="89"/>
      <c r="J121" s="90"/>
      <c r="K121" s="89"/>
      <c r="L121" s="89"/>
      <c r="M121" s="90"/>
      <c r="N121" s="90"/>
      <c r="O121" s="91"/>
      <c r="P121" s="91"/>
    </row>
    <row r="122" spans="1:16" ht="12.75" customHeight="1" thickBot="1" x14ac:dyDescent="0.25">
      <c r="A122" s="10">
        <f t="shared" si="6"/>
        <v>0</v>
      </c>
      <c r="B122" s="3" t="str">
        <f t="shared" si="7"/>
        <v>I</v>
      </c>
      <c r="C122" s="10" t="e">
        <f t="shared" si="8"/>
        <v>#VALUE!</v>
      </c>
      <c r="D122" s="12" t="str">
        <f t="shared" si="9"/>
        <v>vis</v>
      </c>
      <c r="E122" s="88" t="s">
        <v>157</v>
      </c>
      <c r="F122" s="3" t="s">
        <v>60</v>
      </c>
      <c r="G122" s="12" t="e">
        <f t="shared" si="10"/>
        <v>#VALUE!</v>
      </c>
      <c r="H122" s="10">
        <f t="shared" si="11"/>
        <v>0</v>
      </c>
      <c r="I122" s="89"/>
      <c r="J122" s="90"/>
      <c r="K122" s="89"/>
      <c r="L122" s="89"/>
      <c r="M122" s="90"/>
      <c r="N122" s="90"/>
      <c r="O122" s="91"/>
      <c r="P122" s="91"/>
    </row>
    <row r="123" spans="1:16" ht="12.75" customHeight="1" thickBot="1" x14ac:dyDescent="0.25">
      <c r="A123" s="10">
        <f t="shared" si="6"/>
        <v>0</v>
      </c>
      <c r="B123" s="3" t="str">
        <f t="shared" si="7"/>
        <v>I</v>
      </c>
      <c r="C123" s="10" t="e">
        <f t="shared" si="8"/>
        <v>#VALUE!</v>
      </c>
      <c r="D123" s="12" t="str">
        <f t="shared" si="9"/>
        <v>vis</v>
      </c>
      <c r="E123" s="88" t="s">
        <v>157</v>
      </c>
      <c r="F123" s="3" t="s">
        <v>60</v>
      </c>
      <c r="G123" s="12" t="e">
        <f t="shared" si="10"/>
        <v>#VALUE!</v>
      </c>
      <c r="H123" s="10">
        <f t="shared" si="11"/>
        <v>0</v>
      </c>
      <c r="I123" s="89"/>
      <c r="J123" s="90"/>
      <c r="K123" s="89"/>
      <c r="L123" s="89"/>
      <c r="M123" s="90"/>
      <c r="N123" s="90"/>
      <c r="O123" s="91"/>
      <c r="P123" s="91"/>
    </row>
    <row r="124" spans="1:16" ht="12.75" customHeight="1" thickBot="1" x14ac:dyDescent="0.25">
      <c r="A124" s="10">
        <f t="shared" si="6"/>
        <v>0</v>
      </c>
      <c r="B124" s="3" t="str">
        <f t="shared" si="7"/>
        <v>I</v>
      </c>
      <c r="C124" s="10" t="e">
        <f t="shared" si="8"/>
        <v>#VALUE!</v>
      </c>
      <c r="D124" s="12" t="str">
        <f t="shared" si="9"/>
        <v>vis</v>
      </c>
      <c r="E124" s="88" t="s">
        <v>157</v>
      </c>
      <c r="F124" s="3" t="s">
        <v>60</v>
      </c>
      <c r="G124" s="12" t="e">
        <f t="shared" si="10"/>
        <v>#VALUE!</v>
      </c>
      <c r="H124" s="10">
        <f t="shared" si="11"/>
        <v>0</v>
      </c>
      <c r="I124" s="89"/>
      <c r="J124" s="90"/>
      <c r="K124" s="89"/>
      <c r="L124" s="89"/>
      <c r="M124" s="90"/>
      <c r="N124" s="90"/>
      <c r="O124" s="91"/>
      <c r="P124" s="91"/>
    </row>
    <row r="125" spans="1:16" ht="12.75" customHeight="1" thickBot="1" x14ac:dyDescent="0.25">
      <c r="A125" s="10">
        <f t="shared" si="6"/>
        <v>0</v>
      </c>
      <c r="B125" s="3" t="str">
        <f t="shared" si="7"/>
        <v>I</v>
      </c>
      <c r="C125" s="10" t="e">
        <f t="shared" si="8"/>
        <v>#VALUE!</v>
      </c>
      <c r="D125" s="12" t="str">
        <f t="shared" si="9"/>
        <v>vis</v>
      </c>
      <c r="E125" s="88" t="s">
        <v>157</v>
      </c>
      <c r="F125" s="3" t="s">
        <v>60</v>
      </c>
      <c r="G125" s="12" t="e">
        <f t="shared" si="10"/>
        <v>#VALUE!</v>
      </c>
      <c r="H125" s="10">
        <f t="shared" si="11"/>
        <v>0</v>
      </c>
      <c r="I125" s="89"/>
      <c r="J125" s="90"/>
      <c r="K125" s="89"/>
      <c r="L125" s="89"/>
      <c r="M125" s="90"/>
      <c r="N125" s="90"/>
      <c r="O125" s="91"/>
      <c r="P125" s="91"/>
    </row>
    <row r="126" spans="1:16" ht="12.75" customHeight="1" thickBot="1" x14ac:dyDescent="0.25">
      <c r="A126" s="10">
        <f t="shared" si="6"/>
        <v>0</v>
      </c>
      <c r="B126" s="3" t="str">
        <f t="shared" si="7"/>
        <v>I</v>
      </c>
      <c r="C126" s="10" t="e">
        <f t="shared" si="8"/>
        <v>#VALUE!</v>
      </c>
      <c r="D126" s="12" t="str">
        <f t="shared" si="9"/>
        <v>vis</v>
      </c>
      <c r="E126" s="88" t="s">
        <v>157</v>
      </c>
      <c r="F126" s="3" t="s">
        <v>60</v>
      </c>
      <c r="G126" s="12" t="e">
        <f t="shared" si="10"/>
        <v>#VALUE!</v>
      </c>
      <c r="H126" s="10">
        <f t="shared" si="11"/>
        <v>0</v>
      </c>
      <c r="I126" s="89"/>
      <c r="J126" s="90"/>
      <c r="K126" s="89"/>
      <c r="L126" s="89"/>
      <c r="M126" s="90"/>
      <c r="N126" s="90"/>
      <c r="O126" s="91"/>
      <c r="P126" s="91"/>
    </row>
    <row r="127" spans="1:16" ht="12.75" customHeight="1" thickBot="1" x14ac:dyDescent="0.25">
      <c r="A127" s="10">
        <f t="shared" si="6"/>
        <v>0</v>
      </c>
      <c r="B127" s="3" t="str">
        <f t="shared" si="7"/>
        <v>I</v>
      </c>
      <c r="C127" s="10" t="e">
        <f t="shared" si="8"/>
        <v>#VALUE!</v>
      </c>
      <c r="D127" s="12" t="str">
        <f t="shared" si="9"/>
        <v>vis</v>
      </c>
      <c r="E127" s="88" t="s">
        <v>157</v>
      </c>
      <c r="F127" s="3" t="s">
        <v>60</v>
      </c>
      <c r="G127" s="12" t="e">
        <f t="shared" si="10"/>
        <v>#VALUE!</v>
      </c>
      <c r="H127" s="10">
        <f t="shared" si="11"/>
        <v>0</v>
      </c>
      <c r="I127" s="89"/>
      <c r="J127" s="90"/>
      <c r="K127" s="89"/>
      <c r="L127" s="89"/>
      <c r="M127" s="90"/>
      <c r="N127" s="90"/>
      <c r="O127" s="91"/>
      <c r="P127" s="91"/>
    </row>
    <row r="128" spans="1:16" ht="12.75" customHeight="1" thickBot="1" x14ac:dyDescent="0.25">
      <c r="A128" s="10">
        <f t="shared" si="6"/>
        <v>0</v>
      </c>
      <c r="B128" s="3" t="str">
        <f t="shared" si="7"/>
        <v>I</v>
      </c>
      <c r="C128" s="10" t="e">
        <f t="shared" si="8"/>
        <v>#VALUE!</v>
      </c>
      <c r="D128" s="12" t="str">
        <f t="shared" si="9"/>
        <v>vis</v>
      </c>
      <c r="E128" s="88" t="s">
        <v>157</v>
      </c>
      <c r="F128" s="3" t="s">
        <v>60</v>
      </c>
      <c r="G128" s="12" t="e">
        <f t="shared" si="10"/>
        <v>#VALUE!</v>
      </c>
      <c r="H128" s="10">
        <f t="shared" si="11"/>
        <v>0</v>
      </c>
      <c r="I128" s="89"/>
      <c r="J128" s="90"/>
      <c r="K128" s="89"/>
      <c r="L128" s="89"/>
      <c r="M128" s="90"/>
      <c r="N128" s="90"/>
      <c r="O128" s="91"/>
      <c r="P128" s="91"/>
    </row>
    <row r="129" spans="1:16" ht="12.75" customHeight="1" thickBot="1" x14ac:dyDescent="0.25">
      <c r="A129" s="10">
        <f t="shared" si="6"/>
        <v>0</v>
      </c>
      <c r="B129" s="3" t="str">
        <f t="shared" si="7"/>
        <v>I</v>
      </c>
      <c r="C129" s="10" t="e">
        <f t="shared" si="8"/>
        <v>#VALUE!</v>
      </c>
      <c r="D129" s="12" t="str">
        <f t="shared" si="9"/>
        <v>vis</v>
      </c>
      <c r="E129" s="88" t="s">
        <v>157</v>
      </c>
      <c r="F129" s="3" t="s">
        <v>60</v>
      </c>
      <c r="G129" s="12" t="e">
        <f t="shared" si="10"/>
        <v>#VALUE!</v>
      </c>
      <c r="H129" s="10">
        <f t="shared" si="11"/>
        <v>0</v>
      </c>
      <c r="I129" s="89"/>
      <c r="J129" s="90"/>
      <c r="K129" s="89"/>
      <c r="L129" s="89"/>
      <c r="M129" s="90"/>
      <c r="N129" s="90"/>
      <c r="O129" s="91"/>
      <c r="P129" s="91"/>
    </row>
    <row r="130" spans="1:16" ht="12.75" customHeight="1" thickBot="1" x14ac:dyDescent="0.25">
      <c r="A130" s="10">
        <f t="shared" si="6"/>
        <v>0</v>
      </c>
      <c r="B130" s="3" t="str">
        <f t="shared" si="7"/>
        <v>I</v>
      </c>
      <c r="C130" s="10" t="e">
        <f t="shared" si="8"/>
        <v>#VALUE!</v>
      </c>
      <c r="D130" s="12" t="str">
        <f t="shared" si="9"/>
        <v>vis</v>
      </c>
      <c r="E130" s="88" t="s">
        <v>157</v>
      </c>
      <c r="F130" s="3" t="s">
        <v>60</v>
      </c>
      <c r="G130" s="12" t="e">
        <f t="shared" si="10"/>
        <v>#VALUE!</v>
      </c>
      <c r="H130" s="10">
        <f t="shared" si="11"/>
        <v>0</v>
      </c>
      <c r="I130" s="89"/>
      <c r="J130" s="90"/>
      <c r="K130" s="89"/>
      <c r="L130" s="89"/>
      <c r="M130" s="90"/>
      <c r="N130" s="90"/>
      <c r="O130" s="91"/>
      <c r="P130" s="91"/>
    </row>
    <row r="131" spans="1:16" ht="12.75" customHeight="1" thickBot="1" x14ac:dyDescent="0.25">
      <c r="A131" s="10">
        <f t="shared" si="6"/>
        <v>0</v>
      </c>
      <c r="B131" s="3" t="str">
        <f t="shared" si="7"/>
        <v>I</v>
      </c>
      <c r="C131" s="10" t="e">
        <f t="shared" si="8"/>
        <v>#VALUE!</v>
      </c>
      <c r="D131" s="12" t="str">
        <f t="shared" si="9"/>
        <v>vis</v>
      </c>
      <c r="E131" s="88" t="s">
        <v>157</v>
      </c>
      <c r="F131" s="3" t="s">
        <v>60</v>
      </c>
      <c r="G131" s="12" t="e">
        <f t="shared" si="10"/>
        <v>#VALUE!</v>
      </c>
      <c r="H131" s="10">
        <f t="shared" si="11"/>
        <v>0</v>
      </c>
      <c r="I131" s="89"/>
      <c r="J131" s="90"/>
      <c r="K131" s="89"/>
      <c r="L131" s="89"/>
      <c r="M131" s="90"/>
      <c r="N131" s="90"/>
      <c r="O131" s="91"/>
      <c r="P131" s="91"/>
    </row>
    <row r="132" spans="1:16" ht="12.75" customHeight="1" thickBot="1" x14ac:dyDescent="0.25">
      <c r="A132" s="10">
        <f t="shared" si="6"/>
        <v>0</v>
      </c>
      <c r="B132" s="3" t="str">
        <f t="shared" si="7"/>
        <v>I</v>
      </c>
      <c r="C132" s="10" t="e">
        <f t="shared" si="8"/>
        <v>#VALUE!</v>
      </c>
      <c r="D132" s="12" t="str">
        <f t="shared" si="9"/>
        <v>vis</v>
      </c>
      <c r="E132" s="88" t="s">
        <v>157</v>
      </c>
      <c r="F132" s="3" t="s">
        <v>60</v>
      </c>
      <c r="G132" s="12" t="e">
        <f t="shared" si="10"/>
        <v>#VALUE!</v>
      </c>
      <c r="H132" s="10">
        <f t="shared" si="11"/>
        <v>0</v>
      </c>
      <c r="I132" s="89"/>
      <c r="J132" s="90"/>
      <c r="K132" s="89"/>
      <c r="L132" s="89"/>
      <c r="M132" s="90"/>
      <c r="N132" s="90"/>
      <c r="O132" s="91"/>
      <c r="P132" s="91"/>
    </row>
    <row r="133" spans="1:16" ht="12.75" customHeight="1" thickBot="1" x14ac:dyDescent="0.25">
      <c r="A133" s="10">
        <f t="shared" si="6"/>
        <v>0</v>
      </c>
      <c r="B133" s="3" t="str">
        <f t="shared" si="7"/>
        <v>I</v>
      </c>
      <c r="C133" s="10" t="e">
        <f t="shared" si="8"/>
        <v>#VALUE!</v>
      </c>
      <c r="D133" s="12" t="str">
        <f t="shared" si="9"/>
        <v>vis</v>
      </c>
      <c r="E133" s="88" t="s">
        <v>157</v>
      </c>
      <c r="F133" s="3" t="s">
        <v>60</v>
      </c>
      <c r="G133" s="12" t="e">
        <f t="shared" si="10"/>
        <v>#VALUE!</v>
      </c>
      <c r="H133" s="10">
        <f t="shared" si="11"/>
        <v>0</v>
      </c>
      <c r="I133" s="89"/>
      <c r="J133" s="90"/>
      <c r="K133" s="89"/>
      <c r="L133" s="89"/>
      <c r="M133" s="90"/>
      <c r="N133" s="90"/>
      <c r="O133" s="91"/>
      <c r="P133" s="91"/>
    </row>
    <row r="134" spans="1:16" ht="12.75" customHeight="1" thickBot="1" x14ac:dyDescent="0.25">
      <c r="A134" s="10">
        <f t="shared" si="6"/>
        <v>0</v>
      </c>
      <c r="B134" s="3" t="str">
        <f t="shared" si="7"/>
        <v>I</v>
      </c>
      <c r="C134" s="10" t="e">
        <f t="shared" si="8"/>
        <v>#VALUE!</v>
      </c>
      <c r="D134" s="12" t="str">
        <f t="shared" si="9"/>
        <v>vis</v>
      </c>
      <c r="E134" s="88" t="s">
        <v>157</v>
      </c>
      <c r="F134" s="3" t="s">
        <v>60</v>
      </c>
      <c r="G134" s="12" t="e">
        <f t="shared" si="10"/>
        <v>#VALUE!</v>
      </c>
      <c r="H134" s="10">
        <f t="shared" si="11"/>
        <v>0</v>
      </c>
      <c r="I134" s="89"/>
      <c r="J134" s="90"/>
      <c r="K134" s="89"/>
      <c r="L134" s="89"/>
      <c r="M134" s="90"/>
      <c r="N134" s="90"/>
      <c r="O134" s="91"/>
      <c r="P134" s="91"/>
    </row>
    <row r="135" spans="1:16" ht="12.75" customHeight="1" thickBot="1" x14ac:dyDescent="0.25">
      <c r="A135" s="10">
        <f t="shared" si="6"/>
        <v>0</v>
      </c>
      <c r="B135" s="3" t="str">
        <f t="shared" si="7"/>
        <v>I</v>
      </c>
      <c r="C135" s="10" t="e">
        <f t="shared" si="8"/>
        <v>#VALUE!</v>
      </c>
      <c r="D135" s="12" t="str">
        <f t="shared" si="9"/>
        <v>vis</v>
      </c>
      <c r="E135" s="88" t="s">
        <v>157</v>
      </c>
      <c r="F135" s="3" t="s">
        <v>60</v>
      </c>
      <c r="G135" s="12" t="e">
        <f t="shared" si="10"/>
        <v>#VALUE!</v>
      </c>
      <c r="H135" s="10">
        <f t="shared" si="11"/>
        <v>0</v>
      </c>
      <c r="I135" s="89"/>
      <c r="J135" s="90"/>
      <c r="K135" s="89"/>
      <c r="L135" s="89"/>
      <c r="M135" s="90"/>
      <c r="N135" s="90"/>
      <c r="O135" s="91"/>
      <c r="P135" s="91"/>
    </row>
    <row r="136" spans="1:16" ht="12.75" customHeight="1" thickBot="1" x14ac:dyDescent="0.25">
      <c r="A136" s="10">
        <f t="shared" si="6"/>
        <v>0</v>
      </c>
      <c r="B136" s="3" t="str">
        <f t="shared" si="7"/>
        <v>I</v>
      </c>
      <c r="C136" s="10" t="e">
        <f t="shared" si="8"/>
        <v>#VALUE!</v>
      </c>
      <c r="D136" s="12" t="str">
        <f t="shared" si="9"/>
        <v>vis</v>
      </c>
      <c r="E136" s="88" t="s">
        <v>157</v>
      </c>
      <c r="F136" s="3" t="s">
        <v>60</v>
      </c>
      <c r="G136" s="12" t="e">
        <f t="shared" si="10"/>
        <v>#VALUE!</v>
      </c>
      <c r="H136" s="10">
        <f t="shared" si="11"/>
        <v>0</v>
      </c>
      <c r="I136" s="89"/>
      <c r="J136" s="90"/>
      <c r="K136" s="89"/>
      <c r="L136" s="89"/>
      <c r="M136" s="90"/>
      <c r="N136" s="90"/>
      <c r="O136" s="91"/>
      <c r="P136" s="91"/>
    </row>
    <row r="137" spans="1:16" ht="12.75" customHeight="1" thickBot="1" x14ac:dyDescent="0.25">
      <c r="A137" s="10">
        <f t="shared" si="6"/>
        <v>0</v>
      </c>
      <c r="B137" s="3" t="str">
        <f t="shared" si="7"/>
        <v>I</v>
      </c>
      <c r="C137" s="10" t="e">
        <f t="shared" si="8"/>
        <v>#VALUE!</v>
      </c>
      <c r="D137" s="12" t="str">
        <f t="shared" si="9"/>
        <v>vis</v>
      </c>
      <c r="E137" s="88" t="s">
        <v>157</v>
      </c>
      <c r="F137" s="3" t="s">
        <v>60</v>
      </c>
      <c r="G137" s="12" t="e">
        <f t="shared" si="10"/>
        <v>#VALUE!</v>
      </c>
      <c r="H137" s="10">
        <f t="shared" si="11"/>
        <v>0</v>
      </c>
      <c r="I137" s="89"/>
      <c r="J137" s="90"/>
      <c r="K137" s="89"/>
      <c r="L137" s="89"/>
      <c r="M137" s="90"/>
      <c r="N137" s="90"/>
      <c r="O137" s="91"/>
      <c r="P137" s="91"/>
    </row>
    <row r="138" spans="1:16" ht="12.75" customHeight="1" thickBot="1" x14ac:dyDescent="0.25">
      <c r="A138" s="10">
        <f t="shared" si="6"/>
        <v>0</v>
      </c>
      <c r="B138" s="3" t="str">
        <f t="shared" si="7"/>
        <v>I</v>
      </c>
      <c r="C138" s="10" t="e">
        <f t="shared" si="8"/>
        <v>#VALUE!</v>
      </c>
      <c r="D138" s="12" t="str">
        <f t="shared" si="9"/>
        <v>vis</v>
      </c>
      <c r="E138" s="88" t="s">
        <v>157</v>
      </c>
      <c r="F138" s="3" t="s">
        <v>60</v>
      </c>
      <c r="G138" s="12" t="e">
        <f t="shared" si="10"/>
        <v>#VALUE!</v>
      </c>
      <c r="H138" s="10">
        <f t="shared" si="11"/>
        <v>0</v>
      </c>
      <c r="I138" s="89"/>
      <c r="J138" s="90"/>
      <c r="K138" s="89"/>
      <c r="L138" s="89"/>
      <c r="M138" s="90"/>
      <c r="N138" s="90"/>
      <c r="O138" s="91"/>
      <c r="P138" s="91"/>
    </row>
    <row r="139" spans="1:16" ht="12.75" customHeight="1" thickBot="1" x14ac:dyDescent="0.25">
      <c r="A139" s="10">
        <f t="shared" ref="A139:A188" si="12">P139</f>
        <v>0</v>
      </c>
      <c r="B139" s="3" t="str">
        <f t="shared" ref="B139:B188" si="13">IF(H139=INT(H139),"I","II")</f>
        <v>I</v>
      </c>
      <c r="C139" s="10" t="e">
        <f t="shared" ref="C139:C188" si="14">1*G139</f>
        <v>#VALUE!</v>
      </c>
      <c r="D139" s="12" t="str">
        <f t="shared" ref="D139:D188" si="15">VLOOKUP(F139,I$1:J$5,2,FALSE)</f>
        <v>vis</v>
      </c>
      <c r="E139" s="88" t="s">
        <v>157</v>
      </c>
      <c r="F139" s="3" t="s">
        <v>60</v>
      </c>
      <c r="G139" s="12" t="e">
        <f t="shared" ref="G139:G188" si="16">MID(I139,3,LEN(I139)-3)</f>
        <v>#VALUE!</v>
      </c>
      <c r="H139" s="10">
        <f t="shared" ref="H139:H188" si="17">1*K139</f>
        <v>0</v>
      </c>
      <c r="I139" s="89"/>
      <c r="J139" s="90"/>
      <c r="K139" s="89"/>
      <c r="L139" s="89"/>
      <c r="M139" s="90"/>
      <c r="N139" s="90"/>
      <c r="O139" s="91"/>
      <c r="P139" s="91"/>
    </row>
    <row r="140" spans="1:16" ht="12.75" customHeight="1" thickBot="1" x14ac:dyDescent="0.25">
      <c r="A140" s="10">
        <f t="shared" si="12"/>
        <v>0</v>
      </c>
      <c r="B140" s="3" t="str">
        <f t="shared" si="13"/>
        <v>I</v>
      </c>
      <c r="C140" s="10" t="e">
        <f t="shared" si="14"/>
        <v>#VALUE!</v>
      </c>
      <c r="D140" s="12" t="str">
        <f t="shared" si="15"/>
        <v>vis</v>
      </c>
      <c r="E140" s="88" t="s">
        <v>157</v>
      </c>
      <c r="F140" s="3" t="s">
        <v>60</v>
      </c>
      <c r="G140" s="12" t="e">
        <f t="shared" si="16"/>
        <v>#VALUE!</v>
      </c>
      <c r="H140" s="10">
        <f t="shared" si="17"/>
        <v>0</v>
      </c>
      <c r="I140" s="89"/>
      <c r="J140" s="90"/>
      <c r="K140" s="89"/>
      <c r="L140" s="89"/>
      <c r="M140" s="90"/>
      <c r="N140" s="90"/>
      <c r="O140" s="91"/>
      <c r="P140" s="91"/>
    </row>
    <row r="141" spans="1:16" ht="12.75" customHeight="1" thickBot="1" x14ac:dyDescent="0.25">
      <c r="A141" s="10">
        <f t="shared" si="12"/>
        <v>0</v>
      </c>
      <c r="B141" s="3" t="str">
        <f t="shared" si="13"/>
        <v>I</v>
      </c>
      <c r="C141" s="10" t="e">
        <f t="shared" si="14"/>
        <v>#VALUE!</v>
      </c>
      <c r="D141" s="12" t="str">
        <f t="shared" si="15"/>
        <v>vis</v>
      </c>
      <c r="E141" s="88" t="s">
        <v>157</v>
      </c>
      <c r="F141" s="3" t="s">
        <v>60</v>
      </c>
      <c r="G141" s="12" t="e">
        <f t="shared" si="16"/>
        <v>#VALUE!</v>
      </c>
      <c r="H141" s="10">
        <f t="shared" si="17"/>
        <v>0</v>
      </c>
      <c r="I141" s="89"/>
      <c r="J141" s="90"/>
      <c r="K141" s="89"/>
      <c r="L141" s="89"/>
      <c r="M141" s="90"/>
      <c r="N141" s="90"/>
      <c r="O141" s="91"/>
      <c r="P141" s="91"/>
    </row>
    <row r="142" spans="1:16" ht="12.75" customHeight="1" thickBot="1" x14ac:dyDescent="0.25">
      <c r="A142" s="10">
        <f t="shared" si="12"/>
        <v>0</v>
      </c>
      <c r="B142" s="3" t="str">
        <f t="shared" si="13"/>
        <v>I</v>
      </c>
      <c r="C142" s="10" t="e">
        <f t="shared" si="14"/>
        <v>#VALUE!</v>
      </c>
      <c r="D142" s="12" t="str">
        <f t="shared" si="15"/>
        <v>vis</v>
      </c>
      <c r="E142" s="88" t="s">
        <v>157</v>
      </c>
      <c r="F142" s="3" t="s">
        <v>60</v>
      </c>
      <c r="G142" s="12" t="e">
        <f t="shared" si="16"/>
        <v>#VALUE!</v>
      </c>
      <c r="H142" s="10">
        <f t="shared" si="17"/>
        <v>0</v>
      </c>
      <c r="I142" s="89"/>
      <c r="J142" s="90"/>
      <c r="K142" s="89"/>
      <c r="L142" s="89"/>
      <c r="M142" s="90"/>
      <c r="N142" s="90"/>
      <c r="O142" s="91"/>
      <c r="P142" s="91"/>
    </row>
    <row r="143" spans="1:16" ht="12.75" customHeight="1" thickBot="1" x14ac:dyDescent="0.25">
      <c r="A143" s="10">
        <f t="shared" si="12"/>
        <v>0</v>
      </c>
      <c r="B143" s="3" t="str">
        <f t="shared" si="13"/>
        <v>I</v>
      </c>
      <c r="C143" s="10" t="e">
        <f t="shared" si="14"/>
        <v>#VALUE!</v>
      </c>
      <c r="D143" s="12" t="str">
        <f t="shared" si="15"/>
        <v>vis</v>
      </c>
      <c r="E143" s="88" t="s">
        <v>157</v>
      </c>
      <c r="F143" s="3" t="s">
        <v>60</v>
      </c>
      <c r="G143" s="12" t="e">
        <f t="shared" si="16"/>
        <v>#VALUE!</v>
      </c>
      <c r="H143" s="10">
        <f t="shared" si="17"/>
        <v>0</v>
      </c>
      <c r="I143" s="89"/>
      <c r="J143" s="90"/>
      <c r="K143" s="89"/>
      <c r="L143" s="89"/>
      <c r="M143" s="90"/>
      <c r="N143" s="90"/>
      <c r="O143" s="91"/>
      <c r="P143" s="91"/>
    </row>
    <row r="144" spans="1:16" ht="12.75" customHeight="1" thickBot="1" x14ac:dyDescent="0.25">
      <c r="A144" s="10">
        <f t="shared" si="12"/>
        <v>0</v>
      </c>
      <c r="B144" s="3" t="str">
        <f t="shared" si="13"/>
        <v>I</v>
      </c>
      <c r="C144" s="10" t="e">
        <f t="shared" si="14"/>
        <v>#VALUE!</v>
      </c>
      <c r="D144" s="12" t="str">
        <f t="shared" si="15"/>
        <v>vis</v>
      </c>
      <c r="E144" s="88" t="s">
        <v>157</v>
      </c>
      <c r="F144" s="3" t="s">
        <v>60</v>
      </c>
      <c r="G144" s="12" t="e">
        <f t="shared" si="16"/>
        <v>#VALUE!</v>
      </c>
      <c r="H144" s="10">
        <f t="shared" si="17"/>
        <v>0</v>
      </c>
      <c r="I144" s="89"/>
      <c r="J144" s="90"/>
      <c r="K144" s="89"/>
      <c r="L144" s="89"/>
      <c r="M144" s="90"/>
      <c r="N144" s="90"/>
      <c r="O144" s="91"/>
      <c r="P144" s="91"/>
    </row>
    <row r="145" spans="1:16" ht="12.75" customHeight="1" thickBot="1" x14ac:dyDescent="0.25">
      <c r="A145" s="10">
        <f t="shared" si="12"/>
        <v>0</v>
      </c>
      <c r="B145" s="3" t="str">
        <f t="shared" si="13"/>
        <v>I</v>
      </c>
      <c r="C145" s="10" t="e">
        <f t="shared" si="14"/>
        <v>#VALUE!</v>
      </c>
      <c r="D145" s="12" t="str">
        <f t="shared" si="15"/>
        <v>vis</v>
      </c>
      <c r="E145" s="88" t="s">
        <v>157</v>
      </c>
      <c r="F145" s="3" t="s">
        <v>60</v>
      </c>
      <c r="G145" s="12" t="e">
        <f t="shared" si="16"/>
        <v>#VALUE!</v>
      </c>
      <c r="H145" s="10">
        <f t="shared" si="17"/>
        <v>0</v>
      </c>
      <c r="I145" s="89"/>
      <c r="J145" s="90"/>
      <c r="K145" s="89"/>
      <c r="L145" s="89"/>
      <c r="M145" s="90"/>
      <c r="N145" s="90"/>
      <c r="O145" s="91"/>
      <c r="P145" s="92"/>
    </row>
    <row r="146" spans="1:16" ht="12.75" customHeight="1" thickBot="1" x14ac:dyDescent="0.25">
      <c r="A146" s="10">
        <f t="shared" si="12"/>
        <v>0</v>
      </c>
      <c r="B146" s="3" t="str">
        <f t="shared" si="13"/>
        <v>I</v>
      </c>
      <c r="C146" s="10" t="e">
        <f t="shared" si="14"/>
        <v>#VALUE!</v>
      </c>
      <c r="D146" s="12" t="str">
        <f t="shared" si="15"/>
        <v>vis</v>
      </c>
      <c r="E146" s="88" t="s">
        <v>157</v>
      </c>
      <c r="F146" s="3" t="s">
        <v>60</v>
      </c>
      <c r="G146" s="12" t="e">
        <f t="shared" si="16"/>
        <v>#VALUE!</v>
      </c>
      <c r="H146" s="10">
        <f t="shared" si="17"/>
        <v>0</v>
      </c>
      <c r="I146" s="89"/>
      <c r="J146" s="90"/>
      <c r="K146" s="89"/>
      <c r="L146" s="89"/>
      <c r="M146" s="90"/>
      <c r="N146" s="90"/>
      <c r="O146" s="91"/>
      <c r="P146" s="91"/>
    </row>
    <row r="147" spans="1:16" ht="12.75" customHeight="1" thickBot="1" x14ac:dyDescent="0.25">
      <c r="A147" s="10">
        <f t="shared" si="12"/>
        <v>0</v>
      </c>
      <c r="B147" s="3" t="str">
        <f t="shared" si="13"/>
        <v>I</v>
      </c>
      <c r="C147" s="10" t="e">
        <f t="shared" si="14"/>
        <v>#VALUE!</v>
      </c>
      <c r="D147" s="12" t="str">
        <f t="shared" si="15"/>
        <v>vis</v>
      </c>
      <c r="E147" s="88" t="s">
        <v>157</v>
      </c>
      <c r="F147" s="3" t="s">
        <v>60</v>
      </c>
      <c r="G147" s="12" t="e">
        <f t="shared" si="16"/>
        <v>#VALUE!</v>
      </c>
      <c r="H147" s="10">
        <f t="shared" si="17"/>
        <v>0</v>
      </c>
      <c r="I147" s="89"/>
      <c r="J147" s="90"/>
      <c r="K147" s="89"/>
      <c r="L147" s="89"/>
      <c r="M147" s="90"/>
      <c r="N147" s="90"/>
      <c r="O147" s="91"/>
      <c r="P147" s="92"/>
    </row>
    <row r="148" spans="1:16" ht="12.75" customHeight="1" thickBot="1" x14ac:dyDescent="0.25">
      <c r="A148" s="10">
        <f t="shared" si="12"/>
        <v>0</v>
      </c>
      <c r="B148" s="3" t="str">
        <f t="shared" si="13"/>
        <v>I</v>
      </c>
      <c r="C148" s="10" t="e">
        <f t="shared" si="14"/>
        <v>#VALUE!</v>
      </c>
      <c r="D148" s="12" t="str">
        <f t="shared" si="15"/>
        <v>vis</v>
      </c>
      <c r="E148" s="88" t="s">
        <v>157</v>
      </c>
      <c r="F148" s="3" t="s">
        <v>60</v>
      </c>
      <c r="G148" s="12" t="e">
        <f t="shared" si="16"/>
        <v>#VALUE!</v>
      </c>
      <c r="H148" s="10">
        <f t="shared" si="17"/>
        <v>0</v>
      </c>
      <c r="I148" s="89"/>
      <c r="J148" s="90"/>
      <c r="K148" s="89"/>
      <c r="L148" s="89"/>
      <c r="M148" s="90"/>
      <c r="N148" s="90"/>
      <c r="O148" s="91"/>
      <c r="P148" s="91"/>
    </row>
    <row r="149" spans="1:16" ht="12.75" customHeight="1" thickBot="1" x14ac:dyDescent="0.25">
      <c r="A149" s="10">
        <f t="shared" si="12"/>
        <v>0</v>
      </c>
      <c r="B149" s="3" t="str">
        <f t="shared" si="13"/>
        <v>I</v>
      </c>
      <c r="C149" s="10" t="e">
        <f t="shared" si="14"/>
        <v>#VALUE!</v>
      </c>
      <c r="D149" s="12" t="str">
        <f t="shared" si="15"/>
        <v>vis</v>
      </c>
      <c r="E149" s="88" t="s">
        <v>157</v>
      </c>
      <c r="F149" s="3" t="s">
        <v>60</v>
      </c>
      <c r="G149" s="12" t="e">
        <f t="shared" si="16"/>
        <v>#VALUE!</v>
      </c>
      <c r="H149" s="10">
        <f t="shared" si="17"/>
        <v>0</v>
      </c>
      <c r="I149" s="89"/>
      <c r="J149" s="90"/>
      <c r="K149" s="89"/>
      <c r="L149" s="89"/>
      <c r="M149" s="90"/>
      <c r="N149" s="90"/>
      <c r="O149" s="91"/>
      <c r="P149" s="91"/>
    </row>
    <row r="150" spans="1:16" ht="12.75" customHeight="1" thickBot="1" x14ac:dyDescent="0.25">
      <c r="A150" s="10">
        <f t="shared" si="12"/>
        <v>0</v>
      </c>
      <c r="B150" s="3" t="str">
        <f t="shared" si="13"/>
        <v>I</v>
      </c>
      <c r="C150" s="10" t="e">
        <f t="shared" si="14"/>
        <v>#VALUE!</v>
      </c>
      <c r="D150" s="12" t="str">
        <f t="shared" si="15"/>
        <v>vis</v>
      </c>
      <c r="E150" s="88" t="s">
        <v>157</v>
      </c>
      <c r="F150" s="3" t="s">
        <v>60</v>
      </c>
      <c r="G150" s="12" t="e">
        <f t="shared" si="16"/>
        <v>#VALUE!</v>
      </c>
      <c r="H150" s="10">
        <f t="shared" si="17"/>
        <v>0</v>
      </c>
      <c r="I150" s="89"/>
      <c r="J150" s="90"/>
      <c r="K150" s="89"/>
      <c r="L150" s="89"/>
      <c r="M150" s="90"/>
      <c r="N150" s="90"/>
      <c r="O150" s="91"/>
      <c r="P150" s="91"/>
    </row>
    <row r="151" spans="1:16" ht="12.75" customHeight="1" thickBot="1" x14ac:dyDescent="0.25">
      <c r="A151" s="10">
        <f t="shared" si="12"/>
        <v>0</v>
      </c>
      <c r="B151" s="3" t="str">
        <f t="shared" si="13"/>
        <v>I</v>
      </c>
      <c r="C151" s="10" t="e">
        <f t="shared" si="14"/>
        <v>#VALUE!</v>
      </c>
      <c r="D151" s="12" t="str">
        <f t="shared" si="15"/>
        <v>vis</v>
      </c>
      <c r="E151" s="88" t="s">
        <v>157</v>
      </c>
      <c r="F151" s="3" t="s">
        <v>60</v>
      </c>
      <c r="G151" s="12" t="e">
        <f t="shared" si="16"/>
        <v>#VALUE!</v>
      </c>
      <c r="H151" s="10">
        <f t="shared" si="17"/>
        <v>0</v>
      </c>
      <c r="I151" s="89"/>
      <c r="J151" s="90"/>
      <c r="K151" s="89"/>
      <c r="L151" s="89"/>
      <c r="M151" s="90"/>
      <c r="N151" s="90"/>
      <c r="O151" s="91"/>
      <c r="P151" s="91"/>
    </row>
    <row r="152" spans="1:16" ht="12.75" customHeight="1" thickBot="1" x14ac:dyDescent="0.25">
      <c r="A152" s="10">
        <f t="shared" si="12"/>
        <v>0</v>
      </c>
      <c r="B152" s="3" t="str">
        <f t="shared" si="13"/>
        <v>I</v>
      </c>
      <c r="C152" s="10" t="e">
        <f t="shared" si="14"/>
        <v>#VALUE!</v>
      </c>
      <c r="D152" s="12" t="str">
        <f t="shared" si="15"/>
        <v>vis</v>
      </c>
      <c r="E152" s="88" t="s">
        <v>157</v>
      </c>
      <c r="F152" s="3" t="s">
        <v>60</v>
      </c>
      <c r="G152" s="12" t="e">
        <f t="shared" si="16"/>
        <v>#VALUE!</v>
      </c>
      <c r="H152" s="10">
        <f t="shared" si="17"/>
        <v>0</v>
      </c>
      <c r="I152" s="89"/>
      <c r="J152" s="90"/>
      <c r="K152" s="89"/>
      <c r="L152" s="89"/>
      <c r="M152" s="90"/>
      <c r="N152" s="90"/>
      <c r="O152" s="91"/>
      <c r="P152" s="91"/>
    </row>
    <row r="153" spans="1:16" ht="12.75" customHeight="1" thickBot="1" x14ac:dyDescent="0.25">
      <c r="A153" s="10">
        <f t="shared" si="12"/>
        <v>0</v>
      </c>
      <c r="B153" s="3" t="str">
        <f t="shared" si="13"/>
        <v>I</v>
      </c>
      <c r="C153" s="10" t="e">
        <f t="shared" si="14"/>
        <v>#VALUE!</v>
      </c>
      <c r="D153" s="12" t="str">
        <f t="shared" si="15"/>
        <v>vis</v>
      </c>
      <c r="E153" s="88" t="s">
        <v>157</v>
      </c>
      <c r="F153" s="3" t="s">
        <v>60</v>
      </c>
      <c r="G153" s="12" t="e">
        <f t="shared" si="16"/>
        <v>#VALUE!</v>
      </c>
      <c r="H153" s="10">
        <f t="shared" si="17"/>
        <v>0</v>
      </c>
      <c r="I153" s="89"/>
      <c r="J153" s="90"/>
      <c r="K153" s="89"/>
      <c r="L153" s="89"/>
      <c r="M153" s="90"/>
      <c r="N153" s="90"/>
      <c r="O153" s="91"/>
      <c r="P153" s="91"/>
    </row>
    <row r="154" spans="1:16" ht="12.75" customHeight="1" thickBot="1" x14ac:dyDescent="0.25">
      <c r="A154" s="10">
        <f t="shared" si="12"/>
        <v>0</v>
      </c>
      <c r="B154" s="3" t="str">
        <f t="shared" si="13"/>
        <v>I</v>
      </c>
      <c r="C154" s="10" t="e">
        <f t="shared" si="14"/>
        <v>#VALUE!</v>
      </c>
      <c r="D154" s="12" t="str">
        <f t="shared" si="15"/>
        <v>vis</v>
      </c>
      <c r="E154" s="88" t="s">
        <v>157</v>
      </c>
      <c r="F154" s="3" t="s">
        <v>60</v>
      </c>
      <c r="G154" s="12" t="e">
        <f t="shared" si="16"/>
        <v>#VALUE!</v>
      </c>
      <c r="H154" s="10">
        <f t="shared" si="17"/>
        <v>0</v>
      </c>
      <c r="I154" s="89"/>
      <c r="J154" s="90"/>
      <c r="K154" s="89"/>
      <c r="L154" s="89"/>
      <c r="M154" s="90"/>
      <c r="N154" s="90"/>
      <c r="O154" s="91"/>
      <c r="P154" s="91"/>
    </row>
    <row r="155" spans="1:16" ht="12.75" customHeight="1" thickBot="1" x14ac:dyDescent="0.25">
      <c r="A155" s="10">
        <f t="shared" si="12"/>
        <v>0</v>
      </c>
      <c r="B155" s="3" t="str">
        <f t="shared" si="13"/>
        <v>I</v>
      </c>
      <c r="C155" s="10" t="e">
        <f t="shared" si="14"/>
        <v>#VALUE!</v>
      </c>
      <c r="D155" s="12" t="str">
        <f t="shared" si="15"/>
        <v>vis</v>
      </c>
      <c r="E155" s="88" t="s">
        <v>157</v>
      </c>
      <c r="F155" s="3" t="s">
        <v>60</v>
      </c>
      <c r="G155" s="12" t="e">
        <f t="shared" si="16"/>
        <v>#VALUE!</v>
      </c>
      <c r="H155" s="10">
        <f t="shared" si="17"/>
        <v>0</v>
      </c>
      <c r="I155" s="89"/>
      <c r="J155" s="90"/>
      <c r="K155" s="89"/>
      <c r="L155" s="89"/>
      <c r="M155" s="90"/>
      <c r="N155" s="90"/>
      <c r="O155" s="91"/>
      <c r="P155" s="91"/>
    </row>
    <row r="156" spans="1:16" ht="12.75" customHeight="1" thickBot="1" x14ac:dyDescent="0.25">
      <c r="A156" s="10">
        <f t="shared" si="12"/>
        <v>0</v>
      </c>
      <c r="B156" s="3" t="str">
        <f t="shared" si="13"/>
        <v>I</v>
      </c>
      <c r="C156" s="10" t="e">
        <f t="shared" si="14"/>
        <v>#VALUE!</v>
      </c>
      <c r="D156" s="12" t="str">
        <f t="shared" si="15"/>
        <v>vis</v>
      </c>
      <c r="E156" s="88" t="s">
        <v>157</v>
      </c>
      <c r="F156" s="3" t="s">
        <v>60</v>
      </c>
      <c r="G156" s="12" t="e">
        <f t="shared" si="16"/>
        <v>#VALUE!</v>
      </c>
      <c r="H156" s="10">
        <f t="shared" si="17"/>
        <v>0</v>
      </c>
      <c r="I156" s="89"/>
      <c r="J156" s="90"/>
      <c r="K156" s="89"/>
      <c r="L156" s="89"/>
      <c r="M156" s="90"/>
      <c r="N156" s="90"/>
      <c r="O156" s="91"/>
      <c r="P156" s="91"/>
    </row>
    <row r="157" spans="1:16" ht="12.75" customHeight="1" thickBot="1" x14ac:dyDescent="0.25">
      <c r="A157" s="10">
        <f t="shared" si="12"/>
        <v>0</v>
      </c>
      <c r="B157" s="3" t="str">
        <f t="shared" si="13"/>
        <v>I</v>
      </c>
      <c r="C157" s="10" t="e">
        <f t="shared" si="14"/>
        <v>#VALUE!</v>
      </c>
      <c r="D157" s="12" t="str">
        <f t="shared" si="15"/>
        <v>vis</v>
      </c>
      <c r="E157" s="88" t="s">
        <v>157</v>
      </c>
      <c r="F157" s="3" t="s">
        <v>60</v>
      </c>
      <c r="G157" s="12" t="e">
        <f t="shared" si="16"/>
        <v>#VALUE!</v>
      </c>
      <c r="H157" s="10">
        <f t="shared" si="17"/>
        <v>0</v>
      </c>
      <c r="I157" s="89"/>
      <c r="J157" s="90"/>
      <c r="K157" s="89"/>
      <c r="L157" s="89"/>
      <c r="M157" s="90"/>
      <c r="N157" s="90"/>
      <c r="O157" s="91"/>
      <c r="P157" s="91"/>
    </row>
    <row r="158" spans="1:16" ht="12.75" customHeight="1" thickBot="1" x14ac:dyDescent="0.25">
      <c r="A158" s="10">
        <f t="shared" si="12"/>
        <v>0</v>
      </c>
      <c r="B158" s="3" t="str">
        <f t="shared" si="13"/>
        <v>I</v>
      </c>
      <c r="C158" s="10" t="e">
        <f t="shared" si="14"/>
        <v>#VALUE!</v>
      </c>
      <c r="D158" s="12" t="str">
        <f t="shared" si="15"/>
        <v>vis</v>
      </c>
      <c r="E158" s="88" t="s">
        <v>157</v>
      </c>
      <c r="F158" s="3" t="s">
        <v>60</v>
      </c>
      <c r="G158" s="12" t="e">
        <f t="shared" si="16"/>
        <v>#VALUE!</v>
      </c>
      <c r="H158" s="10">
        <f t="shared" si="17"/>
        <v>0</v>
      </c>
      <c r="I158" s="89"/>
      <c r="J158" s="90"/>
      <c r="K158" s="89"/>
      <c r="L158" s="89"/>
      <c r="M158" s="90"/>
      <c r="N158" s="90"/>
      <c r="O158" s="91"/>
      <c r="P158" s="91"/>
    </row>
    <row r="159" spans="1:16" ht="12.75" customHeight="1" thickBot="1" x14ac:dyDescent="0.25">
      <c r="A159" s="10">
        <f t="shared" si="12"/>
        <v>0</v>
      </c>
      <c r="B159" s="3" t="str">
        <f t="shared" si="13"/>
        <v>I</v>
      </c>
      <c r="C159" s="10" t="e">
        <f t="shared" si="14"/>
        <v>#VALUE!</v>
      </c>
      <c r="D159" s="12" t="str">
        <f t="shared" si="15"/>
        <v>vis</v>
      </c>
      <c r="E159" s="88" t="s">
        <v>157</v>
      </c>
      <c r="F159" s="3" t="s">
        <v>60</v>
      </c>
      <c r="G159" s="12" t="e">
        <f t="shared" si="16"/>
        <v>#VALUE!</v>
      </c>
      <c r="H159" s="10">
        <f t="shared" si="17"/>
        <v>0</v>
      </c>
      <c r="I159" s="89"/>
      <c r="J159" s="90"/>
      <c r="K159" s="89"/>
      <c r="L159" s="89"/>
      <c r="M159" s="90"/>
      <c r="N159" s="90"/>
      <c r="O159" s="91"/>
      <c r="P159" s="91"/>
    </row>
    <row r="160" spans="1:16" ht="12.75" customHeight="1" thickBot="1" x14ac:dyDescent="0.25">
      <c r="A160" s="10">
        <f t="shared" si="12"/>
        <v>0</v>
      </c>
      <c r="B160" s="3" t="str">
        <f t="shared" si="13"/>
        <v>I</v>
      </c>
      <c r="C160" s="10" t="e">
        <f t="shared" si="14"/>
        <v>#VALUE!</v>
      </c>
      <c r="D160" s="12" t="str">
        <f t="shared" si="15"/>
        <v>vis</v>
      </c>
      <c r="E160" s="88" t="s">
        <v>157</v>
      </c>
      <c r="F160" s="3" t="s">
        <v>60</v>
      </c>
      <c r="G160" s="12" t="e">
        <f t="shared" si="16"/>
        <v>#VALUE!</v>
      </c>
      <c r="H160" s="10">
        <f t="shared" si="17"/>
        <v>0</v>
      </c>
      <c r="I160" s="89"/>
      <c r="J160" s="90"/>
      <c r="K160" s="89"/>
      <c r="L160" s="89"/>
      <c r="M160" s="90"/>
      <c r="N160" s="90"/>
      <c r="O160" s="91"/>
      <c r="P160" s="91"/>
    </row>
    <row r="161" spans="1:16" ht="12.75" customHeight="1" thickBot="1" x14ac:dyDescent="0.25">
      <c r="A161" s="10">
        <f t="shared" si="12"/>
        <v>0</v>
      </c>
      <c r="B161" s="3" t="str">
        <f t="shared" si="13"/>
        <v>I</v>
      </c>
      <c r="C161" s="10" t="e">
        <f t="shared" si="14"/>
        <v>#VALUE!</v>
      </c>
      <c r="D161" s="12" t="str">
        <f t="shared" si="15"/>
        <v>vis</v>
      </c>
      <c r="E161" s="88" t="s">
        <v>157</v>
      </c>
      <c r="F161" s="3" t="s">
        <v>60</v>
      </c>
      <c r="G161" s="12" t="e">
        <f t="shared" si="16"/>
        <v>#VALUE!</v>
      </c>
      <c r="H161" s="10">
        <f t="shared" si="17"/>
        <v>0</v>
      </c>
      <c r="I161" s="89"/>
      <c r="J161" s="90"/>
      <c r="K161" s="89"/>
      <c r="L161" s="89"/>
      <c r="M161" s="90"/>
      <c r="N161" s="90"/>
      <c r="O161" s="91"/>
      <c r="P161" s="91"/>
    </row>
    <row r="162" spans="1:16" ht="12.75" customHeight="1" thickBot="1" x14ac:dyDescent="0.25">
      <c r="A162" s="10">
        <f t="shared" si="12"/>
        <v>0</v>
      </c>
      <c r="B162" s="3" t="str">
        <f t="shared" si="13"/>
        <v>I</v>
      </c>
      <c r="C162" s="10" t="e">
        <f t="shared" si="14"/>
        <v>#VALUE!</v>
      </c>
      <c r="D162" s="12" t="str">
        <f t="shared" si="15"/>
        <v>vis</v>
      </c>
      <c r="E162" s="88" t="s">
        <v>157</v>
      </c>
      <c r="F162" s="3" t="s">
        <v>60</v>
      </c>
      <c r="G162" s="12" t="e">
        <f t="shared" si="16"/>
        <v>#VALUE!</v>
      </c>
      <c r="H162" s="10">
        <f t="shared" si="17"/>
        <v>0</v>
      </c>
      <c r="I162" s="89"/>
      <c r="J162" s="90"/>
      <c r="K162" s="89"/>
      <c r="L162" s="89"/>
      <c r="M162" s="90"/>
      <c r="N162" s="90"/>
      <c r="O162" s="91"/>
      <c r="P162" s="91"/>
    </row>
    <row r="163" spans="1:16" ht="12.75" customHeight="1" thickBot="1" x14ac:dyDescent="0.25">
      <c r="A163" s="10">
        <f t="shared" si="12"/>
        <v>0</v>
      </c>
      <c r="B163" s="3" t="str">
        <f t="shared" si="13"/>
        <v>I</v>
      </c>
      <c r="C163" s="10" t="e">
        <f t="shared" si="14"/>
        <v>#VALUE!</v>
      </c>
      <c r="D163" s="12" t="str">
        <f t="shared" si="15"/>
        <v>vis</v>
      </c>
      <c r="E163" s="88" t="s">
        <v>157</v>
      </c>
      <c r="F163" s="3" t="s">
        <v>60</v>
      </c>
      <c r="G163" s="12" t="e">
        <f t="shared" si="16"/>
        <v>#VALUE!</v>
      </c>
      <c r="H163" s="10">
        <f t="shared" si="17"/>
        <v>0</v>
      </c>
      <c r="I163" s="89"/>
      <c r="J163" s="90"/>
      <c r="K163" s="89"/>
      <c r="L163" s="89"/>
      <c r="M163" s="90"/>
      <c r="N163" s="90"/>
      <c r="O163" s="91"/>
      <c r="P163" s="91"/>
    </row>
    <row r="164" spans="1:16" ht="12.75" customHeight="1" thickBot="1" x14ac:dyDescent="0.25">
      <c r="A164" s="10">
        <f t="shared" si="12"/>
        <v>0</v>
      </c>
      <c r="B164" s="3" t="str">
        <f t="shared" si="13"/>
        <v>I</v>
      </c>
      <c r="C164" s="10" t="e">
        <f t="shared" si="14"/>
        <v>#VALUE!</v>
      </c>
      <c r="D164" s="12" t="str">
        <f t="shared" si="15"/>
        <v>vis</v>
      </c>
      <c r="E164" s="88" t="s">
        <v>157</v>
      </c>
      <c r="F164" s="3" t="s">
        <v>60</v>
      </c>
      <c r="G164" s="12" t="e">
        <f t="shared" si="16"/>
        <v>#VALUE!</v>
      </c>
      <c r="H164" s="10">
        <f t="shared" si="17"/>
        <v>0</v>
      </c>
      <c r="I164" s="89"/>
      <c r="J164" s="90"/>
      <c r="K164" s="89"/>
      <c r="L164" s="89"/>
      <c r="M164" s="90"/>
      <c r="N164" s="90"/>
      <c r="O164" s="91"/>
      <c r="P164" s="91"/>
    </row>
    <row r="165" spans="1:16" ht="12.75" customHeight="1" thickBot="1" x14ac:dyDescent="0.25">
      <c r="A165" s="10">
        <f t="shared" si="12"/>
        <v>0</v>
      </c>
      <c r="B165" s="3" t="str">
        <f t="shared" si="13"/>
        <v>I</v>
      </c>
      <c r="C165" s="10" t="e">
        <f t="shared" si="14"/>
        <v>#VALUE!</v>
      </c>
      <c r="D165" s="12" t="str">
        <f t="shared" si="15"/>
        <v>vis</v>
      </c>
      <c r="E165" s="88" t="s">
        <v>157</v>
      </c>
      <c r="F165" s="3" t="s">
        <v>60</v>
      </c>
      <c r="G165" s="12" t="e">
        <f t="shared" si="16"/>
        <v>#VALUE!</v>
      </c>
      <c r="H165" s="10">
        <f t="shared" si="17"/>
        <v>0</v>
      </c>
      <c r="I165" s="89"/>
      <c r="J165" s="90"/>
      <c r="K165" s="89"/>
      <c r="L165" s="89"/>
      <c r="M165" s="90"/>
      <c r="N165" s="90"/>
      <c r="O165" s="91"/>
      <c r="P165" s="91"/>
    </row>
    <row r="166" spans="1:16" ht="12.75" customHeight="1" thickBot="1" x14ac:dyDescent="0.25">
      <c r="A166" s="10">
        <f t="shared" si="12"/>
        <v>0</v>
      </c>
      <c r="B166" s="3" t="str">
        <f t="shared" si="13"/>
        <v>I</v>
      </c>
      <c r="C166" s="10" t="e">
        <f t="shared" si="14"/>
        <v>#VALUE!</v>
      </c>
      <c r="D166" s="12" t="str">
        <f t="shared" si="15"/>
        <v>vis</v>
      </c>
      <c r="E166" s="88" t="s">
        <v>157</v>
      </c>
      <c r="F166" s="3" t="s">
        <v>60</v>
      </c>
      <c r="G166" s="12" t="e">
        <f t="shared" si="16"/>
        <v>#VALUE!</v>
      </c>
      <c r="H166" s="10">
        <f t="shared" si="17"/>
        <v>0</v>
      </c>
      <c r="I166" s="89"/>
      <c r="J166" s="90"/>
      <c r="K166" s="89"/>
      <c r="L166" s="89"/>
      <c r="M166" s="90"/>
      <c r="N166" s="90"/>
      <c r="O166" s="91"/>
      <c r="P166" s="91"/>
    </row>
    <row r="167" spans="1:16" ht="12.75" customHeight="1" thickBot="1" x14ac:dyDescent="0.25">
      <c r="A167" s="10">
        <f t="shared" si="12"/>
        <v>0</v>
      </c>
      <c r="B167" s="3" t="str">
        <f t="shared" si="13"/>
        <v>I</v>
      </c>
      <c r="C167" s="10" t="e">
        <f t="shared" si="14"/>
        <v>#VALUE!</v>
      </c>
      <c r="D167" s="12" t="str">
        <f t="shared" si="15"/>
        <v>vis</v>
      </c>
      <c r="E167" s="88" t="s">
        <v>157</v>
      </c>
      <c r="F167" s="3" t="s">
        <v>60</v>
      </c>
      <c r="G167" s="12" t="e">
        <f t="shared" si="16"/>
        <v>#VALUE!</v>
      </c>
      <c r="H167" s="10">
        <f t="shared" si="17"/>
        <v>0</v>
      </c>
      <c r="I167" s="89"/>
      <c r="J167" s="90"/>
      <c r="K167" s="89"/>
      <c r="L167" s="89"/>
      <c r="M167" s="90"/>
      <c r="N167" s="90"/>
      <c r="O167" s="91"/>
      <c r="P167" s="91"/>
    </row>
    <row r="168" spans="1:16" ht="12.75" customHeight="1" thickBot="1" x14ac:dyDescent="0.25">
      <c r="A168" s="10">
        <f t="shared" si="12"/>
        <v>0</v>
      </c>
      <c r="B168" s="3" t="str">
        <f t="shared" si="13"/>
        <v>I</v>
      </c>
      <c r="C168" s="10" t="e">
        <f t="shared" si="14"/>
        <v>#VALUE!</v>
      </c>
      <c r="D168" s="12" t="str">
        <f t="shared" si="15"/>
        <v>vis</v>
      </c>
      <c r="E168" s="88" t="s">
        <v>157</v>
      </c>
      <c r="F168" s="3" t="s">
        <v>60</v>
      </c>
      <c r="G168" s="12" t="e">
        <f t="shared" si="16"/>
        <v>#VALUE!</v>
      </c>
      <c r="H168" s="10">
        <f t="shared" si="17"/>
        <v>0</v>
      </c>
      <c r="I168" s="89"/>
      <c r="J168" s="90"/>
      <c r="K168" s="89"/>
      <c r="L168" s="89"/>
      <c r="M168" s="90"/>
      <c r="N168" s="90"/>
      <c r="O168" s="91"/>
      <c r="P168" s="91"/>
    </row>
    <row r="169" spans="1:16" ht="12.75" customHeight="1" thickBot="1" x14ac:dyDescent="0.25">
      <c r="A169" s="10">
        <f t="shared" si="12"/>
        <v>0</v>
      </c>
      <c r="B169" s="3" t="str">
        <f t="shared" si="13"/>
        <v>I</v>
      </c>
      <c r="C169" s="10" t="e">
        <f t="shared" si="14"/>
        <v>#VALUE!</v>
      </c>
      <c r="D169" s="12" t="str">
        <f t="shared" si="15"/>
        <v>vis</v>
      </c>
      <c r="E169" s="88" t="s">
        <v>157</v>
      </c>
      <c r="F169" s="3" t="s">
        <v>60</v>
      </c>
      <c r="G169" s="12" t="e">
        <f t="shared" si="16"/>
        <v>#VALUE!</v>
      </c>
      <c r="H169" s="10">
        <f t="shared" si="17"/>
        <v>0</v>
      </c>
      <c r="I169" s="89"/>
      <c r="J169" s="90"/>
      <c r="K169" s="89"/>
      <c r="L169" s="89"/>
      <c r="M169" s="90"/>
      <c r="N169" s="90"/>
      <c r="O169" s="91"/>
      <c r="P169" s="91"/>
    </row>
    <row r="170" spans="1:16" ht="12.75" customHeight="1" thickBot="1" x14ac:dyDescent="0.25">
      <c r="A170" s="10">
        <f t="shared" si="12"/>
        <v>0</v>
      </c>
      <c r="B170" s="3" t="str">
        <f t="shared" si="13"/>
        <v>I</v>
      </c>
      <c r="C170" s="10" t="e">
        <f t="shared" si="14"/>
        <v>#VALUE!</v>
      </c>
      <c r="D170" s="12" t="str">
        <f t="shared" si="15"/>
        <v>vis</v>
      </c>
      <c r="E170" s="88" t="s">
        <v>157</v>
      </c>
      <c r="F170" s="3" t="s">
        <v>60</v>
      </c>
      <c r="G170" s="12" t="e">
        <f t="shared" si="16"/>
        <v>#VALUE!</v>
      </c>
      <c r="H170" s="10">
        <f t="shared" si="17"/>
        <v>0</v>
      </c>
      <c r="I170" s="89"/>
      <c r="J170" s="90"/>
      <c r="K170" s="89"/>
      <c r="L170" s="89"/>
      <c r="M170" s="90"/>
      <c r="N170" s="90"/>
      <c r="O170" s="91"/>
      <c r="P170" s="91"/>
    </row>
    <row r="171" spans="1:16" ht="12.75" customHeight="1" thickBot="1" x14ac:dyDescent="0.25">
      <c r="A171" s="10">
        <f t="shared" si="12"/>
        <v>0</v>
      </c>
      <c r="B171" s="3" t="str">
        <f t="shared" si="13"/>
        <v>I</v>
      </c>
      <c r="C171" s="10" t="e">
        <f t="shared" si="14"/>
        <v>#VALUE!</v>
      </c>
      <c r="D171" s="12" t="str">
        <f t="shared" si="15"/>
        <v>vis</v>
      </c>
      <c r="E171" s="88" t="s">
        <v>157</v>
      </c>
      <c r="F171" s="3" t="s">
        <v>60</v>
      </c>
      <c r="G171" s="12" t="e">
        <f t="shared" si="16"/>
        <v>#VALUE!</v>
      </c>
      <c r="H171" s="10">
        <f t="shared" si="17"/>
        <v>0</v>
      </c>
      <c r="I171" s="89"/>
      <c r="J171" s="90"/>
      <c r="K171" s="89"/>
      <c r="L171" s="89"/>
      <c r="M171" s="90"/>
      <c r="N171" s="90"/>
      <c r="O171" s="91"/>
      <c r="P171" s="92"/>
    </row>
    <row r="172" spans="1:16" ht="12.75" customHeight="1" thickBot="1" x14ac:dyDescent="0.25">
      <c r="A172" s="10">
        <f t="shared" si="12"/>
        <v>0</v>
      </c>
      <c r="B172" s="3" t="str">
        <f t="shared" si="13"/>
        <v>I</v>
      </c>
      <c r="C172" s="10" t="e">
        <f t="shared" si="14"/>
        <v>#VALUE!</v>
      </c>
      <c r="D172" s="12" t="str">
        <f t="shared" si="15"/>
        <v>vis</v>
      </c>
      <c r="E172" s="88" t="s">
        <v>157</v>
      </c>
      <c r="F172" s="3" t="s">
        <v>60</v>
      </c>
      <c r="G172" s="12" t="e">
        <f t="shared" si="16"/>
        <v>#VALUE!</v>
      </c>
      <c r="H172" s="10">
        <f t="shared" si="17"/>
        <v>0</v>
      </c>
      <c r="I172" s="89"/>
      <c r="J172" s="90"/>
      <c r="K172" s="89"/>
      <c r="L172" s="89"/>
      <c r="M172" s="90"/>
      <c r="N172" s="90"/>
      <c r="O172" s="91"/>
      <c r="P172" s="91"/>
    </row>
    <row r="173" spans="1:16" ht="12.75" customHeight="1" thickBot="1" x14ac:dyDescent="0.25">
      <c r="A173" s="10">
        <f t="shared" si="12"/>
        <v>0</v>
      </c>
      <c r="B173" s="3" t="str">
        <f t="shared" si="13"/>
        <v>I</v>
      </c>
      <c r="C173" s="10" t="e">
        <f t="shared" si="14"/>
        <v>#VALUE!</v>
      </c>
      <c r="D173" s="12" t="str">
        <f t="shared" si="15"/>
        <v>vis</v>
      </c>
      <c r="E173" s="88" t="s">
        <v>157</v>
      </c>
      <c r="F173" s="3" t="s">
        <v>60</v>
      </c>
      <c r="G173" s="12" t="e">
        <f t="shared" si="16"/>
        <v>#VALUE!</v>
      </c>
      <c r="H173" s="10">
        <f t="shared" si="17"/>
        <v>0</v>
      </c>
      <c r="I173" s="89"/>
      <c r="J173" s="90"/>
      <c r="K173" s="89"/>
      <c r="L173" s="89"/>
      <c r="M173" s="90"/>
      <c r="N173" s="90"/>
      <c r="O173" s="91"/>
      <c r="P173" s="92"/>
    </row>
    <row r="174" spans="1:16" ht="12.75" customHeight="1" thickBot="1" x14ac:dyDescent="0.25">
      <c r="A174" s="10">
        <f t="shared" si="12"/>
        <v>0</v>
      </c>
      <c r="B174" s="3" t="str">
        <f t="shared" si="13"/>
        <v>I</v>
      </c>
      <c r="C174" s="10" t="e">
        <f t="shared" si="14"/>
        <v>#VALUE!</v>
      </c>
      <c r="D174" s="12" t="str">
        <f t="shared" si="15"/>
        <v>vis</v>
      </c>
      <c r="E174" s="88" t="s">
        <v>157</v>
      </c>
      <c r="F174" s="3" t="s">
        <v>60</v>
      </c>
      <c r="G174" s="12" t="e">
        <f t="shared" si="16"/>
        <v>#VALUE!</v>
      </c>
      <c r="H174" s="10">
        <f t="shared" si="17"/>
        <v>0</v>
      </c>
      <c r="I174" s="89"/>
      <c r="J174" s="90"/>
      <c r="K174" s="89"/>
      <c r="L174" s="89"/>
      <c r="M174" s="90"/>
      <c r="N174" s="90"/>
      <c r="O174" s="91"/>
      <c r="P174" s="91"/>
    </row>
    <row r="175" spans="1:16" ht="12.75" customHeight="1" thickBot="1" x14ac:dyDescent="0.25">
      <c r="A175" s="10">
        <f t="shared" si="12"/>
        <v>0</v>
      </c>
      <c r="B175" s="3" t="str">
        <f t="shared" si="13"/>
        <v>I</v>
      </c>
      <c r="C175" s="10" t="e">
        <f t="shared" si="14"/>
        <v>#VALUE!</v>
      </c>
      <c r="D175" s="12" t="str">
        <f t="shared" si="15"/>
        <v>vis</v>
      </c>
      <c r="E175" s="88" t="s">
        <v>157</v>
      </c>
      <c r="F175" s="3" t="s">
        <v>60</v>
      </c>
      <c r="G175" s="12" t="e">
        <f t="shared" si="16"/>
        <v>#VALUE!</v>
      </c>
      <c r="H175" s="10">
        <f t="shared" si="17"/>
        <v>0</v>
      </c>
      <c r="I175" s="89"/>
      <c r="J175" s="90"/>
      <c r="K175" s="89"/>
      <c r="L175" s="89"/>
      <c r="M175" s="90"/>
      <c r="N175" s="90"/>
      <c r="O175" s="91"/>
      <c r="P175" s="92"/>
    </row>
    <row r="176" spans="1:16" ht="12.75" customHeight="1" thickBot="1" x14ac:dyDescent="0.25">
      <c r="A176" s="10">
        <f t="shared" si="12"/>
        <v>0</v>
      </c>
      <c r="B176" s="3" t="str">
        <f t="shared" si="13"/>
        <v>I</v>
      </c>
      <c r="C176" s="10" t="e">
        <f t="shared" si="14"/>
        <v>#VALUE!</v>
      </c>
      <c r="D176" s="12" t="str">
        <f t="shared" si="15"/>
        <v>vis</v>
      </c>
      <c r="E176" s="88" t="s">
        <v>157</v>
      </c>
      <c r="F176" s="3" t="s">
        <v>60</v>
      </c>
      <c r="G176" s="12" t="e">
        <f t="shared" si="16"/>
        <v>#VALUE!</v>
      </c>
      <c r="H176" s="10">
        <f t="shared" si="17"/>
        <v>0</v>
      </c>
      <c r="I176" s="89"/>
      <c r="J176" s="90"/>
      <c r="K176" s="89"/>
      <c r="L176" s="89"/>
      <c r="M176" s="90"/>
      <c r="N176" s="90"/>
      <c r="O176" s="91"/>
      <c r="P176" s="92"/>
    </row>
    <row r="177" spans="1:16" ht="12.75" customHeight="1" thickBot="1" x14ac:dyDescent="0.25">
      <c r="A177" s="10">
        <f t="shared" si="12"/>
        <v>0</v>
      </c>
      <c r="B177" s="3" t="str">
        <f t="shared" si="13"/>
        <v>I</v>
      </c>
      <c r="C177" s="10" t="e">
        <f t="shared" si="14"/>
        <v>#VALUE!</v>
      </c>
      <c r="D177" s="12" t="str">
        <f t="shared" si="15"/>
        <v>vis</v>
      </c>
      <c r="E177" s="88" t="s">
        <v>157</v>
      </c>
      <c r="F177" s="3" t="s">
        <v>60</v>
      </c>
      <c r="G177" s="12" t="e">
        <f t="shared" si="16"/>
        <v>#VALUE!</v>
      </c>
      <c r="H177" s="10">
        <f t="shared" si="17"/>
        <v>0</v>
      </c>
      <c r="I177" s="89"/>
      <c r="J177" s="90"/>
      <c r="K177" s="89"/>
      <c r="L177" s="89"/>
      <c r="M177" s="90"/>
      <c r="N177" s="90"/>
      <c r="O177" s="91"/>
      <c r="P177" s="92"/>
    </row>
    <row r="178" spans="1:16" ht="12.75" customHeight="1" thickBot="1" x14ac:dyDescent="0.25">
      <c r="A178" s="10">
        <f t="shared" si="12"/>
        <v>0</v>
      </c>
      <c r="B178" s="3" t="str">
        <f t="shared" si="13"/>
        <v>I</v>
      </c>
      <c r="C178" s="10" t="e">
        <f t="shared" si="14"/>
        <v>#VALUE!</v>
      </c>
      <c r="D178" s="12" t="str">
        <f t="shared" si="15"/>
        <v>vis</v>
      </c>
      <c r="E178" s="88" t="s">
        <v>157</v>
      </c>
      <c r="F178" s="3" t="s">
        <v>60</v>
      </c>
      <c r="G178" s="12" t="e">
        <f t="shared" si="16"/>
        <v>#VALUE!</v>
      </c>
      <c r="H178" s="10">
        <f t="shared" si="17"/>
        <v>0</v>
      </c>
      <c r="I178" s="89"/>
      <c r="J178" s="90"/>
      <c r="K178" s="89"/>
      <c r="L178" s="89"/>
      <c r="M178" s="90"/>
      <c r="N178" s="90"/>
      <c r="O178" s="91"/>
      <c r="P178" s="92"/>
    </row>
    <row r="179" spans="1:16" ht="12.75" customHeight="1" thickBot="1" x14ac:dyDescent="0.25">
      <c r="A179" s="10">
        <f t="shared" si="12"/>
        <v>0</v>
      </c>
      <c r="B179" s="3" t="str">
        <f t="shared" si="13"/>
        <v>I</v>
      </c>
      <c r="C179" s="10" t="e">
        <f t="shared" si="14"/>
        <v>#VALUE!</v>
      </c>
      <c r="D179" s="12" t="str">
        <f t="shared" si="15"/>
        <v>vis</v>
      </c>
      <c r="E179" s="88" t="s">
        <v>157</v>
      </c>
      <c r="F179" s="3" t="s">
        <v>60</v>
      </c>
      <c r="G179" s="12" t="e">
        <f t="shared" si="16"/>
        <v>#VALUE!</v>
      </c>
      <c r="H179" s="10">
        <f t="shared" si="17"/>
        <v>0</v>
      </c>
      <c r="I179" s="89"/>
      <c r="J179" s="90"/>
      <c r="K179" s="89"/>
      <c r="L179" s="89"/>
      <c r="M179" s="90"/>
      <c r="N179" s="90"/>
      <c r="O179" s="91"/>
      <c r="P179" s="92"/>
    </row>
    <row r="180" spans="1:16" ht="12.75" customHeight="1" thickBot="1" x14ac:dyDescent="0.25">
      <c r="A180" s="10">
        <f t="shared" si="12"/>
        <v>0</v>
      </c>
      <c r="B180" s="3" t="str">
        <f t="shared" si="13"/>
        <v>I</v>
      </c>
      <c r="C180" s="10" t="e">
        <f t="shared" si="14"/>
        <v>#VALUE!</v>
      </c>
      <c r="D180" s="12" t="str">
        <f t="shared" si="15"/>
        <v>vis</v>
      </c>
      <c r="E180" s="88" t="s">
        <v>157</v>
      </c>
      <c r="F180" s="3" t="s">
        <v>60</v>
      </c>
      <c r="G180" s="12" t="e">
        <f t="shared" si="16"/>
        <v>#VALUE!</v>
      </c>
      <c r="H180" s="10">
        <f t="shared" si="17"/>
        <v>0</v>
      </c>
      <c r="I180" s="89"/>
      <c r="J180" s="90"/>
      <c r="K180" s="89"/>
      <c r="L180" s="89"/>
      <c r="M180" s="90"/>
      <c r="N180" s="90"/>
      <c r="O180" s="91"/>
      <c r="P180" s="92"/>
    </row>
    <row r="181" spans="1:16" ht="12.75" customHeight="1" thickBot="1" x14ac:dyDescent="0.25">
      <c r="A181" s="10">
        <f t="shared" si="12"/>
        <v>0</v>
      </c>
      <c r="B181" s="3" t="str">
        <f t="shared" si="13"/>
        <v>I</v>
      </c>
      <c r="C181" s="10" t="e">
        <f t="shared" si="14"/>
        <v>#VALUE!</v>
      </c>
      <c r="D181" s="12" t="str">
        <f t="shared" si="15"/>
        <v>vis</v>
      </c>
      <c r="E181" s="88" t="s">
        <v>157</v>
      </c>
      <c r="F181" s="3" t="s">
        <v>60</v>
      </c>
      <c r="G181" s="12" t="e">
        <f t="shared" si="16"/>
        <v>#VALUE!</v>
      </c>
      <c r="H181" s="10">
        <f t="shared" si="17"/>
        <v>0</v>
      </c>
      <c r="I181" s="89"/>
      <c r="J181" s="90"/>
      <c r="K181" s="89"/>
      <c r="L181" s="89"/>
      <c r="M181" s="90"/>
      <c r="N181" s="90"/>
      <c r="O181" s="91"/>
      <c r="P181" s="91"/>
    </row>
    <row r="182" spans="1:16" ht="12.75" customHeight="1" thickBot="1" x14ac:dyDescent="0.25">
      <c r="A182" s="10">
        <f t="shared" si="12"/>
        <v>0</v>
      </c>
      <c r="B182" s="3" t="str">
        <f t="shared" si="13"/>
        <v>I</v>
      </c>
      <c r="C182" s="10" t="e">
        <f t="shared" si="14"/>
        <v>#VALUE!</v>
      </c>
      <c r="D182" s="12" t="str">
        <f t="shared" si="15"/>
        <v>vis</v>
      </c>
      <c r="E182" s="88" t="s">
        <v>157</v>
      </c>
      <c r="F182" s="3" t="s">
        <v>60</v>
      </c>
      <c r="G182" s="12" t="e">
        <f t="shared" si="16"/>
        <v>#VALUE!</v>
      </c>
      <c r="H182" s="10">
        <f t="shared" si="17"/>
        <v>0</v>
      </c>
      <c r="I182" s="89"/>
      <c r="J182" s="90"/>
      <c r="K182" s="89"/>
      <c r="L182" s="89"/>
      <c r="M182" s="90"/>
      <c r="N182" s="90"/>
      <c r="O182" s="91"/>
      <c r="P182" s="92"/>
    </row>
    <row r="183" spans="1:16" ht="12.75" customHeight="1" thickBot="1" x14ac:dyDescent="0.25">
      <c r="A183" s="10">
        <f t="shared" si="12"/>
        <v>0</v>
      </c>
      <c r="B183" s="3" t="str">
        <f t="shared" si="13"/>
        <v>I</v>
      </c>
      <c r="C183" s="10" t="e">
        <f t="shared" si="14"/>
        <v>#VALUE!</v>
      </c>
      <c r="D183" s="12" t="str">
        <f t="shared" si="15"/>
        <v>vis</v>
      </c>
      <c r="E183" s="88" t="s">
        <v>157</v>
      </c>
      <c r="F183" s="3" t="s">
        <v>60</v>
      </c>
      <c r="G183" s="12" t="e">
        <f t="shared" si="16"/>
        <v>#VALUE!</v>
      </c>
      <c r="H183" s="10">
        <f t="shared" si="17"/>
        <v>0</v>
      </c>
      <c r="I183" s="89"/>
      <c r="J183" s="90"/>
      <c r="K183" s="89"/>
      <c r="L183" s="89"/>
      <c r="M183" s="90"/>
      <c r="N183" s="90"/>
      <c r="O183" s="91"/>
      <c r="P183" s="91"/>
    </row>
    <row r="184" spans="1:16" ht="12.75" customHeight="1" thickBot="1" x14ac:dyDescent="0.25">
      <c r="A184" s="10">
        <f t="shared" si="12"/>
        <v>0</v>
      </c>
      <c r="B184" s="3" t="str">
        <f t="shared" si="13"/>
        <v>I</v>
      </c>
      <c r="C184" s="10" t="e">
        <f t="shared" si="14"/>
        <v>#VALUE!</v>
      </c>
      <c r="D184" s="12" t="str">
        <f t="shared" si="15"/>
        <v>vis</v>
      </c>
      <c r="E184" s="88" t="s">
        <v>157</v>
      </c>
      <c r="F184" s="3" t="s">
        <v>60</v>
      </c>
      <c r="G184" s="12" t="e">
        <f t="shared" si="16"/>
        <v>#VALUE!</v>
      </c>
      <c r="H184" s="10">
        <f t="shared" si="17"/>
        <v>0</v>
      </c>
      <c r="I184" s="89"/>
      <c r="J184" s="90"/>
      <c r="K184" s="89"/>
      <c r="L184" s="89"/>
      <c r="M184" s="90"/>
      <c r="N184" s="90"/>
      <c r="O184" s="91"/>
      <c r="P184" s="91"/>
    </row>
    <row r="185" spans="1:16" ht="12.75" customHeight="1" thickBot="1" x14ac:dyDescent="0.25">
      <c r="A185" s="10">
        <f t="shared" si="12"/>
        <v>0</v>
      </c>
      <c r="B185" s="3" t="str">
        <f t="shared" si="13"/>
        <v>I</v>
      </c>
      <c r="C185" s="10" t="e">
        <f t="shared" si="14"/>
        <v>#VALUE!</v>
      </c>
      <c r="D185" s="12" t="str">
        <f t="shared" si="15"/>
        <v>vis</v>
      </c>
      <c r="E185" s="88" t="s">
        <v>157</v>
      </c>
      <c r="F185" s="3" t="s">
        <v>60</v>
      </c>
      <c r="G185" s="12" t="e">
        <f t="shared" si="16"/>
        <v>#VALUE!</v>
      </c>
      <c r="H185" s="10">
        <f t="shared" si="17"/>
        <v>0</v>
      </c>
      <c r="I185" s="89"/>
      <c r="J185" s="90"/>
      <c r="K185" s="89"/>
      <c r="L185" s="89"/>
      <c r="M185" s="90"/>
      <c r="N185" s="90"/>
      <c r="O185" s="91"/>
      <c r="P185" s="91"/>
    </row>
    <row r="186" spans="1:16" ht="12.75" customHeight="1" thickBot="1" x14ac:dyDescent="0.25">
      <c r="A186" s="10">
        <f t="shared" si="12"/>
        <v>0</v>
      </c>
      <c r="B186" s="3" t="str">
        <f t="shared" si="13"/>
        <v>I</v>
      </c>
      <c r="C186" s="10" t="e">
        <f t="shared" si="14"/>
        <v>#VALUE!</v>
      </c>
      <c r="D186" s="12" t="str">
        <f t="shared" si="15"/>
        <v>vis</v>
      </c>
      <c r="E186" s="88" t="s">
        <v>157</v>
      </c>
      <c r="F186" s="3" t="s">
        <v>60</v>
      </c>
      <c r="G186" s="12" t="e">
        <f t="shared" si="16"/>
        <v>#VALUE!</v>
      </c>
      <c r="H186" s="10">
        <f t="shared" si="17"/>
        <v>0</v>
      </c>
      <c r="I186" s="89"/>
      <c r="J186" s="90"/>
      <c r="K186" s="89"/>
      <c r="L186" s="89"/>
      <c r="M186" s="90"/>
      <c r="N186" s="90"/>
      <c r="O186" s="91"/>
      <c r="P186" s="91"/>
    </row>
    <row r="187" spans="1:16" ht="12.75" customHeight="1" thickBot="1" x14ac:dyDescent="0.25">
      <c r="A187" s="10">
        <f t="shared" si="12"/>
        <v>0</v>
      </c>
      <c r="B187" s="3" t="str">
        <f t="shared" si="13"/>
        <v>I</v>
      </c>
      <c r="C187" s="10" t="e">
        <f t="shared" si="14"/>
        <v>#VALUE!</v>
      </c>
      <c r="D187" s="12" t="str">
        <f t="shared" si="15"/>
        <v>vis</v>
      </c>
      <c r="E187" s="88" t="s">
        <v>157</v>
      </c>
      <c r="F187" s="3" t="s">
        <v>60</v>
      </c>
      <c r="G187" s="12" t="e">
        <f t="shared" si="16"/>
        <v>#VALUE!</v>
      </c>
      <c r="H187" s="10">
        <f t="shared" si="17"/>
        <v>0</v>
      </c>
      <c r="I187" s="89"/>
      <c r="J187" s="90"/>
      <c r="K187" s="89"/>
      <c r="L187" s="89"/>
      <c r="M187" s="90"/>
      <c r="N187" s="90"/>
      <c r="O187" s="91"/>
      <c r="P187" s="92"/>
    </row>
    <row r="188" spans="1:16" ht="12.75" customHeight="1" thickBot="1" x14ac:dyDescent="0.25">
      <c r="A188" s="10">
        <f t="shared" si="12"/>
        <v>0</v>
      </c>
      <c r="B188" s="3" t="str">
        <f t="shared" si="13"/>
        <v>I</v>
      </c>
      <c r="C188" s="10" t="e">
        <f t="shared" si="14"/>
        <v>#VALUE!</v>
      </c>
      <c r="D188" s="12" t="str">
        <f t="shared" si="15"/>
        <v>vis</v>
      </c>
      <c r="E188" s="88" t="s">
        <v>157</v>
      </c>
      <c r="F188" s="3" t="s">
        <v>60</v>
      </c>
      <c r="G188" s="12" t="e">
        <f t="shared" si="16"/>
        <v>#VALUE!</v>
      </c>
      <c r="H188" s="10">
        <f t="shared" si="17"/>
        <v>0</v>
      </c>
      <c r="I188" s="89"/>
      <c r="J188" s="90"/>
      <c r="K188" s="89"/>
      <c r="L188" s="89"/>
      <c r="M188" s="90"/>
      <c r="N188" s="90"/>
      <c r="O188" s="91"/>
      <c r="P188" s="92"/>
    </row>
    <row r="189" spans="1:16" x14ac:dyDescent="0.2">
      <c r="B189" s="3"/>
      <c r="E189" s="88"/>
      <c r="F189" s="3"/>
    </row>
    <row r="190" spans="1:16" x14ac:dyDescent="0.2">
      <c r="B190" s="3"/>
      <c r="E190" s="88"/>
      <c r="F190" s="3"/>
    </row>
    <row r="191" spans="1:16" x14ac:dyDescent="0.2">
      <c r="B191" s="3"/>
      <c r="E191" s="88"/>
      <c r="F191" s="3"/>
    </row>
    <row r="192" spans="1:16" x14ac:dyDescent="0.2">
      <c r="B192" s="3"/>
      <c r="E192" s="88"/>
      <c r="F192" s="3"/>
    </row>
    <row r="193" spans="2:6" x14ac:dyDescent="0.2">
      <c r="B193" s="3"/>
      <c r="E193" s="88"/>
      <c r="F193" s="3"/>
    </row>
    <row r="194" spans="2:6" x14ac:dyDescent="0.2">
      <c r="B194" s="3"/>
      <c r="E194" s="88"/>
      <c r="F194" s="3"/>
    </row>
    <row r="195" spans="2:6" x14ac:dyDescent="0.2">
      <c r="B195" s="3"/>
      <c r="E195" s="88"/>
      <c r="F195" s="3"/>
    </row>
    <row r="196" spans="2:6" x14ac:dyDescent="0.2">
      <c r="B196" s="3"/>
      <c r="E196" s="88"/>
      <c r="F196" s="3"/>
    </row>
    <row r="197" spans="2:6" x14ac:dyDescent="0.2">
      <c r="B197" s="3"/>
      <c r="E197" s="88"/>
      <c r="F197" s="3"/>
    </row>
    <row r="198" spans="2:6" x14ac:dyDescent="0.2">
      <c r="B198" s="3"/>
      <c r="E198" s="88"/>
      <c r="F198" s="3"/>
    </row>
    <row r="199" spans="2:6" x14ac:dyDescent="0.2">
      <c r="B199" s="3"/>
      <c r="E199" s="88"/>
      <c r="F199" s="3"/>
    </row>
    <row r="200" spans="2:6" x14ac:dyDescent="0.2">
      <c r="B200" s="3"/>
      <c r="E200" s="88"/>
      <c r="F200" s="3"/>
    </row>
    <row r="201" spans="2:6" x14ac:dyDescent="0.2">
      <c r="B201" s="3"/>
      <c r="E201" s="88"/>
      <c r="F201" s="3"/>
    </row>
    <row r="202" spans="2:6" x14ac:dyDescent="0.2">
      <c r="B202" s="3"/>
      <c r="E202" s="88"/>
      <c r="F202" s="3"/>
    </row>
    <row r="203" spans="2:6" x14ac:dyDescent="0.2">
      <c r="B203" s="3"/>
      <c r="E203" s="88"/>
      <c r="F203" s="3"/>
    </row>
    <row r="204" spans="2:6" x14ac:dyDescent="0.2">
      <c r="B204" s="3"/>
      <c r="E204" s="88"/>
      <c r="F204" s="3"/>
    </row>
    <row r="205" spans="2:6" x14ac:dyDescent="0.2">
      <c r="B205" s="3"/>
      <c r="E205" s="88"/>
      <c r="F205" s="3"/>
    </row>
    <row r="206" spans="2:6" x14ac:dyDescent="0.2">
      <c r="B206" s="3"/>
      <c r="E206" s="88"/>
      <c r="F206" s="3"/>
    </row>
    <row r="207" spans="2:6" x14ac:dyDescent="0.2">
      <c r="B207" s="3"/>
      <c r="E207" s="88"/>
      <c r="F207" s="3"/>
    </row>
    <row r="208" spans="2:6" x14ac:dyDescent="0.2">
      <c r="B208" s="3"/>
      <c r="E208" s="88"/>
      <c r="F208" s="3"/>
    </row>
    <row r="209" spans="2:6" x14ac:dyDescent="0.2">
      <c r="B209" s="3"/>
      <c r="E209" s="88"/>
      <c r="F209" s="3"/>
    </row>
    <row r="210" spans="2:6" x14ac:dyDescent="0.2">
      <c r="B210" s="3"/>
      <c r="E210" s="88"/>
      <c r="F210" s="3"/>
    </row>
    <row r="211" spans="2:6" x14ac:dyDescent="0.2">
      <c r="B211" s="3"/>
      <c r="E211" s="88"/>
      <c r="F211" s="3"/>
    </row>
    <row r="212" spans="2:6" x14ac:dyDescent="0.2">
      <c r="B212" s="3"/>
      <c r="E212" s="88"/>
      <c r="F212" s="3"/>
    </row>
    <row r="213" spans="2:6" x14ac:dyDescent="0.2">
      <c r="B213" s="3"/>
      <c r="E213" s="88"/>
      <c r="F213" s="3"/>
    </row>
    <row r="214" spans="2:6" x14ac:dyDescent="0.2">
      <c r="B214" s="3"/>
      <c r="E214" s="88"/>
      <c r="F214" s="3"/>
    </row>
    <row r="215" spans="2:6" x14ac:dyDescent="0.2">
      <c r="B215" s="3"/>
      <c r="E215" s="88"/>
      <c r="F215" s="3"/>
    </row>
    <row r="216" spans="2:6" x14ac:dyDescent="0.2">
      <c r="B216" s="3"/>
      <c r="E216" s="88"/>
      <c r="F216" s="3"/>
    </row>
    <row r="217" spans="2:6" x14ac:dyDescent="0.2">
      <c r="B217" s="3"/>
      <c r="E217" s="88"/>
      <c r="F217" s="3"/>
    </row>
    <row r="218" spans="2:6" x14ac:dyDescent="0.2">
      <c r="B218" s="3"/>
      <c r="E218" s="88"/>
      <c r="F218" s="3"/>
    </row>
    <row r="219" spans="2:6" x14ac:dyDescent="0.2">
      <c r="B219" s="3"/>
      <c r="E219" s="88"/>
      <c r="F219" s="3"/>
    </row>
    <row r="220" spans="2:6" x14ac:dyDescent="0.2">
      <c r="B220" s="3"/>
      <c r="E220" s="88"/>
      <c r="F220" s="3"/>
    </row>
    <row r="221" spans="2:6" x14ac:dyDescent="0.2">
      <c r="B221" s="3"/>
      <c r="E221" s="88"/>
      <c r="F221" s="3"/>
    </row>
    <row r="222" spans="2:6" x14ac:dyDescent="0.2">
      <c r="B222" s="3"/>
      <c r="E222" s="88"/>
      <c r="F222" s="3"/>
    </row>
    <row r="223" spans="2:6" x14ac:dyDescent="0.2">
      <c r="B223" s="3"/>
      <c r="E223" s="88"/>
      <c r="F223" s="3"/>
    </row>
    <row r="224" spans="2:6" x14ac:dyDescent="0.2">
      <c r="B224" s="3"/>
      <c r="E224" s="88"/>
      <c r="F224" s="3"/>
    </row>
    <row r="225" spans="2:6" x14ac:dyDescent="0.2">
      <c r="B225" s="3"/>
      <c r="E225" s="88"/>
      <c r="F225" s="3"/>
    </row>
    <row r="226" spans="2:6" x14ac:dyDescent="0.2">
      <c r="B226" s="3"/>
      <c r="E226" s="88"/>
      <c r="F226" s="3"/>
    </row>
    <row r="227" spans="2:6" x14ac:dyDescent="0.2">
      <c r="B227" s="3"/>
      <c r="E227" s="88"/>
      <c r="F227" s="3"/>
    </row>
    <row r="228" spans="2:6" x14ac:dyDescent="0.2">
      <c r="B228" s="3"/>
      <c r="E228" s="88"/>
      <c r="F228" s="3"/>
    </row>
    <row r="229" spans="2:6" x14ac:dyDescent="0.2">
      <c r="B229" s="3"/>
      <c r="E229" s="88"/>
      <c r="F229" s="3"/>
    </row>
    <row r="230" spans="2:6" x14ac:dyDescent="0.2">
      <c r="B230" s="3"/>
      <c r="E230" s="88"/>
      <c r="F230" s="3"/>
    </row>
    <row r="231" spans="2:6" x14ac:dyDescent="0.2">
      <c r="B231" s="3"/>
      <c r="E231" s="88"/>
      <c r="F231" s="3"/>
    </row>
    <row r="232" spans="2:6" x14ac:dyDescent="0.2">
      <c r="B232" s="3"/>
      <c r="E232" s="88"/>
      <c r="F232" s="3"/>
    </row>
    <row r="233" spans="2:6" x14ac:dyDescent="0.2">
      <c r="B233" s="3"/>
      <c r="E233" s="88"/>
      <c r="F233" s="3"/>
    </row>
    <row r="234" spans="2:6" x14ac:dyDescent="0.2">
      <c r="B234" s="3"/>
      <c r="E234" s="88"/>
      <c r="F234" s="3"/>
    </row>
    <row r="235" spans="2:6" x14ac:dyDescent="0.2">
      <c r="B235" s="3"/>
      <c r="E235" s="88"/>
      <c r="F235" s="3"/>
    </row>
    <row r="236" spans="2:6" x14ac:dyDescent="0.2">
      <c r="B236" s="3"/>
      <c r="E236" s="88"/>
      <c r="F236" s="3"/>
    </row>
    <row r="237" spans="2:6" x14ac:dyDescent="0.2">
      <c r="B237" s="3"/>
      <c r="E237" s="88"/>
      <c r="F237" s="3"/>
    </row>
    <row r="238" spans="2:6" x14ac:dyDescent="0.2">
      <c r="B238" s="3"/>
      <c r="E238" s="88"/>
      <c r="F238" s="3"/>
    </row>
    <row r="239" spans="2:6" x14ac:dyDescent="0.2">
      <c r="B239" s="3"/>
      <c r="E239" s="88"/>
      <c r="F239" s="3"/>
    </row>
    <row r="240" spans="2:6" x14ac:dyDescent="0.2">
      <c r="B240" s="3"/>
      <c r="E240" s="88"/>
      <c r="F240" s="3"/>
    </row>
    <row r="241" spans="2:6" x14ac:dyDescent="0.2">
      <c r="B241" s="3"/>
      <c r="E241" s="88"/>
      <c r="F241" s="3"/>
    </row>
    <row r="242" spans="2:6" x14ac:dyDescent="0.2">
      <c r="B242" s="3"/>
      <c r="E242" s="88"/>
      <c r="F242" s="3"/>
    </row>
    <row r="243" spans="2:6" x14ac:dyDescent="0.2">
      <c r="B243" s="3"/>
      <c r="E243" s="88"/>
      <c r="F243" s="3"/>
    </row>
    <row r="244" spans="2:6" x14ac:dyDescent="0.2">
      <c r="B244" s="3"/>
      <c r="E244" s="88"/>
      <c r="F244" s="3"/>
    </row>
    <row r="245" spans="2:6" x14ac:dyDescent="0.2">
      <c r="B245" s="3"/>
      <c r="E245" s="88"/>
      <c r="F245" s="3"/>
    </row>
    <row r="246" spans="2:6" x14ac:dyDescent="0.2">
      <c r="B246" s="3"/>
      <c r="E246" s="88"/>
      <c r="F246" s="3"/>
    </row>
    <row r="247" spans="2:6" x14ac:dyDescent="0.2">
      <c r="B247" s="3"/>
      <c r="E247" s="88"/>
      <c r="F247" s="3"/>
    </row>
    <row r="248" spans="2:6" x14ac:dyDescent="0.2">
      <c r="B248" s="3"/>
      <c r="E248" s="88"/>
      <c r="F248" s="3"/>
    </row>
    <row r="249" spans="2:6" x14ac:dyDescent="0.2">
      <c r="B249" s="3"/>
      <c r="E249" s="88"/>
      <c r="F249" s="3"/>
    </row>
    <row r="250" spans="2:6" x14ac:dyDescent="0.2">
      <c r="B250" s="3"/>
      <c r="E250" s="88"/>
      <c r="F250" s="3"/>
    </row>
    <row r="251" spans="2:6" x14ac:dyDescent="0.2">
      <c r="B251" s="3"/>
      <c r="E251" s="88"/>
      <c r="F251" s="3"/>
    </row>
    <row r="252" spans="2:6" x14ac:dyDescent="0.2">
      <c r="B252" s="3"/>
      <c r="E252" s="88"/>
      <c r="F252" s="3"/>
    </row>
    <row r="253" spans="2:6" x14ac:dyDescent="0.2">
      <c r="B253" s="3"/>
      <c r="E253" s="88"/>
      <c r="F253" s="3"/>
    </row>
    <row r="254" spans="2:6" x14ac:dyDescent="0.2">
      <c r="B254" s="3"/>
      <c r="E254" s="88"/>
      <c r="F254" s="3"/>
    </row>
    <row r="255" spans="2:6" x14ac:dyDescent="0.2">
      <c r="B255" s="3"/>
      <c r="E255" s="88"/>
      <c r="F255" s="3"/>
    </row>
    <row r="256" spans="2:6" x14ac:dyDescent="0.2">
      <c r="B256" s="3"/>
      <c r="E256" s="88"/>
      <c r="F256" s="3"/>
    </row>
    <row r="257" spans="2:6" x14ac:dyDescent="0.2">
      <c r="B257" s="3"/>
      <c r="E257" s="88"/>
      <c r="F257" s="3"/>
    </row>
    <row r="258" spans="2:6" x14ac:dyDescent="0.2">
      <c r="B258" s="3"/>
      <c r="E258" s="88"/>
      <c r="F258" s="3"/>
    </row>
    <row r="259" spans="2:6" x14ac:dyDescent="0.2">
      <c r="B259" s="3"/>
      <c r="E259" s="88"/>
      <c r="F259" s="3"/>
    </row>
    <row r="260" spans="2:6" x14ac:dyDescent="0.2">
      <c r="B260" s="3"/>
      <c r="E260" s="88"/>
      <c r="F260" s="3"/>
    </row>
    <row r="261" spans="2:6" x14ac:dyDescent="0.2">
      <c r="B261" s="3"/>
      <c r="E261" s="88"/>
      <c r="F261" s="3"/>
    </row>
    <row r="262" spans="2:6" x14ac:dyDescent="0.2">
      <c r="B262" s="3"/>
      <c r="E262" s="88"/>
      <c r="F262" s="3"/>
    </row>
    <row r="263" spans="2:6" x14ac:dyDescent="0.2">
      <c r="B263" s="3"/>
      <c r="E263" s="88"/>
      <c r="F263" s="3"/>
    </row>
    <row r="264" spans="2:6" x14ac:dyDescent="0.2">
      <c r="B264" s="3"/>
      <c r="E264" s="88"/>
      <c r="F264" s="3"/>
    </row>
    <row r="265" spans="2:6" x14ac:dyDescent="0.2">
      <c r="B265" s="3"/>
      <c r="E265" s="88"/>
      <c r="F265" s="3"/>
    </row>
    <row r="266" spans="2:6" x14ac:dyDescent="0.2">
      <c r="B266" s="3"/>
      <c r="E266" s="88"/>
      <c r="F266" s="3"/>
    </row>
    <row r="267" spans="2:6" x14ac:dyDescent="0.2">
      <c r="B267" s="3"/>
      <c r="E267" s="88"/>
      <c r="F267" s="3"/>
    </row>
    <row r="268" spans="2:6" x14ac:dyDescent="0.2">
      <c r="B268" s="3"/>
      <c r="E268" s="88"/>
      <c r="F268" s="3"/>
    </row>
    <row r="269" spans="2:6" x14ac:dyDescent="0.2">
      <c r="B269" s="3"/>
      <c r="E269" s="88"/>
      <c r="F269" s="3"/>
    </row>
    <row r="270" spans="2:6" x14ac:dyDescent="0.2">
      <c r="B270" s="3"/>
      <c r="E270" s="88"/>
      <c r="F270" s="3"/>
    </row>
    <row r="271" spans="2:6" x14ac:dyDescent="0.2">
      <c r="B271" s="3"/>
      <c r="E271" s="88"/>
      <c r="F271" s="3"/>
    </row>
    <row r="272" spans="2:6" x14ac:dyDescent="0.2">
      <c r="B272" s="3"/>
      <c r="E272" s="88"/>
      <c r="F272" s="3"/>
    </row>
    <row r="273" spans="2:6" x14ac:dyDescent="0.2">
      <c r="B273" s="3"/>
      <c r="E273" s="88"/>
      <c r="F273" s="3"/>
    </row>
    <row r="274" spans="2:6" x14ac:dyDescent="0.2">
      <c r="B274" s="3"/>
      <c r="E274" s="88"/>
      <c r="F274" s="3"/>
    </row>
    <row r="275" spans="2:6" x14ac:dyDescent="0.2">
      <c r="B275" s="3"/>
      <c r="E275" s="88"/>
      <c r="F275" s="3"/>
    </row>
    <row r="276" spans="2:6" x14ac:dyDescent="0.2">
      <c r="B276" s="3"/>
      <c r="E276" s="88"/>
      <c r="F276" s="3"/>
    </row>
    <row r="277" spans="2:6" x14ac:dyDescent="0.2">
      <c r="B277" s="3"/>
      <c r="E277" s="88"/>
      <c r="F277" s="3"/>
    </row>
    <row r="278" spans="2:6" x14ac:dyDescent="0.2">
      <c r="B278" s="3"/>
      <c r="E278" s="88"/>
      <c r="F278" s="3"/>
    </row>
    <row r="279" spans="2:6" x14ac:dyDescent="0.2">
      <c r="B279" s="3"/>
      <c r="E279" s="88"/>
      <c r="F279" s="3"/>
    </row>
    <row r="280" spans="2:6" x14ac:dyDescent="0.2">
      <c r="B280" s="3"/>
      <c r="E280" s="88"/>
      <c r="F280" s="3"/>
    </row>
    <row r="281" spans="2:6" x14ac:dyDescent="0.2">
      <c r="B281" s="3"/>
      <c r="E281" s="88"/>
      <c r="F281" s="3"/>
    </row>
    <row r="282" spans="2:6" x14ac:dyDescent="0.2">
      <c r="B282" s="3"/>
      <c r="E282" s="88"/>
      <c r="F282" s="3"/>
    </row>
    <row r="283" spans="2:6" x14ac:dyDescent="0.2">
      <c r="B283" s="3"/>
      <c r="E283" s="88"/>
      <c r="F283" s="3"/>
    </row>
    <row r="284" spans="2:6" x14ac:dyDescent="0.2">
      <c r="B284" s="3"/>
      <c r="E284" s="88"/>
      <c r="F284" s="3"/>
    </row>
    <row r="285" spans="2:6" x14ac:dyDescent="0.2">
      <c r="B285" s="3"/>
      <c r="E285" s="88"/>
      <c r="F285" s="3"/>
    </row>
    <row r="286" spans="2:6" x14ac:dyDescent="0.2">
      <c r="B286" s="3"/>
      <c r="E286" s="88"/>
      <c r="F286" s="3"/>
    </row>
    <row r="287" spans="2:6" x14ac:dyDescent="0.2">
      <c r="B287" s="3"/>
      <c r="E287" s="88"/>
      <c r="F287" s="3"/>
    </row>
    <row r="288" spans="2:6" x14ac:dyDescent="0.2">
      <c r="B288" s="3"/>
      <c r="E288" s="88"/>
      <c r="F288" s="3"/>
    </row>
    <row r="289" spans="2:6" x14ac:dyDescent="0.2">
      <c r="B289" s="3"/>
      <c r="E289" s="88"/>
      <c r="F289" s="3"/>
    </row>
    <row r="290" spans="2:6" x14ac:dyDescent="0.2">
      <c r="B290" s="3"/>
      <c r="E290" s="88"/>
      <c r="F290" s="3"/>
    </row>
    <row r="291" spans="2:6" x14ac:dyDescent="0.2">
      <c r="B291" s="3"/>
      <c r="E291" s="88"/>
      <c r="F291" s="3"/>
    </row>
    <row r="292" spans="2:6" x14ac:dyDescent="0.2">
      <c r="B292" s="3"/>
      <c r="E292" s="88"/>
      <c r="F292" s="3"/>
    </row>
    <row r="293" spans="2:6" x14ac:dyDescent="0.2">
      <c r="B293" s="3"/>
      <c r="E293" s="88"/>
      <c r="F293" s="3"/>
    </row>
    <row r="294" spans="2:6" x14ac:dyDescent="0.2">
      <c r="B294" s="3"/>
      <c r="E294" s="88"/>
      <c r="F294" s="3"/>
    </row>
    <row r="295" spans="2:6" x14ac:dyDescent="0.2">
      <c r="B295" s="3"/>
      <c r="E295" s="88"/>
      <c r="F295" s="3"/>
    </row>
    <row r="296" spans="2:6" x14ac:dyDescent="0.2">
      <c r="B296" s="3"/>
      <c r="E296" s="88"/>
      <c r="F296" s="3"/>
    </row>
    <row r="297" spans="2:6" x14ac:dyDescent="0.2">
      <c r="B297" s="3"/>
      <c r="E297" s="88"/>
      <c r="F297" s="3"/>
    </row>
    <row r="298" spans="2:6" x14ac:dyDescent="0.2">
      <c r="B298" s="3"/>
      <c r="E298" s="88"/>
      <c r="F298" s="3"/>
    </row>
    <row r="299" spans="2:6" x14ac:dyDescent="0.2">
      <c r="B299" s="3"/>
      <c r="E299" s="88"/>
      <c r="F299" s="3"/>
    </row>
    <row r="300" spans="2:6" x14ac:dyDescent="0.2">
      <c r="B300" s="3"/>
      <c r="E300" s="88"/>
      <c r="F300" s="3"/>
    </row>
    <row r="301" spans="2:6" x14ac:dyDescent="0.2">
      <c r="B301" s="3"/>
      <c r="E301" s="88"/>
      <c r="F301" s="3"/>
    </row>
    <row r="302" spans="2:6" x14ac:dyDescent="0.2">
      <c r="B302" s="3"/>
      <c r="E302" s="88"/>
      <c r="F302" s="3"/>
    </row>
    <row r="303" spans="2:6" x14ac:dyDescent="0.2">
      <c r="B303" s="3"/>
      <c r="E303" s="88"/>
      <c r="F303" s="3"/>
    </row>
    <row r="304" spans="2:6" x14ac:dyDescent="0.2">
      <c r="B304" s="3"/>
      <c r="E304" s="88"/>
      <c r="F304" s="3"/>
    </row>
    <row r="305" spans="2:6" x14ac:dyDescent="0.2">
      <c r="B305" s="3"/>
      <c r="E305" s="88"/>
      <c r="F305" s="3"/>
    </row>
    <row r="306" spans="2:6" x14ac:dyDescent="0.2">
      <c r="B306" s="3"/>
      <c r="E306" s="88"/>
      <c r="F306" s="3"/>
    </row>
    <row r="307" spans="2:6" x14ac:dyDescent="0.2">
      <c r="B307" s="3"/>
      <c r="E307" s="88"/>
      <c r="F307" s="3"/>
    </row>
    <row r="308" spans="2:6" x14ac:dyDescent="0.2">
      <c r="B308" s="3"/>
      <c r="E308" s="88"/>
      <c r="F308" s="3"/>
    </row>
    <row r="309" spans="2:6" x14ac:dyDescent="0.2">
      <c r="B309" s="3"/>
      <c r="E309" s="88"/>
      <c r="F309" s="3"/>
    </row>
    <row r="310" spans="2:6" x14ac:dyDescent="0.2">
      <c r="B310" s="3"/>
      <c r="E310" s="88"/>
      <c r="F310" s="3"/>
    </row>
    <row r="311" spans="2:6" x14ac:dyDescent="0.2">
      <c r="B311" s="3"/>
      <c r="E311" s="88"/>
      <c r="F311" s="3"/>
    </row>
    <row r="312" spans="2:6" x14ac:dyDescent="0.2">
      <c r="B312" s="3"/>
      <c r="E312" s="88"/>
      <c r="F312" s="3"/>
    </row>
    <row r="313" spans="2:6" x14ac:dyDescent="0.2">
      <c r="B313" s="3"/>
      <c r="E313" s="88"/>
      <c r="F313" s="3"/>
    </row>
    <row r="314" spans="2:6" x14ac:dyDescent="0.2">
      <c r="B314" s="3"/>
      <c r="E314" s="88"/>
      <c r="F314" s="3"/>
    </row>
    <row r="315" spans="2:6" x14ac:dyDescent="0.2">
      <c r="B315" s="3"/>
      <c r="E315" s="88"/>
      <c r="F315" s="3"/>
    </row>
    <row r="316" spans="2:6" x14ac:dyDescent="0.2">
      <c r="B316" s="3"/>
      <c r="E316" s="88"/>
      <c r="F316" s="3"/>
    </row>
    <row r="317" spans="2:6" x14ac:dyDescent="0.2">
      <c r="B317" s="3"/>
      <c r="E317" s="88"/>
      <c r="F317" s="3"/>
    </row>
    <row r="318" spans="2:6" x14ac:dyDescent="0.2">
      <c r="B318" s="3"/>
      <c r="E318" s="88"/>
      <c r="F318" s="3"/>
    </row>
    <row r="319" spans="2:6" x14ac:dyDescent="0.2">
      <c r="B319" s="3"/>
      <c r="E319" s="88"/>
      <c r="F319" s="3"/>
    </row>
    <row r="320" spans="2:6" x14ac:dyDescent="0.2">
      <c r="B320" s="3"/>
      <c r="E320" s="88"/>
      <c r="F320" s="3"/>
    </row>
    <row r="321" spans="2:6" x14ac:dyDescent="0.2">
      <c r="B321" s="3"/>
      <c r="E321" s="88"/>
      <c r="F321" s="3"/>
    </row>
    <row r="322" spans="2:6" x14ac:dyDescent="0.2">
      <c r="B322" s="3"/>
      <c r="E322" s="88"/>
      <c r="F322" s="3"/>
    </row>
    <row r="323" spans="2:6" x14ac:dyDescent="0.2">
      <c r="B323" s="3"/>
      <c r="E323" s="88"/>
      <c r="F323" s="3"/>
    </row>
    <row r="324" spans="2:6" x14ac:dyDescent="0.2">
      <c r="B324" s="3"/>
      <c r="E324" s="88"/>
      <c r="F324" s="3"/>
    </row>
    <row r="325" spans="2:6" x14ac:dyDescent="0.2">
      <c r="B325" s="3"/>
      <c r="E325" s="88"/>
      <c r="F325" s="3"/>
    </row>
    <row r="326" spans="2:6" x14ac:dyDescent="0.2">
      <c r="B326" s="3"/>
      <c r="E326" s="88"/>
      <c r="F326" s="3"/>
    </row>
    <row r="327" spans="2:6" x14ac:dyDescent="0.2">
      <c r="B327" s="3"/>
      <c r="E327" s="88"/>
      <c r="F327" s="3"/>
    </row>
    <row r="328" spans="2:6" x14ac:dyDescent="0.2">
      <c r="B328" s="3"/>
      <c r="E328" s="88"/>
      <c r="F328" s="3"/>
    </row>
    <row r="329" spans="2:6" x14ac:dyDescent="0.2">
      <c r="B329" s="3"/>
      <c r="E329" s="88"/>
      <c r="F329" s="3"/>
    </row>
    <row r="330" spans="2:6" x14ac:dyDescent="0.2">
      <c r="B330" s="3"/>
      <c r="E330" s="88"/>
      <c r="F330" s="3"/>
    </row>
    <row r="331" spans="2:6" x14ac:dyDescent="0.2">
      <c r="B331" s="3"/>
      <c r="E331" s="88"/>
      <c r="F331" s="3"/>
    </row>
    <row r="332" spans="2:6" x14ac:dyDescent="0.2">
      <c r="B332" s="3"/>
      <c r="E332" s="88"/>
      <c r="F332" s="3"/>
    </row>
    <row r="333" spans="2:6" x14ac:dyDescent="0.2">
      <c r="B333" s="3"/>
      <c r="E333" s="88"/>
      <c r="F333" s="3"/>
    </row>
    <row r="334" spans="2:6" x14ac:dyDescent="0.2">
      <c r="B334" s="3"/>
      <c r="E334" s="88"/>
      <c r="F334" s="3"/>
    </row>
    <row r="335" spans="2:6" x14ac:dyDescent="0.2">
      <c r="B335" s="3"/>
      <c r="E335" s="88"/>
      <c r="F335" s="3"/>
    </row>
    <row r="336" spans="2:6" x14ac:dyDescent="0.2">
      <c r="B336" s="3"/>
      <c r="E336" s="88"/>
      <c r="F336" s="3"/>
    </row>
    <row r="337" spans="2:6" x14ac:dyDescent="0.2">
      <c r="B337" s="3"/>
      <c r="E337" s="88"/>
      <c r="F337" s="3"/>
    </row>
    <row r="338" spans="2:6" x14ac:dyDescent="0.2">
      <c r="B338" s="3"/>
      <c r="E338" s="88"/>
      <c r="F338" s="3"/>
    </row>
    <row r="339" spans="2:6" x14ac:dyDescent="0.2">
      <c r="B339" s="3"/>
      <c r="E339" s="88"/>
      <c r="F339" s="3"/>
    </row>
    <row r="340" spans="2:6" x14ac:dyDescent="0.2">
      <c r="B340" s="3"/>
      <c r="E340" s="88"/>
      <c r="F340" s="3"/>
    </row>
    <row r="341" spans="2:6" x14ac:dyDescent="0.2">
      <c r="B341" s="3"/>
      <c r="E341" s="88"/>
      <c r="F341" s="3"/>
    </row>
    <row r="342" spans="2:6" x14ac:dyDescent="0.2">
      <c r="B342" s="3"/>
      <c r="E342" s="88"/>
      <c r="F342" s="3"/>
    </row>
    <row r="343" spans="2:6" x14ac:dyDescent="0.2">
      <c r="B343" s="3"/>
      <c r="E343" s="88"/>
      <c r="F343" s="3"/>
    </row>
    <row r="344" spans="2:6" x14ac:dyDescent="0.2">
      <c r="B344" s="3"/>
      <c r="E344" s="88"/>
      <c r="F344" s="3"/>
    </row>
    <row r="345" spans="2:6" x14ac:dyDescent="0.2">
      <c r="B345" s="3"/>
      <c r="E345" s="88"/>
      <c r="F345" s="3"/>
    </row>
    <row r="346" spans="2:6" x14ac:dyDescent="0.2">
      <c r="B346" s="3"/>
      <c r="E346" s="88"/>
      <c r="F346" s="3"/>
    </row>
    <row r="347" spans="2:6" x14ac:dyDescent="0.2">
      <c r="B347" s="3"/>
      <c r="E347" s="88"/>
      <c r="F347" s="3"/>
    </row>
    <row r="348" spans="2:6" x14ac:dyDescent="0.2">
      <c r="B348" s="3"/>
      <c r="E348" s="88"/>
      <c r="F348" s="3"/>
    </row>
    <row r="349" spans="2:6" x14ac:dyDescent="0.2">
      <c r="B349" s="3"/>
      <c r="E349" s="88"/>
      <c r="F349" s="3"/>
    </row>
    <row r="350" spans="2:6" x14ac:dyDescent="0.2">
      <c r="B350" s="3"/>
      <c r="E350" s="88"/>
      <c r="F350" s="3"/>
    </row>
    <row r="351" spans="2:6" x14ac:dyDescent="0.2">
      <c r="B351" s="3"/>
      <c r="E351" s="88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949"/>
  <sheetViews>
    <sheetView workbookViewId="0">
      <selection activeCell="E9" sqref="E9:G9"/>
    </sheetView>
  </sheetViews>
  <sheetFormatPr defaultRowHeight="12.75" x14ac:dyDescent="0.2"/>
  <cols>
    <col min="2" max="2" width="10.7109375" customWidth="1"/>
    <col min="5" max="5" width="10.7109375" customWidth="1"/>
    <col min="6" max="6" width="13.140625" bestFit="1" customWidth="1"/>
  </cols>
  <sheetData>
    <row r="1" spans="1:35" ht="18.75" thickBot="1" x14ac:dyDescent="0.25">
      <c r="A1" s="39" t="s">
        <v>62</v>
      </c>
      <c r="B1" s="12"/>
      <c r="C1" s="12"/>
      <c r="D1" s="18" t="s">
        <v>142</v>
      </c>
      <c r="E1" s="12"/>
      <c r="F1" s="12"/>
      <c r="G1" s="12"/>
      <c r="H1" s="12"/>
      <c r="I1" s="12"/>
      <c r="J1" s="12"/>
      <c r="K1" s="12"/>
      <c r="L1" s="12"/>
      <c r="M1" s="40" t="s">
        <v>63</v>
      </c>
      <c r="N1" s="12" t="s">
        <v>64</v>
      </c>
      <c r="O1" s="12">
        <f ca="1">H18*J18-I18*I18</f>
        <v>1.9696190404224296</v>
      </c>
      <c r="P1" s="12" t="s">
        <v>136</v>
      </c>
      <c r="Q1" s="12"/>
      <c r="R1" s="12"/>
      <c r="S1" s="12"/>
      <c r="T1" s="12"/>
      <c r="U1" s="6" t="s">
        <v>118</v>
      </c>
      <c r="V1" s="41" t="s">
        <v>120</v>
      </c>
      <c r="W1" s="12"/>
      <c r="X1" s="12"/>
      <c r="Y1" s="12"/>
      <c r="Z1" s="12"/>
      <c r="AA1" s="12">
        <v>1</v>
      </c>
      <c r="AB1" s="12" t="s">
        <v>65</v>
      </c>
      <c r="AC1" s="12"/>
      <c r="AD1" s="12"/>
      <c r="AE1" s="12"/>
      <c r="AF1" s="12"/>
      <c r="AG1" s="12"/>
      <c r="AH1" s="12"/>
      <c r="AI1" s="12"/>
    </row>
    <row r="2" spans="1:35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40" t="s">
        <v>66</v>
      </c>
      <c r="N2" s="12" t="s">
        <v>67</v>
      </c>
      <c r="O2" s="12">
        <f ca="1">+F18*J18-H18*I18</f>
        <v>0.44111920495234358</v>
      </c>
      <c r="P2" s="12" t="s">
        <v>137</v>
      </c>
      <c r="Q2" s="12"/>
      <c r="R2" s="12"/>
      <c r="S2" s="12"/>
      <c r="T2" s="12"/>
      <c r="U2" s="12">
        <v>-0.3</v>
      </c>
      <c r="V2" s="12">
        <f t="shared" ref="V2:V27" ca="1" si="0">+E$4+E$5*U2+E$6*U2^2</f>
        <v>-4.5868175869796021E-3</v>
      </c>
      <c r="W2" s="12"/>
      <c r="X2" s="12"/>
      <c r="Y2" s="12"/>
      <c r="Z2" s="12"/>
      <c r="AA2" s="12">
        <v>2</v>
      </c>
      <c r="AB2" s="12" t="s">
        <v>59</v>
      </c>
      <c r="AC2" s="12"/>
      <c r="AD2" s="12"/>
      <c r="AE2" s="12"/>
      <c r="AF2" s="12"/>
      <c r="AG2" s="12"/>
      <c r="AH2" s="12"/>
      <c r="AI2" s="12"/>
    </row>
    <row r="3" spans="1:35" ht="13.5" thickBot="1" x14ac:dyDescent="0.25">
      <c r="A3" s="12" t="s">
        <v>68</v>
      </c>
      <c r="B3" s="12" t="s">
        <v>69</v>
      </c>
      <c r="C3" s="12"/>
      <c r="D3" s="12"/>
      <c r="E3" s="42" t="s">
        <v>70</v>
      </c>
      <c r="F3" s="42" t="s">
        <v>71</v>
      </c>
      <c r="G3" s="42" t="s">
        <v>72</v>
      </c>
      <c r="H3" s="42" t="s">
        <v>73</v>
      </c>
      <c r="I3" s="12"/>
      <c r="J3" s="12"/>
      <c r="K3" s="12"/>
      <c r="L3" s="12"/>
      <c r="M3" s="40" t="s">
        <v>74</v>
      </c>
      <c r="N3" s="12" t="s">
        <v>75</v>
      </c>
      <c r="O3" s="12">
        <f ca="1">+F18*I18-H18*H18</f>
        <v>-3.3913448539105104</v>
      </c>
      <c r="P3" s="12" t="s">
        <v>138</v>
      </c>
      <c r="Q3" s="12"/>
      <c r="R3" s="12"/>
      <c r="S3" s="12"/>
      <c r="T3" s="12"/>
      <c r="U3" s="12">
        <v>-0.25</v>
      </c>
      <c r="V3" s="12">
        <f t="shared" ca="1" si="0"/>
        <v>-3.697668883782269E-3</v>
      </c>
      <c r="W3" s="12"/>
      <c r="X3" s="12"/>
      <c r="Y3" s="12"/>
      <c r="Z3" s="12"/>
      <c r="AA3" s="12">
        <v>3</v>
      </c>
      <c r="AB3" s="12" t="s">
        <v>76</v>
      </c>
      <c r="AC3" s="12"/>
      <c r="AD3" s="12"/>
      <c r="AE3" s="12"/>
      <c r="AF3" s="12"/>
      <c r="AG3" s="12"/>
      <c r="AH3" s="12"/>
      <c r="AI3" s="12"/>
    </row>
    <row r="4" spans="1:35" x14ac:dyDescent="0.2">
      <c r="A4" s="12" t="s">
        <v>77</v>
      </c>
      <c r="B4" s="12" t="s">
        <v>78</v>
      </c>
      <c r="C4" s="12"/>
      <c r="D4" s="43" t="s">
        <v>79</v>
      </c>
      <c r="E4" s="44">
        <f ca="1">(G18*O1-K18*O2+L18*O3)/O7</f>
        <v>-8.5341321064851645E-4</v>
      </c>
      <c r="F4" s="45">
        <f ca="1">+E7/O7*O18</f>
        <v>4.2830960154133653E-4</v>
      </c>
      <c r="G4" s="46">
        <f>+B18</f>
        <v>1</v>
      </c>
      <c r="H4" s="47">
        <f ca="1">ABS(F4/E4)</f>
        <v>0.50187833536799853</v>
      </c>
      <c r="I4" s="12"/>
      <c r="J4" s="12"/>
      <c r="K4" s="12"/>
      <c r="L4" s="12"/>
      <c r="M4" s="40" t="s">
        <v>80</v>
      </c>
      <c r="N4" s="12" t="s">
        <v>81</v>
      </c>
      <c r="O4" s="12">
        <f ca="1">+C18*J18-H18*H18</f>
        <v>37.959586229906883</v>
      </c>
      <c r="P4" s="12" t="s">
        <v>139</v>
      </c>
      <c r="Q4" s="12"/>
      <c r="R4" s="12"/>
      <c r="S4" s="12"/>
      <c r="T4" s="12"/>
      <c r="U4" s="12">
        <v>-0.2</v>
      </c>
      <c r="V4" s="12">
        <f t="shared" ca="1" si="0"/>
        <v>-2.9152860367751307E-3</v>
      </c>
      <c r="W4" s="12"/>
      <c r="X4" s="12"/>
      <c r="Y4" s="12"/>
      <c r="Z4" s="12"/>
      <c r="AA4" s="12">
        <v>4</v>
      </c>
      <c r="AB4" s="12" t="s">
        <v>82</v>
      </c>
      <c r="AC4" s="12"/>
      <c r="AD4" s="12"/>
      <c r="AE4" s="12"/>
      <c r="AF4" s="12"/>
      <c r="AG4" s="12"/>
      <c r="AH4" s="12"/>
      <c r="AI4" s="12"/>
    </row>
    <row r="5" spans="1:35" x14ac:dyDescent="0.2">
      <c r="A5" s="12" t="s">
        <v>83</v>
      </c>
      <c r="B5" s="48">
        <v>40323</v>
      </c>
      <c r="C5" s="12"/>
      <c r="D5" s="49" t="s">
        <v>84</v>
      </c>
      <c r="E5" s="50">
        <f ca="1">+(-G18*O2+K18*O4-L18*O5)/O7</f>
        <v>6.0387298830253027E-3</v>
      </c>
      <c r="F5" s="51">
        <f ca="1">P18*E7/O7</f>
        <v>2.0393173131660293E-3</v>
      </c>
      <c r="G5" s="52">
        <f>+B18/A18</f>
        <v>1E-4</v>
      </c>
      <c r="H5" s="47">
        <f ca="1">ABS(F5/E5)</f>
        <v>0.33770633107774733</v>
      </c>
      <c r="I5" s="12"/>
      <c r="J5" s="12"/>
      <c r="K5" s="12"/>
      <c r="L5" s="12"/>
      <c r="M5" s="40" t="s">
        <v>85</v>
      </c>
      <c r="N5" s="12" t="s">
        <v>86</v>
      </c>
      <c r="O5" s="12">
        <f ca="1">+C18*I18-F18*H18</f>
        <v>50.924730984992905</v>
      </c>
      <c r="P5" s="12" t="s">
        <v>140</v>
      </c>
      <c r="Q5" s="12"/>
      <c r="R5" s="12"/>
      <c r="S5" s="12"/>
      <c r="T5" s="12"/>
      <c r="U5" s="12">
        <v>-0.15</v>
      </c>
      <c r="V5" s="12">
        <f t="shared" ca="1" si="0"/>
        <v>-2.2396690459581857E-3</v>
      </c>
      <c r="W5" s="12"/>
      <c r="X5" s="12"/>
      <c r="Y5" s="12"/>
      <c r="Z5" s="12"/>
      <c r="AA5" s="12">
        <v>5</v>
      </c>
      <c r="AB5" s="12" t="s">
        <v>87</v>
      </c>
      <c r="AC5" s="12"/>
      <c r="AD5" s="12"/>
      <c r="AE5" s="12"/>
      <c r="AF5" s="12"/>
      <c r="AG5" s="12"/>
      <c r="AH5" s="12"/>
      <c r="AI5" s="12"/>
    </row>
    <row r="6" spans="1:35" ht="13.5" thickBot="1" x14ac:dyDescent="0.25">
      <c r="A6" s="12"/>
      <c r="B6" s="12"/>
      <c r="C6" s="12"/>
      <c r="D6" s="53" t="s">
        <v>88</v>
      </c>
      <c r="E6" s="54">
        <f ca="1">+(G18*O3-K18*O5+L18*O6)/O7</f>
        <v>-2.1353171238038832E-2</v>
      </c>
      <c r="F6" s="55">
        <f ca="1">Q18*E7/O7</f>
        <v>2.9716558188235512E-3</v>
      </c>
      <c r="G6" s="56">
        <f>+B18/A18^2</f>
        <v>1E-8</v>
      </c>
      <c r="H6" s="47">
        <f ca="1">ABS(F6/E6)</f>
        <v>0.1391669549078407</v>
      </c>
      <c r="I6" s="12"/>
      <c r="J6" s="12"/>
      <c r="K6" s="12"/>
      <c r="L6" s="12"/>
      <c r="M6" s="57" t="s">
        <v>89</v>
      </c>
      <c r="N6" s="58" t="s">
        <v>90</v>
      </c>
      <c r="O6" s="58">
        <f ca="1">+C18*H18-F18*F18</f>
        <v>82.604372135400055</v>
      </c>
      <c r="P6" s="12" t="s">
        <v>141</v>
      </c>
      <c r="Q6" s="12"/>
      <c r="R6" s="12"/>
      <c r="S6" s="12"/>
      <c r="T6" s="12"/>
      <c r="U6" s="12">
        <v>-0.1</v>
      </c>
      <c r="V6" s="12">
        <f t="shared" ca="1" si="0"/>
        <v>-1.670817911331435E-3</v>
      </c>
      <c r="W6" s="12"/>
      <c r="X6" s="12"/>
      <c r="Y6" s="12"/>
      <c r="Z6" s="12"/>
      <c r="AA6" s="12">
        <v>6</v>
      </c>
      <c r="AB6" s="12" t="s">
        <v>91</v>
      </c>
      <c r="AC6" s="12"/>
      <c r="AD6" s="12"/>
      <c r="AE6" s="12"/>
      <c r="AF6" s="12"/>
      <c r="AG6" s="12"/>
      <c r="AH6" s="12"/>
      <c r="AI6" s="12"/>
    </row>
    <row r="7" spans="1:35" x14ac:dyDescent="0.2">
      <c r="A7" s="12"/>
      <c r="B7" s="12"/>
      <c r="C7" s="12"/>
      <c r="D7" s="18" t="s">
        <v>92</v>
      </c>
      <c r="E7" s="59">
        <f ca="1">SQRT(N18/(B15-3))</f>
        <v>1.5502165323781692E-3</v>
      </c>
      <c r="F7" s="12"/>
      <c r="G7" s="60">
        <f>+B22</f>
        <v>-5.9799999944516458E-3</v>
      </c>
      <c r="H7" s="12"/>
      <c r="I7" s="12"/>
      <c r="J7" s="12"/>
      <c r="K7" s="12"/>
      <c r="L7" s="12"/>
      <c r="M7" s="40" t="s">
        <v>93</v>
      </c>
      <c r="N7" s="12" t="s">
        <v>94</v>
      </c>
      <c r="O7" s="12">
        <f ca="1">+C18*O1-F18*O2+H18*O3</f>
        <v>21.519823855045068</v>
      </c>
      <c r="P7" s="12"/>
      <c r="Q7" s="12"/>
      <c r="R7" s="12"/>
      <c r="S7" s="12"/>
      <c r="T7" s="12"/>
      <c r="U7" s="12">
        <v>-0.05</v>
      </c>
      <c r="V7" s="12">
        <f t="shared" ca="1" si="0"/>
        <v>-1.2087326328948788E-3</v>
      </c>
      <c r="W7" s="12"/>
      <c r="X7" s="12"/>
      <c r="Y7" s="12"/>
      <c r="Z7" s="12"/>
      <c r="AA7" s="12">
        <v>7</v>
      </c>
      <c r="AB7" s="12" t="s">
        <v>95</v>
      </c>
      <c r="AC7" s="12"/>
      <c r="AD7" s="12"/>
      <c r="AE7" s="12"/>
      <c r="AF7" s="12"/>
      <c r="AG7" s="12"/>
      <c r="AH7" s="12"/>
      <c r="AI7" s="12"/>
    </row>
    <row r="8" spans="1:35" x14ac:dyDescent="0.2">
      <c r="A8" s="21">
        <v>21</v>
      </c>
      <c r="B8" s="12" t="s">
        <v>98</v>
      </c>
      <c r="C8" s="61">
        <v>21</v>
      </c>
      <c r="D8" s="18" t="s">
        <v>129</v>
      </c>
      <c r="E8" s="12"/>
      <c r="F8" s="62">
        <f ca="1">CORREL(INDIRECT(E12):INDIRECT(E13),INDIRECT(M12):INDIRECT(M13))</f>
        <v>0.91156660816976942</v>
      </c>
      <c r="G8" s="59"/>
      <c r="H8" s="12"/>
      <c r="I8" s="12"/>
      <c r="J8" s="12"/>
      <c r="K8" s="60"/>
      <c r="L8" s="12"/>
      <c r="M8" s="12"/>
      <c r="N8" s="12"/>
      <c r="O8" s="12"/>
      <c r="P8" s="12"/>
      <c r="Q8" s="12"/>
      <c r="R8" s="12"/>
      <c r="S8" s="12"/>
      <c r="T8" s="12"/>
      <c r="U8" s="12">
        <v>0</v>
      </c>
      <c r="V8" s="12">
        <f t="shared" ca="1" si="0"/>
        <v>-8.5341321064851645E-4</v>
      </c>
      <c r="W8" s="12"/>
      <c r="X8" s="12"/>
      <c r="Y8" s="12"/>
      <c r="Z8" s="12"/>
      <c r="AA8" s="12">
        <v>8</v>
      </c>
      <c r="AB8" s="12" t="s">
        <v>96</v>
      </c>
      <c r="AC8" s="12"/>
      <c r="AD8" s="12"/>
      <c r="AE8" s="12"/>
      <c r="AF8" s="12"/>
      <c r="AG8" s="12"/>
      <c r="AH8" s="12"/>
      <c r="AI8" s="12"/>
    </row>
    <row r="9" spans="1:35" x14ac:dyDescent="0.2">
      <c r="A9" s="21">
        <f>20+COUNT(A21:A1444)</f>
        <v>49</v>
      </c>
      <c r="B9" s="12" t="s">
        <v>100</v>
      </c>
      <c r="C9" s="61">
        <f>A9</f>
        <v>49</v>
      </c>
      <c r="D9" s="12"/>
      <c r="E9" s="63">
        <f ca="1">E6*G6</f>
        <v>-2.1353171238038833E-10</v>
      </c>
      <c r="F9" s="64">
        <f ca="1">H6</f>
        <v>0.1391669549078407</v>
      </c>
      <c r="G9" s="65">
        <f ca="1">F8</f>
        <v>0.91156660816976942</v>
      </c>
      <c r="H9" s="12"/>
      <c r="I9" s="12"/>
      <c r="J9" s="12"/>
      <c r="K9" s="60"/>
      <c r="L9" s="12"/>
      <c r="M9" s="12"/>
      <c r="N9" s="12"/>
      <c r="O9" s="12"/>
      <c r="P9" s="12"/>
      <c r="Q9" s="12"/>
      <c r="R9" s="12"/>
      <c r="S9" s="12"/>
      <c r="T9" s="12"/>
      <c r="U9" s="12">
        <v>0.05</v>
      </c>
      <c r="V9" s="12">
        <f t="shared" ca="1" si="0"/>
        <v>-6.0485964459234837E-4</v>
      </c>
      <c r="W9" s="12"/>
      <c r="X9" s="12"/>
      <c r="Y9" s="12"/>
      <c r="Z9" s="12"/>
      <c r="AA9" s="12">
        <v>9</v>
      </c>
      <c r="AB9" s="12" t="s">
        <v>33</v>
      </c>
      <c r="AC9" s="12"/>
      <c r="AD9" s="12"/>
      <c r="AE9" s="12"/>
      <c r="AF9" s="12"/>
      <c r="AG9" s="12"/>
      <c r="AH9" s="12"/>
      <c r="AI9" s="12"/>
    </row>
    <row r="10" spans="1:35" x14ac:dyDescent="0.2">
      <c r="A10" s="75" t="s">
        <v>4</v>
      </c>
      <c r="B10" s="76">
        <f>+'Active 1'!C8</f>
        <v>0.415381</v>
      </c>
      <c r="C10" s="12"/>
      <c r="D10" s="12" t="s">
        <v>130</v>
      </c>
      <c r="E10" s="12">
        <f ca="1">2*E9*365.2422/B10</f>
        <v>-3.7551449103151216E-7</v>
      </c>
      <c r="F10">
        <f ca="1">+F9*E10</f>
        <v>-5.2259208240623206E-8</v>
      </c>
      <c r="G10" s="12" t="s">
        <v>131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>
        <v>0.1</v>
      </c>
      <c r="V10" s="12">
        <f t="shared" ca="1" si="0"/>
        <v>-4.6307193472637455E-4</v>
      </c>
      <c r="W10" s="12"/>
      <c r="X10" s="12"/>
      <c r="Y10" s="12"/>
      <c r="Z10" s="12"/>
      <c r="AA10" s="12">
        <v>10</v>
      </c>
      <c r="AB10" s="12" t="s">
        <v>97</v>
      </c>
      <c r="AC10" s="12"/>
      <c r="AD10" s="12"/>
      <c r="AE10" s="12"/>
      <c r="AF10" s="12"/>
      <c r="AG10" s="12"/>
      <c r="AH10" s="12"/>
      <c r="AI10" s="12"/>
    </row>
    <row r="11" spans="1:35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>
        <v>0.15</v>
      </c>
      <c r="V11" s="12">
        <f t="shared" ca="1" si="0"/>
        <v>-4.2805008105059475E-4</v>
      </c>
      <c r="W11" s="12"/>
      <c r="X11" s="12"/>
      <c r="Y11" s="12"/>
      <c r="Z11" s="12"/>
      <c r="AA11" s="12">
        <v>11</v>
      </c>
      <c r="AB11" s="12" t="s">
        <v>61</v>
      </c>
      <c r="AC11" s="12"/>
      <c r="AD11" s="12"/>
      <c r="AE11" s="12"/>
      <c r="AF11" s="12"/>
      <c r="AG11" s="12"/>
      <c r="AH11" s="12"/>
      <c r="AI11" s="12"/>
    </row>
    <row r="12" spans="1:35" x14ac:dyDescent="0.2">
      <c r="A12" s="12"/>
      <c r="B12" s="12"/>
      <c r="C12" s="3" t="str">
        <f t="shared" ref="C12:Q13" si="1">C$15&amp;$C8</f>
        <v>C21</v>
      </c>
      <c r="D12" s="3" t="str">
        <f t="shared" si="1"/>
        <v>D21</v>
      </c>
      <c r="E12" s="3" t="str">
        <f t="shared" si="1"/>
        <v>E21</v>
      </c>
      <c r="F12" s="3" t="str">
        <f t="shared" si="1"/>
        <v>F21</v>
      </c>
      <c r="G12" s="3" t="str">
        <f t="shared" ref="G12:Q12" si="2">G15&amp;$C8</f>
        <v>G21</v>
      </c>
      <c r="H12" s="3" t="str">
        <f t="shared" si="2"/>
        <v>H21</v>
      </c>
      <c r="I12" s="3" t="str">
        <f t="shared" si="2"/>
        <v>I21</v>
      </c>
      <c r="J12" s="3" t="str">
        <f t="shared" si="2"/>
        <v>J21</v>
      </c>
      <c r="K12" s="3" t="str">
        <f t="shared" si="2"/>
        <v>K21</v>
      </c>
      <c r="L12" s="3" t="str">
        <f t="shared" si="2"/>
        <v>L21</v>
      </c>
      <c r="M12" s="3" t="str">
        <f t="shared" si="2"/>
        <v>M21</v>
      </c>
      <c r="N12" s="3" t="str">
        <f t="shared" si="2"/>
        <v>N21</v>
      </c>
      <c r="O12" s="3" t="str">
        <f t="shared" si="2"/>
        <v>O21</v>
      </c>
      <c r="P12" s="3" t="str">
        <f t="shared" si="2"/>
        <v>P21</v>
      </c>
      <c r="Q12" s="3" t="str">
        <f t="shared" si="2"/>
        <v>Q21</v>
      </c>
      <c r="R12" s="12"/>
      <c r="S12" s="12"/>
      <c r="T12" s="12"/>
      <c r="U12" s="12">
        <v>0.2</v>
      </c>
      <c r="V12" s="12">
        <f t="shared" ca="1" si="0"/>
        <v>-4.9979408356500932E-4</v>
      </c>
      <c r="W12" s="12"/>
      <c r="X12" s="12"/>
      <c r="Y12" s="12"/>
      <c r="Z12" s="12"/>
      <c r="AA12" s="12">
        <v>12</v>
      </c>
      <c r="AB12" s="12" t="s">
        <v>99</v>
      </c>
      <c r="AC12" s="12"/>
      <c r="AD12" s="12"/>
      <c r="AE12" s="12"/>
      <c r="AF12" s="12"/>
      <c r="AG12" s="12"/>
      <c r="AH12" s="12"/>
      <c r="AI12" s="12"/>
    </row>
    <row r="13" spans="1:35" x14ac:dyDescent="0.2">
      <c r="A13" s="12"/>
      <c r="B13" s="12"/>
      <c r="C13" s="3" t="str">
        <f t="shared" si="1"/>
        <v>C49</v>
      </c>
      <c r="D13" s="3" t="str">
        <f t="shared" si="1"/>
        <v>D49</v>
      </c>
      <c r="E13" s="3" t="str">
        <f t="shared" si="1"/>
        <v>E49</v>
      </c>
      <c r="F13" s="3" t="str">
        <f t="shared" si="1"/>
        <v>F49</v>
      </c>
      <c r="G13" s="3" t="str">
        <f t="shared" si="1"/>
        <v>G49</v>
      </c>
      <c r="H13" s="3" t="str">
        <f t="shared" si="1"/>
        <v>H49</v>
      </c>
      <c r="I13" s="3" t="str">
        <f t="shared" si="1"/>
        <v>I49</v>
      </c>
      <c r="J13" s="3" t="str">
        <f t="shared" si="1"/>
        <v>J49</v>
      </c>
      <c r="K13" s="3" t="str">
        <f t="shared" si="1"/>
        <v>K49</v>
      </c>
      <c r="L13" s="3" t="str">
        <f t="shared" si="1"/>
        <v>L49</v>
      </c>
      <c r="M13" s="3" t="str">
        <f t="shared" si="1"/>
        <v>M49</v>
      </c>
      <c r="N13" s="3" t="str">
        <f t="shared" si="1"/>
        <v>N49</v>
      </c>
      <c r="O13" s="3" t="str">
        <f t="shared" si="1"/>
        <v>O49</v>
      </c>
      <c r="P13" s="3" t="str">
        <f t="shared" si="1"/>
        <v>P49</v>
      </c>
      <c r="Q13" s="3" t="str">
        <f t="shared" si="1"/>
        <v>Q49</v>
      </c>
      <c r="R13" s="12"/>
      <c r="S13" s="12"/>
      <c r="T13" s="12"/>
      <c r="U13" s="12">
        <v>0.25</v>
      </c>
      <c r="V13" s="12">
        <f t="shared" ca="1" si="0"/>
        <v>-6.783039422696178E-4</v>
      </c>
      <c r="W13" s="12"/>
      <c r="X13" s="12"/>
      <c r="Y13" s="12"/>
      <c r="Z13" s="12"/>
      <c r="AA13" s="12">
        <v>13</v>
      </c>
      <c r="AB13" s="12" t="s">
        <v>101</v>
      </c>
      <c r="AC13" s="12"/>
      <c r="AD13" s="12"/>
      <c r="AE13" s="12"/>
      <c r="AF13" s="12"/>
      <c r="AG13" s="12"/>
      <c r="AH13" s="12"/>
      <c r="AI13" s="12"/>
    </row>
    <row r="14" spans="1:35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>
        <v>0.3</v>
      </c>
      <c r="V14" s="12">
        <f t="shared" ca="1" si="0"/>
        <v>-9.6357965716442043E-4</v>
      </c>
      <c r="W14" s="12"/>
      <c r="X14" s="12"/>
      <c r="Y14" s="12"/>
      <c r="Z14" s="12"/>
      <c r="AA14" s="12">
        <v>14</v>
      </c>
      <c r="AB14" s="12" t="s">
        <v>102</v>
      </c>
      <c r="AC14" s="12"/>
      <c r="AD14" s="12"/>
      <c r="AE14" s="12"/>
      <c r="AF14" s="12"/>
      <c r="AG14" s="12"/>
      <c r="AH14" s="12"/>
      <c r="AI14" s="12"/>
    </row>
    <row r="15" spans="1:35" x14ac:dyDescent="0.2">
      <c r="A15" s="18" t="s">
        <v>106</v>
      </c>
      <c r="B15" s="18">
        <f>C9-C8+1</f>
        <v>29</v>
      </c>
      <c r="C15" s="3" t="str">
        <f t="shared" ref="C15:Q15" si="3">VLOOKUP(C16,$AA1:$AB26,2,FALSE)</f>
        <v>C</v>
      </c>
      <c r="D15" s="3" t="str">
        <f t="shared" si="3"/>
        <v>D</v>
      </c>
      <c r="E15" s="3" t="str">
        <f t="shared" si="3"/>
        <v>E</v>
      </c>
      <c r="F15" s="3" t="str">
        <f t="shared" si="3"/>
        <v>F</v>
      </c>
      <c r="G15" s="3" t="str">
        <f t="shared" si="3"/>
        <v>G</v>
      </c>
      <c r="H15" s="3" t="str">
        <f t="shared" si="3"/>
        <v>H</v>
      </c>
      <c r="I15" s="3" t="str">
        <f t="shared" si="3"/>
        <v>I</v>
      </c>
      <c r="J15" s="3" t="str">
        <f t="shared" si="3"/>
        <v>J</v>
      </c>
      <c r="K15" s="3" t="str">
        <f t="shared" si="3"/>
        <v>K</v>
      </c>
      <c r="L15" s="3" t="str">
        <f t="shared" si="3"/>
        <v>L</v>
      </c>
      <c r="M15" s="3" t="str">
        <f t="shared" si="3"/>
        <v>M</v>
      </c>
      <c r="N15" s="3" t="str">
        <f t="shared" si="3"/>
        <v>N</v>
      </c>
      <c r="O15" s="3" t="str">
        <f t="shared" si="3"/>
        <v>O</v>
      </c>
      <c r="P15" s="3" t="str">
        <f t="shared" si="3"/>
        <v>P</v>
      </c>
      <c r="Q15" s="3" t="str">
        <f t="shared" si="3"/>
        <v>Q</v>
      </c>
      <c r="R15" s="12"/>
      <c r="S15" s="12"/>
      <c r="T15" s="12"/>
      <c r="U15" s="12">
        <v>0.35</v>
      </c>
      <c r="V15" s="12">
        <f t="shared" ca="1" si="0"/>
        <v>-1.3556212282494172E-3</v>
      </c>
      <c r="W15" s="12"/>
      <c r="X15" s="12"/>
      <c r="Y15" s="12"/>
      <c r="Z15" s="12"/>
      <c r="AA15" s="12">
        <v>15</v>
      </c>
      <c r="AB15" s="12" t="s">
        <v>103</v>
      </c>
      <c r="AC15" s="12"/>
      <c r="AD15" s="12"/>
      <c r="AE15" s="12"/>
      <c r="AF15" s="12"/>
      <c r="AG15" s="12"/>
      <c r="AH15" s="12"/>
      <c r="AI15" s="12"/>
    </row>
    <row r="16" spans="1:35" x14ac:dyDescent="0.2">
      <c r="A16" s="3"/>
      <c r="B16" s="12"/>
      <c r="C16" s="3">
        <f>COLUMN()</f>
        <v>3</v>
      </c>
      <c r="D16" s="3">
        <f>COLUMN()</f>
        <v>4</v>
      </c>
      <c r="E16" s="3">
        <f>COLUMN()</f>
        <v>5</v>
      </c>
      <c r="F16" s="3">
        <f>COLUMN()</f>
        <v>6</v>
      </c>
      <c r="G16" s="3">
        <f>COLUMN()</f>
        <v>7</v>
      </c>
      <c r="H16" s="3">
        <f>COLUMN()</f>
        <v>8</v>
      </c>
      <c r="I16" s="3">
        <f>COLUMN()</f>
        <v>9</v>
      </c>
      <c r="J16" s="3">
        <f>COLUMN()</f>
        <v>10</v>
      </c>
      <c r="K16" s="3">
        <f>COLUMN()</f>
        <v>11</v>
      </c>
      <c r="L16" s="3">
        <f>COLUMN()</f>
        <v>12</v>
      </c>
      <c r="M16" s="3">
        <f>COLUMN()</f>
        <v>13</v>
      </c>
      <c r="N16" s="3">
        <f>COLUMN()</f>
        <v>14</v>
      </c>
      <c r="O16" s="3">
        <f>COLUMN()</f>
        <v>15</v>
      </c>
      <c r="P16" s="3">
        <f>COLUMN()</f>
        <v>16</v>
      </c>
      <c r="Q16" s="3">
        <f>COLUMN()</f>
        <v>17</v>
      </c>
      <c r="R16" s="12"/>
      <c r="S16" s="12"/>
      <c r="T16" s="12"/>
      <c r="U16" s="12">
        <v>0.4</v>
      </c>
      <c r="V16" s="12">
        <f t="shared" ca="1" si="0"/>
        <v>-1.854428655524609E-3</v>
      </c>
      <c r="W16" s="12"/>
      <c r="X16" s="12"/>
      <c r="Y16" s="12"/>
      <c r="Z16" s="12"/>
      <c r="AA16" s="12">
        <v>16</v>
      </c>
      <c r="AB16" s="12" t="s">
        <v>104</v>
      </c>
      <c r="AC16" s="12"/>
      <c r="AD16" s="12"/>
      <c r="AE16" s="12"/>
      <c r="AF16" s="12"/>
      <c r="AG16" s="12"/>
      <c r="AH16" s="12"/>
      <c r="AI16" s="12"/>
    </row>
    <row r="17" spans="1:35" x14ac:dyDescent="0.2">
      <c r="A17" s="18" t="s">
        <v>105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>
        <v>0.45</v>
      </c>
      <c r="V17" s="12">
        <f t="shared" ca="1" si="0"/>
        <v>-2.4600019389899941E-3</v>
      </c>
      <c r="W17" s="12"/>
      <c r="X17" s="12"/>
      <c r="Y17" s="12"/>
      <c r="Z17" s="12"/>
      <c r="AA17" s="12">
        <v>17</v>
      </c>
      <c r="AB17" s="12" t="s">
        <v>107</v>
      </c>
      <c r="AC17" s="12"/>
      <c r="AD17" s="12"/>
      <c r="AE17" s="12"/>
      <c r="AF17" s="12"/>
      <c r="AG17" s="12"/>
      <c r="AH17" s="12"/>
      <c r="AI17" s="12"/>
    </row>
    <row r="18" spans="1:35" x14ac:dyDescent="0.2">
      <c r="A18" s="66">
        <v>10000</v>
      </c>
      <c r="B18" s="66">
        <v>1</v>
      </c>
      <c r="C18" s="12">
        <f ca="1">SUM(INDIRECT(C12):INDIRECT(C13))</f>
        <v>25.200000000000003</v>
      </c>
      <c r="D18" s="67">
        <f ca="1">SUM(INDIRECT(D12):INDIRECT(D13))</f>
        <v>10.20275</v>
      </c>
      <c r="E18" s="67">
        <f ca="1">SUM(INDIRECT(E12):INDIRECT(E13))</f>
        <v>-0.11538699996162904</v>
      </c>
      <c r="F18" s="18">
        <f ca="1">SUM(INDIRECT(F12):INDIRECT(F13))</f>
        <v>9.7185600000000001</v>
      </c>
      <c r="G18" s="18">
        <f ca="1">SUM(INDIRECT(G12):INDIRECT(G13))</f>
        <v>-0.1128452799646766</v>
      </c>
      <c r="H18" s="18">
        <f ca="1">SUM(INDIRECT(H12):INDIRECT(H13))</f>
        <v>7.0259833575000012</v>
      </c>
      <c r="I18" s="18">
        <f ca="1">SUM(INDIRECT(I12):INDIRECT(I13))</f>
        <v>4.730443325549925</v>
      </c>
      <c r="J18" s="18">
        <f ca="1">SUM(INDIRECT(J12):INDIRECT(J13))</f>
        <v>3.465239221022772</v>
      </c>
      <c r="K18" s="18">
        <f ca="1">SUM(INDIRECT(K12):INDIRECT(K13))</f>
        <v>-6.6875898196211717E-2</v>
      </c>
      <c r="L18" s="18">
        <f ca="1">SUM(INDIRECT(L12):INDIRECT(L13))</f>
        <v>-5.142404401239855E-2</v>
      </c>
      <c r="M18" s="12"/>
      <c r="N18" s="12">
        <f ca="1">SUM(INDIRECT(N12):INDIRECT(N13))</f>
        <v>6.2482453728723486E-5</v>
      </c>
      <c r="O18" s="12">
        <f ca="1">SQRT(SUM(INDIRECT(O12):INDIRECT(O13)))</f>
        <v>5.9457159616625832</v>
      </c>
      <c r="P18" s="12">
        <f ca="1">SQRT(SUM(INDIRECT(P12):INDIRECT(P13)))</f>
        <v>28.309431906620237</v>
      </c>
      <c r="Q18" s="12">
        <f ca="1">SQRT(SUM(INDIRECT(Q12):INDIRECT(Q13)))</f>
        <v>41.2519854118691</v>
      </c>
      <c r="R18" s="12"/>
      <c r="S18" s="12"/>
      <c r="T18" s="12"/>
      <c r="U18" s="12">
        <v>0.5</v>
      </c>
      <c r="V18" s="12">
        <f t="shared" ca="1" si="0"/>
        <v>-3.1723410786455731E-3</v>
      </c>
      <c r="W18" s="12"/>
      <c r="X18" s="12"/>
      <c r="Y18" s="12"/>
      <c r="Z18" s="12"/>
      <c r="AA18" s="12">
        <v>18</v>
      </c>
      <c r="AB18" s="12" t="s">
        <v>108</v>
      </c>
      <c r="AC18" s="12"/>
      <c r="AD18" s="12"/>
      <c r="AE18" s="12"/>
      <c r="AF18" s="12"/>
      <c r="AG18" s="12"/>
      <c r="AH18" s="12"/>
      <c r="AI18" s="12"/>
    </row>
    <row r="19" spans="1:35" x14ac:dyDescent="0.2">
      <c r="A19" s="68" t="s">
        <v>109</v>
      </c>
      <c r="B19" s="12"/>
      <c r="C19" s="12"/>
      <c r="D19" s="12"/>
      <c r="E19" s="12"/>
      <c r="F19" s="69" t="s">
        <v>110</v>
      </c>
      <c r="G19" s="69" t="s">
        <v>111</v>
      </c>
      <c r="H19" s="69" t="s">
        <v>112</v>
      </c>
      <c r="I19" s="69" t="s">
        <v>113</v>
      </c>
      <c r="J19" s="69" t="s">
        <v>114</v>
      </c>
      <c r="K19" s="69" t="s">
        <v>115</v>
      </c>
      <c r="L19" s="69" t="s">
        <v>116</v>
      </c>
      <c r="M19" s="70"/>
      <c r="N19" s="70"/>
      <c r="O19" s="70"/>
      <c r="P19" s="70"/>
      <c r="Q19" s="70"/>
      <c r="R19" s="12"/>
      <c r="S19" s="12"/>
      <c r="T19" s="12"/>
      <c r="U19" s="12">
        <v>0.55000000000000004</v>
      </c>
      <c r="V19" s="12">
        <f t="shared" ca="1" si="0"/>
        <v>-3.991446074491348E-3</v>
      </c>
      <c r="W19" s="12"/>
      <c r="X19" s="12"/>
      <c r="Y19" s="12"/>
      <c r="Z19" s="12"/>
      <c r="AA19" s="12">
        <v>19</v>
      </c>
      <c r="AB19" s="12" t="s">
        <v>117</v>
      </c>
      <c r="AC19" s="12"/>
      <c r="AD19" s="12"/>
      <c r="AE19" s="12"/>
      <c r="AF19" s="12"/>
      <c r="AG19" s="12"/>
      <c r="AH19" s="12"/>
      <c r="AI19" s="12"/>
    </row>
    <row r="20" spans="1:35" ht="15" thickBot="1" x14ac:dyDescent="0.25">
      <c r="A20" s="6" t="s">
        <v>118</v>
      </c>
      <c r="B20" s="6" t="s">
        <v>119</v>
      </c>
      <c r="C20" s="6" t="s">
        <v>132</v>
      </c>
      <c r="D20" s="6" t="s">
        <v>118</v>
      </c>
      <c r="E20" s="6" t="s">
        <v>119</v>
      </c>
      <c r="F20" s="6" t="s">
        <v>133</v>
      </c>
      <c r="G20" s="6" t="s">
        <v>134</v>
      </c>
      <c r="H20" s="6" t="s">
        <v>143</v>
      </c>
      <c r="I20" s="6" t="s">
        <v>144</v>
      </c>
      <c r="J20" s="6" t="s">
        <v>145</v>
      </c>
      <c r="K20" s="6" t="s">
        <v>135</v>
      </c>
      <c r="L20" s="6" t="s">
        <v>146</v>
      </c>
      <c r="M20" s="41" t="s">
        <v>120</v>
      </c>
      <c r="N20" s="6" t="s">
        <v>147</v>
      </c>
      <c r="O20" s="6" t="s">
        <v>121</v>
      </c>
      <c r="P20" s="6" t="s">
        <v>122</v>
      </c>
      <c r="Q20" s="6" t="s">
        <v>123</v>
      </c>
      <c r="R20" s="42" t="s">
        <v>124</v>
      </c>
      <c r="S20" s="12"/>
      <c r="T20" s="12"/>
      <c r="U20" s="12">
        <v>0.6</v>
      </c>
      <c r="V20" s="12">
        <f t="shared" ca="1" si="0"/>
        <v>-4.9173169265273138E-3</v>
      </c>
      <c r="W20" s="12"/>
      <c r="X20" s="12"/>
      <c r="Y20" s="12"/>
      <c r="Z20" s="12"/>
      <c r="AA20" s="12">
        <v>20</v>
      </c>
      <c r="AB20" s="12" t="s">
        <v>125</v>
      </c>
      <c r="AC20" s="12"/>
      <c r="AD20" s="12"/>
      <c r="AE20" s="12"/>
      <c r="AF20" s="12"/>
      <c r="AG20" s="12"/>
      <c r="AH20" s="12"/>
      <c r="AI20" s="12"/>
    </row>
    <row r="21" spans="1:35" x14ac:dyDescent="0.2">
      <c r="A21" s="71">
        <v>-2916.5</v>
      </c>
      <c r="B21" s="71">
        <v>-5.4297999959089793E-3</v>
      </c>
      <c r="C21" s="72">
        <v>1</v>
      </c>
      <c r="D21" s="73">
        <f>A21/A$18</f>
        <v>-0.29165000000000002</v>
      </c>
      <c r="E21" s="73">
        <f>B21/B$18</f>
        <v>-5.4297999959089793E-3</v>
      </c>
      <c r="F21" s="21">
        <f>$C21*D21</f>
        <v>-0.29165000000000002</v>
      </c>
      <c r="G21" s="21">
        <f>$C21*E21</f>
        <v>-5.4297999959089793E-3</v>
      </c>
      <c r="H21" s="21">
        <f>C21*D21*D21</f>
        <v>8.5059722500000018E-2</v>
      </c>
      <c r="I21" s="21">
        <f>C21*D21*D21*D21</f>
        <v>-2.4807668067125008E-2</v>
      </c>
      <c r="J21" s="21">
        <f>C21*D21*D21*D21*D21</f>
        <v>7.2351563917770088E-3</v>
      </c>
      <c r="K21" s="21">
        <f>C21*E21*D21</f>
        <v>1.5836011688068539E-3</v>
      </c>
      <c r="L21" s="21">
        <f>C21*E21*D21*D21</f>
        <v>-4.6185728088251899E-4</v>
      </c>
      <c r="M21" s="21">
        <f t="shared" ref="M21:M84" ca="1" si="4">+E$4+E$5*D21+E$6*D21^2</f>
        <v>-4.4309036010354106E-3</v>
      </c>
      <c r="N21" s="21">
        <f ca="1">C21*(M21-E21)^2</f>
        <v>9.9779400769141263E-7</v>
      </c>
      <c r="O21" s="74">
        <f ca="1">(C21*O$1-O$2*F21+O$3*H21)^2</f>
        <v>3.2753927060037373</v>
      </c>
      <c r="P21" s="21">
        <f ca="1">(-C21*O$2+O$4*F21-O$5*H21)^2</f>
        <v>251.02206966433599</v>
      </c>
      <c r="Q21" s="21">
        <f ca="1">+(C21*O$3-F21*O$5+H21*O$6)^2</f>
        <v>341.77500755180341</v>
      </c>
      <c r="R21" s="12">
        <f t="shared" ref="R21:R84" ca="1" si="5">+E21-M21</f>
        <v>-9.9889639487356872E-4</v>
      </c>
      <c r="S21" s="12"/>
      <c r="T21" s="12"/>
      <c r="U21" s="12">
        <v>0.65</v>
      </c>
      <c r="V21" s="12">
        <f t="shared" ca="1" si="0"/>
        <v>-5.9499536347534781E-3</v>
      </c>
      <c r="W21" s="12"/>
      <c r="X21" s="12"/>
      <c r="Y21" s="12"/>
      <c r="Z21" s="12"/>
      <c r="AA21" s="12">
        <v>21</v>
      </c>
      <c r="AB21" s="12" t="s">
        <v>126</v>
      </c>
      <c r="AC21" s="12"/>
      <c r="AD21" s="12"/>
      <c r="AE21" s="12"/>
      <c r="AF21" s="12"/>
      <c r="AG21" s="12"/>
      <c r="AH21" s="12"/>
      <c r="AI21" s="12"/>
    </row>
    <row r="22" spans="1:35" x14ac:dyDescent="0.2">
      <c r="A22" s="71">
        <v>-2900</v>
      </c>
      <c r="B22" s="71">
        <v>-5.9799999944516458E-3</v>
      </c>
      <c r="C22" s="71">
        <v>1</v>
      </c>
      <c r="D22" s="73">
        <f t="shared" ref="D22:E85" si="6">A22/A$18</f>
        <v>-0.28999999999999998</v>
      </c>
      <c r="E22" s="73">
        <f t="shared" si="6"/>
        <v>-5.9799999944516458E-3</v>
      </c>
      <c r="F22" s="21">
        <f t="shared" ref="F22:G85" si="7">$C22*D22</f>
        <v>-0.28999999999999998</v>
      </c>
      <c r="G22" s="21">
        <f t="shared" si="7"/>
        <v>-5.9799999944516458E-3</v>
      </c>
      <c r="H22" s="21">
        <f t="shared" ref="H22:H85" si="8">C22*D22*D22</f>
        <v>8.4099999999999994E-2</v>
      </c>
      <c r="I22" s="21">
        <f t="shared" ref="I22:I85" si="9">C22*D22*D22*D22</f>
        <v>-2.4388999999999997E-2</v>
      </c>
      <c r="J22" s="21">
        <f t="shared" ref="J22:J85" si="10">C22*D22*D22*D22*D22</f>
        <v>7.0728099999999988E-3</v>
      </c>
      <c r="K22" s="21">
        <f t="shared" ref="K22:K85" si="11">C22*E22*D22</f>
        <v>1.7341999983909772E-3</v>
      </c>
      <c r="L22" s="21">
        <f t="shared" ref="L22:L85" si="12">C22*E22*D22*D22</f>
        <v>-5.0291799953338333E-4</v>
      </c>
      <c r="M22" s="21">
        <f t="shared" ca="1" si="4"/>
        <v>-4.40044657784492E-3</v>
      </c>
      <c r="N22" s="21">
        <f t="shared" ref="N22:N85" ca="1" si="13">C22*(M22-E22)^2</f>
        <v>2.4949889959139806E-6</v>
      </c>
      <c r="O22" s="74">
        <f t="shared" ref="O22:O85" ca="1" si="14">(C22*O$1-O$2*F22+O$3*H22)^2</f>
        <v>3.2845454936018399</v>
      </c>
      <c r="P22" s="21">
        <f t="shared" ref="P22:P85" ca="1" si="15">(-C22*O$2+O$4*F22-O$5*H22)^2</f>
        <v>247.50114419653397</v>
      </c>
      <c r="Q22" s="21">
        <f t="shared" ref="Q22:Q85" ca="1" si="16">+(C22*O$3-F22*O$5+H22*O$6)^2</f>
        <v>335.76365576951383</v>
      </c>
      <c r="R22" s="12">
        <f t="shared" ca="1" si="5"/>
        <v>-1.5795534166067257E-3</v>
      </c>
      <c r="S22" s="12"/>
      <c r="T22" s="12"/>
      <c r="U22" s="12">
        <v>0.7</v>
      </c>
      <c r="V22" s="12">
        <f t="shared" ca="1" si="0"/>
        <v>-7.0893561991698315E-3</v>
      </c>
      <c r="W22" s="12"/>
      <c r="X22" s="12"/>
      <c r="Y22" s="12"/>
      <c r="Z22" s="12"/>
      <c r="AA22" s="12">
        <v>22</v>
      </c>
      <c r="AB22" s="12" t="s">
        <v>60</v>
      </c>
      <c r="AC22" s="12"/>
      <c r="AD22" s="12"/>
      <c r="AE22" s="12"/>
      <c r="AF22" s="12"/>
      <c r="AG22" s="12"/>
      <c r="AH22" s="12"/>
      <c r="AI22" s="12"/>
    </row>
    <row r="23" spans="1:35" x14ac:dyDescent="0.2">
      <c r="A23" s="71">
        <v>-214</v>
      </c>
      <c r="B23" s="71">
        <v>2.632000032463111E-4</v>
      </c>
      <c r="C23" s="71">
        <v>0.6</v>
      </c>
      <c r="D23" s="73">
        <f t="shared" si="6"/>
        <v>-2.1399999999999999E-2</v>
      </c>
      <c r="E23" s="73">
        <f t="shared" si="6"/>
        <v>2.632000032463111E-4</v>
      </c>
      <c r="F23" s="21">
        <f t="shared" si="7"/>
        <v>-1.2839999999999999E-2</v>
      </c>
      <c r="G23" s="21">
        <f t="shared" si="7"/>
        <v>1.5792000194778666E-4</v>
      </c>
      <c r="H23" s="21">
        <f t="shared" si="8"/>
        <v>2.7477599999999996E-4</v>
      </c>
      <c r="I23" s="21">
        <f t="shared" si="9"/>
        <v>-5.8802063999999987E-6</v>
      </c>
      <c r="J23" s="21">
        <f t="shared" si="10"/>
        <v>1.2583641695999997E-7</v>
      </c>
      <c r="K23" s="21">
        <f t="shared" si="11"/>
        <v>-3.3794880416826346E-6</v>
      </c>
      <c r="L23" s="21">
        <f t="shared" si="12"/>
        <v>7.2321044092008375E-8</v>
      </c>
      <c r="M23" s="21">
        <f t="shared" ca="1" si="4"/>
        <v>-9.9242092844543028E-4</v>
      </c>
      <c r="N23" s="21">
        <f t="shared" ca="1" si="13"/>
        <v>9.45950354461462E-7</v>
      </c>
      <c r="O23" s="74">
        <f t="shared" ca="1" si="14"/>
        <v>1.407790637787887</v>
      </c>
      <c r="P23" s="21">
        <f t="shared" ca="1" si="15"/>
        <v>0.5868563564870195</v>
      </c>
      <c r="Q23" s="21">
        <f t="shared" ca="1" si="16"/>
        <v>1.8448041285808736</v>
      </c>
      <c r="R23" s="12">
        <f t="shared" ca="1" si="5"/>
        <v>1.2556209316917414E-3</v>
      </c>
      <c r="S23" s="12"/>
      <c r="T23" s="12"/>
      <c r="U23" s="12">
        <v>0.75</v>
      </c>
      <c r="V23" s="12">
        <f t="shared" ca="1" si="0"/>
        <v>-8.3355246197763834E-3</v>
      </c>
      <c r="W23" s="12"/>
      <c r="X23" s="12"/>
      <c r="Y23" s="12"/>
      <c r="Z23" s="12"/>
      <c r="AA23" s="12">
        <v>23</v>
      </c>
      <c r="AB23" s="12" t="s">
        <v>127</v>
      </c>
      <c r="AC23" s="12"/>
      <c r="AD23" s="12"/>
      <c r="AE23" s="12"/>
      <c r="AF23" s="12"/>
      <c r="AG23" s="12"/>
      <c r="AH23" s="12"/>
      <c r="AI23" s="12"/>
    </row>
    <row r="24" spans="1:35" x14ac:dyDescent="0.2">
      <c r="A24" s="71">
        <v>-204.5</v>
      </c>
      <c r="B24" s="71">
        <v>8.6459999874932691E-4</v>
      </c>
      <c r="C24" s="71">
        <v>1</v>
      </c>
      <c r="D24" s="73">
        <f t="shared" si="6"/>
        <v>-2.0449999999999999E-2</v>
      </c>
      <c r="E24" s="73">
        <f t="shared" si="6"/>
        <v>8.6459999874932691E-4</v>
      </c>
      <c r="F24" s="21">
        <f t="shared" si="7"/>
        <v>-2.0449999999999999E-2</v>
      </c>
      <c r="G24" s="21">
        <f t="shared" si="7"/>
        <v>8.6459999874932691E-4</v>
      </c>
      <c r="H24" s="21">
        <f t="shared" si="8"/>
        <v>4.1820249999999996E-4</v>
      </c>
      <c r="I24" s="21">
        <f t="shared" si="9"/>
        <v>-8.5522411249999992E-6</v>
      </c>
      <c r="J24" s="21">
        <f t="shared" si="10"/>
        <v>1.7489333100624998E-7</v>
      </c>
      <c r="K24" s="21">
        <f t="shared" si="11"/>
        <v>-1.7681069974423736E-5</v>
      </c>
      <c r="L24" s="21">
        <f t="shared" si="12"/>
        <v>3.6157788097696539E-7</v>
      </c>
      <c r="M24" s="21">
        <f t="shared" ca="1" si="4"/>
        <v>-9.8583518635105981E-4</v>
      </c>
      <c r="N24" s="21">
        <f t="shared" ca="1" si="13"/>
        <v>3.4241103742575024E-6</v>
      </c>
      <c r="O24" s="74">
        <f t="shared" ca="1" si="14"/>
        <v>3.9094054898762782</v>
      </c>
      <c r="P24" s="21">
        <f t="shared" ca="1" si="15"/>
        <v>1.5343519082120298</v>
      </c>
      <c r="Q24" s="21">
        <f t="shared" ca="1" si="16"/>
        <v>5.3610250651521767</v>
      </c>
      <c r="R24" s="12">
        <f t="shared" ca="1" si="5"/>
        <v>1.8504351851003867E-3</v>
      </c>
      <c r="S24" s="12"/>
      <c r="T24" s="12"/>
      <c r="U24" s="12">
        <v>0.8</v>
      </c>
      <c r="V24" s="12">
        <f t="shared" ca="1" si="0"/>
        <v>-9.6884588965731287E-3</v>
      </c>
      <c r="W24" s="12"/>
      <c r="X24" s="12"/>
      <c r="Y24" s="12"/>
      <c r="Z24" s="12"/>
      <c r="AA24" s="12">
        <v>24</v>
      </c>
      <c r="AB24" s="12" t="s">
        <v>118</v>
      </c>
      <c r="AC24" s="12"/>
      <c r="AD24" s="12"/>
      <c r="AE24" s="12"/>
      <c r="AF24" s="12"/>
      <c r="AG24" s="12"/>
      <c r="AH24" s="12"/>
      <c r="AI24" s="12"/>
    </row>
    <row r="25" spans="1:35" x14ac:dyDescent="0.2">
      <c r="A25" s="71">
        <v>-178</v>
      </c>
      <c r="B25" s="71">
        <v>-3.7359999987529591E-4</v>
      </c>
      <c r="C25" s="71">
        <v>0.6</v>
      </c>
      <c r="D25" s="73">
        <f t="shared" si="6"/>
        <v>-1.78E-2</v>
      </c>
      <c r="E25" s="73">
        <f t="shared" si="6"/>
        <v>-3.7359999987529591E-4</v>
      </c>
      <c r="F25" s="21">
        <f t="shared" si="7"/>
        <v>-1.068E-2</v>
      </c>
      <c r="G25" s="21">
        <f t="shared" si="7"/>
        <v>-2.2415999992517752E-4</v>
      </c>
      <c r="H25" s="21">
        <f t="shared" si="8"/>
        <v>1.9010399999999999E-4</v>
      </c>
      <c r="I25" s="21">
        <f t="shared" si="9"/>
        <v>-3.3838511999999999E-6</v>
      </c>
      <c r="J25" s="21">
        <f t="shared" si="10"/>
        <v>6.0232551359999994E-8</v>
      </c>
      <c r="K25" s="21">
        <f t="shared" si="11"/>
        <v>3.9900479986681597E-6</v>
      </c>
      <c r="L25" s="21">
        <f t="shared" si="12"/>
        <v>-7.1022854376293235E-8</v>
      </c>
      <c r="M25" s="21">
        <f t="shared" ca="1" si="4"/>
        <v>-9.6766814134142704E-4</v>
      </c>
      <c r="N25" s="21">
        <f t="shared" ca="1" si="13"/>
        <v>2.1175017402301391E-7</v>
      </c>
      <c r="O25" s="74">
        <f t="shared" ca="1" si="14"/>
        <v>1.4062114518870676</v>
      </c>
      <c r="P25" s="21">
        <f t="shared" ca="1" si="15"/>
        <v>0.46207487976304107</v>
      </c>
      <c r="Q25" s="21">
        <f t="shared" ca="1" si="16"/>
        <v>2.1762957750994816</v>
      </c>
      <c r="R25" s="12">
        <f t="shared" ca="1" si="5"/>
        <v>5.9406814146613113E-4</v>
      </c>
      <c r="S25" s="12"/>
      <c r="T25" s="12"/>
      <c r="U25" s="12">
        <v>0.85</v>
      </c>
      <c r="V25" s="12">
        <f t="shared" ca="1" si="0"/>
        <v>-1.1148159029560064E-2</v>
      </c>
      <c r="W25" s="12"/>
      <c r="X25" s="12"/>
      <c r="Y25" s="12"/>
      <c r="Z25" s="12"/>
      <c r="AA25" s="12">
        <v>25</v>
      </c>
      <c r="AB25" s="12" t="s">
        <v>119</v>
      </c>
      <c r="AC25" s="12"/>
      <c r="AD25" s="12"/>
      <c r="AE25" s="12"/>
      <c r="AF25" s="12"/>
      <c r="AG25" s="12"/>
      <c r="AH25" s="12"/>
      <c r="AI25" s="12"/>
    </row>
    <row r="26" spans="1:35" x14ac:dyDescent="0.2">
      <c r="A26" s="71">
        <v>-139</v>
      </c>
      <c r="B26" s="71">
        <v>-8.468000014545396E-4</v>
      </c>
      <c r="C26" s="71">
        <v>1</v>
      </c>
      <c r="D26" s="73">
        <f t="shared" si="6"/>
        <v>-1.3899999999999999E-2</v>
      </c>
      <c r="E26" s="73">
        <f t="shared" si="6"/>
        <v>-8.468000014545396E-4</v>
      </c>
      <c r="F26" s="21">
        <f t="shared" si="7"/>
        <v>-1.3899999999999999E-2</v>
      </c>
      <c r="G26" s="21">
        <f t="shared" si="7"/>
        <v>-8.468000014545396E-4</v>
      </c>
      <c r="H26" s="21">
        <f t="shared" si="8"/>
        <v>1.9320999999999997E-4</v>
      </c>
      <c r="I26" s="21">
        <f t="shared" si="9"/>
        <v>-2.6856189999999996E-6</v>
      </c>
      <c r="J26" s="21">
        <f t="shared" si="10"/>
        <v>3.7330104099999993E-8</v>
      </c>
      <c r="K26" s="21">
        <f t="shared" si="11"/>
        <v>1.17705200202181E-5</v>
      </c>
      <c r="L26" s="21">
        <f t="shared" si="12"/>
        <v>-1.6361022828103158E-7</v>
      </c>
      <c r="M26" s="21">
        <f t="shared" ca="1" si="4"/>
        <v>-9.4147720223746964E-4</v>
      </c>
      <c r="N26" s="21">
        <f t="shared" ca="1" si="13"/>
        <v>8.9637723480912488E-9</v>
      </c>
      <c r="O26" s="74">
        <f t="shared" ca="1" si="14"/>
        <v>3.9010016638392671</v>
      </c>
      <c r="P26" s="21">
        <f t="shared" ca="1" si="15"/>
        <v>0.95765134628357118</v>
      </c>
      <c r="Q26" s="21">
        <f t="shared" ca="1" si="16"/>
        <v>7.1157221826919139</v>
      </c>
      <c r="R26" s="12">
        <f t="shared" ca="1" si="5"/>
        <v>9.4677200782930038E-5</v>
      </c>
      <c r="S26" s="12"/>
      <c r="T26" s="12"/>
      <c r="U26" s="12">
        <v>0.9</v>
      </c>
      <c r="V26" s="12">
        <f t="shared" ca="1" si="0"/>
        <v>-1.27146250187372E-2</v>
      </c>
      <c r="W26" s="12"/>
      <c r="X26" s="12"/>
      <c r="Y26" s="12"/>
      <c r="Z26" s="12"/>
      <c r="AA26" s="12">
        <v>26</v>
      </c>
      <c r="AB26" s="12" t="s">
        <v>128</v>
      </c>
      <c r="AC26" s="12"/>
      <c r="AD26" s="12"/>
      <c r="AE26" s="12"/>
      <c r="AF26" s="12"/>
      <c r="AG26" s="12"/>
      <c r="AH26" s="12"/>
      <c r="AI26" s="12"/>
    </row>
    <row r="27" spans="1:35" x14ac:dyDescent="0.2">
      <c r="A27" s="71">
        <v>-88.5</v>
      </c>
      <c r="B27" s="71">
        <v>-4.7620000259485096E-4</v>
      </c>
      <c r="C27" s="71">
        <v>1</v>
      </c>
      <c r="D27" s="73">
        <f t="shared" si="6"/>
        <v>-8.8500000000000002E-3</v>
      </c>
      <c r="E27" s="73">
        <f t="shared" si="6"/>
        <v>-4.7620000259485096E-4</v>
      </c>
      <c r="F27" s="21">
        <f t="shared" si="7"/>
        <v>-8.8500000000000002E-3</v>
      </c>
      <c r="G27" s="21">
        <f t="shared" si="7"/>
        <v>-4.7620000259485096E-4</v>
      </c>
      <c r="H27" s="21">
        <f t="shared" si="8"/>
        <v>7.8322500000000008E-5</v>
      </c>
      <c r="I27" s="21">
        <f t="shared" si="9"/>
        <v>-6.9315412500000012E-7</v>
      </c>
      <c r="J27" s="21">
        <f t="shared" si="10"/>
        <v>6.1344140062500015E-9</v>
      </c>
      <c r="K27" s="21">
        <f t="shared" si="11"/>
        <v>4.2143700229644314E-6</v>
      </c>
      <c r="L27" s="21">
        <f t="shared" si="12"/>
        <v>-3.7297174703235217E-8</v>
      </c>
      <c r="M27" s="21">
        <f t="shared" ca="1" si="4"/>
        <v>-9.0852840386758166E-4</v>
      </c>
      <c r="N27" s="21">
        <f t="shared" ca="1" si="13"/>
        <v>1.8690784654703526E-7</v>
      </c>
      <c r="O27" s="74">
        <f t="shared" ca="1" si="14"/>
        <v>3.8937444776867585</v>
      </c>
      <c r="P27" s="21">
        <f t="shared" ca="1" si="15"/>
        <v>0.61003925141436421</v>
      </c>
      <c r="Q27" s="21">
        <f t="shared" ca="1" si="16"/>
        <v>8.6094780202034755</v>
      </c>
      <c r="R27" s="12">
        <f t="shared" ca="1" si="5"/>
        <v>4.323284012727307E-4</v>
      </c>
      <c r="S27" s="12"/>
      <c r="T27" s="12"/>
      <c r="U27" s="12">
        <v>0.95</v>
      </c>
      <c r="V27" s="12">
        <f t="shared" ca="1" si="0"/>
        <v>-1.4387856864104525E-2</v>
      </c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x14ac:dyDescent="0.2">
      <c r="A28" s="71">
        <v>-40.5</v>
      </c>
      <c r="B28" s="71">
        <v>-8.5860000399406999E-4</v>
      </c>
      <c r="C28" s="71">
        <v>0.6</v>
      </c>
      <c r="D28" s="73">
        <f t="shared" si="6"/>
        <v>-4.0499999999999998E-3</v>
      </c>
      <c r="E28" s="73">
        <f t="shared" si="6"/>
        <v>-8.5860000399406999E-4</v>
      </c>
      <c r="F28" s="21">
        <f t="shared" si="7"/>
        <v>-2.4299999999999999E-3</v>
      </c>
      <c r="G28" s="21">
        <f t="shared" si="7"/>
        <v>-5.1516000239644195E-4</v>
      </c>
      <c r="H28" s="21">
        <f t="shared" si="8"/>
        <v>9.8414999999999989E-6</v>
      </c>
      <c r="I28" s="21">
        <f t="shared" si="9"/>
        <v>-3.9858074999999993E-8</v>
      </c>
      <c r="J28" s="21">
        <f t="shared" si="10"/>
        <v>1.6142520374999997E-10</v>
      </c>
      <c r="K28" s="21">
        <f t="shared" si="11"/>
        <v>2.0863980097055898E-6</v>
      </c>
      <c r="L28" s="21">
        <f t="shared" si="12"/>
        <v>-8.4499119393076389E-9</v>
      </c>
      <c r="M28" s="21">
        <f t="shared" ca="1" si="4"/>
        <v>-8.7822031206600084E-4</v>
      </c>
      <c r="N28" s="21">
        <f t="shared" ca="1" si="13"/>
        <v>2.309738933024848E-10</v>
      </c>
      <c r="O28" s="74">
        <f t="shared" ca="1" si="14"/>
        <v>1.3990394204027925</v>
      </c>
      <c r="P28" s="21">
        <f t="shared" ca="1" si="15"/>
        <v>0.12774511998520335</v>
      </c>
      <c r="Q28" s="21">
        <f t="shared" ca="1" si="16"/>
        <v>3.6490430857176088</v>
      </c>
      <c r="R28" s="12">
        <f t="shared" ca="1" si="5"/>
        <v>1.9620308071930845E-5</v>
      </c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 x14ac:dyDescent="0.2">
      <c r="A29" s="71">
        <v>0</v>
      </c>
      <c r="B29" s="71">
        <v>0</v>
      </c>
      <c r="C29" s="71">
        <v>0.5</v>
      </c>
      <c r="D29" s="73">
        <f t="shared" si="6"/>
        <v>0</v>
      </c>
      <c r="E29" s="73">
        <f t="shared" si="6"/>
        <v>0</v>
      </c>
      <c r="F29" s="21">
        <f t="shared" si="7"/>
        <v>0</v>
      </c>
      <c r="G29" s="21">
        <f t="shared" si="7"/>
        <v>0</v>
      </c>
      <c r="H29" s="21">
        <f t="shared" si="8"/>
        <v>0</v>
      </c>
      <c r="I29" s="21">
        <f t="shared" si="9"/>
        <v>0</v>
      </c>
      <c r="J29" s="21">
        <f t="shared" si="10"/>
        <v>0</v>
      </c>
      <c r="K29" s="21">
        <f t="shared" si="11"/>
        <v>0</v>
      </c>
      <c r="L29" s="21">
        <f t="shared" si="12"/>
        <v>0</v>
      </c>
      <c r="M29" s="21">
        <f t="shared" ca="1" si="4"/>
        <v>-8.5341321064851645E-4</v>
      </c>
      <c r="N29" s="21">
        <f t="shared" ca="1" si="13"/>
        <v>3.6415705405470457E-7</v>
      </c>
      <c r="O29" s="74">
        <f t="shared" ca="1" si="14"/>
        <v>0.96984979109864311</v>
      </c>
      <c r="P29" s="21">
        <f t="shared" ca="1" si="15"/>
        <v>4.8646538244446924E-2</v>
      </c>
      <c r="Q29" s="21">
        <f t="shared" ca="1" si="16"/>
        <v>2.8753049795363252</v>
      </c>
      <c r="R29" s="12">
        <f t="shared" ca="1" si="5"/>
        <v>8.5341321064851645E-4</v>
      </c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5" x14ac:dyDescent="0.2">
      <c r="A30" s="71">
        <v>592.5</v>
      </c>
      <c r="B30" s="71">
        <v>-1.4389999996637926E-3</v>
      </c>
      <c r="C30" s="71">
        <v>0.6</v>
      </c>
      <c r="D30" s="73">
        <f t="shared" si="6"/>
        <v>5.9249999999999997E-2</v>
      </c>
      <c r="E30" s="73">
        <f t="shared" si="6"/>
        <v>-1.4389999996637926E-3</v>
      </c>
      <c r="F30" s="21">
        <f t="shared" si="7"/>
        <v>3.5549999999999998E-2</v>
      </c>
      <c r="G30" s="21">
        <f t="shared" si="7"/>
        <v>-8.6339999979827547E-4</v>
      </c>
      <c r="H30" s="21">
        <f t="shared" si="8"/>
        <v>2.1063375E-3</v>
      </c>
      <c r="I30" s="21">
        <f t="shared" si="9"/>
        <v>1.2480049687499999E-4</v>
      </c>
      <c r="J30" s="21">
        <f t="shared" si="10"/>
        <v>7.3944294398437495E-6</v>
      </c>
      <c r="K30" s="21">
        <f t="shared" si="11"/>
        <v>-5.1156449988047817E-5</v>
      </c>
      <c r="L30" s="21">
        <f t="shared" si="12"/>
        <v>-3.031019661791833E-6</v>
      </c>
      <c r="M30" s="21">
        <f t="shared" ca="1" si="4"/>
        <v>-5.7058010728360496E-4</v>
      </c>
      <c r="N30" s="21">
        <f t="shared" ca="1" si="13"/>
        <v>4.5249186568896992E-7</v>
      </c>
      <c r="O30" s="74">
        <f t="shared" ca="1" si="14"/>
        <v>1.3431565718909584</v>
      </c>
      <c r="P30" s="21">
        <f t="shared" ca="1" si="15"/>
        <v>0.95555922527282622</v>
      </c>
      <c r="Q30" s="21">
        <f t="shared" ca="1" si="16"/>
        <v>13.477624357651695</v>
      </c>
      <c r="R30" s="12">
        <f t="shared" ca="1" si="5"/>
        <v>-8.6841989238018759E-4</v>
      </c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x14ac:dyDescent="0.2">
      <c r="A31" s="71">
        <v>592.5</v>
      </c>
      <c r="B31" s="71">
        <v>-1.4389999996637926E-3</v>
      </c>
      <c r="C31" s="71">
        <v>0.6</v>
      </c>
      <c r="D31" s="73">
        <f t="shared" si="6"/>
        <v>5.9249999999999997E-2</v>
      </c>
      <c r="E31" s="73">
        <f t="shared" si="6"/>
        <v>-1.4389999996637926E-3</v>
      </c>
      <c r="F31" s="21">
        <f t="shared" si="7"/>
        <v>3.5549999999999998E-2</v>
      </c>
      <c r="G31" s="21">
        <f t="shared" si="7"/>
        <v>-8.6339999979827547E-4</v>
      </c>
      <c r="H31" s="21">
        <f t="shared" si="8"/>
        <v>2.1063375E-3</v>
      </c>
      <c r="I31" s="21">
        <f t="shared" si="9"/>
        <v>1.2480049687499999E-4</v>
      </c>
      <c r="J31" s="21">
        <f t="shared" si="10"/>
        <v>7.3944294398437495E-6</v>
      </c>
      <c r="K31" s="21">
        <f t="shared" si="11"/>
        <v>-5.1156449988047817E-5</v>
      </c>
      <c r="L31" s="21">
        <f t="shared" si="12"/>
        <v>-3.031019661791833E-6</v>
      </c>
      <c r="M31" s="21">
        <f t="shared" ca="1" si="4"/>
        <v>-5.7058010728360496E-4</v>
      </c>
      <c r="N31" s="21">
        <f t="shared" ca="1" si="13"/>
        <v>4.5249186568896992E-7</v>
      </c>
      <c r="O31" s="74">
        <f t="shared" ca="1" si="14"/>
        <v>1.3431565718909584</v>
      </c>
      <c r="P31" s="21">
        <f t="shared" ca="1" si="15"/>
        <v>0.95555922527282622</v>
      </c>
      <c r="Q31" s="21">
        <f t="shared" ca="1" si="16"/>
        <v>13.477624357651695</v>
      </c>
      <c r="R31" s="12">
        <f t="shared" ca="1" si="5"/>
        <v>-8.6841989238018759E-4</v>
      </c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x14ac:dyDescent="0.2">
      <c r="A32" s="71">
        <v>1435</v>
      </c>
      <c r="B32" s="71">
        <v>2.1220000053290278E-3</v>
      </c>
      <c r="C32" s="71">
        <v>0.5</v>
      </c>
      <c r="D32" s="73">
        <f t="shared" si="6"/>
        <v>0.14349999999999999</v>
      </c>
      <c r="E32" s="73">
        <f t="shared" si="6"/>
        <v>2.1220000053290278E-3</v>
      </c>
      <c r="F32" s="21">
        <f t="shared" si="7"/>
        <v>7.1749999999999994E-2</v>
      </c>
      <c r="G32" s="21">
        <f t="shared" si="7"/>
        <v>1.0610000026645139E-3</v>
      </c>
      <c r="H32" s="21">
        <f t="shared" si="8"/>
        <v>1.0296124999999998E-2</v>
      </c>
      <c r="I32" s="21">
        <f t="shared" si="9"/>
        <v>1.4774939374999996E-3</v>
      </c>
      <c r="J32" s="21">
        <f t="shared" si="10"/>
        <v>2.1202038003124992E-4</v>
      </c>
      <c r="K32" s="21">
        <f t="shared" si="11"/>
        <v>1.5225350038235774E-4</v>
      </c>
      <c r="L32" s="21">
        <f t="shared" si="12"/>
        <v>2.1848377304868333E-5</v>
      </c>
      <c r="M32" s="21">
        <f t="shared" ca="1" si="4"/>
        <v>-4.2656531286089063E-4</v>
      </c>
      <c r="N32" s="21">
        <f t="shared" ca="1" si="13"/>
        <v>3.2475925905402402E-6</v>
      </c>
      <c r="O32" s="74">
        <f t="shared" ca="1" si="14"/>
        <v>0.84316746466693238</v>
      </c>
      <c r="P32" s="21">
        <f t="shared" ca="1" si="15"/>
        <v>3.9153063778404942</v>
      </c>
      <c r="Q32" s="21">
        <f t="shared" ca="1" si="16"/>
        <v>20.241153373101714</v>
      </c>
      <c r="R32" s="12">
        <f t="shared" ca="1" si="5"/>
        <v>2.5485653181899185E-3</v>
      </c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 x14ac:dyDescent="0.2">
      <c r="A33" s="71">
        <v>2677.5</v>
      </c>
      <c r="B33" s="71">
        <v>2.6629999993019737E-3</v>
      </c>
      <c r="C33" s="71">
        <v>0.6</v>
      </c>
      <c r="D33" s="73">
        <f t="shared" si="6"/>
        <v>0.26774999999999999</v>
      </c>
      <c r="E33" s="73">
        <f t="shared" si="6"/>
        <v>2.6629999993019737E-3</v>
      </c>
      <c r="F33" s="21">
        <f t="shared" si="7"/>
        <v>0.16064999999999999</v>
      </c>
      <c r="G33" s="21">
        <f t="shared" si="7"/>
        <v>1.5977999995811841E-3</v>
      </c>
      <c r="H33" s="21">
        <f t="shared" si="8"/>
        <v>4.3014037499999998E-2</v>
      </c>
      <c r="I33" s="21">
        <f t="shared" si="9"/>
        <v>1.1517008540624998E-2</v>
      </c>
      <c r="J33" s="21">
        <f t="shared" si="10"/>
        <v>3.0836790367523431E-3</v>
      </c>
      <c r="K33" s="21">
        <f t="shared" si="11"/>
        <v>4.2781094988786204E-4</v>
      </c>
      <c r="L33" s="21">
        <f t="shared" si="12"/>
        <v>1.1454638183247506E-4</v>
      </c>
      <c r="M33" s="21">
        <f t="shared" ca="1" si="4"/>
        <v>-7.6735346509669794E-4</v>
      </c>
      <c r="N33" s="21">
        <f t="shared" ca="1" si="13"/>
        <v>7.0603949344271806E-6</v>
      </c>
      <c r="O33" s="74">
        <f t="shared" ca="1" si="14"/>
        <v>0.93128326617609869</v>
      </c>
      <c r="P33" s="21">
        <f t="shared" ca="1" si="15"/>
        <v>13.271869526458673</v>
      </c>
      <c r="Q33" s="21">
        <f t="shared" ca="1" si="16"/>
        <v>44.39180294424424</v>
      </c>
      <c r="R33" s="12">
        <f t="shared" ca="1" si="5"/>
        <v>3.4303534643986716E-3</v>
      </c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x14ac:dyDescent="0.2">
      <c r="A34" s="71">
        <v>3616</v>
      </c>
      <c r="B34" s="71">
        <v>-1.3407999940682203E-3</v>
      </c>
      <c r="C34" s="71">
        <v>1</v>
      </c>
      <c r="D34" s="73">
        <f t="shared" si="6"/>
        <v>0.36159999999999998</v>
      </c>
      <c r="E34" s="73">
        <f t="shared" si="6"/>
        <v>-1.3407999940682203E-3</v>
      </c>
      <c r="F34" s="21">
        <f t="shared" si="7"/>
        <v>0.36159999999999998</v>
      </c>
      <c r="G34" s="21">
        <f t="shared" si="7"/>
        <v>-1.3407999940682203E-3</v>
      </c>
      <c r="H34" s="21">
        <f t="shared" si="8"/>
        <v>0.13075455999999999</v>
      </c>
      <c r="I34" s="21">
        <f t="shared" si="9"/>
        <v>4.7280848895999997E-2</v>
      </c>
      <c r="J34" s="21">
        <f t="shared" si="10"/>
        <v>1.7096754960793596E-2</v>
      </c>
      <c r="K34" s="21">
        <f t="shared" si="11"/>
        <v>-4.8483327785506843E-4</v>
      </c>
      <c r="L34" s="21">
        <f t="shared" si="12"/>
        <v>-1.7531571327239273E-4</v>
      </c>
      <c r="M34" s="21">
        <f t="shared" ca="1" si="4"/>
        <v>-1.4618329947809895E-3</v>
      </c>
      <c r="N34" s="21">
        <f t="shared" ca="1" si="13"/>
        <v>1.46489872615372E-8</v>
      </c>
      <c r="O34" s="74">
        <f t="shared" ca="1" si="14"/>
        <v>1.8678047423824413</v>
      </c>
      <c r="P34" s="21">
        <f t="shared" ca="1" si="15"/>
        <v>43.909526605619199</v>
      </c>
      <c r="Q34" s="21">
        <f t="shared" ca="1" si="16"/>
        <v>121.1062667213674</v>
      </c>
      <c r="R34" s="12">
        <f t="shared" ca="1" si="5"/>
        <v>1.2103300071276924E-4</v>
      </c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:35" x14ac:dyDescent="0.2">
      <c r="A35" s="71">
        <v>4117</v>
      </c>
      <c r="B35" s="71">
        <v>-1.3195999999879859E-3</v>
      </c>
      <c r="C35" s="71">
        <v>1</v>
      </c>
      <c r="D35" s="73">
        <f t="shared" si="6"/>
        <v>0.41170000000000001</v>
      </c>
      <c r="E35" s="73">
        <f t="shared" si="6"/>
        <v>-1.3195999999879859E-3</v>
      </c>
      <c r="F35" s="21">
        <f t="shared" si="7"/>
        <v>0.41170000000000001</v>
      </c>
      <c r="G35" s="21">
        <f t="shared" si="7"/>
        <v>-1.3195999999879859E-3</v>
      </c>
      <c r="H35" s="21">
        <f t="shared" si="8"/>
        <v>0.16949689000000001</v>
      </c>
      <c r="I35" s="21">
        <f t="shared" si="9"/>
        <v>6.9781869613000008E-2</v>
      </c>
      <c r="J35" s="21">
        <f t="shared" si="10"/>
        <v>2.8729195719672106E-2</v>
      </c>
      <c r="K35" s="21">
        <f t="shared" si="11"/>
        <v>-5.4327931999505381E-4</v>
      </c>
      <c r="L35" s="21">
        <f t="shared" si="12"/>
        <v>-2.2366809604196366E-4</v>
      </c>
      <c r="M35" s="21">
        <f t="shared" ca="1" si="4"/>
        <v>-1.9865642342920312E-3</v>
      </c>
      <c r="N35" s="21">
        <f t="shared" ca="1" si="13"/>
        <v>4.4484128984078139E-7</v>
      </c>
      <c r="O35" s="74">
        <f t="shared" ca="1" si="14"/>
        <v>1.4718247790126682</v>
      </c>
      <c r="P35" s="21">
        <f t="shared" ca="1" si="15"/>
        <v>42.971419506369813</v>
      </c>
      <c r="Q35" s="21">
        <f t="shared" ca="1" si="16"/>
        <v>107.24409364309064</v>
      </c>
      <c r="R35" s="12">
        <f t="shared" ca="1" si="5"/>
        <v>6.6696423430404527E-4</v>
      </c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35" x14ac:dyDescent="0.2">
      <c r="A36" s="71">
        <v>5157</v>
      </c>
      <c r="B36" s="71">
        <v>-3.8415999952121638E-3</v>
      </c>
      <c r="C36" s="71">
        <v>1</v>
      </c>
      <c r="D36" s="73">
        <f t="shared" si="6"/>
        <v>0.51570000000000005</v>
      </c>
      <c r="E36" s="73">
        <f t="shared" si="6"/>
        <v>-3.8415999952121638E-3</v>
      </c>
      <c r="F36" s="21">
        <f t="shared" si="7"/>
        <v>0.51570000000000005</v>
      </c>
      <c r="G36" s="21">
        <f t="shared" si="7"/>
        <v>-3.8415999952121638E-3</v>
      </c>
      <c r="H36" s="21">
        <f t="shared" si="8"/>
        <v>0.26594649000000004</v>
      </c>
      <c r="I36" s="21">
        <f t="shared" si="9"/>
        <v>0.13714860489300004</v>
      </c>
      <c r="J36" s="21">
        <f t="shared" si="10"/>
        <v>7.0727535543320133E-2</v>
      </c>
      <c r="K36" s="21">
        <f t="shared" si="11"/>
        <v>-1.981113117530913E-3</v>
      </c>
      <c r="L36" s="21">
        <f t="shared" si="12"/>
        <v>-1.021660034710692E-3</v>
      </c>
      <c r="M36" s="21">
        <f t="shared" ca="1" si="4"/>
        <v>-3.4180411510977503E-3</v>
      </c>
      <c r="N36" s="21">
        <f t="shared" ca="1" si="13"/>
        <v>1.7940209442753798E-7</v>
      </c>
      <c r="O36" s="74">
        <f t="shared" ca="1" si="14"/>
        <v>0.70596562568686105</v>
      </c>
      <c r="P36" s="21">
        <f t="shared" ca="1" si="15"/>
        <v>31.263596888350119</v>
      </c>
      <c r="Q36" s="21">
        <f t="shared" ca="1" si="16"/>
        <v>59.057469679240263</v>
      </c>
      <c r="R36" s="12">
        <f t="shared" ca="1" si="5"/>
        <v>-4.2355884411441344E-4</v>
      </c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:35" x14ac:dyDescent="0.2">
      <c r="A37" s="71">
        <v>5797.5</v>
      </c>
      <c r="B37" s="71">
        <v>-4.992999995010905E-3</v>
      </c>
      <c r="C37" s="71">
        <v>1</v>
      </c>
      <c r="D37" s="73">
        <f t="shared" si="6"/>
        <v>0.57974999999999999</v>
      </c>
      <c r="E37" s="73">
        <f t="shared" si="6"/>
        <v>-4.992999995010905E-3</v>
      </c>
      <c r="F37" s="21">
        <f t="shared" si="7"/>
        <v>0.57974999999999999</v>
      </c>
      <c r="G37" s="21">
        <f t="shared" si="7"/>
        <v>-4.992999995010905E-3</v>
      </c>
      <c r="H37" s="21">
        <f t="shared" si="8"/>
        <v>0.33611006249999997</v>
      </c>
      <c r="I37" s="21">
        <f t="shared" si="9"/>
        <v>0.19485980873437497</v>
      </c>
      <c r="J37" s="21">
        <f t="shared" si="10"/>
        <v>0.11296997411375388</v>
      </c>
      <c r="K37" s="21">
        <f t="shared" si="11"/>
        <v>-2.894691747107572E-3</v>
      </c>
      <c r="L37" s="21">
        <f t="shared" si="12"/>
        <v>-1.6781975403856149E-3</v>
      </c>
      <c r="M37" s="21">
        <f t="shared" ca="1" si="4"/>
        <v>-4.5294752803550307E-3</v>
      </c>
      <c r="N37" s="21">
        <f t="shared" ca="1" si="13"/>
        <v>2.1485516109680967E-7</v>
      </c>
      <c r="O37" s="74">
        <f t="shared" ca="1" si="14"/>
        <v>0.32949327825148261</v>
      </c>
      <c r="P37" s="21">
        <f t="shared" ca="1" si="15"/>
        <v>19.799264071509885</v>
      </c>
      <c r="Q37" s="21">
        <f t="shared" ca="1" si="16"/>
        <v>26.530709336100283</v>
      </c>
      <c r="R37" s="12">
        <f t="shared" ca="1" si="5"/>
        <v>-4.6352471465587429E-4</v>
      </c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35" x14ac:dyDescent="0.2">
      <c r="A38" s="71">
        <v>5867.5</v>
      </c>
      <c r="B38" s="71">
        <v>-4.5089999985066243E-3</v>
      </c>
      <c r="C38" s="71">
        <v>1</v>
      </c>
      <c r="D38" s="73">
        <f t="shared" si="6"/>
        <v>0.58674999999999999</v>
      </c>
      <c r="E38" s="73">
        <f t="shared" si="6"/>
        <v>-4.5089999985066243E-3</v>
      </c>
      <c r="F38" s="21">
        <f t="shared" si="7"/>
        <v>0.58674999999999999</v>
      </c>
      <c r="G38" s="21">
        <f t="shared" si="7"/>
        <v>-4.5089999985066243E-3</v>
      </c>
      <c r="H38" s="21">
        <f t="shared" si="8"/>
        <v>0.34427556249999997</v>
      </c>
      <c r="I38" s="21">
        <f t="shared" si="9"/>
        <v>0.20200368629687498</v>
      </c>
      <c r="J38" s="21">
        <f t="shared" si="10"/>
        <v>0.1185256629346914</v>
      </c>
      <c r="K38" s="21">
        <f t="shared" si="11"/>
        <v>-2.6456557491237619E-3</v>
      </c>
      <c r="L38" s="21">
        <f t="shared" si="12"/>
        <v>-1.5523385107983673E-3</v>
      </c>
      <c r="M38" s="21">
        <f t="shared" ca="1" si="4"/>
        <v>-4.6615634909180593E-3</v>
      </c>
      <c r="N38" s="21">
        <f t="shared" ca="1" si="13"/>
        <v>2.3275619216774006E-8</v>
      </c>
      <c r="O38" s="74">
        <f t="shared" ca="1" si="14"/>
        <v>0.2951044713339589</v>
      </c>
      <c r="P38" s="21">
        <f t="shared" ca="1" si="15"/>
        <v>18.485937672814721</v>
      </c>
      <c r="Q38" s="21">
        <f t="shared" ca="1" si="16"/>
        <v>23.355608628590012</v>
      </c>
      <c r="R38" s="12">
        <f t="shared" ca="1" si="5"/>
        <v>1.5256349241143507E-4</v>
      </c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</row>
    <row r="39" spans="1:35" x14ac:dyDescent="0.2">
      <c r="A39" s="71">
        <v>6137</v>
      </c>
      <c r="B39" s="71">
        <v>-5.2955999999539927E-3</v>
      </c>
      <c r="C39" s="71">
        <v>1</v>
      </c>
      <c r="D39" s="73">
        <f t="shared" si="6"/>
        <v>0.61370000000000002</v>
      </c>
      <c r="E39" s="73">
        <f t="shared" si="6"/>
        <v>-5.2955999999539927E-3</v>
      </c>
      <c r="F39" s="21">
        <f t="shared" si="7"/>
        <v>0.61370000000000002</v>
      </c>
      <c r="G39" s="21">
        <f t="shared" si="7"/>
        <v>-5.2955999999539927E-3</v>
      </c>
      <c r="H39" s="21">
        <f t="shared" si="8"/>
        <v>0.37662769000000001</v>
      </c>
      <c r="I39" s="21">
        <f t="shared" si="9"/>
        <v>0.23113641335300003</v>
      </c>
      <c r="J39" s="21">
        <f t="shared" si="10"/>
        <v>0.14184841687473612</v>
      </c>
      <c r="K39" s="21">
        <f t="shared" si="11"/>
        <v>-3.2499097199717654E-3</v>
      </c>
      <c r="L39" s="21">
        <f t="shared" si="12"/>
        <v>-1.9944695951466724E-3</v>
      </c>
      <c r="M39" s="21">
        <f t="shared" ca="1" si="4"/>
        <v>-5.1896402389928938E-3</v>
      </c>
      <c r="N39" s="21">
        <f t="shared" ca="1" si="13"/>
        <v>1.122747094293322E-8</v>
      </c>
      <c r="O39" s="74">
        <f t="shared" ca="1" si="14"/>
        <v>0.17777169332570528</v>
      </c>
      <c r="P39" s="21">
        <f t="shared" ca="1" si="15"/>
        <v>13.505735761729833</v>
      </c>
      <c r="Q39" s="21">
        <f t="shared" ca="1" si="16"/>
        <v>12.480381899660982</v>
      </c>
      <c r="R39" s="12">
        <f t="shared" ca="1" si="5"/>
        <v>-1.0595976096109891E-4</v>
      </c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spans="1:35" x14ac:dyDescent="0.2">
      <c r="A40" s="71">
        <v>6139.5</v>
      </c>
      <c r="B40" s="71">
        <v>-6.8425999997998588E-3</v>
      </c>
      <c r="C40" s="71">
        <v>1</v>
      </c>
      <c r="D40" s="73">
        <f t="shared" si="6"/>
        <v>0.61395</v>
      </c>
      <c r="E40" s="73">
        <f t="shared" si="6"/>
        <v>-6.8425999997998588E-3</v>
      </c>
      <c r="F40" s="21">
        <f t="shared" si="7"/>
        <v>0.61395</v>
      </c>
      <c r="G40" s="21">
        <f t="shared" si="7"/>
        <v>-6.8425999997998588E-3</v>
      </c>
      <c r="H40" s="21">
        <f t="shared" si="8"/>
        <v>0.37693460249999999</v>
      </c>
      <c r="I40" s="21">
        <f t="shared" si="9"/>
        <v>0.23141899920487499</v>
      </c>
      <c r="J40" s="21">
        <f t="shared" si="10"/>
        <v>0.142079694561833</v>
      </c>
      <c r="K40" s="21">
        <f t="shared" si="11"/>
        <v>-4.2010142698771236E-3</v>
      </c>
      <c r="L40" s="21">
        <f t="shared" si="12"/>
        <v>-2.5792127109910599E-3</v>
      </c>
      <c r="M40" s="21">
        <f t="shared" ca="1" si="4"/>
        <v>-5.1946841116897319E-3</v>
      </c>
      <c r="N40" s="21">
        <f t="shared" ca="1" si="13"/>
        <v>2.7156267742857883E-6</v>
      </c>
      <c r="O40" s="74">
        <f t="shared" ca="1" si="14"/>
        <v>0.17680232041254906</v>
      </c>
      <c r="P40" s="21">
        <f t="shared" ca="1" si="15"/>
        <v>13.460647652073758</v>
      </c>
      <c r="Q40" s="21">
        <f t="shared" ca="1" si="16"/>
        <v>12.391366375197867</v>
      </c>
      <c r="R40" s="12">
        <f t="shared" ca="1" si="5"/>
        <v>-1.6479158881101269E-3</v>
      </c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</row>
    <row r="41" spans="1:35" x14ac:dyDescent="0.2">
      <c r="A41" s="71">
        <v>6161</v>
      </c>
      <c r="B41" s="71">
        <v>-7.8867999909562059E-3</v>
      </c>
      <c r="C41" s="71">
        <v>1</v>
      </c>
      <c r="D41" s="73">
        <f t="shared" si="6"/>
        <v>0.61609999999999998</v>
      </c>
      <c r="E41" s="73">
        <f t="shared" si="6"/>
        <v>-7.8867999909562059E-3</v>
      </c>
      <c r="F41" s="21">
        <f t="shared" si="7"/>
        <v>0.61609999999999998</v>
      </c>
      <c r="G41" s="21">
        <f t="shared" si="7"/>
        <v>-7.8867999909562059E-3</v>
      </c>
      <c r="H41" s="21">
        <f t="shared" si="8"/>
        <v>0.37957921</v>
      </c>
      <c r="I41" s="21">
        <f t="shared" si="9"/>
        <v>0.233858751281</v>
      </c>
      <c r="J41" s="21">
        <f t="shared" si="10"/>
        <v>0.1440803766642241</v>
      </c>
      <c r="K41" s="21">
        <f t="shared" si="11"/>
        <v>-4.8590574744281183E-3</v>
      </c>
      <c r="L41" s="21">
        <f t="shared" si="12"/>
        <v>-2.9936653099951636E-3</v>
      </c>
      <c r="M41" s="21">
        <f t="shared" ca="1" si="4"/>
        <v>-5.2381715992461299E-3</v>
      </c>
      <c r="N41" s="21">
        <f t="shared" ca="1" si="13"/>
        <v>7.0152323573727035E-6</v>
      </c>
      <c r="O41" s="74">
        <f t="shared" ca="1" si="14"/>
        <v>0.16856074344816821</v>
      </c>
      <c r="P41" s="21">
        <f t="shared" ca="1" si="15"/>
        <v>13.074101586680884</v>
      </c>
      <c r="Q41" s="21">
        <f t="shared" ca="1" si="16"/>
        <v>11.636075966406148</v>
      </c>
      <c r="R41" s="12">
        <f t="shared" ca="1" si="5"/>
        <v>-2.6486283917100759E-3</v>
      </c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 x14ac:dyDescent="0.2">
      <c r="A42" s="71">
        <v>6792.5</v>
      </c>
      <c r="B42" s="71">
        <v>-1.0299000001396053E-2</v>
      </c>
      <c r="C42" s="71">
        <v>1</v>
      </c>
      <c r="D42" s="73">
        <f t="shared" si="6"/>
        <v>0.67925000000000002</v>
      </c>
      <c r="E42" s="73">
        <f t="shared" si="6"/>
        <v>-1.0299000001396053E-2</v>
      </c>
      <c r="F42" s="21">
        <f t="shared" si="7"/>
        <v>0.67925000000000002</v>
      </c>
      <c r="G42" s="21">
        <f t="shared" si="7"/>
        <v>-1.0299000001396053E-2</v>
      </c>
      <c r="H42" s="21">
        <f t="shared" si="8"/>
        <v>0.46138056250000004</v>
      </c>
      <c r="I42" s="21">
        <f t="shared" si="9"/>
        <v>0.31339274707812503</v>
      </c>
      <c r="J42" s="21">
        <f t="shared" si="10"/>
        <v>0.21287202345281644</v>
      </c>
      <c r="K42" s="21">
        <f t="shared" si="11"/>
        <v>-6.9955957509482691E-3</v>
      </c>
      <c r="L42" s="21">
        <f t="shared" si="12"/>
        <v>-4.7517584138316122E-3</v>
      </c>
      <c r="M42" s="21">
        <f t="shared" ca="1" si="4"/>
        <v>-6.6035440945687567E-3</v>
      </c>
      <c r="N42" s="21">
        <f t="shared" ca="1" si="13"/>
        <v>1.3656394359304751E-5</v>
      </c>
      <c r="O42" s="74">
        <f t="shared" ca="1" si="14"/>
        <v>1.1085610140415109E-2</v>
      </c>
      <c r="P42" s="21">
        <f t="shared" ca="1" si="15"/>
        <v>3.412327813941209</v>
      </c>
      <c r="Q42" s="21">
        <f t="shared" ca="1" si="16"/>
        <v>1.6921666323826551E-2</v>
      </c>
      <c r="R42" s="12">
        <f t="shared" ca="1" si="5"/>
        <v>-3.6954559068272958E-3</v>
      </c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</row>
    <row r="43" spans="1:35" x14ac:dyDescent="0.2">
      <c r="A43" s="71">
        <v>6840</v>
      </c>
      <c r="B43" s="71">
        <v>-5.7920000035664998E-3</v>
      </c>
      <c r="C43" s="71">
        <v>1</v>
      </c>
      <c r="D43" s="73">
        <f t="shared" si="6"/>
        <v>0.68400000000000005</v>
      </c>
      <c r="E43" s="73">
        <f t="shared" si="6"/>
        <v>-5.7920000035664998E-3</v>
      </c>
      <c r="F43" s="21">
        <f t="shared" si="7"/>
        <v>0.68400000000000005</v>
      </c>
      <c r="G43" s="21">
        <f t="shared" si="7"/>
        <v>-5.7920000035664998E-3</v>
      </c>
      <c r="H43" s="21">
        <f t="shared" si="8"/>
        <v>0.46785600000000005</v>
      </c>
      <c r="I43" s="21">
        <f t="shared" si="9"/>
        <v>0.32001350400000006</v>
      </c>
      <c r="J43" s="21">
        <f t="shared" si="10"/>
        <v>0.21888923673600005</v>
      </c>
      <c r="K43" s="21">
        <f t="shared" si="11"/>
        <v>-3.9617280024394864E-3</v>
      </c>
      <c r="L43" s="21">
        <f t="shared" si="12"/>
        <v>-2.7098219536686088E-3</v>
      </c>
      <c r="M43" s="21">
        <f t="shared" ca="1" si="4"/>
        <v>-6.7131312534031064E-3</v>
      </c>
      <c r="N43" s="21">
        <f t="shared" ca="1" si="13"/>
        <v>8.4848277942554904E-7</v>
      </c>
      <c r="O43" s="74">
        <f t="shared" ca="1" si="14"/>
        <v>6.5987135753108744E-3</v>
      </c>
      <c r="P43" s="21">
        <f t="shared" ca="1" si="15"/>
        <v>2.8825140983320234</v>
      </c>
      <c r="Q43" s="21">
        <f t="shared" ca="1" si="16"/>
        <v>0.17900538683628625</v>
      </c>
      <c r="R43" s="12">
        <f t="shared" ca="1" si="5"/>
        <v>9.2113124983660664E-4</v>
      </c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spans="1:35" x14ac:dyDescent="0.2">
      <c r="A44" s="71">
        <v>6881</v>
      </c>
      <c r="B44" s="71">
        <v>-7.822799998393748E-3</v>
      </c>
      <c r="C44" s="71">
        <v>0.6</v>
      </c>
      <c r="D44" s="73">
        <f t="shared" si="6"/>
        <v>0.68810000000000004</v>
      </c>
      <c r="E44" s="73">
        <f t="shared" si="6"/>
        <v>-7.822799998393748E-3</v>
      </c>
      <c r="F44" s="21">
        <f t="shared" si="7"/>
        <v>0.41286</v>
      </c>
      <c r="G44" s="21">
        <f t="shared" si="7"/>
        <v>-4.6936799990362488E-3</v>
      </c>
      <c r="H44" s="21">
        <f t="shared" si="8"/>
        <v>0.284088966</v>
      </c>
      <c r="I44" s="21">
        <f t="shared" si="9"/>
        <v>0.19548161750460002</v>
      </c>
      <c r="J44" s="21">
        <f t="shared" si="10"/>
        <v>0.13451090100491528</v>
      </c>
      <c r="K44" s="21">
        <f t="shared" si="11"/>
        <v>-3.2297212073368431E-3</v>
      </c>
      <c r="L44" s="21">
        <f t="shared" si="12"/>
        <v>-2.2223711627684817E-3</v>
      </c>
      <c r="M44" s="21">
        <f t="shared" ca="1" si="4"/>
        <v>-6.8084970745311262E-3</v>
      </c>
      <c r="N44" s="21">
        <f t="shared" ca="1" si="13"/>
        <v>6.17286252813758E-7</v>
      </c>
      <c r="O44" s="74">
        <f t="shared" ca="1" si="14"/>
        <v>1.3109683125956666E-3</v>
      </c>
      <c r="P44" s="21">
        <f t="shared" ca="1" si="15"/>
        <v>0.88391789626748707</v>
      </c>
      <c r="Q44" s="21">
        <f t="shared" ca="1" si="16"/>
        <v>0.16597420611126718</v>
      </c>
      <c r="R44" s="12">
        <f t="shared" ca="1" si="5"/>
        <v>-1.0143029238626217E-3</v>
      </c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</row>
    <row r="45" spans="1:35" x14ac:dyDescent="0.2">
      <c r="A45" s="71">
        <v>6994</v>
      </c>
      <c r="B45" s="71">
        <v>-8.0271999977412634E-3</v>
      </c>
      <c r="C45" s="71">
        <v>1</v>
      </c>
      <c r="D45" s="73">
        <f t="shared" si="6"/>
        <v>0.69940000000000002</v>
      </c>
      <c r="E45" s="73">
        <f t="shared" si="6"/>
        <v>-8.0271999977412634E-3</v>
      </c>
      <c r="F45" s="21">
        <f t="shared" si="7"/>
        <v>0.69940000000000002</v>
      </c>
      <c r="G45" s="21">
        <f t="shared" si="7"/>
        <v>-8.0271999977412634E-3</v>
      </c>
      <c r="H45" s="21">
        <f t="shared" si="8"/>
        <v>0.48916036000000002</v>
      </c>
      <c r="I45" s="21">
        <f t="shared" si="9"/>
        <v>0.34211875578400003</v>
      </c>
      <c r="J45" s="21">
        <f t="shared" si="10"/>
        <v>0.23927785779532962</v>
      </c>
      <c r="K45" s="21">
        <f t="shared" si="11"/>
        <v>-5.6142236784202399E-3</v>
      </c>
      <c r="L45" s="21">
        <f t="shared" si="12"/>
        <v>-3.926588040687116E-3</v>
      </c>
      <c r="M45" s="21">
        <f t="shared" ca="1" si="4"/>
        <v>-7.0750504604013414E-3</v>
      </c>
      <c r="N45" s="21">
        <f t="shared" ca="1" si="13"/>
        <v>9.0658874145662737E-7</v>
      </c>
      <c r="O45" s="74">
        <f t="shared" ca="1" si="14"/>
        <v>4.790840430923112E-6</v>
      </c>
      <c r="P45" s="21">
        <f t="shared" ca="1" si="15"/>
        <v>1.4339000641855706</v>
      </c>
      <c r="Q45" s="21">
        <f t="shared" ca="1" si="16"/>
        <v>1.9563133134949335</v>
      </c>
      <c r="R45" s="12">
        <f t="shared" ca="1" si="5"/>
        <v>-9.5214953733992191E-4</v>
      </c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spans="1:35" x14ac:dyDescent="0.2">
      <c r="A46" s="71">
        <v>7770</v>
      </c>
      <c r="B46" s="71">
        <v>-9.4759999992675148E-3</v>
      </c>
      <c r="C46" s="71">
        <v>1</v>
      </c>
      <c r="D46" s="73">
        <f t="shared" si="6"/>
        <v>0.77700000000000002</v>
      </c>
      <c r="E46" s="73">
        <f t="shared" si="6"/>
        <v>-9.4759999992675148E-3</v>
      </c>
      <c r="F46" s="21">
        <f t="shared" si="7"/>
        <v>0.77700000000000002</v>
      </c>
      <c r="G46" s="21">
        <f t="shared" si="7"/>
        <v>-9.4759999992675148E-3</v>
      </c>
      <c r="H46" s="21">
        <f t="shared" si="8"/>
        <v>0.60372900000000007</v>
      </c>
      <c r="I46" s="21">
        <f t="shared" si="9"/>
        <v>0.46909743300000006</v>
      </c>
      <c r="J46" s="21">
        <f t="shared" si="10"/>
        <v>0.36448870544100004</v>
      </c>
      <c r="K46" s="21">
        <f t="shared" si="11"/>
        <v>-7.3628519994308594E-3</v>
      </c>
      <c r="L46" s="21">
        <f t="shared" si="12"/>
        <v>-5.7209360035577776E-3</v>
      </c>
      <c r="M46" s="21">
        <f t="shared" ca="1" si="4"/>
        <v>-9.0528488099078045E-3</v>
      </c>
      <c r="N46" s="21">
        <f t="shared" ca="1" si="13"/>
        <v>1.790569290565374E-7</v>
      </c>
      <c r="O46" s="74">
        <f t="shared" ca="1" si="14"/>
        <v>0.17689074891572626</v>
      </c>
      <c r="P46" s="21">
        <f t="shared" ca="1" si="15"/>
        <v>2.8603523275796632</v>
      </c>
      <c r="Q46" s="21">
        <f t="shared" ca="1" si="16"/>
        <v>47.759075862221621</v>
      </c>
      <c r="R46" s="12">
        <f t="shared" ca="1" si="5"/>
        <v>-4.2315118935971029E-4</v>
      </c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5" x14ac:dyDescent="0.2">
      <c r="A47" s="71">
        <v>7791.5</v>
      </c>
      <c r="B47" s="71">
        <v>-9.0201999992132187E-3</v>
      </c>
      <c r="C47" s="71">
        <v>1</v>
      </c>
      <c r="D47" s="73">
        <f t="shared" si="6"/>
        <v>0.77915000000000001</v>
      </c>
      <c r="E47" s="73">
        <f t="shared" si="6"/>
        <v>-9.0201999992132187E-3</v>
      </c>
      <c r="F47" s="21">
        <f t="shared" si="7"/>
        <v>0.77915000000000001</v>
      </c>
      <c r="G47" s="21">
        <f t="shared" si="7"/>
        <v>-9.0201999992132187E-3</v>
      </c>
      <c r="H47" s="21">
        <f t="shared" si="8"/>
        <v>0.60707472250000005</v>
      </c>
      <c r="I47" s="21">
        <f t="shared" si="9"/>
        <v>0.47300227003587503</v>
      </c>
      <c r="J47" s="21">
        <f t="shared" si="10"/>
        <v>0.36853971869845203</v>
      </c>
      <c r="K47" s="21">
        <f t="shared" si="11"/>
        <v>-7.0280888293869793E-3</v>
      </c>
      <c r="L47" s="21">
        <f t="shared" si="12"/>
        <v>-5.4759354114168653E-3</v>
      </c>
      <c r="M47" s="21">
        <f t="shared" ca="1" si="4"/>
        <v>-9.1113073261167576E-3</v>
      </c>
      <c r="N47" s="21">
        <f t="shared" ca="1" si="13"/>
        <v>8.3005450155083129E-9</v>
      </c>
      <c r="O47" s="74">
        <f t="shared" ca="1" si="14"/>
        <v>0.18738398986996752</v>
      </c>
      <c r="P47" s="21">
        <f t="shared" ca="1" si="15"/>
        <v>3.1684873096802146</v>
      </c>
      <c r="Q47" s="21">
        <f t="shared" ca="1" si="16"/>
        <v>50.093515828699992</v>
      </c>
      <c r="R47" s="12">
        <f t="shared" ca="1" si="5"/>
        <v>9.1107326903538954E-5</v>
      </c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1:35" x14ac:dyDescent="0.2">
      <c r="A48" s="71">
        <v>8605.5</v>
      </c>
      <c r="B48" s="71">
        <v>-7.9633999994257465E-3</v>
      </c>
      <c r="C48" s="71">
        <v>1</v>
      </c>
      <c r="D48" s="73">
        <f t="shared" si="6"/>
        <v>0.86055000000000004</v>
      </c>
      <c r="E48" s="73">
        <f t="shared" si="6"/>
        <v>-7.9633999994257465E-3</v>
      </c>
      <c r="F48" s="21">
        <f t="shared" si="7"/>
        <v>0.86055000000000004</v>
      </c>
      <c r="G48" s="21">
        <f t="shared" si="7"/>
        <v>-7.9633999994257465E-3</v>
      </c>
      <c r="H48" s="21">
        <f t="shared" si="8"/>
        <v>0.74054630250000009</v>
      </c>
      <c r="I48" s="21">
        <f t="shared" si="9"/>
        <v>0.63727712061637509</v>
      </c>
      <c r="J48" s="21">
        <f t="shared" si="10"/>
        <v>0.54840882614642161</v>
      </c>
      <c r="K48" s="21">
        <f t="shared" si="11"/>
        <v>-6.8529038695058263E-3</v>
      </c>
      <c r="L48" s="21">
        <f t="shared" si="12"/>
        <v>-5.8972664249032393E-3</v>
      </c>
      <c r="M48" s="21">
        <f t="shared" ca="1" si="4"/>
        <v>-1.1469796216790097E-2</v>
      </c>
      <c r="N48" s="21">
        <f t="shared" ca="1" si="13"/>
        <v>1.2294814433147026E-5</v>
      </c>
      <c r="O48" s="74">
        <f t="shared" ca="1" si="14"/>
        <v>0.84904058588443787</v>
      </c>
      <c r="P48" s="21">
        <f t="shared" ca="1" si="15"/>
        <v>30.108469559790958</v>
      </c>
      <c r="Q48" s="21">
        <f t="shared" ca="1" si="16"/>
        <v>194.81851294672251</v>
      </c>
      <c r="R48" s="12">
        <f t="shared" ca="1" si="5"/>
        <v>3.5063962173643506E-3</v>
      </c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35" x14ac:dyDescent="0.2">
      <c r="A49" s="71">
        <v>8744</v>
      </c>
      <c r="B49" s="71">
        <v>-1.0027199998148717E-2</v>
      </c>
      <c r="C49" s="71">
        <v>1</v>
      </c>
      <c r="D49" s="73">
        <f t="shared" si="6"/>
        <v>0.87439999999999996</v>
      </c>
      <c r="E49" s="73">
        <f t="shared" si="6"/>
        <v>-1.0027199998148717E-2</v>
      </c>
      <c r="F49" s="21">
        <f t="shared" si="7"/>
        <v>0.87439999999999996</v>
      </c>
      <c r="G49" s="21">
        <f t="shared" si="7"/>
        <v>-1.0027199998148717E-2</v>
      </c>
      <c r="H49" s="21">
        <f t="shared" si="8"/>
        <v>0.76457535999999993</v>
      </c>
      <c r="I49" s="21">
        <f t="shared" si="9"/>
        <v>0.66854469478399992</v>
      </c>
      <c r="J49" s="21">
        <f t="shared" si="10"/>
        <v>0.58457548111912949</v>
      </c>
      <c r="K49" s="21">
        <f t="shared" si="11"/>
        <v>-8.7677836783812378E-3</v>
      </c>
      <c r="L49" s="21">
        <f t="shared" si="12"/>
        <v>-7.6665500483765539E-3</v>
      </c>
      <c r="M49" s="21">
        <f t="shared" ca="1" si="4"/>
        <v>-1.1899256387396376E-2</v>
      </c>
      <c r="N49" s="21">
        <f t="shared" ca="1" si="13"/>
        <v>3.5045951245229818E-6</v>
      </c>
      <c r="O49" s="74">
        <f t="shared" ca="1" si="14"/>
        <v>1.0181502285672921</v>
      </c>
      <c r="P49" s="21">
        <f t="shared" ca="1" si="15"/>
        <v>38.254862444538041</v>
      </c>
      <c r="Q49" s="21">
        <f t="shared" ca="1" si="16"/>
        <v>232.1764673700489</v>
      </c>
      <c r="R49" s="12">
        <f t="shared" ca="1" si="5"/>
        <v>1.8720563892476588E-3</v>
      </c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 x14ac:dyDescent="0.2">
      <c r="A50" s="71"/>
      <c r="B50" s="71"/>
      <c r="C50" s="71"/>
      <c r="D50" s="73">
        <f t="shared" si="6"/>
        <v>0</v>
      </c>
      <c r="E50" s="73">
        <f t="shared" si="6"/>
        <v>0</v>
      </c>
      <c r="F50" s="21">
        <f t="shared" si="7"/>
        <v>0</v>
      </c>
      <c r="G50" s="21">
        <f t="shared" si="7"/>
        <v>0</v>
      </c>
      <c r="H50" s="21">
        <f t="shared" si="8"/>
        <v>0</v>
      </c>
      <c r="I50" s="21">
        <f t="shared" si="9"/>
        <v>0</v>
      </c>
      <c r="J50" s="21">
        <f t="shared" si="10"/>
        <v>0</v>
      </c>
      <c r="K50" s="21">
        <f t="shared" si="11"/>
        <v>0</v>
      </c>
      <c r="L50" s="21">
        <f t="shared" si="12"/>
        <v>0</v>
      </c>
      <c r="M50" s="21">
        <f t="shared" ca="1" si="4"/>
        <v>-8.5341321064851645E-4</v>
      </c>
      <c r="N50" s="21">
        <f t="shared" ca="1" si="13"/>
        <v>0</v>
      </c>
      <c r="O50" s="74">
        <f t="shared" ca="1" si="14"/>
        <v>0</v>
      </c>
      <c r="P50" s="21">
        <f t="shared" ca="1" si="15"/>
        <v>0</v>
      </c>
      <c r="Q50" s="21">
        <f t="shared" ca="1" si="16"/>
        <v>0</v>
      </c>
      <c r="R50" s="12">
        <f t="shared" ca="1" si="5"/>
        <v>8.5341321064851645E-4</v>
      </c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5" x14ac:dyDescent="0.2">
      <c r="A51" s="71"/>
      <c r="B51" s="71"/>
      <c r="C51" s="71"/>
      <c r="D51" s="73">
        <f t="shared" si="6"/>
        <v>0</v>
      </c>
      <c r="E51" s="73">
        <f t="shared" si="6"/>
        <v>0</v>
      </c>
      <c r="F51" s="21">
        <f t="shared" si="7"/>
        <v>0</v>
      </c>
      <c r="G51" s="21">
        <f t="shared" si="7"/>
        <v>0</v>
      </c>
      <c r="H51" s="21">
        <f t="shared" si="8"/>
        <v>0</v>
      </c>
      <c r="I51" s="21">
        <f t="shared" si="9"/>
        <v>0</v>
      </c>
      <c r="J51" s="21">
        <f t="shared" si="10"/>
        <v>0</v>
      </c>
      <c r="K51" s="21">
        <f t="shared" si="11"/>
        <v>0</v>
      </c>
      <c r="L51" s="21">
        <f t="shared" si="12"/>
        <v>0</v>
      </c>
      <c r="M51" s="21">
        <f t="shared" ca="1" si="4"/>
        <v>-8.5341321064851645E-4</v>
      </c>
      <c r="N51" s="21">
        <f t="shared" ca="1" si="13"/>
        <v>0</v>
      </c>
      <c r="O51" s="74">
        <f t="shared" ca="1" si="14"/>
        <v>0</v>
      </c>
      <c r="P51" s="21">
        <f t="shared" ca="1" si="15"/>
        <v>0</v>
      </c>
      <c r="Q51" s="21">
        <f t="shared" ca="1" si="16"/>
        <v>0</v>
      </c>
      <c r="R51" s="12">
        <f t="shared" ca="1" si="5"/>
        <v>8.5341321064851645E-4</v>
      </c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</row>
    <row r="52" spans="1:35" x14ac:dyDescent="0.2">
      <c r="A52" s="71"/>
      <c r="B52" s="71"/>
      <c r="C52" s="71"/>
      <c r="D52" s="73">
        <f t="shared" si="6"/>
        <v>0</v>
      </c>
      <c r="E52" s="73">
        <f t="shared" si="6"/>
        <v>0</v>
      </c>
      <c r="F52" s="21">
        <f t="shared" si="7"/>
        <v>0</v>
      </c>
      <c r="G52" s="21">
        <f t="shared" si="7"/>
        <v>0</v>
      </c>
      <c r="H52" s="21">
        <f t="shared" si="8"/>
        <v>0</v>
      </c>
      <c r="I52" s="21">
        <f t="shared" si="9"/>
        <v>0</v>
      </c>
      <c r="J52" s="21">
        <f t="shared" si="10"/>
        <v>0</v>
      </c>
      <c r="K52" s="21">
        <f t="shared" si="11"/>
        <v>0</v>
      </c>
      <c r="L52" s="21">
        <f t="shared" si="12"/>
        <v>0</v>
      </c>
      <c r="M52" s="21">
        <f t="shared" ca="1" si="4"/>
        <v>-8.5341321064851645E-4</v>
      </c>
      <c r="N52" s="21">
        <f t="shared" ca="1" si="13"/>
        <v>0</v>
      </c>
      <c r="O52" s="74">
        <f t="shared" ca="1" si="14"/>
        <v>0</v>
      </c>
      <c r="P52" s="21">
        <f t="shared" ca="1" si="15"/>
        <v>0</v>
      </c>
      <c r="Q52" s="21">
        <f t="shared" ca="1" si="16"/>
        <v>0</v>
      </c>
      <c r="R52" s="12">
        <f t="shared" ca="1" si="5"/>
        <v>8.5341321064851645E-4</v>
      </c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</row>
    <row r="53" spans="1:35" x14ac:dyDescent="0.2">
      <c r="A53" s="71"/>
      <c r="B53" s="71"/>
      <c r="C53" s="71"/>
      <c r="D53" s="73">
        <f t="shared" si="6"/>
        <v>0</v>
      </c>
      <c r="E53" s="73">
        <f t="shared" si="6"/>
        <v>0</v>
      </c>
      <c r="F53" s="21">
        <f t="shared" si="7"/>
        <v>0</v>
      </c>
      <c r="G53" s="21">
        <f t="shared" si="7"/>
        <v>0</v>
      </c>
      <c r="H53" s="21">
        <f t="shared" si="8"/>
        <v>0</v>
      </c>
      <c r="I53" s="21">
        <f t="shared" si="9"/>
        <v>0</v>
      </c>
      <c r="J53" s="21">
        <f t="shared" si="10"/>
        <v>0</v>
      </c>
      <c r="K53" s="21">
        <f t="shared" si="11"/>
        <v>0</v>
      </c>
      <c r="L53" s="21">
        <f t="shared" si="12"/>
        <v>0</v>
      </c>
      <c r="M53" s="21">
        <f t="shared" ca="1" si="4"/>
        <v>-8.5341321064851645E-4</v>
      </c>
      <c r="N53" s="21">
        <f t="shared" ca="1" si="13"/>
        <v>0</v>
      </c>
      <c r="O53" s="74">
        <f t="shared" ca="1" si="14"/>
        <v>0</v>
      </c>
      <c r="P53" s="21">
        <f t="shared" ca="1" si="15"/>
        <v>0</v>
      </c>
      <c r="Q53" s="21">
        <f t="shared" ca="1" si="16"/>
        <v>0</v>
      </c>
      <c r="R53" s="12">
        <f t="shared" ca="1" si="5"/>
        <v>8.5341321064851645E-4</v>
      </c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</row>
    <row r="54" spans="1:35" x14ac:dyDescent="0.2">
      <c r="A54" s="71"/>
      <c r="B54" s="71"/>
      <c r="C54" s="71"/>
      <c r="D54" s="73">
        <f t="shared" si="6"/>
        <v>0</v>
      </c>
      <c r="E54" s="73">
        <f t="shared" si="6"/>
        <v>0</v>
      </c>
      <c r="F54" s="21">
        <f t="shared" si="7"/>
        <v>0</v>
      </c>
      <c r="G54" s="21">
        <f t="shared" si="7"/>
        <v>0</v>
      </c>
      <c r="H54" s="21">
        <f t="shared" si="8"/>
        <v>0</v>
      </c>
      <c r="I54" s="21">
        <f t="shared" si="9"/>
        <v>0</v>
      </c>
      <c r="J54" s="21">
        <f t="shared" si="10"/>
        <v>0</v>
      </c>
      <c r="K54" s="21">
        <f t="shared" si="11"/>
        <v>0</v>
      </c>
      <c r="L54" s="21">
        <f t="shared" si="12"/>
        <v>0</v>
      </c>
      <c r="M54" s="21">
        <f t="shared" ca="1" si="4"/>
        <v>-8.5341321064851645E-4</v>
      </c>
      <c r="N54" s="21">
        <f t="shared" ca="1" si="13"/>
        <v>0</v>
      </c>
      <c r="O54" s="74">
        <f t="shared" ca="1" si="14"/>
        <v>0</v>
      </c>
      <c r="P54" s="21">
        <f t="shared" ca="1" si="15"/>
        <v>0</v>
      </c>
      <c r="Q54" s="21">
        <f t="shared" ca="1" si="16"/>
        <v>0</v>
      </c>
      <c r="R54" s="12">
        <f t="shared" ca="1" si="5"/>
        <v>8.5341321064851645E-4</v>
      </c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</row>
    <row r="55" spans="1:35" x14ac:dyDescent="0.2">
      <c r="A55" s="71"/>
      <c r="B55" s="71"/>
      <c r="C55" s="71"/>
      <c r="D55" s="73">
        <f t="shared" si="6"/>
        <v>0</v>
      </c>
      <c r="E55" s="73">
        <f t="shared" si="6"/>
        <v>0</v>
      </c>
      <c r="F55" s="21">
        <f t="shared" si="7"/>
        <v>0</v>
      </c>
      <c r="G55" s="21">
        <f t="shared" si="7"/>
        <v>0</v>
      </c>
      <c r="H55" s="21">
        <f t="shared" si="8"/>
        <v>0</v>
      </c>
      <c r="I55" s="21">
        <f t="shared" si="9"/>
        <v>0</v>
      </c>
      <c r="J55" s="21">
        <f t="shared" si="10"/>
        <v>0</v>
      </c>
      <c r="K55" s="21">
        <f t="shared" si="11"/>
        <v>0</v>
      </c>
      <c r="L55" s="21">
        <f t="shared" si="12"/>
        <v>0</v>
      </c>
      <c r="M55" s="21">
        <f t="shared" ca="1" si="4"/>
        <v>-8.5341321064851645E-4</v>
      </c>
      <c r="N55" s="21">
        <f t="shared" ca="1" si="13"/>
        <v>0</v>
      </c>
      <c r="O55" s="74">
        <f t="shared" ca="1" si="14"/>
        <v>0</v>
      </c>
      <c r="P55" s="21">
        <f t="shared" ca="1" si="15"/>
        <v>0</v>
      </c>
      <c r="Q55" s="21">
        <f t="shared" ca="1" si="16"/>
        <v>0</v>
      </c>
      <c r="R55" s="12">
        <f t="shared" ca="1" si="5"/>
        <v>8.5341321064851645E-4</v>
      </c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</row>
    <row r="56" spans="1:35" x14ac:dyDescent="0.2">
      <c r="A56" s="71"/>
      <c r="B56" s="71"/>
      <c r="C56" s="71"/>
      <c r="D56" s="73">
        <f t="shared" si="6"/>
        <v>0</v>
      </c>
      <c r="E56" s="73">
        <f t="shared" si="6"/>
        <v>0</v>
      </c>
      <c r="F56" s="21">
        <f t="shared" si="7"/>
        <v>0</v>
      </c>
      <c r="G56" s="21">
        <f t="shared" si="7"/>
        <v>0</v>
      </c>
      <c r="H56" s="21">
        <f t="shared" si="8"/>
        <v>0</v>
      </c>
      <c r="I56" s="21">
        <f t="shared" si="9"/>
        <v>0</v>
      </c>
      <c r="J56" s="21">
        <f t="shared" si="10"/>
        <v>0</v>
      </c>
      <c r="K56" s="21">
        <f t="shared" si="11"/>
        <v>0</v>
      </c>
      <c r="L56" s="21">
        <f t="shared" si="12"/>
        <v>0</v>
      </c>
      <c r="M56" s="21">
        <f t="shared" ca="1" si="4"/>
        <v>-8.5341321064851645E-4</v>
      </c>
      <c r="N56" s="21">
        <f t="shared" ca="1" si="13"/>
        <v>0</v>
      </c>
      <c r="O56" s="74">
        <f t="shared" ca="1" si="14"/>
        <v>0</v>
      </c>
      <c r="P56" s="21">
        <f t="shared" ca="1" si="15"/>
        <v>0</v>
      </c>
      <c r="Q56" s="21">
        <f t="shared" ca="1" si="16"/>
        <v>0</v>
      </c>
      <c r="R56" s="12">
        <f t="shared" ca="1" si="5"/>
        <v>8.5341321064851645E-4</v>
      </c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spans="1:35" x14ac:dyDescent="0.2">
      <c r="A57" s="71"/>
      <c r="B57" s="71"/>
      <c r="C57" s="71"/>
      <c r="D57" s="73">
        <f t="shared" si="6"/>
        <v>0</v>
      </c>
      <c r="E57" s="73">
        <f t="shared" si="6"/>
        <v>0</v>
      </c>
      <c r="F57" s="21">
        <f t="shared" si="7"/>
        <v>0</v>
      </c>
      <c r="G57" s="21">
        <f t="shared" si="7"/>
        <v>0</v>
      </c>
      <c r="H57" s="21">
        <f t="shared" si="8"/>
        <v>0</v>
      </c>
      <c r="I57" s="21">
        <f t="shared" si="9"/>
        <v>0</v>
      </c>
      <c r="J57" s="21">
        <f t="shared" si="10"/>
        <v>0</v>
      </c>
      <c r="K57" s="21">
        <f t="shared" si="11"/>
        <v>0</v>
      </c>
      <c r="L57" s="21">
        <f t="shared" si="12"/>
        <v>0</v>
      </c>
      <c r="M57" s="21">
        <f t="shared" ca="1" si="4"/>
        <v>-8.5341321064851645E-4</v>
      </c>
      <c r="N57" s="21">
        <f t="shared" ca="1" si="13"/>
        <v>0</v>
      </c>
      <c r="O57" s="74">
        <f t="shared" ca="1" si="14"/>
        <v>0</v>
      </c>
      <c r="P57" s="21">
        <f t="shared" ca="1" si="15"/>
        <v>0</v>
      </c>
      <c r="Q57" s="21">
        <f t="shared" ca="1" si="16"/>
        <v>0</v>
      </c>
      <c r="R57" s="12">
        <f t="shared" ca="1" si="5"/>
        <v>8.5341321064851645E-4</v>
      </c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</row>
    <row r="58" spans="1:35" x14ac:dyDescent="0.2">
      <c r="A58" s="71"/>
      <c r="B58" s="71"/>
      <c r="C58" s="71"/>
      <c r="D58" s="73">
        <f t="shared" si="6"/>
        <v>0</v>
      </c>
      <c r="E58" s="73">
        <f t="shared" si="6"/>
        <v>0</v>
      </c>
      <c r="F58" s="21">
        <f t="shared" si="7"/>
        <v>0</v>
      </c>
      <c r="G58" s="21">
        <f t="shared" si="7"/>
        <v>0</v>
      </c>
      <c r="H58" s="21">
        <f t="shared" si="8"/>
        <v>0</v>
      </c>
      <c r="I58" s="21">
        <f t="shared" si="9"/>
        <v>0</v>
      </c>
      <c r="J58" s="21">
        <f t="shared" si="10"/>
        <v>0</v>
      </c>
      <c r="K58" s="21">
        <f t="shared" si="11"/>
        <v>0</v>
      </c>
      <c r="L58" s="21">
        <f t="shared" si="12"/>
        <v>0</v>
      </c>
      <c r="M58" s="21">
        <f t="shared" ca="1" si="4"/>
        <v>-8.5341321064851645E-4</v>
      </c>
      <c r="N58" s="21">
        <f t="shared" ca="1" si="13"/>
        <v>0</v>
      </c>
      <c r="O58" s="74">
        <f t="shared" ca="1" si="14"/>
        <v>0</v>
      </c>
      <c r="P58" s="21">
        <f t="shared" ca="1" si="15"/>
        <v>0</v>
      </c>
      <c r="Q58" s="21">
        <f t="shared" ca="1" si="16"/>
        <v>0</v>
      </c>
      <c r="R58" s="12">
        <f t="shared" ca="1" si="5"/>
        <v>8.5341321064851645E-4</v>
      </c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</row>
    <row r="59" spans="1:35" x14ac:dyDescent="0.2">
      <c r="A59" s="71"/>
      <c r="B59" s="71"/>
      <c r="C59" s="71"/>
      <c r="D59" s="73">
        <f t="shared" si="6"/>
        <v>0</v>
      </c>
      <c r="E59" s="73">
        <f t="shared" si="6"/>
        <v>0</v>
      </c>
      <c r="F59" s="21">
        <f t="shared" si="7"/>
        <v>0</v>
      </c>
      <c r="G59" s="21">
        <f t="shared" si="7"/>
        <v>0</v>
      </c>
      <c r="H59" s="21">
        <f t="shared" si="8"/>
        <v>0</v>
      </c>
      <c r="I59" s="21">
        <f t="shared" si="9"/>
        <v>0</v>
      </c>
      <c r="J59" s="21">
        <f t="shared" si="10"/>
        <v>0</v>
      </c>
      <c r="K59" s="21">
        <f t="shared" si="11"/>
        <v>0</v>
      </c>
      <c r="L59" s="21">
        <f t="shared" si="12"/>
        <v>0</v>
      </c>
      <c r="M59" s="21">
        <f t="shared" ca="1" si="4"/>
        <v>-8.5341321064851645E-4</v>
      </c>
      <c r="N59" s="21">
        <f t="shared" ca="1" si="13"/>
        <v>0</v>
      </c>
      <c r="O59" s="74">
        <f t="shared" ca="1" si="14"/>
        <v>0</v>
      </c>
      <c r="P59" s="21">
        <f t="shared" ca="1" si="15"/>
        <v>0</v>
      </c>
      <c r="Q59" s="21">
        <f t="shared" ca="1" si="16"/>
        <v>0</v>
      </c>
      <c r="R59" s="12">
        <f t="shared" ca="1" si="5"/>
        <v>8.5341321064851645E-4</v>
      </c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</row>
    <row r="60" spans="1:35" x14ac:dyDescent="0.2">
      <c r="A60" s="71"/>
      <c r="B60" s="71"/>
      <c r="C60" s="71"/>
      <c r="D60" s="73">
        <f t="shared" si="6"/>
        <v>0</v>
      </c>
      <c r="E60" s="73">
        <f t="shared" si="6"/>
        <v>0</v>
      </c>
      <c r="F60" s="21">
        <f t="shared" si="7"/>
        <v>0</v>
      </c>
      <c r="G60" s="21">
        <f t="shared" si="7"/>
        <v>0</v>
      </c>
      <c r="H60" s="21">
        <f t="shared" si="8"/>
        <v>0</v>
      </c>
      <c r="I60" s="21">
        <f t="shared" si="9"/>
        <v>0</v>
      </c>
      <c r="J60" s="21">
        <f t="shared" si="10"/>
        <v>0</v>
      </c>
      <c r="K60" s="21">
        <f t="shared" si="11"/>
        <v>0</v>
      </c>
      <c r="L60" s="21">
        <f t="shared" si="12"/>
        <v>0</v>
      </c>
      <c r="M60" s="21">
        <f t="shared" ca="1" si="4"/>
        <v>-8.5341321064851645E-4</v>
      </c>
      <c r="N60" s="21">
        <f t="shared" ca="1" si="13"/>
        <v>0</v>
      </c>
      <c r="O60" s="74">
        <f t="shared" ca="1" si="14"/>
        <v>0</v>
      </c>
      <c r="P60" s="21">
        <f t="shared" ca="1" si="15"/>
        <v>0</v>
      </c>
      <c r="Q60" s="21">
        <f t="shared" ca="1" si="16"/>
        <v>0</v>
      </c>
      <c r="R60" s="12">
        <f t="shared" ca="1" si="5"/>
        <v>8.5341321064851645E-4</v>
      </c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spans="1:35" x14ac:dyDescent="0.2">
      <c r="A61" s="71"/>
      <c r="B61" s="71"/>
      <c r="C61" s="71"/>
      <c r="D61" s="73">
        <f t="shared" si="6"/>
        <v>0</v>
      </c>
      <c r="E61" s="73">
        <f t="shared" si="6"/>
        <v>0</v>
      </c>
      <c r="F61" s="21">
        <f t="shared" si="7"/>
        <v>0</v>
      </c>
      <c r="G61" s="21">
        <f t="shared" si="7"/>
        <v>0</v>
      </c>
      <c r="H61" s="21">
        <f t="shared" si="8"/>
        <v>0</v>
      </c>
      <c r="I61" s="21">
        <f t="shared" si="9"/>
        <v>0</v>
      </c>
      <c r="J61" s="21">
        <f t="shared" si="10"/>
        <v>0</v>
      </c>
      <c r="K61" s="21">
        <f t="shared" si="11"/>
        <v>0</v>
      </c>
      <c r="L61" s="21">
        <f t="shared" si="12"/>
        <v>0</v>
      </c>
      <c r="M61" s="21">
        <f t="shared" ca="1" si="4"/>
        <v>-8.5341321064851645E-4</v>
      </c>
      <c r="N61" s="21">
        <f t="shared" ca="1" si="13"/>
        <v>0</v>
      </c>
      <c r="O61" s="74">
        <f t="shared" ca="1" si="14"/>
        <v>0</v>
      </c>
      <c r="P61" s="21">
        <f t="shared" ca="1" si="15"/>
        <v>0</v>
      </c>
      <c r="Q61" s="21">
        <f t="shared" ca="1" si="16"/>
        <v>0</v>
      </c>
      <c r="R61" s="12">
        <f t="shared" ca="1" si="5"/>
        <v>8.5341321064851645E-4</v>
      </c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1:35" x14ac:dyDescent="0.2">
      <c r="A62" s="71"/>
      <c r="B62" s="71"/>
      <c r="C62" s="71"/>
      <c r="D62" s="73">
        <f t="shared" si="6"/>
        <v>0</v>
      </c>
      <c r="E62" s="73">
        <f t="shared" si="6"/>
        <v>0</v>
      </c>
      <c r="F62" s="21">
        <f t="shared" si="7"/>
        <v>0</v>
      </c>
      <c r="G62" s="21">
        <f t="shared" si="7"/>
        <v>0</v>
      </c>
      <c r="H62" s="21">
        <f t="shared" si="8"/>
        <v>0</v>
      </c>
      <c r="I62" s="21">
        <f t="shared" si="9"/>
        <v>0</v>
      </c>
      <c r="J62" s="21">
        <f t="shared" si="10"/>
        <v>0</v>
      </c>
      <c r="K62" s="21">
        <f t="shared" si="11"/>
        <v>0</v>
      </c>
      <c r="L62" s="21">
        <f t="shared" si="12"/>
        <v>0</v>
      </c>
      <c r="M62" s="21">
        <f t="shared" ca="1" si="4"/>
        <v>-8.5341321064851645E-4</v>
      </c>
      <c r="N62" s="21">
        <f t="shared" ca="1" si="13"/>
        <v>0</v>
      </c>
      <c r="O62" s="74">
        <f t="shared" ca="1" si="14"/>
        <v>0</v>
      </c>
      <c r="P62" s="21">
        <f t="shared" ca="1" si="15"/>
        <v>0</v>
      </c>
      <c r="Q62" s="21">
        <f t="shared" ca="1" si="16"/>
        <v>0</v>
      </c>
      <c r="R62" s="12">
        <f t="shared" ca="1" si="5"/>
        <v>8.5341321064851645E-4</v>
      </c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1:35" x14ac:dyDescent="0.2">
      <c r="A63" s="71"/>
      <c r="B63" s="71"/>
      <c r="C63" s="71"/>
      <c r="D63" s="73">
        <f t="shared" si="6"/>
        <v>0</v>
      </c>
      <c r="E63" s="73">
        <f t="shared" si="6"/>
        <v>0</v>
      </c>
      <c r="F63" s="21">
        <f t="shared" si="7"/>
        <v>0</v>
      </c>
      <c r="G63" s="21">
        <f t="shared" si="7"/>
        <v>0</v>
      </c>
      <c r="H63" s="21">
        <f t="shared" si="8"/>
        <v>0</v>
      </c>
      <c r="I63" s="21">
        <f t="shared" si="9"/>
        <v>0</v>
      </c>
      <c r="J63" s="21">
        <f t="shared" si="10"/>
        <v>0</v>
      </c>
      <c r="K63" s="21">
        <f t="shared" si="11"/>
        <v>0</v>
      </c>
      <c r="L63" s="21">
        <f t="shared" si="12"/>
        <v>0</v>
      </c>
      <c r="M63" s="21">
        <f t="shared" ca="1" si="4"/>
        <v>-8.5341321064851645E-4</v>
      </c>
      <c r="N63" s="21">
        <f t="shared" ca="1" si="13"/>
        <v>0</v>
      </c>
      <c r="O63" s="74">
        <f t="shared" ca="1" si="14"/>
        <v>0</v>
      </c>
      <c r="P63" s="21">
        <f t="shared" ca="1" si="15"/>
        <v>0</v>
      </c>
      <c r="Q63" s="21">
        <f t="shared" ca="1" si="16"/>
        <v>0</v>
      </c>
      <c r="R63" s="12">
        <f t="shared" ca="1" si="5"/>
        <v>8.5341321064851645E-4</v>
      </c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1:35" x14ac:dyDescent="0.2">
      <c r="A64" s="71"/>
      <c r="B64" s="71"/>
      <c r="C64" s="71"/>
      <c r="D64" s="73">
        <f t="shared" si="6"/>
        <v>0</v>
      </c>
      <c r="E64" s="73">
        <f t="shared" si="6"/>
        <v>0</v>
      </c>
      <c r="F64" s="21">
        <f t="shared" si="7"/>
        <v>0</v>
      </c>
      <c r="G64" s="21">
        <f t="shared" si="7"/>
        <v>0</v>
      </c>
      <c r="H64" s="21">
        <f t="shared" si="8"/>
        <v>0</v>
      </c>
      <c r="I64" s="21">
        <f t="shared" si="9"/>
        <v>0</v>
      </c>
      <c r="J64" s="21">
        <f t="shared" si="10"/>
        <v>0</v>
      </c>
      <c r="K64" s="21">
        <f t="shared" si="11"/>
        <v>0</v>
      </c>
      <c r="L64" s="21">
        <f t="shared" si="12"/>
        <v>0</v>
      </c>
      <c r="M64" s="21">
        <f t="shared" ca="1" si="4"/>
        <v>-8.5341321064851645E-4</v>
      </c>
      <c r="N64" s="21">
        <f t="shared" ca="1" si="13"/>
        <v>0</v>
      </c>
      <c r="O64" s="74">
        <f t="shared" ca="1" si="14"/>
        <v>0</v>
      </c>
      <c r="P64" s="21">
        <f t="shared" ca="1" si="15"/>
        <v>0</v>
      </c>
      <c r="Q64" s="21">
        <f t="shared" ca="1" si="16"/>
        <v>0</v>
      </c>
      <c r="R64" s="12">
        <f t="shared" ca="1" si="5"/>
        <v>8.5341321064851645E-4</v>
      </c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1:35" x14ac:dyDescent="0.2">
      <c r="A65" s="71"/>
      <c r="B65" s="71"/>
      <c r="C65" s="71"/>
      <c r="D65" s="73">
        <f t="shared" si="6"/>
        <v>0</v>
      </c>
      <c r="E65" s="73">
        <f t="shared" si="6"/>
        <v>0</v>
      </c>
      <c r="F65" s="21">
        <f t="shared" si="7"/>
        <v>0</v>
      </c>
      <c r="G65" s="21">
        <f t="shared" si="7"/>
        <v>0</v>
      </c>
      <c r="H65" s="21">
        <f t="shared" si="8"/>
        <v>0</v>
      </c>
      <c r="I65" s="21">
        <f t="shared" si="9"/>
        <v>0</v>
      </c>
      <c r="J65" s="21">
        <f t="shared" si="10"/>
        <v>0</v>
      </c>
      <c r="K65" s="21">
        <f t="shared" si="11"/>
        <v>0</v>
      </c>
      <c r="L65" s="21">
        <f t="shared" si="12"/>
        <v>0</v>
      </c>
      <c r="M65" s="21">
        <f t="shared" ca="1" si="4"/>
        <v>-8.5341321064851645E-4</v>
      </c>
      <c r="N65" s="21">
        <f t="shared" ca="1" si="13"/>
        <v>0</v>
      </c>
      <c r="O65" s="74">
        <f t="shared" ca="1" si="14"/>
        <v>0</v>
      </c>
      <c r="P65" s="21">
        <f t="shared" ca="1" si="15"/>
        <v>0</v>
      </c>
      <c r="Q65" s="21">
        <f t="shared" ca="1" si="16"/>
        <v>0</v>
      </c>
      <c r="R65" s="12">
        <f t="shared" ca="1" si="5"/>
        <v>8.5341321064851645E-4</v>
      </c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1:35" x14ac:dyDescent="0.2">
      <c r="A66" s="71"/>
      <c r="B66" s="71"/>
      <c r="C66" s="71"/>
      <c r="D66" s="73">
        <f t="shared" si="6"/>
        <v>0</v>
      </c>
      <c r="E66" s="73">
        <f t="shared" si="6"/>
        <v>0</v>
      </c>
      <c r="F66" s="21">
        <f t="shared" si="7"/>
        <v>0</v>
      </c>
      <c r="G66" s="21">
        <f t="shared" si="7"/>
        <v>0</v>
      </c>
      <c r="H66" s="21">
        <f t="shared" si="8"/>
        <v>0</v>
      </c>
      <c r="I66" s="21">
        <f t="shared" si="9"/>
        <v>0</v>
      </c>
      <c r="J66" s="21">
        <f t="shared" si="10"/>
        <v>0</v>
      </c>
      <c r="K66" s="21">
        <f t="shared" si="11"/>
        <v>0</v>
      </c>
      <c r="L66" s="21">
        <f t="shared" si="12"/>
        <v>0</v>
      </c>
      <c r="M66" s="21">
        <f t="shared" ca="1" si="4"/>
        <v>-8.5341321064851645E-4</v>
      </c>
      <c r="N66" s="21">
        <f t="shared" ca="1" si="13"/>
        <v>0</v>
      </c>
      <c r="O66" s="74">
        <f t="shared" ca="1" si="14"/>
        <v>0</v>
      </c>
      <c r="P66" s="21">
        <f t="shared" ca="1" si="15"/>
        <v>0</v>
      </c>
      <c r="Q66" s="21">
        <f t="shared" ca="1" si="16"/>
        <v>0</v>
      </c>
      <c r="R66" s="12">
        <f t="shared" ca="1" si="5"/>
        <v>8.5341321064851645E-4</v>
      </c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</row>
    <row r="67" spans="1:35" x14ac:dyDescent="0.2">
      <c r="A67" s="71"/>
      <c r="B67" s="71"/>
      <c r="C67" s="71"/>
      <c r="D67" s="73">
        <f t="shared" si="6"/>
        <v>0</v>
      </c>
      <c r="E67" s="73">
        <f t="shared" si="6"/>
        <v>0</v>
      </c>
      <c r="F67" s="21">
        <f t="shared" si="7"/>
        <v>0</v>
      </c>
      <c r="G67" s="21">
        <f t="shared" si="7"/>
        <v>0</v>
      </c>
      <c r="H67" s="21">
        <f t="shared" si="8"/>
        <v>0</v>
      </c>
      <c r="I67" s="21">
        <f t="shared" si="9"/>
        <v>0</v>
      </c>
      <c r="J67" s="21">
        <f t="shared" si="10"/>
        <v>0</v>
      </c>
      <c r="K67" s="21">
        <f t="shared" si="11"/>
        <v>0</v>
      </c>
      <c r="L67" s="21">
        <f t="shared" si="12"/>
        <v>0</v>
      </c>
      <c r="M67" s="21">
        <f t="shared" ca="1" si="4"/>
        <v>-8.5341321064851645E-4</v>
      </c>
      <c r="N67" s="21">
        <f t="shared" ca="1" si="13"/>
        <v>0</v>
      </c>
      <c r="O67" s="74">
        <f t="shared" ca="1" si="14"/>
        <v>0</v>
      </c>
      <c r="P67" s="21">
        <f t="shared" ca="1" si="15"/>
        <v>0</v>
      </c>
      <c r="Q67" s="21">
        <f t="shared" ca="1" si="16"/>
        <v>0</v>
      </c>
      <c r="R67" s="12">
        <f t="shared" ca="1" si="5"/>
        <v>8.5341321064851645E-4</v>
      </c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1:35" x14ac:dyDescent="0.2">
      <c r="A68" s="71"/>
      <c r="B68" s="71"/>
      <c r="C68" s="71"/>
      <c r="D68" s="73">
        <f t="shared" si="6"/>
        <v>0</v>
      </c>
      <c r="E68" s="73">
        <f t="shared" si="6"/>
        <v>0</v>
      </c>
      <c r="F68" s="21">
        <f t="shared" si="7"/>
        <v>0</v>
      </c>
      <c r="G68" s="21">
        <f t="shared" si="7"/>
        <v>0</v>
      </c>
      <c r="H68" s="21">
        <f t="shared" si="8"/>
        <v>0</v>
      </c>
      <c r="I68" s="21">
        <f t="shared" si="9"/>
        <v>0</v>
      </c>
      <c r="J68" s="21">
        <f t="shared" si="10"/>
        <v>0</v>
      </c>
      <c r="K68" s="21">
        <f t="shared" si="11"/>
        <v>0</v>
      </c>
      <c r="L68" s="21">
        <f t="shared" si="12"/>
        <v>0</v>
      </c>
      <c r="M68" s="21">
        <f t="shared" ca="1" si="4"/>
        <v>-8.5341321064851645E-4</v>
      </c>
      <c r="N68" s="21">
        <f t="shared" ca="1" si="13"/>
        <v>0</v>
      </c>
      <c r="O68" s="74">
        <f t="shared" ca="1" si="14"/>
        <v>0</v>
      </c>
      <c r="P68" s="21">
        <f t="shared" ca="1" si="15"/>
        <v>0</v>
      </c>
      <c r="Q68" s="21">
        <f t="shared" ca="1" si="16"/>
        <v>0</v>
      </c>
      <c r="R68" s="12">
        <f t="shared" ca="1" si="5"/>
        <v>8.5341321064851645E-4</v>
      </c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1:35" x14ac:dyDescent="0.2">
      <c r="A69" s="71"/>
      <c r="B69" s="71"/>
      <c r="C69" s="71"/>
      <c r="D69" s="73">
        <f t="shared" si="6"/>
        <v>0</v>
      </c>
      <c r="E69" s="73">
        <f t="shared" si="6"/>
        <v>0</v>
      </c>
      <c r="F69" s="21">
        <f t="shared" si="7"/>
        <v>0</v>
      </c>
      <c r="G69" s="21">
        <f t="shared" si="7"/>
        <v>0</v>
      </c>
      <c r="H69" s="21">
        <f t="shared" si="8"/>
        <v>0</v>
      </c>
      <c r="I69" s="21">
        <f t="shared" si="9"/>
        <v>0</v>
      </c>
      <c r="J69" s="21">
        <f t="shared" si="10"/>
        <v>0</v>
      </c>
      <c r="K69" s="21">
        <f t="shared" si="11"/>
        <v>0</v>
      </c>
      <c r="L69" s="21">
        <f t="shared" si="12"/>
        <v>0</v>
      </c>
      <c r="M69" s="21">
        <f t="shared" ca="1" si="4"/>
        <v>-8.5341321064851645E-4</v>
      </c>
      <c r="N69" s="21">
        <f t="shared" ca="1" si="13"/>
        <v>0</v>
      </c>
      <c r="O69" s="74">
        <f t="shared" ca="1" si="14"/>
        <v>0</v>
      </c>
      <c r="P69" s="21">
        <f t="shared" ca="1" si="15"/>
        <v>0</v>
      </c>
      <c r="Q69" s="21">
        <f t="shared" ca="1" si="16"/>
        <v>0</v>
      </c>
      <c r="R69" s="12">
        <f t="shared" ca="1" si="5"/>
        <v>8.5341321064851645E-4</v>
      </c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</row>
    <row r="70" spans="1:35" x14ac:dyDescent="0.2">
      <c r="A70" s="71"/>
      <c r="B70" s="71"/>
      <c r="C70" s="71"/>
      <c r="D70" s="73">
        <f t="shared" si="6"/>
        <v>0</v>
      </c>
      <c r="E70" s="73">
        <f t="shared" si="6"/>
        <v>0</v>
      </c>
      <c r="F70" s="21">
        <f t="shared" si="7"/>
        <v>0</v>
      </c>
      <c r="G70" s="21">
        <f t="shared" si="7"/>
        <v>0</v>
      </c>
      <c r="H70" s="21">
        <f t="shared" si="8"/>
        <v>0</v>
      </c>
      <c r="I70" s="21">
        <f t="shared" si="9"/>
        <v>0</v>
      </c>
      <c r="J70" s="21">
        <f t="shared" si="10"/>
        <v>0</v>
      </c>
      <c r="K70" s="21">
        <f t="shared" si="11"/>
        <v>0</v>
      </c>
      <c r="L70" s="21">
        <f t="shared" si="12"/>
        <v>0</v>
      </c>
      <c r="M70" s="21">
        <f t="shared" ca="1" si="4"/>
        <v>-8.5341321064851645E-4</v>
      </c>
      <c r="N70" s="21">
        <f t="shared" ca="1" si="13"/>
        <v>0</v>
      </c>
      <c r="O70" s="74">
        <f t="shared" ca="1" si="14"/>
        <v>0</v>
      </c>
      <c r="P70" s="21">
        <f t="shared" ca="1" si="15"/>
        <v>0</v>
      </c>
      <c r="Q70" s="21">
        <f t="shared" ca="1" si="16"/>
        <v>0</v>
      </c>
      <c r="R70" s="12">
        <f t="shared" ca="1" si="5"/>
        <v>8.5341321064851645E-4</v>
      </c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</row>
    <row r="71" spans="1:35" x14ac:dyDescent="0.2">
      <c r="A71" s="71"/>
      <c r="B71" s="71"/>
      <c r="C71" s="71"/>
      <c r="D71" s="73">
        <f t="shared" si="6"/>
        <v>0</v>
      </c>
      <c r="E71" s="73">
        <f t="shared" si="6"/>
        <v>0</v>
      </c>
      <c r="F71" s="21">
        <f t="shared" si="7"/>
        <v>0</v>
      </c>
      <c r="G71" s="21">
        <f t="shared" si="7"/>
        <v>0</v>
      </c>
      <c r="H71" s="21">
        <f t="shared" si="8"/>
        <v>0</v>
      </c>
      <c r="I71" s="21">
        <f t="shared" si="9"/>
        <v>0</v>
      </c>
      <c r="J71" s="21">
        <f t="shared" si="10"/>
        <v>0</v>
      </c>
      <c r="K71" s="21">
        <f t="shared" si="11"/>
        <v>0</v>
      </c>
      <c r="L71" s="21">
        <f t="shared" si="12"/>
        <v>0</v>
      </c>
      <c r="M71" s="21">
        <f t="shared" ca="1" si="4"/>
        <v>-8.5341321064851645E-4</v>
      </c>
      <c r="N71" s="21">
        <f t="shared" ca="1" si="13"/>
        <v>0</v>
      </c>
      <c r="O71" s="74">
        <f t="shared" ca="1" si="14"/>
        <v>0</v>
      </c>
      <c r="P71" s="21">
        <f t="shared" ca="1" si="15"/>
        <v>0</v>
      </c>
      <c r="Q71" s="21">
        <f t="shared" ca="1" si="16"/>
        <v>0</v>
      </c>
      <c r="R71" s="12">
        <f t="shared" ca="1" si="5"/>
        <v>8.5341321064851645E-4</v>
      </c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</row>
    <row r="72" spans="1:35" x14ac:dyDescent="0.2">
      <c r="A72" s="71"/>
      <c r="B72" s="71"/>
      <c r="C72" s="71"/>
      <c r="D72" s="73">
        <f t="shared" si="6"/>
        <v>0</v>
      </c>
      <c r="E72" s="73">
        <f t="shared" si="6"/>
        <v>0</v>
      </c>
      <c r="F72" s="21">
        <f t="shared" si="7"/>
        <v>0</v>
      </c>
      <c r="G72" s="21">
        <f t="shared" si="7"/>
        <v>0</v>
      </c>
      <c r="H72" s="21">
        <f t="shared" si="8"/>
        <v>0</v>
      </c>
      <c r="I72" s="21">
        <f t="shared" si="9"/>
        <v>0</v>
      </c>
      <c r="J72" s="21">
        <f t="shared" si="10"/>
        <v>0</v>
      </c>
      <c r="K72" s="21">
        <f t="shared" si="11"/>
        <v>0</v>
      </c>
      <c r="L72" s="21">
        <f t="shared" si="12"/>
        <v>0</v>
      </c>
      <c r="M72" s="21">
        <f t="shared" ca="1" si="4"/>
        <v>-8.5341321064851645E-4</v>
      </c>
      <c r="N72" s="21">
        <f t="shared" ca="1" si="13"/>
        <v>0</v>
      </c>
      <c r="O72" s="74">
        <f t="shared" ca="1" si="14"/>
        <v>0</v>
      </c>
      <c r="P72" s="21">
        <f t="shared" ca="1" si="15"/>
        <v>0</v>
      </c>
      <c r="Q72" s="21">
        <f t="shared" ca="1" si="16"/>
        <v>0</v>
      </c>
      <c r="R72" s="12">
        <f t="shared" ca="1" si="5"/>
        <v>8.5341321064851645E-4</v>
      </c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</row>
    <row r="73" spans="1:35" x14ac:dyDescent="0.2">
      <c r="A73" s="71"/>
      <c r="B73" s="71"/>
      <c r="C73" s="71"/>
      <c r="D73" s="73">
        <f t="shared" si="6"/>
        <v>0</v>
      </c>
      <c r="E73" s="73">
        <f t="shared" si="6"/>
        <v>0</v>
      </c>
      <c r="F73" s="21">
        <f t="shared" si="7"/>
        <v>0</v>
      </c>
      <c r="G73" s="21">
        <f t="shared" si="7"/>
        <v>0</v>
      </c>
      <c r="H73" s="21">
        <f t="shared" si="8"/>
        <v>0</v>
      </c>
      <c r="I73" s="21">
        <f t="shared" si="9"/>
        <v>0</v>
      </c>
      <c r="J73" s="21">
        <f t="shared" si="10"/>
        <v>0</v>
      </c>
      <c r="K73" s="21">
        <f t="shared" si="11"/>
        <v>0</v>
      </c>
      <c r="L73" s="21">
        <f t="shared" si="12"/>
        <v>0</v>
      </c>
      <c r="M73" s="21">
        <f t="shared" ca="1" si="4"/>
        <v>-8.5341321064851645E-4</v>
      </c>
      <c r="N73" s="21">
        <f t="shared" ca="1" si="13"/>
        <v>0</v>
      </c>
      <c r="O73" s="74">
        <f t="shared" ca="1" si="14"/>
        <v>0</v>
      </c>
      <c r="P73" s="21">
        <f t="shared" ca="1" si="15"/>
        <v>0</v>
      </c>
      <c r="Q73" s="21">
        <f t="shared" ca="1" si="16"/>
        <v>0</v>
      </c>
      <c r="R73" s="12">
        <f t="shared" ca="1" si="5"/>
        <v>8.5341321064851645E-4</v>
      </c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</row>
    <row r="74" spans="1:35" x14ac:dyDescent="0.2">
      <c r="A74" s="71"/>
      <c r="B74" s="71"/>
      <c r="C74" s="71"/>
      <c r="D74" s="73">
        <f t="shared" si="6"/>
        <v>0</v>
      </c>
      <c r="E74" s="73">
        <f t="shared" si="6"/>
        <v>0</v>
      </c>
      <c r="F74" s="21">
        <f t="shared" si="7"/>
        <v>0</v>
      </c>
      <c r="G74" s="21">
        <f t="shared" si="7"/>
        <v>0</v>
      </c>
      <c r="H74" s="21">
        <f t="shared" si="8"/>
        <v>0</v>
      </c>
      <c r="I74" s="21">
        <f t="shared" si="9"/>
        <v>0</v>
      </c>
      <c r="J74" s="21">
        <f t="shared" si="10"/>
        <v>0</v>
      </c>
      <c r="K74" s="21">
        <f t="shared" si="11"/>
        <v>0</v>
      </c>
      <c r="L74" s="21">
        <f t="shared" si="12"/>
        <v>0</v>
      </c>
      <c r="M74" s="21">
        <f t="shared" ca="1" si="4"/>
        <v>-8.5341321064851645E-4</v>
      </c>
      <c r="N74" s="21">
        <f t="shared" ca="1" si="13"/>
        <v>0</v>
      </c>
      <c r="O74" s="74">
        <f t="shared" ca="1" si="14"/>
        <v>0</v>
      </c>
      <c r="P74" s="21">
        <f t="shared" ca="1" si="15"/>
        <v>0</v>
      </c>
      <c r="Q74" s="21">
        <f t="shared" ca="1" si="16"/>
        <v>0</v>
      </c>
      <c r="R74" s="12">
        <f t="shared" ca="1" si="5"/>
        <v>8.5341321064851645E-4</v>
      </c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  <row r="75" spans="1:35" x14ac:dyDescent="0.2">
      <c r="A75" s="71"/>
      <c r="B75" s="71"/>
      <c r="C75" s="71"/>
      <c r="D75" s="73">
        <f t="shared" si="6"/>
        <v>0</v>
      </c>
      <c r="E75" s="73">
        <f t="shared" si="6"/>
        <v>0</v>
      </c>
      <c r="F75" s="21">
        <f t="shared" si="7"/>
        <v>0</v>
      </c>
      <c r="G75" s="21">
        <f t="shared" si="7"/>
        <v>0</v>
      </c>
      <c r="H75" s="21">
        <f t="shared" si="8"/>
        <v>0</v>
      </c>
      <c r="I75" s="21">
        <f t="shared" si="9"/>
        <v>0</v>
      </c>
      <c r="J75" s="21">
        <f t="shared" si="10"/>
        <v>0</v>
      </c>
      <c r="K75" s="21">
        <f t="shared" si="11"/>
        <v>0</v>
      </c>
      <c r="L75" s="21">
        <f t="shared" si="12"/>
        <v>0</v>
      </c>
      <c r="M75" s="21">
        <f t="shared" ca="1" si="4"/>
        <v>-8.5341321064851645E-4</v>
      </c>
      <c r="N75" s="21">
        <f t="shared" ca="1" si="13"/>
        <v>0</v>
      </c>
      <c r="O75" s="74">
        <f t="shared" ca="1" si="14"/>
        <v>0</v>
      </c>
      <c r="P75" s="21">
        <f t="shared" ca="1" si="15"/>
        <v>0</v>
      </c>
      <c r="Q75" s="21">
        <f t="shared" ca="1" si="16"/>
        <v>0</v>
      </c>
      <c r="R75" s="12">
        <f t="shared" ca="1" si="5"/>
        <v>8.5341321064851645E-4</v>
      </c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</row>
    <row r="76" spans="1:35" x14ac:dyDescent="0.2">
      <c r="A76" s="71"/>
      <c r="B76" s="71"/>
      <c r="C76" s="71"/>
      <c r="D76" s="73">
        <f t="shared" si="6"/>
        <v>0</v>
      </c>
      <c r="E76" s="73">
        <f t="shared" si="6"/>
        <v>0</v>
      </c>
      <c r="F76" s="21">
        <f t="shared" si="7"/>
        <v>0</v>
      </c>
      <c r="G76" s="21">
        <f t="shared" si="7"/>
        <v>0</v>
      </c>
      <c r="H76" s="21">
        <f t="shared" si="8"/>
        <v>0</v>
      </c>
      <c r="I76" s="21">
        <f t="shared" si="9"/>
        <v>0</v>
      </c>
      <c r="J76" s="21">
        <f t="shared" si="10"/>
        <v>0</v>
      </c>
      <c r="K76" s="21">
        <f t="shared" si="11"/>
        <v>0</v>
      </c>
      <c r="L76" s="21">
        <f t="shared" si="12"/>
        <v>0</v>
      </c>
      <c r="M76" s="21">
        <f t="shared" ca="1" si="4"/>
        <v>-8.5341321064851645E-4</v>
      </c>
      <c r="N76" s="21">
        <f t="shared" ca="1" si="13"/>
        <v>0</v>
      </c>
      <c r="O76" s="74">
        <f t="shared" ca="1" si="14"/>
        <v>0</v>
      </c>
      <c r="P76" s="21">
        <f t="shared" ca="1" si="15"/>
        <v>0</v>
      </c>
      <c r="Q76" s="21">
        <f t="shared" ca="1" si="16"/>
        <v>0</v>
      </c>
      <c r="R76" s="12">
        <f t="shared" ca="1" si="5"/>
        <v>8.5341321064851645E-4</v>
      </c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</row>
    <row r="77" spans="1:35" x14ac:dyDescent="0.2">
      <c r="A77" s="71"/>
      <c r="B77" s="71"/>
      <c r="C77" s="71"/>
      <c r="D77" s="73">
        <f t="shared" si="6"/>
        <v>0</v>
      </c>
      <c r="E77" s="73">
        <f t="shared" si="6"/>
        <v>0</v>
      </c>
      <c r="F77" s="21">
        <f t="shared" si="7"/>
        <v>0</v>
      </c>
      <c r="G77" s="21">
        <f t="shared" si="7"/>
        <v>0</v>
      </c>
      <c r="H77" s="21">
        <f t="shared" si="8"/>
        <v>0</v>
      </c>
      <c r="I77" s="21">
        <f t="shared" si="9"/>
        <v>0</v>
      </c>
      <c r="J77" s="21">
        <f t="shared" si="10"/>
        <v>0</v>
      </c>
      <c r="K77" s="21">
        <f t="shared" si="11"/>
        <v>0</v>
      </c>
      <c r="L77" s="21">
        <f t="shared" si="12"/>
        <v>0</v>
      </c>
      <c r="M77" s="21">
        <f t="shared" ca="1" si="4"/>
        <v>-8.5341321064851645E-4</v>
      </c>
      <c r="N77" s="21">
        <f t="shared" ca="1" si="13"/>
        <v>0</v>
      </c>
      <c r="O77" s="74">
        <f t="shared" ca="1" si="14"/>
        <v>0</v>
      </c>
      <c r="P77" s="21">
        <f t="shared" ca="1" si="15"/>
        <v>0</v>
      </c>
      <c r="Q77" s="21">
        <f t="shared" ca="1" si="16"/>
        <v>0</v>
      </c>
      <c r="R77" s="12">
        <f t="shared" ca="1" si="5"/>
        <v>8.5341321064851645E-4</v>
      </c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</row>
    <row r="78" spans="1:35" x14ac:dyDescent="0.2">
      <c r="A78" s="71"/>
      <c r="B78" s="71"/>
      <c r="C78" s="71"/>
      <c r="D78" s="73">
        <f t="shared" si="6"/>
        <v>0</v>
      </c>
      <c r="E78" s="73">
        <f t="shared" si="6"/>
        <v>0</v>
      </c>
      <c r="F78" s="21">
        <f t="shared" si="7"/>
        <v>0</v>
      </c>
      <c r="G78" s="21">
        <f t="shared" si="7"/>
        <v>0</v>
      </c>
      <c r="H78" s="21">
        <f t="shared" si="8"/>
        <v>0</v>
      </c>
      <c r="I78" s="21">
        <f t="shared" si="9"/>
        <v>0</v>
      </c>
      <c r="J78" s="21">
        <f t="shared" si="10"/>
        <v>0</v>
      </c>
      <c r="K78" s="21">
        <f t="shared" si="11"/>
        <v>0</v>
      </c>
      <c r="L78" s="21">
        <f t="shared" si="12"/>
        <v>0</v>
      </c>
      <c r="M78" s="21">
        <f t="shared" ca="1" si="4"/>
        <v>-8.5341321064851645E-4</v>
      </c>
      <c r="N78" s="21">
        <f t="shared" ca="1" si="13"/>
        <v>0</v>
      </c>
      <c r="O78" s="74">
        <f t="shared" ca="1" si="14"/>
        <v>0</v>
      </c>
      <c r="P78" s="21">
        <f t="shared" ca="1" si="15"/>
        <v>0</v>
      </c>
      <c r="Q78" s="21">
        <f t="shared" ca="1" si="16"/>
        <v>0</v>
      </c>
      <c r="R78" s="12">
        <f t="shared" ca="1" si="5"/>
        <v>8.5341321064851645E-4</v>
      </c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</row>
    <row r="79" spans="1:35" x14ac:dyDescent="0.2">
      <c r="A79" s="71"/>
      <c r="B79" s="71"/>
      <c r="C79" s="71"/>
      <c r="D79" s="73">
        <f t="shared" si="6"/>
        <v>0</v>
      </c>
      <c r="E79" s="73">
        <f t="shared" si="6"/>
        <v>0</v>
      </c>
      <c r="F79" s="21">
        <f t="shared" si="7"/>
        <v>0</v>
      </c>
      <c r="G79" s="21">
        <f t="shared" si="7"/>
        <v>0</v>
      </c>
      <c r="H79" s="21">
        <f t="shared" si="8"/>
        <v>0</v>
      </c>
      <c r="I79" s="21">
        <f t="shared" si="9"/>
        <v>0</v>
      </c>
      <c r="J79" s="21">
        <f t="shared" si="10"/>
        <v>0</v>
      </c>
      <c r="K79" s="21">
        <f t="shared" si="11"/>
        <v>0</v>
      </c>
      <c r="L79" s="21">
        <f t="shared" si="12"/>
        <v>0</v>
      </c>
      <c r="M79" s="21">
        <f t="shared" ca="1" si="4"/>
        <v>-8.5341321064851645E-4</v>
      </c>
      <c r="N79" s="21">
        <f t="shared" ca="1" si="13"/>
        <v>0</v>
      </c>
      <c r="O79" s="74">
        <f t="shared" ca="1" si="14"/>
        <v>0</v>
      </c>
      <c r="P79" s="21">
        <f t="shared" ca="1" si="15"/>
        <v>0</v>
      </c>
      <c r="Q79" s="21">
        <f t="shared" ca="1" si="16"/>
        <v>0</v>
      </c>
      <c r="R79" s="12">
        <f t="shared" ca="1" si="5"/>
        <v>8.5341321064851645E-4</v>
      </c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</row>
    <row r="80" spans="1:35" x14ac:dyDescent="0.2">
      <c r="A80" s="71"/>
      <c r="B80" s="71"/>
      <c r="C80" s="71"/>
      <c r="D80" s="73">
        <f t="shared" si="6"/>
        <v>0</v>
      </c>
      <c r="E80" s="73">
        <f t="shared" si="6"/>
        <v>0</v>
      </c>
      <c r="F80" s="21">
        <f t="shared" si="7"/>
        <v>0</v>
      </c>
      <c r="G80" s="21">
        <f t="shared" si="7"/>
        <v>0</v>
      </c>
      <c r="H80" s="21">
        <f t="shared" si="8"/>
        <v>0</v>
      </c>
      <c r="I80" s="21">
        <f t="shared" si="9"/>
        <v>0</v>
      </c>
      <c r="J80" s="21">
        <f t="shared" si="10"/>
        <v>0</v>
      </c>
      <c r="K80" s="21">
        <f t="shared" si="11"/>
        <v>0</v>
      </c>
      <c r="L80" s="21">
        <f t="shared" si="12"/>
        <v>0</v>
      </c>
      <c r="M80" s="21">
        <f t="shared" ca="1" si="4"/>
        <v>-8.5341321064851645E-4</v>
      </c>
      <c r="N80" s="21">
        <f t="shared" ca="1" si="13"/>
        <v>0</v>
      </c>
      <c r="O80" s="74">
        <f t="shared" ca="1" si="14"/>
        <v>0</v>
      </c>
      <c r="P80" s="21">
        <f t="shared" ca="1" si="15"/>
        <v>0</v>
      </c>
      <c r="Q80" s="21">
        <f t="shared" ca="1" si="16"/>
        <v>0</v>
      </c>
      <c r="R80" s="12">
        <f t="shared" ca="1" si="5"/>
        <v>8.5341321064851645E-4</v>
      </c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</row>
    <row r="81" spans="1:35" x14ac:dyDescent="0.2">
      <c r="A81" s="71"/>
      <c r="B81" s="71"/>
      <c r="C81" s="71"/>
      <c r="D81" s="73">
        <f t="shared" si="6"/>
        <v>0</v>
      </c>
      <c r="E81" s="73">
        <f t="shared" si="6"/>
        <v>0</v>
      </c>
      <c r="F81" s="21">
        <f t="shared" si="7"/>
        <v>0</v>
      </c>
      <c r="G81" s="21">
        <f t="shared" si="7"/>
        <v>0</v>
      </c>
      <c r="H81" s="21">
        <f t="shared" si="8"/>
        <v>0</v>
      </c>
      <c r="I81" s="21">
        <f t="shared" si="9"/>
        <v>0</v>
      </c>
      <c r="J81" s="21">
        <f t="shared" si="10"/>
        <v>0</v>
      </c>
      <c r="K81" s="21">
        <f t="shared" si="11"/>
        <v>0</v>
      </c>
      <c r="L81" s="21">
        <f t="shared" si="12"/>
        <v>0</v>
      </c>
      <c r="M81" s="21">
        <f t="shared" ca="1" si="4"/>
        <v>-8.5341321064851645E-4</v>
      </c>
      <c r="N81" s="21">
        <f t="shared" ca="1" si="13"/>
        <v>0</v>
      </c>
      <c r="O81" s="74">
        <f t="shared" ca="1" si="14"/>
        <v>0</v>
      </c>
      <c r="P81" s="21">
        <f t="shared" ca="1" si="15"/>
        <v>0</v>
      </c>
      <c r="Q81" s="21">
        <f t="shared" ca="1" si="16"/>
        <v>0</v>
      </c>
      <c r="R81" s="12">
        <f t="shared" ca="1" si="5"/>
        <v>8.5341321064851645E-4</v>
      </c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</row>
    <row r="82" spans="1:35" x14ac:dyDescent="0.2">
      <c r="A82" s="71"/>
      <c r="B82" s="71"/>
      <c r="C82" s="71"/>
      <c r="D82" s="73">
        <f t="shared" si="6"/>
        <v>0</v>
      </c>
      <c r="E82" s="73">
        <f t="shared" si="6"/>
        <v>0</v>
      </c>
      <c r="F82" s="21">
        <f t="shared" si="7"/>
        <v>0</v>
      </c>
      <c r="G82" s="21">
        <f t="shared" si="7"/>
        <v>0</v>
      </c>
      <c r="H82" s="21">
        <f t="shared" si="8"/>
        <v>0</v>
      </c>
      <c r="I82" s="21">
        <f t="shared" si="9"/>
        <v>0</v>
      </c>
      <c r="J82" s="21">
        <f t="shared" si="10"/>
        <v>0</v>
      </c>
      <c r="K82" s="21">
        <f t="shared" si="11"/>
        <v>0</v>
      </c>
      <c r="L82" s="21">
        <f t="shared" si="12"/>
        <v>0</v>
      </c>
      <c r="M82" s="21">
        <f t="shared" ca="1" si="4"/>
        <v>-8.5341321064851645E-4</v>
      </c>
      <c r="N82" s="21">
        <f t="shared" ca="1" si="13"/>
        <v>0</v>
      </c>
      <c r="O82" s="74">
        <f t="shared" ca="1" si="14"/>
        <v>0</v>
      </c>
      <c r="P82" s="21">
        <f t="shared" ca="1" si="15"/>
        <v>0</v>
      </c>
      <c r="Q82" s="21">
        <f t="shared" ca="1" si="16"/>
        <v>0</v>
      </c>
      <c r="R82" s="12">
        <f t="shared" ca="1" si="5"/>
        <v>8.5341321064851645E-4</v>
      </c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</row>
    <row r="83" spans="1:35" x14ac:dyDescent="0.2">
      <c r="A83" s="71"/>
      <c r="B83" s="71"/>
      <c r="C83" s="71"/>
      <c r="D83" s="73">
        <f t="shared" si="6"/>
        <v>0</v>
      </c>
      <c r="E83" s="73">
        <f t="shared" si="6"/>
        <v>0</v>
      </c>
      <c r="F83" s="21">
        <f t="shared" si="7"/>
        <v>0</v>
      </c>
      <c r="G83" s="21">
        <f t="shared" si="7"/>
        <v>0</v>
      </c>
      <c r="H83" s="21">
        <f t="shared" si="8"/>
        <v>0</v>
      </c>
      <c r="I83" s="21">
        <f t="shared" si="9"/>
        <v>0</v>
      </c>
      <c r="J83" s="21">
        <f t="shared" si="10"/>
        <v>0</v>
      </c>
      <c r="K83" s="21">
        <f t="shared" si="11"/>
        <v>0</v>
      </c>
      <c r="L83" s="21">
        <f t="shared" si="12"/>
        <v>0</v>
      </c>
      <c r="M83" s="21">
        <f t="shared" ca="1" si="4"/>
        <v>-8.5341321064851645E-4</v>
      </c>
      <c r="N83" s="21">
        <f t="shared" ca="1" si="13"/>
        <v>0</v>
      </c>
      <c r="O83" s="74">
        <f t="shared" ca="1" si="14"/>
        <v>0</v>
      </c>
      <c r="P83" s="21">
        <f t="shared" ca="1" si="15"/>
        <v>0</v>
      </c>
      <c r="Q83" s="21">
        <f t="shared" ca="1" si="16"/>
        <v>0</v>
      </c>
      <c r="R83" s="12">
        <f t="shared" ca="1" si="5"/>
        <v>8.5341321064851645E-4</v>
      </c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</row>
    <row r="84" spans="1:35" x14ac:dyDescent="0.2">
      <c r="A84" s="71"/>
      <c r="B84" s="71"/>
      <c r="C84" s="71"/>
      <c r="D84" s="73">
        <f t="shared" si="6"/>
        <v>0</v>
      </c>
      <c r="E84" s="73">
        <f t="shared" si="6"/>
        <v>0</v>
      </c>
      <c r="F84" s="21">
        <f t="shared" si="7"/>
        <v>0</v>
      </c>
      <c r="G84" s="21">
        <f t="shared" si="7"/>
        <v>0</v>
      </c>
      <c r="H84" s="21">
        <f t="shared" si="8"/>
        <v>0</v>
      </c>
      <c r="I84" s="21">
        <f t="shared" si="9"/>
        <v>0</v>
      </c>
      <c r="J84" s="21">
        <f t="shared" si="10"/>
        <v>0</v>
      </c>
      <c r="K84" s="21">
        <f t="shared" si="11"/>
        <v>0</v>
      </c>
      <c r="L84" s="21">
        <f t="shared" si="12"/>
        <v>0</v>
      </c>
      <c r="M84" s="21">
        <f t="shared" ca="1" si="4"/>
        <v>-8.5341321064851645E-4</v>
      </c>
      <c r="N84" s="21">
        <f t="shared" ca="1" si="13"/>
        <v>0</v>
      </c>
      <c r="O84" s="74">
        <f t="shared" ca="1" si="14"/>
        <v>0</v>
      </c>
      <c r="P84" s="21">
        <f t="shared" ca="1" si="15"/>
        <v>0</v>
      </c>
      <c r="Q84" s="21">
        <f t="shared" ca="1" si="16"/>
        <v>0</v>
      </c>
      <c r="R84" s="12">
        <f t="shared" ca="1" si="5"/>
        <v>8.5341321064851645E-4</v>
      </c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</row>
    <row r="85" spans="1:35" x14ac:dyDescent="0.2">
      <c r="A85" s="71"/>
      <c r="B85" s="71"/>
      <c r="C85" s="71"/>
      <c r="D85" s="73">
        <f t="shared" si="6"/>
        <v>0</v>
      </c>
      <c r="E85" s="73">
        <f t="shared" si="6"/>
        <v>0</v>
      </c>
      <c r="F85" s="21">
        <f t="shared" si="7"/>
        <v>0</v>
      </c>
      <c r="G85" s="21">
        <f t="shared" si="7"/>
        <v>0</v>
      </c>
      <c r="H85" s="21">
        <f t="shared" si="8"/>
        <v>0</v>
      </c>
      <c r="I85" s="21">
        <f t="shared" si="9"/>
        <v>0</v>
      </c>
      <c r="J85" s="21">
        <f t="shared" si="10"/>
        <v>0</v>
      </c>
      <c r="K85" s="21">
        <f t="shared" si="11"/>
        <v>0</v>
      </c>
      <c r="L85" s="21">
        <f t="shared" si="12"/>
        <v>0</v>
      </c>
      <c r="M85" s="21">
        <f t="shared" ref="M85:M148" ca="1" si="17">+E$4+E$5*D85+E$6*D85^2</f>
        <v>-8.5341321064851645E-4</v>
      </c>
      <c r="N85" s="21">
        <f t="shared" ca="1" si="13"/>
        <v>0</v>
      </c>
      <c r="O85" s="74">
        <f t="shared" ca="1" si="14"/>
        <v>0</v>
      </c>
      <c r="P85" s="21">
        <f t="shared" ca="1" si="15"/>
        <v>0</v>
      </c>
      <c r="Q85" s="21">
        <f t="shared" ca="1" si="16"/>
        <v>0</v>
      </c>
      <c r="R85" s="12">
        <f t="shared" ref="R85:R148" ca="1" si="18">+E85-M85</f>
        <v>8.5341321064851645E-4</v>
      </c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</row>
    <row r="86" spans="1:35" x14ac:dyDescent="0.2">
      <c r="A86" s="71"/>
      <c r="B86" s="71"/>
      <c r="C86" s="71"/>
      <c r="D86" s="73">
        <f t="shared" ref="D86:E144" si="19">A86/A$18</f>
        <v>0</v>
      </c>
      <c r="E86" s="73">
        <f t="shared" si="19"/>
        <v>0</v>
      </c>
      <c r="F86" s="21">
        <f t="shared" ref="F86:G144" si="20">$C86*D86</f>
        <v>0</v>
      </c>
      <c r="G86" s="21">
        <f t="shared" si="20"/>
        <v>0</v>
      </c>
      <c r="H86" s="21">
        <f t="shared" ref="H86:H149" si="21">C86*D86*D86</f>
        <v>0</v>
      </c>
      <c r="I86" s="21">
        <f t="shared" ref="I86:I149" si="22">C86*D86*D86*D86</f>
        <v>0</v>
      </c>
      <c r="J86" s="21">
        <f t="shared" ref="J86:J149" si="23">C86*D86*D86*D86*D86</f>
        <v>0</v>
      </c>
      <c r="K86" s="21">
        <f t="shared" ref="K86:K149" si="24">C86*E86*D86</f>
        <v>0</v>
      </c>
      <c r="L86" s="21">
        <f t="shared" ref="L86:L149" si="25">C86*E86*D86*D86</f>
        <v>0</v>
      </c>
      <c r="M86" s="21">
        <f t="shared" ca="1" si="17"/>
        <v>-8.5341321064851645E-4</v>
      </c>
      <c r="N86" s="21">
        <f t="shared" ref="N86:N149" ca="1" si="26">C86*(M86-E86)^2</f>
        <v>0</v>
      </c>
      <c r="O86" s="74">
        <f t="shared" ref="O86:O149" ca="1" si="27">(C86*O$1-O$2*F86+O$3*H86)^2</f>
        <v>0</v>
      </c>
      <c r="P86" s="21">
        <f t="shared" ref="P86:P149" ca="1" si="28">(-C86*O$2+O$4*F86-O$5*H86)^2</f>
        <v>0</v>
      </c>
      <c r="Q86" s="21">
        <f t="shared" ref="Q86:Q149" ca="1" si="29">+(C86*O$3-F86*O$5+H86*O$6)^2</f>
        <v>0</v>
      </c>
      <c r="R86" s="12">
        <f t="shared" ca="1" si="18"/>
        <v>8.5341321064851645E-4</v>
      </c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</row>
    <row r="87" spans="1:35" x14ac:dyDescent="0.2">
      <c r="A87" s="71"/>
      <c r="B87" s="71"/>
      <c r="C87" s="71"/>
      <c r="D87" s="73">
        <f t="shared" si="19"/>
        <v>0</v>
      </c>
      <c r="E87" s="73">
        <f t="shared" si="19"/>
        <v>0</v>
      </c>
      <c r="F87" s="21">
        <f t="shared" si="20"/>
        <v>0</v>
      </c>
      <c r="G87" s="21">
        <f t="shared" si="20"/>
        <v>0</v>
      </c>
      <c r="H87" s="21">
        <f t="shared" si="21"/>
        <v>0</v>
      </c>
      <c r="I87" s="21">
        <f t="shared" si="22"/>
        <v>0</v>
      </c>
      <c r="J87" s="21">
        <f t="shared" si="23"/>
        <v>0</v>
      </c>
      <c r="K87" s="21">
        <f t="shared" si="24"/>
        <v>0</v>
      </c>
      <c r="L87" s="21">
        <f t="shared" si="25"/>
        <v>0</v>
      </c>
      <c r="M87" s="21">
        <f t="shared" ca="1" si="17"/>
        <v>-8.5341321064851645E-4</v>
      </c>
      <c r="N87" s="21">
        <f t="shared" ca="1" si="26"/>
        <v>0</v>
      </c>
      <c r="O87" s="74">
        <f t="shared" ca="1" si="27"/>
        <v>0</v>
      </c>
      <c r="P87" s="21">
        <f t="shared" ca="1" si="28"/>
        <v>0</v>
      </c>
      <c r="Q87" s="21">
        <f t="shared" ca="1" si="29"/>
        <v>0</v>
      </c>
      <c r="R87" s="12">
        <f t="shared" ca="1" si="18"/>
        <v>8.5341321064851645E-4</v>
      </c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</row>
    <row r="88" spans="1:35" x14ac:dyDescent="0.2">
      <c r="A88" s="71"/>
      <c r="B88" s="71"/>
      <c r="C88" s="71"/>
      <c r="D88" s="73">
        <f t="shared" si="19"/>
        <v>0</v>
      </c>
      <c r="E88" s="73">
        <f t="shared" si="19"/>
        <v>0</v>
      </c>
      <c r="F88" s="21">
        <f t="shared" si="20"/>
        <v>0</v>
      </c>
      <c r="G88" s="21">
        <f t="shared" si="20"/>
        <v>0</v>
      </c>
      <c r="H88" s="21">
        <f t="shared" si="21"/>
        <v>0</v>
      </c>
      <c r="I88" s="21">
        <f t="shared" si="22"/>
        <v>0</v>
      </c>
      <c r="J88" s="21">
        <f t="shared" si="23"/>
        <v>0</v>
      </c>
      <c r="K88" s="21">
        <f t="shared" si="24"/>
        <v>0</v>
      </c>
      <c r="L88" s="21">
        <f t="shared" si="25"/>
        <v>0</v>
      </c>
      <c r="M88" s="21">
        <f t="shared" ca="1" si="17"/>
        <v>-8.5341321064851645E-4</v>
      </c>
      <c r="N88" s="21">
        <f t="shared" ca="1" si="26"/>
        <v>0</v>
      </c>
      <c r="O88" s="74">
        <f t="shared" ca="1" si="27"/>
        <v>0</v>
      </c>
      <c r="P88" s="21">
        <f t="shared" ca="1" si="28"/>
        <v>0</v>
      </c>
      <c r="Q88" s="21">
        <f t="shared" ca="1" si="29"/>
        <v>0</v>
      </c>
      <c r="R88" s="12">
        <f t="shared" ca="1" si="18"/>
        <v>8.5341321064851645E-4</v>
      </c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</row>
    <row r="89" spans="1:35" x14ac:dyDescent="0.2">
      <c r="A89" s="71"/>
      <c r="B89" s="71"/>
      <c r="C89" s="71"/>
      <c r="D89" s="73">
        <f t="shared" si="19"/>
        <v>0</v>
      </c>
      <c r="E89" s="73">
        <f t="shared" si="19"/>
        <v>0</v>
      </c>
      <c r="F89" s="21">
        <f t="shared" si="20"/>
        <v>0</v>
      </c>
      <c r="G89" s="21">
        <f t="shared" si="20"/>
        <v>0</v>
      </c>
      <c r="H89" s="21">
        <f t="shared" si="21"/>
        <v>0</v>
      </c>
      <c r="I89" s="21">
        <f t="shared" si="22"/>
        <v>0</v>
      </c>
      <c r="J89" s="21">
        <f t="shared" si="23"/>
        <v>0</v>
      </c>
      <c r="K89" s="21">
        <f t="shared" si="24"/>
        <v>0</v>
      </c>
      <c r="L89" s="21">
        <f t="shared" si="25"/>
        <v>0</v>
      </c>
      <c r="M89" s="21">
        <f t="shared" ca="1" si="17"/>
        <v>-8.5341321064851645E-4</v>
      </c>
      <c r="N89" s="21">
        <f t="shared" ca="1" si="26"/>
        <v>0</v>
      </c>
      <c r="O89" s="74">
        <f t="shared" ca="1" si="27"/>
        <v>0</v>
      </c>
      <c r="P89" s="21">
        <f t="shared" ca="1" si="28"/>
        <v>0</v>
      </c>
      <c r="Q89" s="21">
        <f t="shared" ca="1" si="29"/>
        <v>0</v>
      </c>
      <c r="R89" s="12">
        <f t="shared" ca="1" si="18"/>
        <v>8.5341321064851645E-4</v>
      </c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</row>
    <row r="90" spans="1:35" x14ac:dyDescent="0.2">
      <c r="A90" s="71"/>
      <c r="B90" s="71"/>
      <c r="C90" s="71"/>
      <c r="D90" s="73">
        <f t="shared" si="19"/>
        <v>0</v>
      </c>
      <c r="E90" s="73">
        <f t="shared" si="19"/>
        <v>0</v>
      </c>
      <c r="F90" s="21">
        <f t="shared" si="20"/>
        <v>0</v>
      </c>
      <c r="G90" s="21">
        <f t="shared" si="20"/>
        <v>0</v>
      </c>
      <c r="H90" s="21">
        <f t="shared" si="21"/>
        <v>0</v>
      </c>
      <c r="I90" s="21">
        <f t="shared" si="22"/>
        <v>0</v>
      </c>
      <c r="J90" s="21">
        <f t="shared" si="23"/>
        <v>0</v>
      </c>
      <c r="K90" s="21">
        <f t="shared" si="24"/>
        <v>0</v>
      </c>
      <c r="L90" s="21">
        <f t="shared" si="25"/>
        <v>0</v>
      </c>
      <c r="M90" s="21">
        <f t="shared" ca="1" si="17"/>
        <v>-8.5341321064851645E-4</v>
      </c>
      <c r="N90" s="21">
        <f t="shared" ca="1" si="26"/>
        <v>0</v>
      </c>
      <c r="O90" s="74">
        <f t="shared" ca="1" si="27"/>
        <v>0</v>
      </c>
      <c r="P90" s="21">
        <f t="shared" ca="1" si="28"/>
        <v>0</v>
      </c>
      <c r="Q90" s="21">
        <f t="shared" ca="1" si="29"/>
        <v>0</v>
      </c>
      <c r="R90" s="12">
        <f t="shared" ca="1" si="18"/>
        <v>8.5341321064851645E-4</v>
      </c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</row>
    <row r="91" spans="1:35" x14ac:dyDescent="0.2">
      <c r="A91" s="71"/>
      <c r="B91" s="71"/>
      <c r="C91" s="71"/>
      <c r="D91" s="73">
        <f t="shared" si="19"/>
        <v>0</v>
      </c>
      <c r="E91" s="73">
        <f t="shared" si="19"/>
        <v>0</v>
      </c>
      <c r="F91" s="21">
        <f t="shared" si="20"/>
        <v>0</v>
      </c>
      <c r="G91" s="21">
        <f t="shared" si="20"/>
        <v>0</v>
      </c>
      <c r="H91" s="21">
        <f t="shared" si="21"/>
        <v>0</v>
      </c>
      <c r="I91" s="21">
        <f t="shared" si="22"/>
        <v>0</v>
      </c>
      <c r="J91" s="21">
        <f t="shared" si="23"/>
        <v>0</v>
      </c>
      <c r="K91" s="21">
        <f t="shared" si="24"/>
        <v>0</v>
      </c>
      <c r="L91" s="21">
        <f t="shared" si="25"/>
        <v>0</v>
      </c>
      <c r="M91" s="21">
        <f t="shared" ca="1" si="17"/>
        <v>-8.5341321064851645E-4</v>
      </c>
      <c r="N91" s="21">
        <f t="shared" ca="1" si="26"/>
        <v>0</v>
      </c>
      <c r="O91" s="74">
        <f t="shared" ca="1" si="27"/>
        <v>0</v>
      </c>
      <c r="P91" s="21">
        <f t="shared" ca="1" si="28"/>
        <v>0</v>
      </c>
      <c r="Q91" s="21">
        <f t="shared" ca="1" si="29"/>
        <v>0</v>
      </c>
      <c r="R91" s="12">
        <f t="shared" ca="1" si="18"/>
        <v>8.5341321064851645E-4</v>
      </c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</row>
    <row r="92" spans="1:35" x14ac:dyDescent="0.2">
      <c r="A92" s="71"/>
      <c r="B92" s="71"/>
      <c r="C92" s="71"/>
      <c r="D92" s="73">
        <f t="shared" si="19"/>
        <v>0</v>
      </c>
      <c r="E92" s="73">
        <f t="shared" si="19"/>
        <v>0</v>
      </c>
      <c r="F92" s="21">
        <f t="shared" si="20"/>
        <v>0</v>
      </c>
      <c r="G92" s="21">
        <f t="shared" si="20"/>
        <v>0</v>
      </c>
      <c r="H92" s="21">
        <f t="shared" si="21"/>
        <v>0</v>
      </c>
      <c r="I92" s="21">
        <f t="shared" si="22"/>
        <v>0</v>
      </c>
      <c r="J92" s="21">
        <f t="shared" si="23"/>
        <v>0</v>
      </c>
      <c r="K92" s="21">
        <f t="shared" si="24"/>
        <v>0</v>
      </c>
      <c r="L92" s="21">
        <f t="shared" si="25"/>
        <v>0</v>
      </c>
      <c r="M92" s="21">
        <f t="shared" ca="1" si="17"/>
        <v>-8.5341321064851645E-4</v>
      </c>
      <c r="N92" s="21">
        <f t="shared" ca="1" si="26"/>
        <v>0</v>
      </c>
      <c r="O92" s="74">
        <f t="shared" ca="1" si="27"/>
        <v>0</v>
      </c>
      <c r="P92" s="21">
        <f t="shared" ca="1" si="28"/>
        <v>0</v>
      </c>
      <c r="Q92" s="21">
        <f t="shared" ca="1" si="29"/>
        <v>0</v>
      </c>
      <c r="R92" s="12">
        <f t="shared" ca="1" si="18"/>
        <v>8.5341321064851645E-4</v>
      </c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</row>
    <row r="93" spans="1:35" x14ac:dyDescent="0.2">
      <c r="A93" s="71"/>
      <c r="B93" s="71"/>
      <c r="C93" s="71"/>
      <c r="D93" s="73">
        <f t="shared" si="19"/>
        <v>0</v>
      </c>
      <c r="E93" s="73">
        <f t="shared" si="19"/>
        <v>0</v>
      </c>
      <c r="F93" s="21">
        <f t="shared" si="20"/>
        <v>0</v>
      </c>
      <c r="G93" s="21">
        <f t="shared" si="20"/>
        <v>0</v>
      </c>
      <c r="H93" s="21">
        <f t="shared" si="21"/>
        <v>0</v>
      </c>
      <c r="I93" s="21">
        <f t="shared" si="22"/>
        <v>0</v>
      </c>
      <c r="J93" s="21">
        <f t="shared" si="23"/>
        <v>0</v>
      </c>
      <c r="K93" s="21">
        <f t="shared" si="24"/>
        <v>0</v>
      </c>
      <c r="L93" s="21">
        <f t="shared" si="25"/>
        <v>0</v>
      </c>
      <c r="M93" s="21">
        <f t="shared" ca="1" si="17"/>
        <v>-8.5341321064851645E-4</v>
      </c>
      <c r="N93" s="21">
        <f t="shared" ca="1" si="26"/>
        <v>0</v>
      </c>
      <c r="O93" s="74">
        <f t="shared" ca="1" si="27"/>
        <v>0</v>
      </c>
      <c r="P93" s="21">
        <f t="shared" ca="1" si="28"/>
        <v>0</v>
      </c>
      <c r="Q93" s="21">
        <f t="shared" ca="1" si="29"/>
        <v>0</v>
      </c>
      <c r="R93" s="12">
        <f t="shared" ca="1" si="18"/>
        <v>8.5341321064851645E-4</v>
      </c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</row>
    <row r="94" spans="1:35" x14ac:dyDescent="0.2">
      <c r="A94" s="71"/>
      <c r="B94" s="71"/>
      <c r="C94" s="71"/>
      <c r="D94" s="73">
        <f t="shared" si="19"/>
        <v>0</v>
      </c>
      <c r="E94" s="73">
        <f t="shared" si="19"/>
        <v>0</v>
      </c>
      <c r="F94" s="21">
        <f t="shared" si="20"/>
        <v>0</v>
      </c>
      <c r="G94" s="21">
        <f t="shared" si="20"/>
        <v>0</v>
      </c>
      <c r="H94" s="21">
        <f t="shared" si="21"/>
        <v>0</v>
      </c>
      <c r="I94" s="21">
        <f t="shared" si="22"/>
        <v>0</v>
      </c>
      <c r="J94" s="21">
        <f t="shared" si="23"/>
        <v>0</v>
      </c>
      <c r="K94" s="21">
        <f t="shared" si="24"/>
        <v>0</v>
      </c>
      <c r="L94" s="21">
        <f t="shared" si="25"/>
        <v>0</v>
      </c>
      <c r="M94" s="21">
        <f t="shared" ca="1" si="17"/>
        <v>-8.5341321064851645E-4</v>
      </c>
      <c r="N94" s="21">
        <f t="shared" ca="1" si="26"/>
        <v>0</v>
      </c>
      <c r="O94" s="74">
        <f t="shared" ca="1" si="27"/>
        <v>0</v>
      </c>
      <c r="P94" s="21">
        <f t="shared" ca="1" si="28"/>
        <v>0</v>
      </c>
      <c r="Q94" s="21">
        <f t="shared" ca="1" si="29"/>
        <v>0</v>
      </c>
      <c r="R94" s="12">
        <f t="shared" ca="1" si="18"/>
        <v>8.5341321064851645E-4</v>
      </c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</row>
    <row r="95" spans="1:35" x14ac:dyDescent="0.2">
      <c r="A95" s="71"/>
      <c r="B95" s="71"/>
      <c r="C95" s="71"/>
      <c r="D95" s="73">
        <f t="shared" si="19"/>
        <v>0</v>
      </c>
      <c r="E95" s="73">
        <f t="shared" si="19"/>
        <v>0</v>
      </c>
      <c r="F95" s="21">
        <f t="shared" si="20"/>
        <v>0</v>
      </c>
      <c r="G95" s="21">
        <f t="shared" si="20"/>
        <v>0</v>
      </c>
      <c r="H95" s="21">
        <f t="shared" si="21"/>
        <v>0</v>
      </c>
      <c r="I95" s="21">
        <f t="shared" si="22"/>
        <v>0</v>
      </c>
      <c r="J95" s="21">
        <f t="shared" si="23"/>
        <v>0</v>
      </c>
      <c r="K95" s="21">
        <f t="shared" si="24"/>
        <v>0</v>
      </c>
      <c r="L95" s="21">
        <f t="shared" si="25"/>
        <v>0</v>
      </c>
      <c r="M95" s="21">
        <f t="shared" ca="1" si="17"/>
        <v>-8.5341321064851645E-4</v>
      </c>
      <c r="N95" s="21">
        <f t="shared" ca="1" si="26"/>
        <v>0</v>
      </c>
      <c r="O95" s="74">
        <f t="shared" ca="1" si="27"/>
        <v>0</v>
      </c>
      <c r="P95" s="21">
        <f t="shared" ca="1" si="28"/>
        <v>0</v>
      </c>
      <c r="Q95" s="21">
        <f t="shared" ca="1" si="29"/>
        <v>0</v>
      </c>
      <c r="R95" s="12">
        <f t="shared" ca="1" si="18"/>
        <v>8.5341321064851645E-4</v>
      </c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</row>
    <row r="96" spans="1:35" x14ac:dyDescent="0.2">
      <c r="A96" s="71"/>
      <c r="B96" s="71"/>
      <c r="C96" s="71"/>
      <c r="D96" s="73">
        <f t="shared" si="19"/>
        <v>0</v>
      </c>
      <c r="E96" s="73">
        <f t="shared" si="19"/>
        <v>0</v>
      </c>
      <c r="F96" s="21">
        <f t="shared" si="20"/>
        <v>0</v>
      </c>
      <c r="G96" s="21">
        <f t="shared" si="20"/>
        <v>0</v>
      </c>
      <c r="H96" s="21">
        <f t="shared" si="21"/>
        <v>0</v>
      </c>
      <c r="I96" s="21">
        <f t="shared" si="22"/>
        <v>0</v>
      </c>
      <c r="J96" s="21">
        <f t="shared" si="23"/>
        <v>0</v>
      </c>
      <c r="K96" s="21">
        <f t="shared" si="24"/>
        <v>0</v>
      </c>
      <c r="L96" s="21">
        <f t="shared" si="25"/>
        <v>0</v>
      </c>
      <c r="M96" s="21">
        <f t="shared" ca="1" si="17"/>
        <v>-8.5341321064851645E-4</v>
      </c>
      <c r="N96" s="21">
        <f t="shared" ca="1" si="26"/>
        <v>0</v>
      </c>
      <c r="O96" s="74">
        <f t="shared" ca="1" si="27"/>
        <v>0</v>
      </c>
      <c r="P96" s="21">
        <f t="shared" ca="1" si="28"/>
        <v>0</v>
      </c>
      <c r="Q96" s="21">
        <f t="shared" ca="1" si="29"/>
        <v>0</v>
      </c>
      <c r="R96" s="12">
        <f t="shared" ca="1" si="18"/>
        <v>8.5341321064851645E-4</v>
      </c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</row>
    <row r="97" spans="1:35" x14ac:dyDescent="0.2">
      <c r="A97" s="71"/>
      <c r="B97" s="71"/>
      <c r="C97" s="71"/>
      <c r="D97" s="73">
        <f t="shared" si="19"/>
        <v>0</v>
      </c>
      <c r="E97" s="73">
        <f t="shared" si="19"/>
        <v>0</v>
      </c>
      <c r="F97" s="21">
        <f t="shared" si="20"/>
        <v>0</v>
      </c>
      <c r="G97" s="21">
        <f t="shared" si="20"/>
        <v>0</v>
      </c>
      <c r="H97" s="21">
        <f t="shared" si="21"/>
        <v>0</v>
      </c>
      <c r="I97" s="21">
        <f t="shared" si="22"/>
        <v>0</v>
      </c>
      <c r="J97" s="21">
        <f t="shared" si="23"/>
        <v>0</v>
      </c>
      <c r="K97" s="21">
        <f t="shared" si="24"/>
        <v>0</v>
      </c>
      <c r="L97" s="21">
        <f t="shared" si="25"/>
        <v>0</v>
      </c>
      <c r="M97" s="21">
        <f t="shared" ca="1" si="17"/>
        <v>-8.5341321064851645E-4</v>
      </c>
      <c r="N97" s="21">
        <f t="shared" ca="1" si="26"/>
        <v>0</v>
      </c>
      <c r="O97" s="74">
        <f t="shared" ca="1" si="27"/>
        <v>0</v>
      </c>
      <c r="P97" s="21">
        <f t="shared" ca="1" si="28"/>
        <v>0</v>
      </c>
      <c r="Q97" s="21">
        <f t="shared" ca="1" si="29"/>
        <v>0</v>
      </c>
      <c r="R97" s="12">
        <f t="shared" ca="1" si="18"/>
        <v>8.5341321064851645E-4</v>
      </c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</row>
    <row r="98" spans="1:35" x14ac:dyDescent="0.2">
      <c r="A98" s="71"/>
      <c r="B98" s="71"/>
      <c r="C98" s="71"/>
      <c r="D98" s="73">
        <f t="shared" si="19"/>
        <v>0</v>
      </c>
      <c r="E98" s="73">
        <f t="shared" si="19"/>
        <v>0</v>
      </c>
      <c r="F98" s="21">
        <f t="shared" si="20"/>
        <v>0</v>
      </c>
      <c r="G98" s="21">
        <f t="shared" si="20"/>
        <v>0</v>
      </c>
      <c r="H98" s="21">
        <f t="shared" si="21"/>
        <v>0</v>
      </c>
      <c r="I98" s="21">
        <f t="shared" si="22"/>
        <v>0</v>
      </c>
      <c r="J98" s="21">
        <f t="shared" si="23"/>
        <v>0</v>
      </c>
      <c r="K98" s="21">
        <f t="shared" si="24"/>
        <v>0</v>
      </c>
      <c r="L98" s="21">
        <f t="shared" si="25"/>
        <v>0</v>
      </c>
      <c r="M98" s="21">
        <f t="shared" ca="1" si="17"/>
        <v>-8.5341321064851645E-4</v>
      </c>
      <c r="N98" s="21">
        <f t="shared" ca="1" si="26"/>
        <v>0</v>
      </c>
      <c r="O98" s="74">
        <f t="shared" ca="1" si="27"/>
        <v>0</v>
      </c>
      <c r="P98" s="21">
        <f t="shared" ca="1" si="28"/>
        <v>0</v>
      </c>
      <c r="Q98" s="21">
        <f t="shared" ca="1" si="29"/>
        <v>0</v>
      </c>
      <c r="R98" s="12">
        <f t="shared" ca="1" si="18"/>
        <v>8.5341321064851645E-4</v>
      </c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</row>
    <row r="99" spans="1:35" x14ac:dyDescent="0.2">
      <c r="A99" s="71"/>
      <c r="B99" s="71"/>
      <c r="C99" s="71"/>
      <c r="D99" s="73">
        <f t="shared" si="19"/>
        <v>0</v>
      </c>
      <c r="E99" s="73">
        <f t="shared" si="19"/>
        <v>0</v>
      </c>
      <c r="F99" s="21">
        <f t="shared" si="20"/>
        <v>0</v>
      </c>
      <c r="G99" s="21">
        <f t="shared" si="20"/>
        <v>0</v>
      </c>
      <c r="H99" s="21">
        <f t="shared" si="21"/>
        <v>0</v>
      </c>
      <c r="I99" s="21">
        <f t="shared" si="22"/>
        <v>0</v>
      </c>
      <c r="J99" s="21">
        <f t="shared" si="23"/>
        <v>0</v>
      </c>
      <c r="K99" s="21">
        <f t="shared" si="24"/>
        <v>0</v>
      </c>
      <c r="L99" s="21">
        <f t="shared" si="25"/>
        <v>0</v>
      </c>
      <c r="M99" s="21">
        <f t="shared" ca="1" si="17"/>
        <v>-8.5341321064851645E-4</v>
      </c>
      <c r="N99" s="21">
        <f t="shared" ca="1" si="26"/>
        <v>0</v>
      </c>
      <c r="O99" s="74">
        <f t="shared" ca="1" si="27"/>
        <v>0</v>
      </c>
      <c r="P99" s="21">
        <f t="shared" ca="1" si="28"/>
        <v>0</v>
      </c>
      <c r="Q99" s="21">
        <f t="shared" ca="1" si="29"/>
        <v>0</v>
      </c>
      <c r="R99" s="12">
        <f t="shared" ca="1" si="18"/>
        <v>8.5341321064851645E-4</v>
      </c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</row>
    <row r="100" spans="1:35" x14ac:dyDescent="0.2">
      <c r="A100" s="71"/>
      <c r="B100" s="71"/>
      <c r="C100" s="71"/>
      <c r="D100" s="73">
        <f t="shared" si="19"/>
        <v>0</v>
      </c>
      <c r="E100" s="73">
        <f t="shared" si="19"/>
        <v>0</v>
      </c>
      <c r="F100" s="21">
        <f t="shared" si="20"/>
        <v>0</v>
      </c>
      <c r="G100" s="21">
        <f t="shared" si="20"/>
        <v>0</v>
      </c>
      <c r="H100" s="21">
        <f t="shared" si="21"/>
        <v>0</v>
      </c>
      <c r="I100" s="21">
        <f t="shared" si="22"/>
        <v>0</v>
      </c>
      <c r="J100" s="21">
        <f t="shared" si="23"/>
        <v>0</v>
      </c>
      <c r="K100" s="21">
        <f t="shared" si="24"/>
        <v>0</v>
      </c>
      <c r="L100" s="21">
        <f t="shared" si="25"/>
        <v>0</v>
      </c>
      <c r="M100" s="21">
        <f t="shared" ca="1" si="17"/>
        <v>-8.5341321064851645E-4</v>
      </c>
      <c r="N100" s="21">
        <f t="shared" ca="1" si="26"/>
        <v>0</v>
      </c>
      <c r="O100" s="74">
        <f t="shared" ca="1" si="27"/>
        <v>0</v>
      </c>
      <c r="P100" s="21">
        <f t="shared" ca="1" si="28"/>
        <v>0</v>
      </c>
      <c r="Q100" s="21">
        <f t="shared" ca="1" si="29"/>
        <v>0</v>
      </c>
      <c r="R100" s="12">
        <f t="shared" ca="1" si="18"/>
        <v>8.5341321064851645E-4</v>
      </c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</row>
    <row r="101" spans="1:35" x14ac:dyDescent="0.2">
      <c r="A101" s="71"/>
      <c r="B101" s="71"/>
      <c r="C101" s="71"/>
      <c r="D101" s="73">
        <f t="shared" si="19"/>
        <v>0</v>
      </c>
      <c r="E101" s="73">
        <f t="shared" si="19"/>
        <v>0</v>
      </c>
      <c r="F101" s="21">
        <f t="shared" si="20"/>
        <v>0</v>
      </c>
      <c r="G101" s="21">
        <f t="shared" si="20"/>
        <v>0</v>
      </c>
      <c r="H101" s="21">
        <f t="shared" si="21"/>
        <v>0</v>
      </c>
      <c r="I101" s="21">
        <f t="shared" si="22"/>
        <v>0</v>
      </c>
      <c r="J101" s="21">
        <f t="shared" si="23"/>
        <v>0</v>
      </c>
      <c r="K101" s="21">
        <f t="shared" si="24"/>
        <v>0</v>
      </c>
      <c r="L101" s="21">
        <f t="shared" si="25"/>
        <v>0</v>
      </c>
      <c r="M101" s="21">
        <f t="shared" ca="1" si="17"/>
        <v>-8.5341321064851645E-4</v>
      </c>
      <c r="N101" s="21">
        <f t="shared" ca="1" si="26"/>
        <v>0</v>
      </c>
      <c r="O101" s="74">
        <f t="shared" ca="1" si="27"/>
        <v>0</v>
      </c>
      <c r="P101" s="21">
        <f t="shared" ca="1" si="28"/>
        <v>0</v>
      </c>
      <c r="Q101" s="21">
        <f t="shared" ca="1" si="29"/>
        <v>0</v>
      </c>
      <c r="R101" s="12">
        <f t="shared" ca="1" si="18"/>
        <v>8.5341321064851645E-4</v>
      </c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</row>
    <row r="102" spans="1:35" x14ac:dyDescent="0.2">
      <c r="A102" s="71"/>
      <c r="B102" s="71"/>
      <c r="C102" s="71"/>
      <c r="D102" s="73">
        <f t="shared" si="19"/>
        <v>0</v>
      </c>
      <c r="E102" s="73">
        <f t="shared" si="19"/>
        <v>0</v>
      </c>
      <c r="F102" s="21">
        <f t="shared" si="20"/>
        <v>0</v>
      </c>
      <c r="G102" s="21">
        <f t="shared" si="20"/>
        <v>0</v>
      </c>
      <c r="H102" s="21">
        <f t="shared" si="21"/>
        <v>0</v>
      </c>
      <c r="I102" s="21">
        <f t="shared" si="22"/>
        <v>0</v>
      </c>
      <c r="J102" s="21">
        <f t="shared" si="23"/>
        <v>0</v>
      </c>
      <c r="K102" s="21">
        <f t="shared" si="24"/>
        <v>0</v>
      </c>
      <c r="L102" s="21">
        <f t="shared" si="25"/>
        <v>0</v>
      </c>
      <c r="M102" s="21">
        <f t="shared" ca="1" si="17"/>
        <v>-8.5341321064851645E-4</v>
      </c>
      <c r="N102" s="21">
        <f t="shared" ca="1" si="26"/>
        <v>0</v>
      </c>
      <c r="O102" s="74">
        <f t="shared" ca="1" si="27"/>
        <v>0</v>
      </c>
      <c r="P102" s="21">
        <f t="shared" ca="1" si="28"/>
        <v>0</v>
      </c>
      <c r="Q102" s="21">
        <f t="shared" ca="1" si="29"/>
        <v>0</v>
      </c>
      <c r="R102" s="12">
        <f t="shared" ca="1" si="18"/>
        <v>8.5341321064851645E-4</v>
      </c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</row>
    <row r="103" spans="1:35" x14ac:dyDescent="0.2">
      <c r="A103" s="71"/>
      <c r="B103" s="71"/>
      <c r="C103" s="71"/>
      <c r="D103" s="73">
        <f t="shared" si="19"/>
        <v>0</v>
      </c>
      <c r="E103" s="73">
        <f t="shared" si="19"/>
        <v>0</v>
      </c>
      <c r="F103" s="21">
        <f t="shared" si="20"/>
        <v>0</v>
      </c>
      <c r="G103" s="21">
        <f t="shared" si="20"/>
        <v>0</v>
      </c>
      <c r="H103" s="21">
        <f t="shared" si="21"/>
        <v>0</v>
      </c>
      <c r="I103" s="21">
        <f t="shared" si="22"/>
        <v>0</v>
      </c>
      <c r="J103" s="21">
        <f t="shared" si="23"/>
        <v>0</v>
      </c>
      <c r="K103" s="21">
        <f t="shared" si="24"/>
        <v>0</v>
      </c>
      <c r="L103" s="21">
        <f t="shared" si="25"/>
        <v>0</v>
      </c>
      <c r="M103" s="21">
        <f t="shared" ca="1" si="17"/>
        <v>-8.5341321064851645E-4</v>
      </c>
      <c r="N103" s="21">
        <f t="shared" ca="1" si="26"/>
        <v>0</v>
      </c>
      <c r="O103" s="74">
        <f t="shared" ca="1" si="27"/>
        <v>0</v>
      </c>
      <c r="P103" s="21">
        <f t="shared" ca="1" si="28"/>
        <v>0</v>
      </c>
      <c r="Q103" s="21">
        <f t="shared" ca="1" si="29"/>
        <v>0</v>
      </c>
      <c r="R103" s="12">
        <f t="shared" ca="1" si="18"/>
        <v>8.5341321064851645E-4</v>
      </c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</row>
    <row r="104" spans="1:35" x14ac:dyDescent="0.2">
      <c r="A104" s="71"/>
      <c r="B104" s="71"/>
      <c r="C104" s="71"/>
      <c r="D104" s="73">
        <f t="shared" si="19"/>
        <v>0</v>
      </c>
      <c r="E104" s="73">
        <f t="shared" si="19"/>
        <v>0</v>
      </c>
      <c r="F104" s="21">
        <f t="shared" si="20"/>
        <v>0</v>
      </c>
      <c r="G104" s="21">
        <f t="shared" si="20"/>
        <v>0</v>
      </c>
      <c r="H104" s="21">
        <f t="shared" si="21"/>
        <v>0</v>
      </c>
      <c r="I104" s="21">
        <f t="shared" si="22"/>
        <v>0</v>
      </c>
      <c r="J104" s="21">
        <f t="shared" si="23"/>
        <v>0</v>
      </c>
      <c r="K104" s="21">
        <f t="shared" si="24"/>
        <v>0</v>
      </c>
      <c r="L104" s="21">
        <f t="shared" si="25"/>
        <v>0</v>
      </c>
      <c r="M104" s="21">
        <f t="shared" ca="1" si="17"/>
        <v>-8.5341321064851645E-4</v>
      </c>
      <c r="N104" s="21">
        <f t="shared" ca="1" si="26"/>
        <v>0</v>
      </c>
      <c r="O104" s="74">
        <f t="shared" ca="1" si="27"/>
        <v>0</v>
      </c>
      <c r="P104" s="21">
        <f t="shared" ca="1" si="28"/>
        <v>0</v>
      </c>
      <c r="Q104" s="21">
        <f t="shared" ca="1" si="29"/>
        <v>0</v>
      </c>
      <c r="R104" s="12">
        <f t="shared" ca="1" si="18"/>
        <v>8.5341321064851645E-4</v>
      </c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</row>
    <row r="105" spans="1:35" x14ac:dyDescent="0.2">
      <c r="A105" s="71"/>
      <c r="B105" s="71"/>
      <c r="C105" s="71"/>
      <c r="D105" s="73">
        <f t="shared" si="19"/>
        <v>0</v>
      </c>
      <c r="E105" s="73">
        <f t="shared" si="19"/>
        <v>0</v>
      </c>
      <c r="F105" s="21">
        <f t="shared" si="20"/>
        <v>0</v>
      </c>
      <c r="G105" s="21">
        <f t="shared" si="20"/>
        <v>0</v>
      </c>
      <c r="H105" s="21">
        <f t="shared" si="21"/>
        <v>0</v>
      </c>
      <c r="I105" s="21">
        <f t="shared" si="22"/>
        <v>0</v>
      </c>
      <c r="J105" s="21">
        <f t="shared" si="23"/>
        <v>0</v>
      </c>
      <c r="K105" s="21">
        <f t="shared" si="24"/>
        <v>0</v>
      </c>
      <c r="L105" s="21">
        <f t="shared" si="25"/>
        <v>0</v>
      </c>
      <c r="M105" s="21">
        <f t="shared" ca="1" si="17"/>
        <v>-8.5341321064851645E-4</v>
      </c>
      <c r="N105" s="21">
        <f t="shared" ca="1" si="26"/>
        <v>0</v>
      </c>
      <c r="O105" s="74">
        <f t="shared" ca="1" si="27"/>
        <v>0</v>
      </c>
      <c r="P105" s="21">
        <f t="shared" ca="1" si="28"/>
        <v>0</v>
      </c>
      <c r="Q105" s="21">
        <f t="shared" ca="1" si="29"/>
        <v>0</v>
      </c>
      <c r="R105" s="12">
        <f t="shared" ca="1" si="18"/>
        <v>8.5341321064851645E-4</v>
      </c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</row>
    <row r="106" spans="1:35" x14ac:dyDescent="0.2">
      <c r="A106" s="71"/>
      <c r="B106" s="71"/>
      <c r="C106" s="71"/>
      <c r="D106" s="73">
        <f t="shared" si="19"/>
        <v>0</v>
      </c>
      <c r="E106" s="73">
        <f t="shared" si="19"/>
        <v>0</v>
      </c>
      <c r="F106" s="21">
        <f t="shared" si="20"/>
        <v>0</v>
      </c>
      <c r="G106" s="21">
        <f t="shared" si="20"/>
        <v>0</v>
      </c>
      <c r="H106" s="21">
        <f t="shared" si="21"/>
        <v>0</v>
      </c>
      <c r="I106" s="21">
        <f t="shared" si="22"/>
        <v>0</v>
      </c>
      <c r="J106" s="21">
        <f t="shared" si="23"/>
        <v>0</v>
      </c>
      <c r="K106" s="21">
        <f t="shared" si="24"/>
        <v>0</v>
      </c>
      <c r="L106" s="21">
        <f t="shared" si="25"/>
        <v>0</v>
      </c>
      <c r="M106" s="21">
        <f t="shared" ca="1" si="17"/>
        <v>-8.5341321064851645E-4</v>
      </c>
      <c r="N106" s="21">
        <f t="shared" ca="1" si="26"/>
        <v>0</v>
      </c>
      <c r="O106" s="74">
        <f t="shared" ca="1" si="27"/>
        <v>0</v>
      </c>
      <c r="P106" s="21">
        <f t="shared" ca="1" si="28"/>
        <v>0</v>
      </c>
      <c r="Q106" s="21">
        <f t="shared" ca="1" si="29"/>
        <v>0</v>
      </c>
      <c r="R106" s="12">
        <f t="shared" ca="1" si="18"/>
        <v>8.5341321064851645E-4</v>
      </c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</row>
    <row r="107" spans="1:35" x14ac:dyDescent="0.2">
      <c r="A107" s="71"/>
      <c r="B107" s="71"/>
      <c r="C107" s="71"/>
      <c r="D107" s="73">
        <f t="shared" si="19"/>
        <v>0</v>
      </c>
      <c r="E107" s="73">
        <f t="shared" si="19"/>
        <v>0</v>
      </c>
      <c r="F107" s="21">
        <f t="shared" si="20"/>
        <v>0</v>
      </c>
      <c r="G107" s="21">
        <f t="shared" si="20"/>
        <v>0</v>
      </c>
      <c r="H107" s="21">
        <f t="shared" si="21"/>
        <v>0</v>
      </c>
      <c r="I107" s="21">
        <f t="shared" si="22"/>
        <v>0</v>
      </c>
      <c r="J107" s="21">
        <f t="shared" si="23"/>
        <v>0</v>
      </c>
      <c r="K107" s="21">
        <f t="shared" si="24"/>
        <v>0</v>
      </c>
      <c r="L107" s="21">
        <f t="shared" si="25"/>
        <v>0</v>
      </c>
      <c r="M107" s="21">
        <f t="shared" ca="1" si="17"/>
        <v>-8.5341321064851645E-4</v>
      </c>
      <c r="N107" s="21">
        <f t="shared" ca="1" si="26"/>
        <v>0</v>
      </c>
      <c r="O107" s="74">
        <f t="shared" ca="1" si="27"/>
        <v>0</v>
      </c>
      <c r="P107" s="21">
        <f t="shared" ca="1" si="28"/>
        <v>0</v>
      </c>
      <c r="Q107" s="21">
        <f t="shared" ca="1" si="29"/>
        <v>0</v>
      </c>
      <c r="R107" s="12">
        <f t="shared" ca="1" si="18"/>
        <v>8.5341321064851645E-4</v>
      </c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</row>
    <row r="108" spans="1:35" x14ac:dyDescent="0.2">
      <c r="A108" s="71"/>
      <c r="B108" s="71"/>
      <c r="C108" s="71"/>
      <c r="D108" s="73">
        <f t="shared" si="19"/>
        <v>0</v>
      </c>
      <c r="E108" s="73">
        <f t="shared" si="19"/>
        <v>0</v>
      </c>
      <c r="F108" s="21">
        <f t="shared" si="20"/>
        <v>0</v>
      </c>
      <c r="G108" s="21">
        <f t="shared" si="20"/>
        <v>0</v>
      </c>
      <c r="H108" s="21">
        <f t="shared" si="21"/>
        <v>0</v>
      </c>
      <c r="I108" s="21">
        <f t="shared" si="22"/>
        <v>0</v>
      </c>
      <c r="J108" s="21">
        <f t="shared" si="23"/>
        <v>0</v>
      </c>
      <c r="K108" s="21">
        <f t="shared" si="24"/>
        <v>0</v>
      </c>
      <c r="L108" s="21">
        <f t="shared" si="25"/>
        <v>0</v>
      </c>
      <c r="M108" s="21">
        <f t="shared" ca="1" si="17"/>
        <v>-8.5341321064851645E-4</v>
      </c>
      <c r="N108" s="21">
        <f t="shared" ca="1" si="26"/>
        <v>0</v>
      </c>
      <c r="O108" s="74">
        <f t="shared" ca="1" si="27"/>
        <v>0</v>
      </c>
      <c r="P108" s="21">
        <f t="shared" ca="1" si="28"/>
        <v>0</v>
      </c>
      <c r="Q108" s="21">
        <f t="shared" ca="1" si="29"/>
        <v>0</v>
      </c>
      <c r="R108" s="12">
        <f t="shared" ca="1" si="18"/>
        <v>8.5341321064851645E-4</v>
      </c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</row>
    <row r="109" spans="1:35" x14ac:dyDescent="0.2">
      <c r="A109" s="71"/>
      <c r="B109" s="71"/>
      <c r="C109" s="71"/>
      <c r="D109" s="73">
        <f t="shared" si="19"/>
        <v>0</v>
      </c>
      <c r="E109" s="73">
        <f t="shared" si="19"/>
        <v>0</v>
      </c>
      <c r="F109" s="21">
        <f t="shared" si="20"/>
        <v>0</v>
      </c>
      <c r="G109" s="21">
        <f t="shared" si="20"/>
        <v>0</v>
      </c>
      <c r="H109" s="21">
        <f t="shared" si="21"/>
        <v>0</v>
      </c>
      <c r="I109" s="21">
        <f t="shared" si="22"/>
        <v>0</v>
      </c>
      <c r="J109" s="21">
        <f t="shared" si="23"/>
        <v>0</v>
      </c>
      <c r="K109" s="21">
        <f t="shared" si="24"/>
        <v>0</v>
      </c>
      <c r="L109" s="21">
        <f t="shared" si="25"/>
        <v>0</v>
      </c>
      <c r="M109" s="21">
        <f t="shared" ca="1" si="17"/>
        <v>-8.5341321064851645E-4</v>
      </c>
      <c r="N109" s="21">
        <f t="shared" ca="1" si="26"/>
        <v>0</v>
      </c>
      <c r="O109" s="74">
        <f t="shared" ca="1" si="27"/>
        <v>0</v>
      </c>
      <c r="P109" s="21">
        <f t="shared" ca="1" si="28"/>
        <v>0</v>
      </c>
      <c r="Q109" s="21">
        <f t="shared" ca="1" si="29"/>
        <v>0</v>
      </c>
      <c r="R109" s="12">
        <f t="shared" ca="1" si="18"/>
        <v>8.5341321064851645E-4</v>
      </c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</row>
    <row r="110" spans="1:35" x14ac:dyDescent="0.2">
      <c r="A110" s="71"/>
      <c r="B110" s="71"/>
      <c r="C110" s="71"/>
      <c r="D110" s="73">
        <f t="shared" si="19"/>
        <v>0</v>
      </c>
      <c r="E110" s="73">
        <f t="shared" si="19"/>
        <v>0</v>
      </c>
      <c r="F110" s="21">
        <f t="shared" si="20"/>
        <v>0</v>
      </c>
      <c r="G110" s="21">
        <f t="shared" si="20"/>
        <v>0</v>
      </c>
      <c r="H110" s="21">
        <f t="shared" si="21"/>
        <v>0</v>
      </c>
      <c r="I110" s="21">
        <f t="shared" si="22"/>
        <v>0</v>
      </c>
      <c r="J110" s="21">
        <f t="shared" si="23"/>
        <v>0</v>
      </c>
      <c r="K110" s="21">
        <f t="shared" si="24"/>
        <v>0</v>
      </c>
      <c r="L110" s="21">
        <f t="shared" si="25"/>
        <v>0</v>
      </c>
      <c r="M110" s="21">
        <f t="shared" ca="1" si="17"/>
        <v>-8.5341321064851645E-4</v>
      </c>
      <c r="N110" s="21">
        <f t="shared" ca="1" si="26"/>
        <v>0</v>
      </c>
      <c r="O110" s="74">
        <f t="shared" ca="1" si="27"/>
        <v>0</v>
      </c>
      <c r="P110" s="21">
        <f t="shared" ca="1" si="28"/>
        <v>0</v>
      </c>
      <c r="Q110" s="21">
        <f t="shared" ca="1" si="29"/>
        <v>0</v>
      </c>
      <c r="R110" s="12">
        <f t="shared" ca="1" si="18"/>
        <v>8.5341321064851645E-4</v>
      </c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</row>
    <row r="111" spans="1:35" x14ac:dyDescent="0.2">
      <c r="A111" s="71"/>
      <c r="B111" s="71"/>
      <c r="C111" s="71"/>
      <c r="D111" s="73">
        <f t="shared" si="19"/>
        <v>0</v>
      </c>
      <c r="E111" s="73">
        <f t="shared" si="19"/>
        <v>0</v>
      </c>
      <c r="F111" s="21">
        <f t="shared" si="20"/>
        <v>0</v>
      </c>
      <c r="G111" s="21">
        <f t="shared" si="20"/>
        <v>0</v>
      </c>
      <c r="H111" s="21">
        <f t="shared" si="21"/>
        <v>0</v>
      </c>
      <c r="I111" s="21">
        <f t="shared" si="22"/>
        <v>0</v>
      </c>
      <c r="J111" s="21">
        <f t="shared" si="23"/>
        <v>0</v>
      </c>
      <c r="K111" s="21">
        <f t="shared" si="24"/>
        <v>0</v>
      </c>
      <c r="L111" s="21">
        <f t="shared" si="25"/>
        <v>0</v>
      </c>
      <c r="M111" s="21">
        <f t="shared" ca="1" si="17"/>
        <v>-8.5341321064851645E-4</v>
      </c>
      <c r="N111" s="21">
        <f t="shared" ca="1" si="26"/>
        <v>0</v>
      </c>
      <c r="O111" s="74">
        <f t="shared" ca="1" si="27"/>
        <v>0</v>
      </c>
      <c r="P111" s="21">
        <f t="shared" ca="1" si="28"/>
        <v>0</v>
      </c>
      <c r="Q111" s="21">
        <f t="shared" ca="1" si="29"/>
        <v>0</v>
      </c>
      <c r="R111" s="12">
        <f t="shared" ca="1" si="18"/>
        <v>8.5341321064851645E-4</v>
      </c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</row>
    <row r="112" spans="1:35" x14ac:dyDescent="0.2">
      <c r="A112" s="71"/>
      <c r="B112" s="71"/>
      <c r="C112" s="71"/>
      <c r="D112" s="73">
        <f t="shared" si="19"/>
        <v>0</v>
      </c>
      <c r="E112" s="73">
        <f t="shared" si="19"/>
        <v>0</v>
      </c>
      <c r="F112" s="21">
        <f t="shared" si="20"/>
        <v>0</v>
      </c>
      <c r="G112" s="21">
        <f t="shared" si="20"/>
        <v>0</v>
      </c>
      <c r="H112" s="21">
        <f t="shared" si="21"/>
        <v>0</v>
      </c>
      <c r="I112" s="21">
        <f t="shared" si="22"/>
        <v>0</v>
      </c>
      <c r="J112" s="21">
        <f t="shared" si="23"/>
        <v>0</v>
      </c>
      <c r="K112" s="21">
        <f t="shared" si="24"/>
        <v>0</v>
      </c>
      <c r="L112" s="21">
        <f t="shared" si="25"/>
        <v>0</v>
      </c>
      <c r="M112" s="21">
        <f t="shared" ca="1" si="17"/>
        <v>-8.5341321064851645E-4</v>
      </c>
      <c r="N112" s="21">
        <f t="shared" ca="1" si="26"/>
        <v>0</v>
      </c>
      <c r="O112" s="74">
        <f t="shared" ca="1" si="27"/>
        <v>0</v>
      </c>
      <c r="P112" s="21">
        <f t="shared" ca="1" si="28"/>
        <v>0</v>
      </c>
      <c r="Q112" s="21">
        <f t="shared" ca="1" si="29"/>
        <v>0</v>
      </c>
      <c r="R112" s="12">
        <f t="shared" ca="1" si="18"/>
        <v>8.5341321064851645E-4</v>
      </c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</row>
    <row r="113" spans="1:35" x14ac:dyDescent="0.2">
      <c r="A113" s="71"/>
      <c r="B113" s="71"/>
      <c r="C113" s="71"/>
      <c r="D113" s="73">
        <f t="shared" si="19"/>
        <v>0</v>
      </c>
      <c r="E113" s="73">
        <f t="shared" si="19"/>
        <v>0</v>
      </c>
      <c r="F113" s="21">
        <f t="shared" si="20"/>
        <v>0</v>
      </c>
      <c r="G113" s="21">
        <f t="shared" si="20"/>
        <v>0</v>
      </c>
      <c r="H113" s="21">
        <f t="shared" si="21"/>
        <v>0</v>
      </c>
      <c r="I113" s="21">
        <f t="shared" si="22"/>
        <v>0</v>
      </c>
      <c r="J113" s="21">
        <f t="shared" si="23"/>
        <v>0</v>
      </c>
      <c r="K113" s="21">
        <f t="shared" si="24"/>
        <v>0</v>
      </c>
      <c r="L113" s="21">
        <f t="shared" si="25"/>
        <v>0</v>
      </c>
      <c r="M113" s="21">
        <f t="shared" ca="1" si="17"/>
        <v>-8.5341321064851645E-4</v>
      </c>
      <c r="N113" s="21">
        <f t="shared" ca="1" si="26"/>
        <v>0</v>
      </c>
      <c r="O113" s="74">
        <f t="shared" ca="1" si="27"/>
        <v>0</v>
      </c>
      <c r="P113" s="21">
        <f t="shared" ca="1" si="28"/>
        <v>0</v>
      </c>
      <c r="Q113" s="21">
        <f t="shared" ca="1" si="29"/>
        <v>0</v>
      </c>
      <c r="R113" s="12">
        <f t="shared" ca="1" si="18"/>
        <v>8.5341321064851645E-4</v>
      </c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</row>
    <row r="114" spans="1:35" x14ac:dyDescent="0.2">
      <c r="A114" s="71"/>
      <c r="B114" s="71"/>
      <c r="C114" s="71"/>
      <c r="D114" s="73">
        <f t="shared" si="19"/>
        <v>0</v>
      </c>
      <c r="E114" s="73">
        <f t="shared" si="19"/>
        <v>0</v>
      </c>
      <c r="F114" s="21">
        <f t="shared" si="20"/>
        <v>0</v>
      </c>
      <c r="G114" s="21">
        <f t="shared" si="20"/>
        <v>0</v>
      </c>
      <c r="H114" s="21">
        <f t="shared" si="21"/>
        <v>0</v>
      </c>
      <c r="I114" s="21">
        <f t="shared" si="22"/>
        <v>0</v>
      </c>
      <c r="J114" s="21">
        <f t="shared" si="23"/>
        <v>0</v>
      </c>
      <c r="K114" s="21">
        <f t="shared" si="24"/>
        <v>0</v>
      </c>
      <c r="L114" s="21">
        <f t="shared" si="25"/>
        <v>0</v>
      </c>
      <c r="M114" s="21">
        <f t="shared" ca="1" si="17"/>
        <v>-8.5341321064851645E-4</v>
      </c>
      <c r="N114" s="21">
        <f t="shared" ca="1" si="26"/>
        <v>0</v>
      </c>
      <c r="O114" s="74">
        <f t="shared" ca="1" si="27"/>
        <v>0</v>
      </c>
      <c r="P114" s="21">
        <f t="shared" ca="1" si="28"/>
        <v>0</v>
      </c>
      <c r="Q114" s="21">
        <f t="shared" ca="1" si="29"/>
        <v>0</v>
      </c>
      <c r="R114" s="12">
        <f t="shared" ca="1" si="18"/>
        <v>8.5341321064851645E-4</v>
      </c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</row>
    <row r="115" spans="1:35" x14ac:dyDescent="0.2">
      <c r="A115" s="71"/>
      <c r="B115" s="71"/>
      <c r="C115" s="71"/>
      <c r="D115" s="73">
        <f t="shared" si="19"/>
        <v>0</v>
      </c>
      <c r="E115" s="73">
        <f t="shared" si="19"/>
        <v>0</v>
      </c>
      <c r="F115" s="21">
        <f t="shared" si="20"/>
        <v>0</v>
      </c>
      <c r="G115" s="21">
        <f t="shared" si="20"/>
        <v>0</v>
      </c>
      <c r="H115" s="21">
        <f t="shared" si="21"/>
        <v>0</v>
      </c>
      <c r="I115" s="21">
        <f t="shared" si="22"/>
        <v>0</v>
      </c>
      <c r="J115" s="21">
        <f t="shared" si="23"/>
        <v>0</v>
      </c>
      <c r="K115" s="21">
        <f t="shared" si="24"/>
        <v>0</v>
      </c>
      <c r="L115" s="21">
        <f t="shared" si="25"/>
        <v>0</v>
      </c>
      <c r="M115" s="21">
        <f t="shared" ca="1" si="17"/>
        <v>-8.5341321064851645E-4</v>
      </c>
      <c r="N115" s="21">
        <f t="shared" ca="1" si="26"/>
        <v>0</v>
      </c>
      <c r="O115" s="74">
        <f t="shared" ca="1" si="27"/>
        <v>0</v>
      </c>
      <c r="P115" s="21">
        <f t="shared" ca="1" si="28"/>
        <v>0</v>
      </c>
      <c r="Q115" s="21">
        <f t="shared" ca="1" si="29"/>
        <v>0</v>
      </c>
      <c r="R115" s="12">
        <f t="shared" ca="1" si="18"/>
        <v>8.5341321064851645E-4</v>
      </c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</row>
    <row r="116" spans="1:35" x14ac:dyDescent="0.2">
      <c r="A116" s="71"/>
      <c r="B116" s="71"/>
      <c r="C116" s="71"/>
      <c r="D116" s="73">
        <f t="shared" si="19"/>
        <v>0</v>
      </c>
      <c r="E116" s="73">
        <f t="shared" si="19"/>
        <v>0</v>
      </c>
      <c r="F116" s="21">
        <f t="shared" si="20"/>
        <v>0</v>
      </c>
      <c r="G116" s="21">
        <f t="shared" si="20"/>
        <v>0</v>
      </c>
      <c r="H116" s="21">
        <f t="shared" si="21"/>
        <v>0</v>
      </c>
      <c r="I116" s="21">
        <f t="shared" si="22"/>
        <v>0</v>
      </c>
      <c r="J116" s="21">
        <f t="shared" si="23"/>
        <v>0</v>
      </c>
      <c r="K116" s="21">
        <f t="shared" si="24"/>
        <v>0</v>
      </c>
      <c r="L116" s="21">
        <f t="shared" si="25"/>
        <v>0</v>
      </c>
      <c r="M116" s="21">
        <f t="shared" ca="1" si="17"/>
        <v>-8.5341321064851645E-4</v>
      </c>
      <c r="N116" s="21">
        <f t="shared" ca="1" si="26"/>
        <v>0</v>
      </c>
      <c r="O116" s="74">
        <f t="shared" ca="1" si="27"/>
        <v>0</v>
      </c>
      <c r="P116" s="21">
        <f t="shared" ca="1" si="28"/>
        <v>0</v>
      </c>
      <c r="Q116" s="21">
        <f t="shared" ca="1" si="29"/>
        <v>0</v>
      </c>
      <c r="R116" s="12">
        <f t="shared" ca="1" si="18"/>
        <v>8.5341321064851645E-4</v>
      </c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</row>
    <row r="117" spans="1:35" x14ac:dyDescent="0.2">
      <c r="A117" s="71"/>
      <c r="B117" s="71"/>
      <c r="C117" s="71"/>
      <c r="D117" s="73">
        <f t="shared" si="19"/>
        <v>0</v>
      </c>
      <c r="E117" s="73">
        <f t="shared" si="19"/>
        <v>0</v>
      </c>
      <c r="F117" s="21">
        <f t="shared" si="20"/>
        <v>0</v>
      </c>
      <c r="G117" s="21">
        <f t="shared" si="20"/>
        <v>0</v>
      </c>
      <c r="H117" s="21">
        <f t="shared" si="21"/>
        <v>0</v>
      </c>
      <c r="I117" s="21">
        <f t="shared" si="22"/>
        <v>0</v>
      </c>
      <c r="J117" s="21">
        <f t="shared" si="23"/>
        <v>0</v>
      </c>
      <c r="K117" s="21">
        <f t="shared" si="24"/>
        <v>0</v>
      </c>
      <c r="L117" s="21">
        <f t="shared" si="25"/>
        <v>0</v>
      </c>
      <c r="M117" s="21">
        <f t="shared" ca="1" si="17"/>
        <v>-8.5341321064851645E-4</v>
      </c>
      <c r="N117" s="21">
        <f t="shared" ca="1" si="26"/>
        <v>0</v>
      </c>
      <c r="O117" s="74">
        <f t="shared" ca="1" si="27"/>
        <v>0</v>
      </c>
      <c r="P117" s="21">
        <f t="shared" ca="1" si="28"/>
        <v>0</v>
      </c>
      <c r="Q117" s="21">
        <f t="shared" ca="1" si="29"/>
        <v>0</v>
      </c>
      <c r="R117" s="12">
        <f t="shared" ca="1" si="18"/>
        <v>8.5341321064851645E-4</v>
      </c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</row>
    <row r="118" spans="1:35" x14ac:dyDescent="0.2">
      <c r="A118" s="71"/>
      <c r="B118" s="71"/>
      <c r="C118" s="71"/>
      <c r="D118" s="73">
        <f t="shared" si="19"/>
        <v>0</v>
      </c>
      <c r="E118" s="73">
        <f t="shared" si="19"/>
        <v>0</v>
      </c>
      <c r="F118" s="21">
        <f t="shared" si="20"/>
        <v>0</v>
      </c>
      <c r="G118" s="21">
        <f t="shared" si="20"/>
        <v>0</v>
      </c>
      <c r="H118" s="21">
        <f t="shared" si="21"/>
        <v>0</v>
      </c>
      <c r="I118" s="21">
        <f t="shared" si="22"/>
        <v>0</v>
      </c>
      <c r="J118" s="21">
        <f t="shared" si="23"/>
        <v>0</v>
      </c>
      <c r="K118" s="21">
        <f t="shared" si="24"/>
        <v>0</v>
      </c>
      <c r="L118" s="21">
        <f t="shared" si="25"/>
        <v>0</v>
      </c>
      <c r="M118" s="21">
        <f t="shared" ca="1" si="17"/>
        <v>-8.5341321064851645E-4</v>
      </c>
      <c r="N118" s="21">
        <f t="shared" ca="1" si="26"/>
        <v>0</v>
      </c>
      <c r="O118" s="74">
        <f t="shared" ca="1" si="27"/>
        <v>0</v>
      </c>
      <c r="P118" s="21">
        <f t="shared" ca="1" si="28"/>
        <v>0</v>
      </c>
      <c r="Q118" s="21">
        <f t="shared" ca="1" si="29"/>
        <v>0</v>
      </c>
      <c r="R118" s="12">
        <f t="shared" ca="1" si="18"/>
        <v>8.5341321064851645E-4</v>
      </c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</row>
    <row r="119" spans="1:35" x14ac:dyDescent="0.2">
      <c r="A119" s="71"/>
      <c r="B119" s="71"/>
      <c r="C119" s="71"/>
      <c r="D119" s="73">
        <f t="shared" si="19"/>
        <v>0</v>
      </c>
      <c r="E119" s="73">
        <f t="shared" si="19"/>
        <v>0</v>
      </c>
      <c r="F119" s="21">
        <f t="shared" si="20"/>
        <v>0</v>
      </c>
      <c r="G119" s="21">
        <f t="shared" si="20"/>
        <v>0</v>
      </c>
      <c r="H119" s="21">
        <f t="shared" si="21"/>
        <v>0</v>
      </c>
      <c r="I119" s="21">
        <f t="shared" si="22"/>
        <v>0</v>
      </c>
      <c r="J119" s="21">
        <f t="shared" si="23"/>
        <v>0</v>
      </c>
      <c r="K119" s="21">
        <f t="shared" si="24"/>
        <v>0</v>
      </c>
      <c r="L119" s="21">
        <f t="shared" si="25"/>
        <v>0</v>
      </c>
      <c r="M119" s="21">
        <f t="shared" ca="1" si="17"/>
        <v>-8.5341321064851645E-4</v>
      </c>
      <c r="N119" s="21">
        <f t="shared" ca="1" si="26"/>
        <v>0</v>
      </c>
      <c r="O119" s="74">
        <f t="shared" ca="1" si="27"/>
        <v>0</v>
      </c>
      <c r="P119" s="21">
        <f t="shared" ca="1" si="28"/>
        <v>0</v>
      </c>
      <c r="Q119" s="21">
        <f t="shared" ca="1" si="29"/>
        <v>0</v>
      </c>
      <c r="R119" s="12">
        <f t="shared" ca="1" si="18"/>
        <v>8.5341321064851645E-4</v>
      </c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</row>
    <row r="120" spans="1:35" x14ac:dyDescent="0.2">
      <c r="A120" s="71"/>
      <c r="B120" s="71"/>
      <c r="C120" s="71"/>
      <c r="D120" s="73">
        <f t="shared" si="19"/>
        <v>0</v>
      </c>
      <c r="E120" s="73">
        <f t="shared" si="19"/>
        <v>0</v>
      </c>
      <c r="F120" s="21">
        <f t="shared" si="20"/>
        <v>0</v>
      </c>
      <c r="G120" s="21">
        <f t="shared" si="20"/>
        <v>0</v>
      </c>
      <c r="H120" s="21">
        <f t="shared" si="21"/>
        <v>0</v>
      </c>
      <c r="I120" s="21">
        <f t="shared" si="22"/>
        <v>0</v>
      </c>
      <c r="J120" s="21">
        <f t="shared" si="23"/>
        <v>0</v>
      </c>
      <c r="K120" s="21">
        <f t="shared" si="24"/>
        <v>0</v>
      </c>
      <c r="L120" s="21">
        <f t="shared" si="25"/>
        <v>0</v>
      </c>
      <c r="M120" s="21">
        <f t="shared" ca="1" si="17"/>
        <v>-8.5341321064851645E-4</v>
      </c>
      <c r="N120" s="21">
        <f t="shared" ca="1" si="26"/>
        <v>0</v>
      </c>
      <c r="O120" s="74">
        <f t="shared" ca="1" si="27"/>
        <v>0</v>
      </c>
      <c r="P120" s="21">
        <f t="shared" ca="1" si="28"/>
        <v>0</v>
      </c>
      <c r="Q120" s="21">
        <f t="shared" ca="1" si="29"/>
        <v>0</v>
      </c>
      <c r="R120" s="12">
        <f t="shared" ca="1" si="18"/>
        <v>8.5341321064851645E-4</v>
      </c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</row>
    <row r="121" spans="1:35" x14ac:dyDescent="0.2">
      <c r="A121" s="71"/>
      <c r="B121" s="71"/>
      <c r="C121" s="71"/>
      <c r="D121" s="73">
        <f t="shared" si="19"/>
        <v>0</v>
      </c>
      <c r="E121" s="73">
        <f t="shared" si="19"/>
        <v>0</v>
      </c>
      <c r="F121" s="21">
        <f t="shared" si="20"/>
        <v>0</v>
      </c>
      <c r="G121" s="21">
        <f t="shared" si="20"/>
        <v>0</v>
      </c>
      <c r="H121" s="21">
        <f t="shared" si="21"/>
        <v>0</v>
      </c>
      <c r="I121" s="21">
        <f t="shared" si="22"/>
        <v>0</v>
      </c>
      <c r="J121" s="21">
        <f t="shared" si="23"/>
        <v>0</v>
      </c>
      <c r="K121" s="21">
        <f t="shared" si="24"/>
        <v>0</v>
      </c>
      <c r="L121" s="21">
        <f t="shared" si="25"/>
        <v>0</v>
      </c>
      <c r="M121" s="21">
        <f t="shared" ca="1" si="17"/>
        <v>-8.5341321064851645E-4</v>
      </c>
      <c r="N121" s="21">
        <f t="shared" ca="1" si="26"/>
        <v>0</v>
      </c>
      <c r="O121" s="74">
        <f t="shared" ca="1" si="27"/>
        <v>0</v>
      </c>
      <c r="P121" s="21">
        <f t="shared" ca="1" si="28"/>
        <v>0</v>
      </c>
      <c r="Q121" s="21">
        <f t="shared" ca="1" si="29"/>
        <v>0</v>
      </c>
      <c r="R121" s="12">
        <f t="shared" ca="1" si="18"/>
        <v>8.5341321064851645E-4</v>
      </c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</row>
    <row r="122" spans="1:35" x14ac:dyDescent="0.2">
      <c r="A122" s="71"/>
      <c r="B122" s="71"/>
      <c r="C122" s="71"/>
      <c r="D122" s="73">
        <f t="shared" si="19"/>
        <v>0</v>
      </c>
      <c r="E122" s="73">
        <f t="shared" si="19"/>
        <v>0</v>
      </c>
      <c r="F122" s="21">
        <f t="shared" si="20"/>
        <v>0</v>
      </c>
      <c r="G122" s="21">
        <f t="shared" si="20"/>
        <v>0</v>
      </c>
      <c r="H122" s="21">
        <f t="shared" si="21"/>
        <v>0</v>
      </c>
      <c r="I122" s="21">
        <f t="shared" si="22"/>
        <v>0</v>
      </c>
      <c r="J122" s="21">
        <f t="shared" si="23"/>
        <v>0</v>
      </c>
      <c r="K122" s="21">
        <f t="shared" si="24"/>
        <v>0</v>
      </c>
      <c r="L122" s="21">
        <f t="shared" si="25"/>
        <v>0</v>
      </c>
      <c r="M122" s="21">
        <f t="shared" ca="1" si="17"/>
        <v>-8.5341321064851645E-4</v>
      </c>
      <c r="N122" s="21">
        <f t="shared" ca="1" si="26"/>
        <v>0</v>
      </c>
      <c r="O122" s="74">
        <f t="shared" ca="1" si="27"/>
        <v>0</v>
      </c>
      <c r="P122" s="21">
        <f t="shared" ca="1" si="28"/>
        <v>0</v>
      </c>
      <c r="Q122" s="21">
        <f t="shared" ca="1" si="29"/>
        <v>0</v>
      </c>
      <c r="R122" s="12">
        <f t="shared" ca="1" si="18"/>
        <v>8.5341321064851645E-4</v>
      </c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</row>
    <row r="123" spans="1:35" x14ac:dyDescent="0.2">
      <c r="A123" s="71"/>
      <c r="B123" s="71"/>
      <c r="C123" s="71"/>
      <c r="D123" s="73">
        <f t="shared" si="19"/>
        <v>0</v>
      </c>
      <c r="E123" s="73">
        <f t="shared" si="19"/>
        <v>0</v>
      </c>
      <c r="F123" s="21">
        <f t="shared" si="20"/>
        <v>0</v>
      </c>
      <c r="G123" s="21">
        <f t="shared" si="20"/>
        <v>0</v>
      </c>
      <c r="H123" s="21">
        <f t="shared" si="21"/>
        <v>0</v>
      </c>
      <c r="I123" s="21">
        <f t="shared" si="22"/>
        <v>0</v>
      </c>
      <c r="J123" s="21">
        <f t="shared" si="23"/>
        <v>0</v>
      </c>
      <c r="K123" s="21">
        <f t="shared" si="24"/>
        <v>0</v>
      </c>
      <c r="L123" s="21">
        <f t="shared" si="25"/>
        <v>0</v>
      </c>
      <c r="M123" s="21">
        <f t="shared" ca="1" si="17"/>
        <v>-8.5341321064851645E-4</v>
      </c>
      <c r="N123" s="21">
        <f t="shared" ca="1" si="26"/>
        <v>0</v>
      </c>
      <c r="O123" s="74">
        <f t="shared" ca="1" si="27"/>
        <v>0</v>
      </c>
      <c r="P123" s="21">
        <f t="shared" ca="1" si="28"/>
        <v>0</v>
      </c>
      <c r="Q123" s="21">
        <f t="shared" ca="1" si="29"/>
        <v>0</v>
      </c>
      <c r="R123" s="12">
        <f t="shared" ca="1" si="18"/>
        <v>8.5341321064851645E-4</v>
      </c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</row>
    <row r="124" spans="1:35" x14ac:dyDescent="0.2">
      <c r="A124" s="71"/>
      <c r="B124" s="71"/>
      <c r="C124" s="71"/>
      <c r="D124" s="73">
        <f t="shared" si="19"/>
        <v>0</v>
      </c>
      <c r="E124" s="73">
        <f t="shared" si="19"/>
        <v>0</v>
      </c>
      <c r="F124" s="21">
        <f t="shared" si="20"/>
        <v>0</v>
      </c>
      <c r="G124" s="21">
        <f t="shared" si="20"/>
        <v>0</v>
      </c>
      <c r="H124" s="21">
        <f t="shared" si="21"/>
        <v>0</v>
      </c>
      <c r="I124" s="21">
        <f t="shared" si="22"/>
        <v>0</v>
      </c>
      <c r="J124" s="21">
        <f t="shared" si="23"/>
        <v>0</v>
      </c>
      <c r="K124" s="21">
        <f t="shared" si="24"/>
        <v>0</v>
      </c>
      <c r="L124" s="21">
        <f t="shared" si="25"/>
        <v>0</v>
      </c>
      <c r="M124" s="21">
        <f t="shared" ca="1" si="17"/>
        <v>-8.5341321064851645E-4</v>
      </c>
      <c r="N124" s="21">
        <f t="shared" ca="1" si="26"/>
        <v>0</v>
      </c>
      <c r="O124" s="74">
        <f t="shared" ca="1" si="27"/>
        <v>0</v>
      </c>
      <c r="P124" s="21">
        <f t="shared" ca="1" si="28"/>
        <v>0</v>
      </c>
      <c r="Q124" s="21">
        <f t="shared" ca="1" si="29"/>
        <v>0</v>
      </c>
      <c r="R124" s="12">
        <f t="shared" ca="1" si="18"/>
        <v>8.5341321064851645E-4</v>
      </c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</row>
    <row r="125" spans="1:35" x14ac:dyDescent="0.2">
      <c r="A125" s="71"/>
      <c r="B125" s="71"/>
      <c r="C125" s="71"/>
      <c r="D125" s="73">
        <f t="shared" si="19"/>
        <v>0</v>
      </c>
      <c r="E125" s="73">
        <f t="shared" si="19"/>
        <v>0</v>
      </c>
      <c r="F125" s="21">
        <f t="shared" si="20"/>
        <v>0</v>
      </c>
      <c r="G125" s="21">
        <f t="shared" si="20"/>
        <v>0</v>
      </c>
      <c r="H125" s="21">
        <f t="shared" si="21"/>
        <v>0</v>
      </c>
      <c r="I125" s="21">
        <f t="shared" si="22"/>
        <v>0</v>
      </c>
      <c r="J125" s="21">
        <f t="shared" si="23"/>
        <v>0</v>
      </c>
      <c r="K125" s="21">
        <f t="shared" si="24"/>
        <v>0</v>
      </c>
      <c r="L125" s="21">
        <f t="shared" si="25"/>
        <v>0</v>
      </c>
      <c r="M125" s="21">
        <f t="shared" ca="1" si="17"/>
        <v>-8.5341321064851645E-4</v>
      </c>
      <c r="N125" s="21">
        <f t="shared" ca="1" si="26"/>
        <v>0</v>
      </c>
      <c r="O125" s="74">
        <f t="shared" ca="1" si="27"/>
        <v>0</v>
      </c>
      <c r="P125" s="21">
        <f t="shared" ca="1" si="28"/>
        <v>0</v>
      </c>
      <c r="Q125" s="21">
        <f t="shared" ca="1" si="29"/>
        <v>0</v>
      </c>
      <c r="R125" s="12">
        <f t="shared" ca="1" si="18"/>
        <v>8.5341321064851645E-4</v>
      </c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</row>
    <row r="126" spans="1:35" x14ac:dyDescent="0.2">
      <c r="A126" s="71"/>
      <c r="B126" s="71"/>
      <c r="C126" s="71"/>
      <c r="D126" s="73">
        <f t="shared" si="19"/>
        <v>0</v>
      </c>
      <c r="E126" s="73">
        <f t="shared" si="19"/>
        <v>0</v>
      </c>
      <c r="F126" s="21">
        <f t="shared" si="20"/>
        <v>0</v>
      </c>
      <c r="G126" s="21">
        <f t="shared" si="20"/>
        <v>0</v>
      </c>
      <c r="H126" s="21">
        <f t="shared" si="21"/>
        <v>0</v>
      </c>
      <c r="I126" s="21">
        <f t="shared" si="22"/>
        <v>0</v>
      </c>
      <c r="J126" s="21">
        <f t="shared" si="23"/>
        <v>0</v>
      </c>
      <c r="K126" s="21">
        <f t="shared" si="24"/>
        <v>0</v>
      </c>
      <c r="L126" s="21">
        <f t="shared" si="25"/>
        <v>0</v>
      </c>
      <c r="M126" s="21">
        <f t="shared" ca="1" si="17"/>
        <v>-8.5341321064851645E-4</v>
      </c>
      <c r="N126" s="21">
        <f t="shared" ca="1" si="26"/>
        <v>0</v>
      </c>
      <c r="O126" s="74">
        <f t="shared" ca="1" si="27"/>
        <v>0</v>
      </c>
      <c r="P126" s="21">
        <f t="shared" ca="1" si="28"/>
        <v>0</v>
      </c>
      <c r="Q126" s="21">
        <f t="shared" ca="1" si="29"/>
        <v>0</v>
      </c>
      <c r="R126" s="12">
        <f t="shared" ca="1" si="18"/>
        <v>8.5341321064851645E-4</v>
      </c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</row>
    <row r="127" spans="1:35" x14ac:dyDescent="0.2">
      <c r="A127" s="71"/>
      <c r="B127" s="71"/>
      <c r="C127" s="71"/>
      <c r="D127" s="73">
        <f t="shared" si="19"/>
        <v>0</v>
      </c>
      <c r="E127" s="73">
        <f t="shared" si="19"/>
        <v>0</v>
      </c>
      <c r="F127" s="21">
        <f t="shared" si="20"/>
        <v>0</v>
      </c>
      <c r="G127" s="21">
        <f t="shared" si="20"/>
        <v>0</v>
      </c>
      <c r="H127" s="21">
        <f t="shared" si="21"/>
        <v>0</v>
      </c>
      <c r="I127" s="21">
        <f t="shared" si="22"/>
        <v>0</v>
      </c>
      <c r="J127" s="21">
        <f t="shared" si="23"/>
        <v>0</v>
      </c>
      <c r="K127" s="21">
        <f t="shared" si="24"/>
        <v>0</v>
      </c>
      <c r="L127" s="21">
        <f t="shared" si="25"/>
        <v>0</v>
      </c>
      <c r="M127" s="21">
        <f t="shared" ca="1" si="17"/>
        <v>-8.5341321064851645E-4</v>
      </c>
      <c r="N127" s="21">
        <f t="shared" ca="1" si="26"/>
        <v>0</v>
      </c>
      <c r="O127" s="74">
        <f t="shared" ca="1" si="27"/>
        <v>0</v>
      </c>
      <c r="P127" s="21">
        <f t="shared" ca="1" si="28"/>
        <v>0</v>
      </c>
      <c r="Q127" s="21">
        <f t="shared" ca="1" si="29"/>
        <v>0</v>
      </c>
      <c r="R127" s="12">
        <f t="shared" ca="1" si="18"/>
        <v>8.5341321064851645E-4</v>
      </c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</row>
    <row r="128" spans="1:35" x14ac:dyDescent="0.2">
      <c r="A128" s="71"/>
      <c r="B128" s="71"/>
      <c r="C128" s="71"/>
      <c r="D128" s="73">
        <f t="shared" si="19"/>
        <v>0</v>
      </c>
      <c r="E128" s="73">
        <f t="shared" si="19"/>
        <v>0</v>
      </c>
      <c r="F128" s="21">
        <f t="shared" si="20"/>
        <v>0</v>
      </c>
      <c r="G128" s="21">
        <f t="shared" si="20"/>
        <v>0</v>
      </c>
      <c r="H128" s="21">
        <f t="shared" si="21"/>
        <v>0</v>
      </c>
      <c r="I128" s="21">
        <f t="shared" si="22"/>
        <v>0</v>
      </c>
      <c r="J128" s="21">
        <f t="shared" si="23"/>
        <v>0</v>
      </c>
      <c r="K128" s="21">
        <f t="shared" si="24"/>
        <v>0</v>
      </c>
      <c r="L128" s="21">
        <f t="shared" si="25"/>
        <v>0</v>
      </c>
      <c r="M128" s="21">
        <f t="shared" ca="1" si="17"/>
        <v>-8.5341321064851645E-4</v>
      </c>
      <c r="N128" s="21">
        <f t="shared" ca="1" si="26"/>
        <v>0</v>
      </c>
      <c r="O128" s="74">
        <f t="shared" ca="1" si="27"/>
        <v>0</v>
      </c>
      <c r="P128" s="21">
        <f t="shared" ca="1" si="28"/>
        <v>0</v>
      </c>
      <c r="Q128" s="21">
        <f t="shared" ca="1" si="29"/>
        <v>0</v>
      </c>
      <c r="R128" s="12">
        <f t="shared" ca="1" si="18"/>
        <v>8.5341321064851645E-4</v>
      </c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</row>
    <row r="129" spans="1:35" x14ac:dyDescent="0.2">
      <c r="A129" s="71"/>
      <c r="B129" s="71"/>
      <c r="C129" s="71"/>
      <c r="D129" s="73">
        <f t="shared" si="19"/>
        <v>0</v>
      </c>
      <c r="E129" s="73">
        <f t="shared" si="19"/>
        <v>0</v>
      </c>
      <c r="F129" s="21">
        <f t="shared" si="20"/>
        <v>0</v>
      </c>
      <c r="G129" s="21">
        <f t="shared" si="20"/>
        <v>0</v>
      </c>
      <c r="H129" s="21">
        <f t="shared" si="21"/>
        <v>0</v>
      </c>
      <c r="I129" s="21">
        <f t="shared" si="22"/>
        <v>0</v>
      </c>
      <c r="J129" s="21">
        <f t="shared" si="23"/>
        <v>0</v>
      </c>
      <c r="K129" s="21">
        <f t="shared" si="24"/>
        <v>0</v>
      </c>
      <c r="L129" s="21">
        <f t="shared" si="25"/>
        <v>0</v>
      </c>
      <c r="M129" s="21">
        <f t="shared" ca="1" si="17"/>
        <v>-8.5341321064851645E-4</v>
      </c>
      <c r="N129" s="21">
        <f t="shared" ca="1" si="26"/>
        <v>0</v>
      </c>
      <c r="O129" s="74">
        <f t="shared" ca="1" si="27"/>
        <v>0</v>
      </c>
      <c r="P129" s="21">
        <f t="shared" ca="1" si="28"/>
        <v>0</v>
      </c>
      <c r="Q129" s="21">
        <f t="shared" ca="1" si="29"/>
        <v>0</v>
      </c>
      <c r="R129" s="12">
        <f t="shared" ca="1" si="18"/>
        <v>8.5341321064851645E-4</v>
      </c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</row>
    <row r="130" spans="1:35" x14ac:dyDescent="0.2">
      <c r="A130" s="71"/>
      <c r="B130" s="71"/>
      <c r="C130" s="71"/>
      <c r="D130" s="73">
        <f t="shared" si="19"/>
        <v>0</v>
      </c>
      <c r="E130" s="73">
        <f t="shared" si="19"/>
        <v>0</v>
      </c>
      <c r="F130" s="21">
        <f t="shared" si="20"/>
        <v>0</v>
      </c>
      <c r="G130" s="21">
        <f t="shared" si="20"/>
        <v>0</v>
      </c>
      <c r="H130" s="21">
        <f t="shared" si="21"/>
        <v>0</v>
      </c>
      <c r="I130" s="21">
        <f t="shared" si="22"/>
        <v>0</v>
      </c>
      <c r="J130" s="21">
        <f t="shared" si="23"/>
        <v>0</v>
      </c>
      <c r="K130" s="21">
        <f t="shared" si="24"/>
        <v>0</v>
      </c>
      <c r="L130" s="21">
        <f t="shared" si="25"/>
        <v>0</v>
      </c>
      <c r="M130" s="21">
        <f t="shared" ca="1" si="17"/>
        <v>-8.5341321064851645E-4</v>
      </c>
      <c r="N130" s="21">
        <f t="shared" ca="1" si="26"/>
        <v>0</v>
      </c>
      <c r="O130" s="74">
        <f t="shared" ca="1" si="27"/>
        <v>0</v>
      </c>
      <c r="P130" s="21">
        <f t="shared" ca="1" si="28"/>
        <v>0</v>
      </c>
      <c r="Q130" s="21">
        <f t="shared" ca="1" si="29"/>
        <v>0</v>
      </c>
      <c r="R130" s="12">
        <f t="shared" ca="1" si="18"/>
        <v>8.5341321064851645E-4</v>
      </c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</row>
    <row r="131" spans="1:35" x14ac:dyDescent="0.2">
      <c r="A131" s="71"/>
      <c r="B131" s="71"/>
      <c r="C131" s="71"/>
      <c r="D131" s="73">
        <f t="shared" si="19"/>
        <v>0</v>
      </c>
      <c r="E131" s="73">
        <f t="shared" si="19"/>
        <v>0</v>
      </c>
      <c r="F131" s="21">
        <f t="shared" si="20"/>
        <v>0</v>
      </c>
      <c r="G131" s="21">
        <f t="shared" si="20"/>
        <v>0</v>
      </c>
      <c r="H131" s="21">
        <f t="shared" si="21"/>
        <v>0</v>
      </c>
      <c r="I131" s="21">
        <f t="shared" si="22"/>
        <v>0</v>
      </c>
      <c r="J131" s="21">
        <f t="shared" si="23"/>
        <v>0</v>
      </c>
      <c r="K131" s="21">
        <f t="shared" si="24"/>
        <v>0</v>
      </c>
      <c r="L131" s="21">
        <f t="shared" si="25"/>
        <v>0</v>
      </c>
      <c r="M131" s="21">
        <f t="shared" ca="1" si="17"/>
        <v>-8.5341321064851645E-4</v>
      </c>
      <c r="N131" s="21">
        <f t="shared" ca="1" si="26"/>
        <v>0</v>
      </c>
      <c r="O131" s="74">
        <f t="shared" ca="1" si="27"/>
        <v>0</v>
      </c>
      <c r="P131" s="21">
        <f t="shared" ca="1" si="28"/>
        <v>0</v>
      </c>
      <c r="Q131" s="21">
        <f t="shared" ca="1" si="29"/>
        <v>0</v>
      </c>
      <c r="R131" s="12">
        <f t="shared" ca="1" si="18"/>
        <v>8.5341321064851645E-4</v>
      </c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</row>
    <row r="132" spans="1:35" x14ac:dyDescent="0.2">
      <c r="A132" s="71"/>
      <c r="B132" s="71"/>
      <c r="C132" s="71"/>
      <c r="D132" s="73">
        <f t="shared" si="19"/>
        <v>0</v>
      </c>
      <c r="E132" s="73">
        <f t="shared" si="19"/>
        <v>0</v>
      </c>
      <c r="F132" s="21">
        <f t="shared" si="20"/>
        <v>0</v>
      </c>
      <c r="G132" s="21">
        <f t="shared" si="20"/>
        <v>0</v>
      </c>
      <c r="H132" s="21">
        <f t="shared" si="21"/>
        <v>0</v>
      </c>
      <c r="I132" s="21">
        <f t="shared" si="22"/>
        <v>0</v>
      </c>
      <c r="J132" s="21">
        <f t="shared" si="23"/>
        <v>0</v>
      </c>
      <c r="K132" s="21">
        <f t="shared" si="24"/>
        <v>0</v>
      </c>
      <c r="L132" s="21">
        <f t="shared" si="25"/>
        <v>0</v>
      </c>
      <c r="M132" s="21">
        <f t="shared" ca="1" si="17"/>
        <v>-8.5341321064851645E-4</v>
      </c>
      <c r="N132" s="21">
        <f t="shared" ca="1" si="26"/>
        <v>0</v>
      </c>
      <c r="O132" s="74">
        <f t="shared" ca="1" si="27"/>
        <v>0</v>
      </c>
      <c r="P132" s="21">
        <f t="shared" ca="1" si="28"/>
        <v>0</v>
      </c>
      <c r="Q132" s="21">
        <f t="shared" ca="1" si="29"/>
        <v>0</v>
      </c>
      <c r="R132" s="12">
        <f t="shared" ca="1" si="18"/>
        <v>8.5341321064851645E-4</v>
      </c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</row>
    <row r="133" spans="1:35" x14ac:dyDescent="0.2">
      <c r="A133" s="71"/>
      <c r="B133" s="71"/>
      <c r="C133" s="71"/>
      <c r="D133" s="73">
        <f t="shared" si="19"/>
        <v>0</v>
      </c>
      <c r="E133" s="73">
        <f t="shared" si="19"/>
        <v>0</v>
      </c>
      <c r="F133" s="21">
        <f t="shared" si="20"/>
        <v>0</v>
      </c>
      <c r="G133" s="21">
        <f t="shared" si="20"/>
        <v>0</v>
      </c>
      <c r="H133" s="21">
        <f t="shared" si="21"/>
        <v>0</v>
      </c>
      <c r="I133" s="21">
        <f t="shared" si="22"/>
        <v>0</v>
      </c>
      <c r="J133" s="21">
        <f t="shared" si="23"/>
        <v>0</v>
      </c>
      <c r="K133" s="21">
        <f t="shared" si="24"/>
        <v>0</v>
      </c>
      <c r="L133" s="21">
        <f t="shared" si="25"/>
        <v>0</v>
      </c>
      <c r="M133" s="21">
        <f t="shared" ca="1" si="17"/>
        <v>-8.5341321064851645E-4</v>
      </c>
      <c r="N133" s="21">
        <f t="shared" ca="1" si="26"/>
        <v>0</v>
      </c>
      <c r="O133" s="74">
        <f t="shared" ca="1" si="27"/>
        <v>0</v>
      </c>
      <c r="P133" s="21">
        <f t="shared" ca="1" si="28"/>
        <v>0</v>
      </c>
      <c r="Q133" s="21">
        <f t="shared" ca="1" si="29"/>
        <v>0</v>
      </c>
      <c r="R133" s="12">
        <f t="shared" ca="1" si="18"/>
        <v>8.5341321064851645E-4</v>
      </c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</row>
    <row r="134" spans="1:35" x14ac:dyDescent="0.2">
      <c r="A134" s="71"/>
      <c r="B134" s="71"/>
      <c r="C134" s="71"/>
      <c r="D134" s="73">
        <f t="shared" si="19"/>
        <v>0</v>
      </c>
      <c r="E134" s="73">
        <f t="shared" si="19"/>
        <v>0</v>
      </c>
      <c r="F134" s="21">
        <f t="shared" si="20"/>
        <v>0</v>
      </c>
      <c r="G134" s="21">
        <f t="shared" si="20"/>
        <v>0</v>
      </c>
      <c r="H134" s="21">
        <f t="shared" si="21"/>
        <v>0</v>
      </c>
      <c r="I134" s="21">
        <f t="shared" si="22"/>
        <v>0</v>
      </c>
      <c r="J134" s="21">
        <f t="shared" si="23"/>
        <v>0</v>
      </c>
      <c r="K134" s="21">
        <f t="shared" si="24"/>
        <v>0</v>
      </c>
      <c r="L134" s="21">
        <f t="shared" si="25"/>
        <v>0</v>
      </c>
      <c r="M134" s="21">
        <f t="shared" ca="1" si="17"/>
        <v>-8.5341321064851645E-4</v>
      </c>
      <c r="N134" s="21">
        <f t="shared" ca="1" si="26"/>
        <v>0</v>
      </c>
      <c r="O134" s="74">
        <f t="shared" ca="1" si="27"/>
        <v>0</v>
      </c>
      <c r="P134" s="21">
        <f t="shared" ca="1" si="28"/>
        <v>0</v>
      </c>
      <c r="Q134" s="21">
        <f t="shared" ca="1" si="29"/>
        <v>0</v>
      </c>
      <c r="R134" s="12">
        <f t="shared" ca="1" si="18"/>
        <v>8.5341321064851645E-4</v>
      </c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</row>
    <row r="135" spans="1:35" x14ac:dyDescent="0.2">
      <c r="A135" s="71"/>
      <c r="B135" s="71"/>
      <c r="C135" s="71"/>
      <c r="D135" s="73">
        <f t="shared" si="19"/>
        <v>0</v>
      </c>
      <c r="E135" s="73">
        <f t="shared" si="19"/>
        <v>0</v>
      </c>
      <c r="F135" s="21">
        <f t="shared" si="20"/>
        <v>0</v>
      </c>
      <c r="G135" s="21">
        <f t="shared" si="20"/>
        <v>0</v>
      </c>
      <c r="H135" s="21">
        <f t="shared" si="21"/>
        <v>0</v>
      </c>
      <c r="I135" s="21">
        <f t="shared" si="22"/>
        <v>0</v>
      </c>
      <c r="J135" s="21">
        <f t="shared" si="23"/>
        <v>0</v>
      </c>
      <c r="K135" s="21">
        <f t="shared" si="24"/>
        <v>0</v>
      </c>
      <c r="L135" s="21">
        <f t="shared" si="25"/>
        <v>0</v>
      </c>
      <c r="M135" s="21">
        <f t="shared" ca="1" si="17"/>
        <v>-8.5341321064851645E-4</v>
      </c>
      <c r="N135" s="21">
        <f t="shared" ca="1" si="26"/>
        <v>0</v>
      </c>
      <c r="O135" s="74">
        <f t="shared" ca="1" si="27"/>
        <v>0</v>
      </c>
      <c r="P135" s="21">
        <f t="shared" ca="1" si="28"/>
        <v>0</v>
      </c>
      <c r="Q135" s="21">
        <f t="shared" ca="1" si="29"/>
        <v>0</v>
      </c>
      <c r="R135" s="12">
        <f t="shared" ca="1" si="18"/>
        <v>8.5341321064851645E-4</v>
      </c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</row>
    <row r="136" spans="1:35" x14ac:dyDescent="0.2">
      <c r="A136" s="71"/>
      <c r="B136" s="71"/>
      <c r="C136" s="71"/>
      <c r="D136" s="73">
        <f t="shared" si="19"/>
        <v>0</v>
      </c>
      <c r="E136" s="73">
        <f t="shared" si="19"/>
        <v>0</v>
      </c>
      <c r="F136" s="21">
        <f t="shared" si="20"/>
        <v>0</v>
      </c>
      <c r="G136" s="21">
        <f t="shared" si="20"/>
        <v>0</v>
      </c>
      <c r="H136" s="21">
        <f t="shared" si="21"/>
        <v>0</v>
      </c>
      <c r="I136" s="21">
        <f t="shared" si="22"/>
        <v>0</v>
      </c>
      <c r="J136" s="21">
        <f t="shared" si="23"/>
        <v>0</v>
      </c>
      <c r="K136" s="21">
        <f t="shared" si="24"/>
        <v>0</v>
      </c>
      <c r="L136" s="21">
        <f t="shared" si="25"/>
        <v>0</v>
      </c>
      <c r="M136" s="21">
        <f t="shared" ca="1" si="17"/>
        <v>-8.5341321064851645E-4</v>
      </c>
      <c r="N136" s="21">
        <f t="shared" ca="1" si="26"/>
        <v>0</v>
      </c>
      <c r="O136" s="74">
        <f t="shared" ca="1" si="27"/>
        <v>0</v>
      </c>
      <c r="P136" s="21">
        <f t="shared" ca="1" si="28"/>
        <v>0</v>
      </c>
      <c r="Q136" s="21">
        <f t="shared" ca="1" si="29"/>
        <v>0</v>
      </c>
      <c r="R136" s="12">
        <f t="shared" ca="1" si="18"/>
        <v>8.5341321064851645E-4</v>
      </c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</row>
    <row r="137" spans="1:35" x14ac:dyDescent="0.2">
      <c r="A137" s="71"/>
      <c r="B137" s="71"/>
      <c r="C137" s="71"/>
      <c r="D137" s="73">
        <f t="shared" si="19"/>
        <v>0</v>
      </c>
      <c r="E137" s="73">
        <f t="shared" si="19"/>
        <v>0</v>
      </c>
      <c r="F137" s="21">
        <f t="shared" si="20"/>
        <v>0</v>
      </c>
      <c r="G137" s="21">
        <f t="shared" si="20"/>
        <v>0</v>
      </c>
      <c r="H137" s="21">
        <f t="shared" si="21"/>
        <v>0</v>
      </c>
      <c r="I137" s="21">
        <f t="shared" si="22"/>
        <v>0</v>
      </c>
      <c r="J137" s="21">
        <f t="shared" si="23"/>
        <v>0</v>
      </c>
      <c r="K137" s="21">
        <f t="shared" si="24"/>
        <v>0</v>
      </c>
      <c r="L137" s="21">
        <f t="shared" si="25"/>
        <v>0</v>
      </c>
      <c r="M137" s="21">
        <f t="shared" ca="1" si="17"/>
        <v>-8.5341321064851645E-4</v>
      </c>
      <c r="N137" s="21">
        <f t="shared" ca="1" si="26"/>
        <v>0</v>
      </c>
      <c r="O137" s="74">
        <f t="shared" ca="1" si="27"/>
        <v>0</v>
      </c>
      <c r="P137" s="21">
        <f t="shared" ca="1" si="28"/>
        <v>0</v>
      </c>
      <c r="Q137" s="21">
        <f t="shared" ca="1" si="29"/>
        <v>0</v>
      </c>
      <c r="R137" s="12">
        <f t="shared" ca="1" si="18"/>
        <v>8.5341321064851645E-4</v>
      </c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</row>
    <row r="138" spans="1:35" x14ac:dyDescent="0.2">
      <c r="A138" s="71"/>
      <c r="B138" s="71"/>
      <c r="C138" s="71"/>
      <c r="D138" s="73">
        <f t="shared" si="19"/>
        <v>0</v>
      </c>
      <c r="E138" s="73">
        <f t="shared" si="19"/>
        <v>0</v>
      </c>
      <c r="F138" s="21">
        <f t="shared" si="20"/>
        <v>0</v>
      </c>
      <c r="G138" s="21">
        <f t="shared" si="20"/>
        <v>0</v>
      </c>
      <c r="H138" s="21">
        <f t="shared" si="21"/>
        <v>0</v>
      </c>
      <c r="I138" s="21">
        <f t="shared" si="22"/>
        <v>0</v>
      </c>
      <c r="J138" s="21">
        <f t="shared" si="23"/>
        <v>0</v>
      </c>
      <c r="K138" s="21">
        <f t="shared" si="24"/>
        <v>0</v>
      </c>
      <c r="L138" s="21">
        <f t="shared" si="25"/>
        <v>0</v>
      </c>
      <c r="M138" s="21">
        <f t="shared" ca="1" si="17"/>
        <v>-8.5341321064851645E-4</v>
      </c>
      <c r="N138" s="21">
        <f t="shared" ca="1" si="26"/>
        <v>0</v>
      </c>
      <c r="O138" s="74">
        <f t="shared" ca="1" si="27"/>
        <v>0</v>
      </c>
      <c r="P138" s="21">
        <f t="shared" ca="1" si="28"/>
        <v>0</v>
      </c>
      <c r="Q138" s="21">
        <f t="shared" ca="1" si="29"/>
        <v>0</v>
      </c>
      <c r="R138" s="12">
        <f t="shared" ca="1" si="18"/>
        <v>8.5341321064851645E-4</v>
      </c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</row>
    <row r="139" spans="1:35" x14ac:dyDescent="0.2">
      <c r="A139" s="71"/>
      <c r="B139" s="71"/>
      <c r="C139" s="71"/>
      <c r="D139" s="73">
        <f t="shared" si="19"/>
        <v>0</v>
      </c>
      <c r="E139" s="73">
        <f t="shared" si="19"/>
        <v>0</v>
      </c>
      <c r="F139" s="21">
        <f t="shared" si="20"/>
        <v>0</v>
      </c>
      <c r="G139" s="21">
        <f t="shared" si="20"/>
        <v>0</v>
      </c>
      <c r="H139" s="21">
        <f t="shared" si="21"/>
        <v>0</v>
      </c>
      <c r="I139" s="21">
        <f t="shared" si="22"/>
        <v>0</v>
      </c>
      <c r="J139" s="21">
        <f t="shared" si="23"/>
        <v>0</v>
      </c>
      <c r="K139" s="21">
        <f t="shared" si="24"/>
        <v>0</v>
      </c>
      <c r="L139" s="21">
        <f t="shared" si="25"/>
        <v>0</v>
      </c>
      <c r="M139" s="21">
        <f t="shared" ca="1" si="17"/>
        <v>-8.5341321064851645E-4</v>
      </c>
      <c r="N139" s="21">
        <f t="shared" ca="1" si="26"/>
        <v>0</v>
      </c>
      <c r="O139" s="74">
        <f t="shared" ca="1" si="27"/>
        <v>0</v>
      </c>
      <c r="P139" s="21">
        <f t="shared" ca="1" si="28"/>
        <v>0</v>
      </c>
      <c r="Q139" s="21">
        <f t="shared" ca="1" si="29"/>
        <v>0</v>
      </c>
      <c r="R139" s="12">
        <f t="shared" ca="1" si="18"/>
        <v>8.5341321064851645E-4</v>
      </c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</row>
    <row r="140" spans="1:35" x14ac:dyDescent="0.2">
      <c r="A140" s="71"/>
      <c r="B140" s="71"/>
      <c r="C140" s="71"/>
      <c r="D140" s="73">
        <f t="shared" si="19"/>
        <v>0</v>
      </c>
      <c r="E140" s="73">
        <f t="shared" si="19"/>
        <v>0</v>
      </c>
      <c r="F140" s="21">
        <f t="shared" si="20"/>
        <v>0</v>
      </c>
      <c r="G140" s="21">
        <f t="shared" si="20"/>
        <v>0</v>
      </c>
      <c r="H140" s="21">
        <f t="shared" si="21"/>
        <v>0</v>
      </c>
      <c r="I140" s="21">
        <f t="shared" si="22"/>
        <v>0</v>
      </c>
      <c r="J140" s="21">
        <f t="shared" si="23"/>
        <v>0</v>
      </c>
      <c r="K140" s="21">
        <f t="shared" si="24"/>
        <v>0</v>
      </c>
      <c r="L140" s="21">
        <f t="shared" si="25"/>
        <v>0</v>
      </c>
      <c r="M140" s="21">
        <f t="shared" ca="1" si="17"/>
        <v>-8.5341321064851645E-4</v>
      </c>
      <c r="N140" s="21">
        <f t="shared" ca="1" si="26"/>
        <v>0</v>
      </c>
      <c r="O140" s="74">
        <f t="shared" ca="1" si="27"/>
        <v>0</v>
      </c>
      <c r="P140" s="21">
        <f t="shared" ca="1" si="28"/>
        <v>0</v>
      </c>
      <c r="Q140" s="21">
        <f t="shared" ca="1" si="29"/>
        <v>0</v>
      </c>
      <c r="R140" s="12">
        <f t="shared" ca="1" si="18"/>
        <v>8.5341321064851645E-4</v>
      </c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</row>
    <row r="141" spans="1:35" x14ac:dyDescent="0.2">
      <c r="A141" s="71"/>
      <c r="B141" s="71"/>
      <c r="C141" s="71"/>
      <c r="D141" s="73">
        <f t="shared" si="19"/>
        <v>0</v>
      </c>
      <c r="E141" s="73">
        <f t="shared" si="19"/>
        <v>0</v>
      </c>
      <c r="F141" s="21">
        <f t="shared" si="20"/>
        <v>0</v>
      </c>
      <c r="G141" s="21">
        <f t="shared" si="20"/>
        <v>0</v>
      </c>
      <c r="H141" s="21">
        <f t="shared" si="21"/>
        <v>0</v>
      </c>
      <c r="I141" s="21">
        <f t="shared" si="22"/>
        <v>0</v>
      </c>
      <c r="J141" s="21">
        <f t="shared" si="23"/>
        <v>0</v>
      </c>
      <c r="K141" s="21">
        <f t="shared" si="24"/>
        <v>0</v>
      </c>
      <c r="L141" s="21">
        <f t="shared" si="25"/>
        <v>0</v>
      </c>
      <c r="M141" s="21">
        <f t="shared" ca="1" si="17"/>
        <v>-8.5341321064851645E-4</v>
      </c>
      <c r="N141" s="21">
        <f t="shared" ca="1" si="26"/>
        <v>0</v>
      </c>
      <c r="O141" s="74">
        <f t="shared" ca="1" si="27"/>
        <v>0</v>
      </c>
      <c r="P141" s="21">
        <f t="shared" ca="1" si="28"/>
        <v>0</v>
      </c>
      <c r="Q141" s="21">
        <f t="shared" ca="1" si="29"/>
        <v>0</v>
      </c>
      <c r="R141" s="12">
        <f t="shared" ca="1" si="18"/>
        <v>8.5341321064851645E-4</v>
      </c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</row>
    <row r="142" spans="1:35" x14ac:dyDescent="0.2">
      <c r="A142" s="71"/>
      <c r="B142" s="71"/>
      <c r="C142" s="71"/>
      <c r="D142" s="73">
        <f t="shared" si="19"/>
        <v>0</v>
      </c>
      <c r="E142" s="73">
        <f t="shared" si="19"/>
        <v>0</v>
      </c>
      <c r="F142" s="21">
        <f t="shared" si="20"/>
        <v>0</v>
      </c>
      <c r="G142" s="21">
        <f t="shared" si="20"/>
        <v>0</v>
      </c>
      <c r="H142" s="21">
        <f t="shared" si="21"/>
        <v>0</v>
      </c>
      <c r="I142" s="21">
        <f t="shared" si="22"/>
        <v>0</v>
      </c>
      <c r="J142" s="21">
        <f t="shared" si="23"/>
        <v>0</v>
      </c>
      <c r="K142" s="21">
        <f t="shared" si="24"/>
        <v>0</v>
      </c>
      <c r="L142" s="21">
        <f t="shared" si="25"/>
        <v>0</v>
      </c>
      <c r="M142" s="21">
        <f t="shared" ca="1" si="17"/>
        <v>-8.5341321064851645E-4</v>
      </c>
      <c r="N142" s="21">
        <f t="shared" ca="1" si="26"/>
        <v>0</v>
      </c>
      <c r="O142" s="74">
        <f t="shared" ca="1" si="27"/>
        <v>0</v>
      </c>
      <c r="P142" s="21">
        <f t="shared" ca="1" si="28"/>
        <v>0</v>
      </c>
      <c r="Q142" s="21">
        <f t="shared" ca="1" si="29"/>
        <v>0</v>
      </c>
      <c r="R142" s="12">
        <f t="shared" ca="1" si="18"/>
        <v>8.5341321064851645E-4</v>
      </c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</row>
    <row r="143" spans="1:35" x14ac:dyDescent="0.2">
      <c r="A143" s="71"/>
      <c r="B143" s="71"/>
      <c r="C143" s="71"/>
      <c r="D143" s="73">
        <f t="shared" si="19"/>
        <v>0</v>
      </c>
      <c r="E143" s="73">
        <f t="shared" si="19"/>
        <v>0</v>
      </c>
      <c r="F143" s="21">
        <f t="shared" si="20"/>
        <v>0</v>
      </c>
      <c r="G143" s="21">
        <f t="shared" si="20"/>
        <v>0</v>
      </c>
      <c r="H143" s="21">
        <f t="shared" si="21"/>
        <v>0</v>
      </c>
      <c r="I143" s="21">
        <f t="shared" si="22"/>
        <v>0</v>
      </c>
      <c r="J143" s="21">
        <f t="shared" si="23"/>
        <v>0</v>
      </c>
      <c r="K143" s="21">
        <f t="shared" si="24"/>
        <v>0</v>
      </c>
      <c r="L143" s="21">
        <f t="shared" si="25"/>
        <v>0</v>
      </c>
      <c r="M143" s="21">
        <f t="shared" ca="1" si="17"/>
        <v>-8.5341321064851645E-4</v>
      </c>
      <c r="N143" s="21">
        <f t="shared" ca="1" si="26"/>
        <v>0</v>
      </c>
      <c r="O143" s="74">
        <f t="shared" ca="1" si="27"/>
        <v>0</v>
      </c>
      <c r="P143" s="21">
        <f t="shared" ca="1" si="28"/>
        <v>0</v>
      </c>
      <c r="Q143" s="21">
        <f t="shared" ca="1" si="29"/>
        <v>0</v>
      </c>
      <c r="R143" s="12">
        <f t="shared" ca="1" si="18"/>
        <v>8.5341321064851645E-4</v>
      </c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</row>
    <row r="144" spans="1:35" x14ac:dyDescent="0.2">
      <c r="A144" s="71"/>
      <c r="B144" s="71"/>
      <c r="C144" s="71"/>
      <c r="D144" s="73">
        <f t="shared" si="19"/>
        <v>0</v>
      </c>
      <c r="E144" s="73">
        <f t="shared" si="19"/>
        <v>0</v>
      </c>
      <c r="F144" s="21">
        <f t="shared" si="20"/>
        <v>0</v>
      </c>
      <c r="G144" s="21">
        <f t="shared" si="20"/>
        <v>0</v>
      </c>
      <c r="H144" s="21">
        <f t="shared" si="21"/>
        <v>0</v>
      </c>
      <c r="I144" s="21">
        <f t="shared" si="22"/>
        <v>0</v>
      </c>
      <c r="J144" s="21">
        <f t="shared" si="23"/>
        <v>0</v>
      </c>
      <c r="K144" s="21">
        <f t="shared" si="24"/>
        <v>0</v>
      </c>
      <c r="L144" s="21">
        <f t="shared" si="25"/>
        <v>0</v>
      </c>
      <c r="M144" s="21">
        <f t="shared" ca="1" si="17"/>
        <v>-8.5341321064851645E-4</v>
      </c>
      <c r="N144" s="21">
        <f t="shared" ca="1" si="26"/>
        <v>0</v>
      </c>
      <c r="O144" s="74">
        <f t="shared" ca="1" si="27"/>
        <v>0</v>
      </c>
      <c r="P144" s="21">
        <f t="shared" ca="1" si="28"/>
        <v>0</v>
      </c>
      <c r="Q144" s="21">
        <f t="shared" ca="1" si="29"/>
        <v>0</v>
      </c>
      <c r="R144" s="12">
        <f t="shared" ca="1" si="18"/>
        <v>8.5341321064851645E-4</v>
      </c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</row>
    <row r="145" spans="1:35" x14ac:dyDescent="0.2">
      <c r="A145" s="71"/>
      <c r="B145" s="71"/>
      <c r="C145" s="71"/>
      <c r="D145" s="73">
        <f t="shared" ref="D145:E208" si="30">A145/A$18</f>
        <v>0</v>
      </c>
      <c r="E145" s="73">
        <f t="shared" si="30"/>
        <v>0</v>
      </c>
      <c r="F145" s="21">
        <f t="shared" ref="F145:G208" si="31">$C145*D145</f>
        <v>0</v>
      </c>
      <c r="G145" s="21">
        <f t="shared" si="31"/>
        <v>0</v>
      </c>
      <c r="H145" s="21">
        <f t="shared" si="21"/>
        <v>0</v>
      </c>
      <c r="I145" s="21">
        <f t="shared" si="22"/>
        <v>0</v>
      </c>
      <c r="J145" s="21">
        <f t="shared" si="23"/>
        <v>0</v>
      </c>
      <c r="K145" s="21">
        <f t="shared" si="24"/>
        <v>0</v>
      </c>
      <c r="L145" s="21">
        <f t="shared" si="25"/>
        <v>0</v>
      </c>
      <c r="M145" s="21">
        <f t="shared" ca="1" si="17"/>
        <v>-8.5341321064851645E-4</v>
      </c>
      <c r="N145" s="21">
        <f t="shared" ca="1" si="26"/>
        <v>0</v>
      </c>
      <c r="O145" s="74">
        <f t="shared" ca="1" si="27"/>
        <v>0</v>
      </c>
      <c r="P145" s="21">
        <f t="shared" ca="1" si="28"/>
        <v>0</v>
      </c>
      <c r="Q145" s="21">
        <f t="shared" ca="1" si="29"/>
        <v>0</v>
      </c>
      <c r="R145" s="12">
        <f t="shared" ca="1" si="18"/>
        <v>8.5341321064851645E-4</v>
      </c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</row>
    <row r="146" spans="1:35" x14ac:dyDescent="0.2">
      <c r="A146" s="71"/>
      <c r="B146" s="71"/>
      <c r="C146" s="71"/>
      <c r="D146" s="73">
        <f t="shared" si="30"/>
        <v>0</v>
      </c>
      <c r="E146" s="73">
        <f t="shared" si="30"/>
        <v>0</v>
      </c>
      <c r="F146" s="21">
        <f t="shared" si="31"/>
        <v>0</v>
      </c>
      <c r="G146" s="21">
        <f t="shared" si="31"/>
        <v>0</v>
      </c>
      <c r="H146" s="21">
        <f t="shared" si="21"/>
        <v>0</v>
      </c>
      <c r="I146" s="21">
        <f t="shared" si="22"/>
        <v>0</v>
      </c>
      <c r="J146" s="21">
        <f t="shared" si="23"/>
        <v>0</v>
      </c>
      <c r="K146" s="21">
        <f t="shared" si="24"/>
        <v>0</v>
      </c>
      <c r="L146" s="21">
        <f t="shared" si="25"/>
        <v>0</v>
      </c>
      <c r="M146" s="21">
        <f t="shared" ca="1" si="17"/>
        <v>-8.5341321064851645E-4</v>
      </c>
      <c r="N146" s="21">
        <f t="shared" ca="1" si="26"/>
        <v>0</v>
      </c>
      <c r="O146" s="74">
        <f t="shared" ca="1" si="27"/>
        <v>0</v>
      </c>
      <c r="P146" s="21">
        <f t="shared" ca="1" si="28"/>
        <v>0</v>
      </c>
      <c r="Q146" s="21">
        <f t="shared" ca="1" si="29"/>
        <v>0</v>
      </c>
      <c r="R146" s="12">
        <f t="shared" ca="1" si="18"/>
        <v>8.5341321064851645E-4</v>
      </c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</row>
    <row r="147" spans="1:35" x14ac:dyDescent="0.2">
      <c r="A147" s="71"/>
      <c r="B147" s="71"/>
      <c r="C147" s="71"/>
      <c r="D147" s="73">
        <f t="shared" si="30"/>
        <v>0</v>
      </c>
      <c r="E147" s="73">
        <f t="shared" si="30"/>
        <v>0</v>
      </c>
      <c r="F147" s="21">
        <f t="shared" si="31"/>
        <v>0</v>
      </c>
      <c r="G147" s="21">
        <f t="shared" si="31"/>
        <v>0</v>
      </c>
      <c r="H147" s="21">
        <f t="shared" si="21"/>
        <v>0</v>
      </c>
      <c r="I147" s="21">
        <f t="shared" si="22"/>
        <v>0</v>
      </c>
      <c r="J147" s="21">
        <f t="shared" si="23"/>
        <v>0</v>
      </c>
      <c r="K147" s="21">
        <f t="shared" si="24"/>
        <v>0</v>
      </c>
      <c r="L147" s="21">
        <f t="shared" si="25"/>
        <v>0</v>
      </c>
      <c r="M147" s="21">
        <f t="shared" ca="1" si="17"/>
        <v>-8.5341321064851645E-4</v>
      </c>
      <c r="N147" s="21">
        <f t="shared" ca="1" si="26"/>
        <v>0</v>
      </c>
      <c r="O147" s="74">
        <f t="shared" ca="1" si="27"/>
        <v>0</v>
      </c>
      <c r="P147" s="21">
        <f t="shared" ca="1" si="28"/>
        <v>0</v>
      </c>
      <c r="Q147" s="21">
        <f t="shared" ca="1" si="29"/>
        <v>0</v>
      </c>
      <c r="R147" s="12">
        <f t="shared" ca="1" si="18"/>
        <v>8.5341321064851645E-4</v>
      </c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</row>
    <row r="148" spans="1:35" x14ac:dyDescent="0.2">
      <c r="A148" s="71"/>
      <c r="B148" s="71"/>
      <c r="C148" s="71"/>
      <c r="D148" s="73">
        <f t="shared" si="30"/>
        <v>0</v>
      </c>
      <c r="E148" s="73">
        <f t="shared" si="30"/>
        <v>0</v>
      </c>
      <c r="F148" s="21">
        <f t="shared" si="31"/>
        <v>0</v>
      </c>
      <c r="G148" s="21">
        <f t="shared" si="31"/>
        <v>0</v>
      </c>
      <c r="H148" s="21">
        <f t="shared" si="21"/>
        <v>0</v>
      </c>
      <c r="I148" s="21">
        <f t="shared" si="22"/>
        <v>0</v>
      </c>
      <c r="J148" s="21">
        <f t="shared" si="23"/>
        <v>0</v>
      </c>
      <c r="K148" s="21">
        <f t="shared" si="24"/>
        <v>0</v>
      </c>
      <c r="L148" s="21">
        <f t="shared" si="25"/>
        <v>0</v>
      </c>
      <c r="M148" s="21">
        <f t="shared" ca="1" si="17"/>
        <v>-8.5341321064851645E-4</v>
      </c>
      <c r="N148" s="21">
        <f t="shared" ca="1" si="26"/>
        <v>0</v>
      </c>
      <c r="O148" s="74">
        <f t="shared" ca="1" si="27"/>
        <v>0</v>
      </c>
      <c r="P148" s="21">
        <f t="shared" ca="1" si="28"/>
        <v>0</v>
      </c>
      <c r="Q148" s="21">
        <f t="shared" ca="1" si="29"/>
        <v>0</v>
      </c>
      <c r="R148" s="12">
        <f t="shared" ca="1" si="18"/>
        <v>8.5341321064851645E-4</v>
      </c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</row>
    <row r="149" spans="1:35" x14ac:dyDescent="0.2">
      <c r="A149" s="71"/>
      <c r="B149" s="71"/>
      <c r="C149" s="71"/>
      <c r="D149" s="73">
        <f t="shared" si="30"/>
        <v>0</v>
      </c>
      <c r="E149" s="73">
        <f t="shared" si="30"/>
        <v>0</v>
      </c>
      <c r="F149" s="21">
        <f t="shared" si="31"/>
        <v>0</v>
      </c>
      <c r="G149" s="21">
        <f t="shared" si="31"/>
        <v>0</v>
      </c>
      <c r="H149" s="21">
        <f t="shared" si="21"/>
        <v>0</v>
      </c>
      <c r="I149" s="21">
        <f t="shared" si="22"/>
        <v>0</v>
      </c>
      <c r="J149" s="21">
        <f t="shared" si="23"/>
        <v>0</v>
      </c>
      <c r="K149" s="21">
        <f t="shared" si="24"/>
        <v>0</v>
      </c>
      <c r="L149" s="21">
        <f t="shared" si="25"/>
        <v>0</v>
      </c>
      <c r="M149" s="21">
        <f t="shared" ref="M149:M212" ca="1" si="32">+E$4+E$5*D149+E$6*D149^2</f>
        <v>-8.5341321064851645E-4</v>
      </c>
      <c r="N149" s="21">
        <f t="shared" ca="1" si="26"/>
        <v>0</v>
      </c>
      <c r="O149" s="74">
        <f t="shared" ca="1" si="27"/>
        <v>0</v>
      </c>
      <c r="P149" s="21">
        <f t="shared" ca="1" si="28"/>
        <v>0</v>
      </c>
      <c r="Q149" s="21">
        <f t="shared" ca="1" si="29"/>
        <v>0</v>
      </c>
      <c r="R149" s="12">
        <f t="shared" ref="R149:R212" ca="1" si="33">+E149-M149</f>
        <v>8.5341321064851645E-4</v>
      </c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</row>
    <row r="150" spans="1:35" x14ac:dyDescent="0.2">
      <c r="A150" s="71"/>
      <c r="B150" s="71"/>
      <c r="C150" s="71"/>
      <c r="D150" s="73">
        <f t="shared" si="30"/>
        <v>0</v>
      </c>
      <c r="E150" s="73">
        <f t="shared" si="30"/>
        <v>0</v>
      </c>
      <c r="F150" s="21">
        <f t="shared" si="31"/>
        <v>0</v>
      </c>
      <c r="G150" s="21">
        <f t="shared" si="31"/>
        <v>0</v>
      </c>
      <c r="H150" s="21">
        <f t="shared" ref="H150:H213" si="34">C150*D150*D150</f>
        <v>0</v>
      </c>
      <c r="I150" s="21">
        <f t="shared" ref="I150:I213" si="35">C150*D150*D150*D150</f>
        <v>0</v>
      </c>
      <c r="J150" s="21">
        <f t="shared" ref="J150:J213" si="36">C150*D150*D150*D150*D150</f>
        <v>0</v>
      </c>
      <c r="K150" s="21">
        <f t="shared" ref="K150:K213" si="37">C150*E150*D150</f>
        <v>0</v>
      </c>
      <c r="L150" s="21">
        <f t="shared" ref="L150:L213" si="38">C150*E150*D150*D150</f>
        <v>0</v>
      </c>
      <c r="M150" s="21">
        <f t="shared" ca="1" si="32"/>
        <v>-8.5341321064851645E-4</v>
      </c>
      <c r="N150" s="21">
        <f t="shared" ref="N150:N213" ca="1" si="39">C150*(M150-E150)^2</f>
        <v>0</v>
      </c>
      <c r="O150" s="74">
        <f t="shared" ref="O150:O213" ca="1" si="40">(C150*O$1-O$2*F150+O$3*H150)^2</f>
        <v>0</v>
      </c>
      <c r="P150" s="21">
        <f t="shared" ref="P150:P213" ca="1" si="41">(-C150*O$2+O$4*F150-O$5*H150)^2</f>
        <v>0</v>
      </c>
      <c r="Q150" s="21">
        <f t="shared" ref="Q150:Q213" ca="1" si="42">+(C150*O$3-F150*O$5+H150*O$6)^2</f>
        <v>0</v>
      </c>
      <c r="R150" s="12">
        <f t="shared" ca="1" si="33"/>
        <v>8.5341321064851645E-4</v>
      </c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</row>
    <row r="151" spans="1:35" x14ac:dyDescent="0.2">
      <c r="A151" s="71"/>
      <c r="B151" s="71"/>
      <c r="C151" s="71"/>
      <c r="D151" s="73">
        <f t="shared" si="30"/>
        <v>0</v>
      </c>
      <c r="E151" s="73">
        <f t="shared" si="30"/>
        <v>0</v>
      </c>
      <c r="F151" s="21">
        <f t="shared" si="31"/>
        <v>0</v>
      </c>
      <c r="G151" s="21">
        <f t="shared" si="31"/>
        <v>0</v>
      </c>
      <c r="H151" s="21">
        <f t="shared" si="34"/>
        <v>0</v>
      </c>
      <c r="I151" s="21">
        <f t="shared" si="35"/>
        <v>0</v>
      </c>
      <c r="J151" s="21">
        <f t="shared" si="36"/>
        <v>0</v>
      </c>
      <c r="K151" s="21">
        <f t="shared" si="37"/>
        <v>0</v>
      </c>
      <c r="L151" s="21">
        <f t="shared" si="38"/>
        <v>0</v>
      </c>
      <c r="M151" s="21">
        <f t="shared" ca="1" si="32"/>
        <v>-8.5341321064851645E-4</v>
      </c>
      <c r="N151" s="21">
        <f t="shared" ca="1" si="39"/>
        <v>0</v>
      </c>
      <c r="O151" s="74">
        <f t="shared" ca="1" si="40"/>
        <v>0</v>
      </c>
      <c r="P151" s="21">
        <f t="shared" ca="1" si="41"/>
        <v>0</v>
      </c>
      <c r="Q151" s="21">
        <f t="shared" ca="1" si="42"/>
        <v>0</v>
      </c>
      <c r="R151" s="12">
        <f t="shared" ca="1" si="33"/>
        <v>8.5341321064851645E-4</v>
      </c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</row>
    <row r="152" spans="1:35" x14ac:dyDescent="0.2">
      <c r="A152" s="71"/>
      <c r="B152" s="71"/>
      <c r="C152" s="71"/>
      <c r="D152" s="73">
        <f t="shared" si="30"/>
        <v>0</v>
      </c>
      <c r="E152" s="73">
        <f t="shared" si="30"/>
        <v>0</v>
      </c>
      <c r="F152" s="21">
        <f t="shared" si="31"/>
        <v>0</v>
      </c>
      <c r="G152" s="21">
        <f t="shared" si="31"/>
        <v>0</v>
      </c>
      <c r="H152" s="21">
        <f t="shared" si="34"/>
        <v>0</v>
      </c>
      <c r="I152" s="21">
        <f t="shared" si="35"/>
        <v>0</v>
      </c>
      <c r="J152" s="21">
        <f t="shared" si="36"/>
        <v>0</v>
      </c>
      <c r="K152" s="21">
        <f t="shared" si="37"/>
        <v>0</v>
      </c>
      <c r="L152" s="21">
        <f t="shared" si="38"/>
        <v>0</v>
      </c>
      <c r="M152" s="21">
        <f t="shared" ca="1" si="32"/>
        <v>-8.5341321064851645E-4</v>
      </c>
      <c r="N152" s="21">
        <f t="shared" ca="1" si="39"/>
        <v>0</v>
      </c>
      <c r="O152" s="74">
        <f t="shared" ca="1" si="40"/>
        <v>0</v>
      </c>
      <c r="P152" s="21">
        <f t="shared" ca="1" si="41"/>
        <v>0</v>
      </c>
      <c r="Q152" s="21">
        <f t="shared" ca="1" si="42"/>
        <v>0</v>
      </c>
      <c r="R152" s="12">
        <f t="shared" ca="1" si="33"/>
        <v>8.5341321064851645E-4</v>
      </c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</row>
    <row r="153" spans="1:35" x14ac:dyDescent="0.2">
      <c r="A153" s="71"/>
      <c r="B153" s="71"/>
      <c r="C153" s="71"/>
      <c r="D153" s="73">
        <f t="shared" si="30"/>
        <v>0</v>
      </c>
      <c r="E153" s="73">
        <f t="shared" si="30"/>
        <v>0</v>
      </c>
      <c r="F153" s="21">
        <f t="shared" si="31"/>
        <v>0</v>
      </c>
      <c r="G153" s="21">
        <f t="shared" si="31"/>
        <v>0</v>
      </c>
      <c r="H153" s="21">
        <f t="shared" si="34"/>
        <v>0</v>
      </c>
      <c r="I153" s="21">
        <f t="shared" si="35"/>
        <v>0</v>
      </c>
      <c r="J153" s="21">
        <f t="shared" si="36"/>
        <v>0</v>
      </c>
      <c r="K153" s="21">
        <f t="shared" si="37"/>
        <v>0</v>
      </c>
      <c r="L153" s="21">
        <f t="shared" si="38"/>
        <v>0</v>
      </c>
      <c r="M153" s="21">
        <f t="shared" ca="1" si="32"/>
        <v>-8.5341321064851645E-4</v>
      </c>
      <c r="N153" s="21">
        <f t="shared" ca="1" si="39"/>
        <v>0</v>
      </c>
      <c r="O153" s="74">
        <f t="shared" ca="1" si="40"/>
        <v>0</v>
      </c>
      <c r="P153" s="21">
        <f t="shared" ca="1" si="41"/>
        <v>0</v>
      </c>
      <c r="Q153" s="21">
        <f t="shared" ca="1" si="42"/>
        <v>0</v>
      </c>
      <c r="R153" s="12">
        <f t="shared" ca="1" si="33"/>
        <v>8.5341321064851645E-4</v>
      </c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</row>
    <row r="154" spans="1:35" x14ac:dyDescent="0.2">
      <c r="A154" s="71"/>
      <c r="B154" s="71"/>
      <c r="C154" s="71"/>
      <c r="D154" s="73">
        <f t="shared" si="30"/>
        <v>0</v>
      </c>
      <c r="E154" s="73">
        <f t="shared" si="30"/>
        <v>0</v>
      </c>
      <c r="F154" s="21">
        <f t="shared" si="31"/>
        <v>0</v>
      </c>
      <c r="G154" s="21">
        <f t="shared" si="31"/>
        <v>0</v>
      </c>
      <c r="H154" s="21">
        <f t="shared" si="34"/>
        <v>0</v>
      </c>
      <c r="I154" s="21">
        <f t="shared" si="35"/>
        <v>0</v>
      </c>
      <c r="J154" s="21">
        <f t="shared" si="36"/>
        <v>0</v>
      </c>
      <c r="K154" s="21">
        <f t="shared" si="37"/>
        <v>0</v>
      </c>
      <c r="L154" s="21">
        <f t="shared" si="38"/>
        <v>0</v>
      </c>
      <c r="M154" s="21">
        <f t="shared" ca="1" si="32"/>
        <v>-8.5341321064851645E-4</v>
      </c>
      <c r="N154" s="21">
        <f t="shared" ca="1" si="39"/>
        <v>0</v>
      </c>
      <c r="O154" s="74">
        <f t="shared" ca="1" si="40"/>
        <v>0</v>
      </c>
      <c r="P154" s="21">
        <f t="shared" ca="1" si="41"/>
        <v>0</v>
      </c>
      <c r="Q154" s="21">
        <f t="shared" ca="1" si="42"/>
        <v>0</v>
      </c>
      <c r="R154" s="12">
        <f t="shared" ca="1" si="33"/>
        <v>8.5341321064851645E-4</v>
      </c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</row>
    <row r="155" spans="1:35" x14ac:dyDescent="0.2">
      <c r="A155" s="71"/>
      <c r="B155" s="71"/>
      <c r="C155" s="71"/>
      <c r="D155" s="73">
        <f t="shared" si="30"/>
        <v>0</v>
      </c>
      <c r="E155" s="73">
        <f t="shared" si="30"/>
        <v>0</v>
      </c>
      <c r="F155" s="21">
        <f t="shared" si="31"/>
        <v>0</v>
      </c>
      <c r="G155" s="21">
        <f t="shared" si="31"/>
        <v>0</v>
      </c>
      <c r="H155" s="21">
        <f t="shared" si="34"/>
        <v>0</v>
      </c>
      <c r="I155" s="21">
        <f t="shared" si="35"/>
        <v>0</v>
      </c>
      <c r="J155" s="21">
        <f t="shared" si="36"/>
        <v>0</v>
      </c>
      <c r="K155" s="21">
        <f t="shared" si="37"/>
        <v>0</v>
      </c>
      <c r="L155" s="21">
        <f t="shared" si="38"/>
        <v>0</v>
      </c>
      <c r="M155" s="21">
        <f t="shared" ca="1" si="32"/>
        <v>-8.5341321064851645E-4</v>
      </c>
      <c r="N155" s="21">
        <f t="shared" ca="1" si="39"/>
        <v>0</v>
      </c>
      <c r="O155" s="74">
        <f t="shared" ca="1" si="40"/>
        <v>0</v>
      </c>
      <c r="P155" s="21">
        <f t="shared" ca="1" si="41"/>
        <v>0</v>
      </c>
      <c r="Q155" s="21">
        <f t="shared" ca="1" si="42"/>
        <v>0</v>
      </c>
      <c r="R155" s="12">
        <f t="shared" ca="1" si="33"/>
        <v>8.5341321064851645E-4</v>
      </c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</row>
    <row r="156" spans="1:35" x14ac:dyDescent="0.2">
      <c r="A156" s="71"/>
      <c r="B156" s="71"/>
      <c r="C156" s="71"/>
      <c r="D156" s="73">
        <f t="shared" si="30"/>
        <v>0</v>
      </c>
      <c r="E156" s="73">
        <f t="shared" si="30"/>
        <v>0</v>
      </c>
      <c r="F156" s="21">
        <f t="shared" si="31"/>
        <v>0</v>
      </c>
      <c r="G156" s="21">
        <f t="shared" si="31"/>
        <v>0</v>
      </c>
      <c r="H156" s="21">
        <f t="shared" si="34"/>
        <v>0</v>
      </c>
      <c r="I156" s="21">
        <f t="shared" si="35"/>
        <v>0</v>
      </c>
      <c r="J156" s="21">
        <f t="shared" si="36"/>
        <v>0</v>
      </c>
      <c r="K156" s="21">
        <f t="shared" si="37"/>
        <v>0</v>
      </c>
      <c r="L156" s="21">
        <f t="shared" si="38"/>
        <v>0</v>
      </c>
      <c r="M156" s="21">
        <f t="shared" ca="1" si="32"/>
        <v>-8.5341321064851645E-4</v>
      </c>
      <c r="N156" s="21">
        <f t="shared" ca="1" si="39"/>
        <v>0</v>
      </c>
      <c r="O156" s="74">
        <f t="shared" ca="1" si="40"/>
        <v>0</v>
      </c>
      <c r="P156" s="21">
        <f t="shared" ca="1" si="41"/>
        <v>0</v>
      </c>
      <c r="Q156" s="21">
        <f t="shared" ca="1" si="42"/>
        <v>0</v>
      </c>
      <c r="R156" s="12">
        <f t="shared" ca="1" si="33"/>
        <v>8.5341321064851645E-4</v>
      </c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</row>
    <row r="157" spans="1:35" x14ac:dyDescent="0.2">
      <c r="A157" s="71"/>
      <c r="B157" s="71"/>
      <c r="C157" s="71"/>
      <c r="D157" s="73">
        <f t="shared" si="30"/>
        <v>0</v>
      </c>
      <c r="E157" s="73">
        <f t="shared" si="30"/>
        <v>0</v>
      </c>
      <c r="F157" s="21">
        <f t="shared" si="31"/>
        <v>0</v>
      </c>
      <c r="G157" s="21">
        <f t="shared" si="31"/>
        <v>0</v>
      </c>
      <c r="H157" s="21">
        <f t="shared" si="34"/>
        <v>0</v>
      </c>
      <c r="I157" s="21">
        <f t="shared" si="35"/>
        <v>0</v>
      </c>
      <c r="J157" s="21">
        <f t="shared" si="36"/>
        <v>0</v>
      </c>
      <c r="K157" s="21">
        <f t="shared" si="37"/>
        <v>0</v>
      </c>
      <c r="L157" s="21">
        <f t="shared" si="38"/>
        <v>0</v>
      </c>
      <c r="M157" s="21">
        <f t="shared" ca="1" si="32"/>
        <v>-8.5341321064851645E-4</v>
      </c>
      <c r="N157" s="21">
        <f t="shared" ca="1" si="39"/>
        <v>0</v>
      </c>
      <c r="O157" s="74">
        <f t="shared" ca="1" si="40"/>
        <v>0</v>
      </c>
      <c r="P157" s="21">
        <f t="shared" ca="1" si="41"/>
        <v>0</v>
      </c>
      <c r="Q157" s="21">
        <f t="shared" ca="1" si="42"/>
        <v>0</v>
      </c>
      <c r="R157" s="12">
        <f t="shared" ca="1" si="33"/>
        <v>8.5341321064851645E-4</v>
      </c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</row>
    <row r="158" spans="1:35" x14ac:dyDescent="0.2">
      <c r="A158" s="71"/>
      <c r="B158" s="71"/>
      <c r="C158" s="71"/>
      <c r="D158" s="73">
        <f t="shared" si="30"/>
        <v>0</v>
      </c>
      <c r="E158" s="73">
        <f t="shared" si="30"/>
        <v>0</v>
      </c>
      <c r="F158" s="21">
        <f t="shared" si="31"/>
        <v>0</v>
      </c>
      <c r="G158" s="21">
        <f t="shared" si="31"/>
        <v>0</v>
      </c>
      <c r="H158" s="21">
        <f t="shared" si="34"/>
        <v>0</v>
      </c>
      <c r="I158" s="21">
        <f t="shared" si="35"/>
        <v>0</v>
      </c>
      <c r="J158" s="21">
        <f t="shared" si="36"/>
        <v>0</v>
      </c>
      <c r="K158" s="21">
        <f t="shared" si="37"/>
        <v>0</v>
      </c>
      <c r="L158" s="21">
        <f t="shared" si="38"/>
        <v>0</v>
      </c>
      <c r="M158" s="21">
        <f t="shared" ca="1" si="32"/>
        <v>-8.5341321064851645E-4</v>
      </c>
      <c r="N158" s="21">
        <f t="shared" ca="1" si="39"/>
        <v>0</v>
      </c>
      <c r="O158" s="74">
        <f t="shared" ca="1" si="40"/>
        <v>0</v>
      </c>
      <c r="P158" s="21">
        <f t="shared" ca="1" si="41"/>
        <v>0</v>
      </c>
      <c r="Q158" s="21">
        <f t="shared" ca="1" si="42"/>
        <v>0</v>
      </c>
      <c r="R158" s="12">
        <f t="shared" ca="1" si="33"/>
        <v>8.5341321064851645E-4</v>
      </c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</row>
    <row r="159" spans="1:35" x14ac:dyDescent="0.2">
      <c r="A159" s="71"/>
      <c r="B159" s="71"/>
      <c r="C159" s="71"/>
      <c r="D159" s="73">
        <f t="shared" si="30"/>
        <v>0</v>
      </c>
      <c r="E159" s="73">
        <f t="shared" si="30"/>
        <v>0</v>
      </c>
      <c r="F159" s="21">
        <f t="shared" si="31"/>
        <v>0</v>
      </c>
      <c r="G159" s="21">
        <f t="shared" si="31"/>
        <v>0</v>
      </c>
      <c r="H159" s="21">
        <f t="shared" si="34"/>
        <v>0</v>
      </c>
      <c r="I159" s="21">
        <f t="shared" si="35"/>
        <v>0</v>
      </c>
      <c r="J159" s="21">
        <f t="shared" si="36"/>
        <v>0</v>
      </c>
      <c r="K159" s="21">
        <f t="shared" si="37"/>
        <v>0</v>
      </c>
      <c r="L159" s="21">
        <f t="shared" si="38"/>
        <v>0</v>
      </c>
      <c r="M159" s="21">
        <f t="shared" ca="1" si="32"/>
        <v>-8.5341321064851645E-4</v>
      </c>
      <c r="N159" s="21">
        <f t="shared" ca="1" si="39"/>
        <v>0</v>
      </c>
      <c r="O159" s="74">
        <f t="shared" ca="1" si="40"/>
        <v>0</v>
      </c>
      <c r="P159" s="21">
        <f t="shared" ca="1" si="41"/>
        <v>0</v>
      </c>
      <c r="Q159" s="21">
        <f t="shared" ca="1" si="42"/>
        <v>0</v>
      </c>
      <c r="R159" s="12">
        <f t="shared" ca="1" si="33"/>
        <v>8.5341321064851645E-4</v>
      </c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</row>
    <row r="160" spans="1:35" x14ac:dyDescent="0.2">
      <c r="A160" s="71"/>
      <c r="B160" s="71"/>
      <c r="C160" s="71"/>
      <c r="D160" s="73">
        <f t="shared" si="30"/>
        <v>0</v>
      </c>
      <c r="E160" s="73">
        <f t="shared" si="30"/>
        <v>0</v>
      </c>
      <c r="F160" s="21">
        <f t="shared" si="31"/>
        <v>0</v>
      </c>
      <c r="G160" s="21">
        <f t="shared" si="31"/>
        <v>0</v>
      </c>
      <c r="H160" s="21">
        <f t="shared" si="34"/>
        <v>0</v>
      </c>
      <c r="I160" s="21">
        <f t="shared" si="35"/>
        <v>0</v>
      </c>
      <c r="J160" s="21">
        <f t="shared" si="36"/>
        <v>0</v>
      </c>
      <c r="K160" s="21">
        <f t="shared" si="37"/>
        <v>0</v>
      </c>
      <c r="L160" s="21">
        <f t="shared" si="38"/>
        <v>0</v>
      </c>
      <c r="M160" s="21">
        <f t="shared" ca="1" si="32"/>
        <v>-8.5341321064851645E-4</v>
      </c>
      <c r="N160" s="21">
        <f t="shared" ca="1" si="39"/>
        <v>0</v>
      </c>
      <c r="O160" s="74">
        <f t="shared" ca="1" si="40"/>
        <v>0</v>
      </c>
      <c r="P160" s="21">
        <f t="shared" ca="1" si="41"/>
        <v>0</v>
      </c>
      <c r="Q160" s="21">
        <f t="shared" ca="1" si="42"/>
        <v>0</v>
      </c>
      <c r="R160" s="12">
        <f t="shared" ca="1" si="33"/>
        <v>8.5341321064851645E-4</v>
      </c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</row>
    <row r="161" spans="1:35" x14ac:dyDescent="0.2">
      <c r="A161" s="71"/>
      <c r="B161" s="71"/>
      <c r="C161" s="71"/>
      <c r="D161" s="73">
        <f t="shared" si="30"/>
        <v>0</v>
      </c>
      <c r="E161" s="73">
        <f t="shared" si="30"/>
        <v>0</v>
      </c>
      <c r="F161" s="21">
        <f t="shared" si="31"/>
        <v>0</v>
      </c>
      <c r="G161" s="21">
        <f t="shared" si="31"/>
        <v>0</v>
      </c>
      <c r="H161" s="21">
        <f t="shared" si="34"/>
        <v>0</v>
      </c>
      <c r="I161" s="21">
        <f t="shared" si="35"/>
        <v>0</v>
      </c>
      <c r="J161" s="21">
        <f t="shared" si="36"/>
        <v>0</v>
      </c>
      <c r="K161" s="21">
        <f t="shared" si="37"/>
        <v>0</v>
      </c>
      <c r="L161" s="21">
        <f t="shared" si="38"/>
        <v>0</v>
      </c>
      <c r="M161" s="21">
        <f t="shared" ca="1" si="32"/>
        <v>-8.5341321064851645E-4</v>
      </c>
      <c r="N161" s="21">
        <f t="shared" ca="1" si="39"/>
        <v>0</v>
      </c>
      <c r="O161" s="74">
        <f t="shared" ca="1" si="40"/>
        <v>0</v>
      </c>
      <c r="P161" s="21">
        <f t="shared" ca="1" si="41"/>
        <v>0</v>
      </c>
      <c r="Q161" s="21">
        <f t="shared" ca="1" si="42"/>
        <v>0</v>
      </c>
      <c r="R161" s="12">
        <f t="shared" ca="1" si="33"/>
        <v>8.5341321064851645E-4</v>
      </c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</row>
    <row r="162" spans="1:35" x14ac:dyDescent="0.2">
      <c r="A162" s="71"/>
      <c r="B162" s="71"/>
      <c r="C162" s="71"/>
      <c r="D162" s="73">
        <f t="shared" si="30"/>
        <v>0</v>
      </c>
      <c r="E162" s="73">
        <f t="shared" si="30"/>
        <v>0</v>
      </c>
      <c r="F162" s="21">
        <f t="shared" si="31"/>
        <v>0</v>
      </c>
      <c r="G162" s="21">
        <f t="shared" si="31"/>
        <v>0</v>
      </c>
      <c r="H162" s="21">
        <f t="shared" si="34"/>
        <v>0</v>
      </c>
      <c r="I162" s="21">
        <f t="shared" si="35"/>
        <v>0</v>
      </c>
      <c r="J162" s="21">
        <f t="shared" si="36"/>
        <v>0</v>
      </c>
      <c r="K162" s="21">
        <f t="shared" si="37"/>
        <v>0</v>
      </c>
      <c r="L162" s="21">
        <f t="shared" si="38"/>
        <v>0</v>
      </c>
      <c r="M162" s="21">
        <f t="shared" ca="1" si="32"/>
        <v>-8.5341321064851645E-4</v>
      </c>
      <c r="N162" s="21">
        <f t="shared" ca="1" si="39"/>
        <v>0</v>
      </c>
      <c r="O162" s="74">
        <f t="shared" ca="1" si="40"/>
        <v>0</v>
      </c>
      <c r="P162" s="21">
        <f t="shared" ca="1" si="41"/>
        <v>0</v>
      </c>
      <c r="Q162" s="21">
        <f t="shared" ca="1" si="42"/>
        <v>0</v>
      </c>
      <c r="R162" s="12">
        <f t="shared" ca="1" si="33"/>
        <v>8.5341321064851645E-4</v>
      </c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</row>
    <row r="163" spans="1:35" x14ac:dyDescent="0.2">
      <c r="A163" s="71"/>
      <c r="B163" s="71"/>
      <c r="C163" s="71"/>
      <c r="D163" s="73">
        <f t="shared" si="30"/>
        <v>0</v>
      </c>
      <c r="E163" s="73">
        <f t="shared" si="30"/>
        <v>0</v>
      </c>
      <c r="F163" s="21">
        <f t="shared" si="31"/>
        <v>0</v>
      </c>
      <c r="G163" s="21">
        <f t="shared" si="31"/>
        <v>0</v>
      </c>
      <c r="H163" s="21">
        <f t="shared" si="34"/>
        <v>0</v>
      </c>
      <c r="I163" s="21">
        <f t="shared" si="35"/>
        <v>0</v>
      </c>
      <c r="J163" s="21">
        <f t="shared" si="36"/>
        <v>0</v>
      </c>
      <c r="K163" s="21">
        <f t="shared" si="37"/>
        <v>0</v>
      </c>
      <c r="L163" s="21">
        <f t="shared" si="38"/>
        <v>0</v>
      </c>
      <c r="M163" s="21">
        <f t="shared" ca="1" si="32"/>
        <v>-8.5341321064851645E-4</v>
      </c>
      <c r="N163" s="21">
        <f t="shared" ca="1" si="39"/>
        <v>0</v>
      </c>
      <c r="O163" s="74">
        <f t="shared" ca="1" si="40"/>
        <v>0</v>
      </c>
      <c r="P163" s="21">
        <f t="shared" ca="1" si="41"/>
        <v>0</v>
      </c>
      <c r="Q163" s="21">
        <f t="shared" ca="1" si="42"/>
        <v>0</v>
      </c>
      <c r="R163" s="12">
        <f t="shared" ca="1" si="33"/>
        <v>8.5341321064851645E-4</v>
      </c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</row>
    <row r="164" spans="1:35" x14ac:dyDescent="0.2">
      <c r="A164" s="71"/>
      <c r="B164" s="71"/>
      <c r="C164" s="71"/>
      <c r="D164" s="73">
        <f t="shared" si="30"/>
        <v>0</v>
      </c>
      <c r="E164" s="73">
        <f t="shared" si="30"/>
        <v>0</v>
      </c>
      <c r="F164" s="21">
        <f t="shared" si="31"/>
        <v>0</v>
      </c>
      <c r="G164" s="21">
        <f t="shared" si="31"/>
        <v>0</v>
      </c>
      <c r="H164" s="21">
        <f t="shared" si="34"/>
        <v>0</v>
      </c>
      <c r="I164" s="21">
        <f t="shared" si="35"/>
        <v>0</v>
      </c>
      <c r="J164" s="21">
        <f t="shared" si="36"/>
        <v>0</v>
      </c>
      <c r="K164" s="21">
        <f t="shared" si="37"/>
        <v>0</v>
      </c>
      <c r="L164" s="21">
        <f t="shared" si="38"/>
        <v>0</v>
      </c>
      <c r="M164" s="21">
        <f t="shared" ca="1" si="32"/>
        <v>-8.5341321064851645E-4</v>
      </c>
      <c r="N164" s="21">
        <f t="shared" ca="1" si="39"/>
        <v>0</v>
      </c>
      <c r="O164" s="74">
        <f t="shared" ca="1" si="40"/>
        <v>0</v>
      </c>
      <c r="P164" s="21">
        <f t="shared" ca="1" si="41"/>
        <v>0</v>
      </c>
      <c r="Q164" s="21">
        <f t="shared" ca="1" si="42"/>
        <v>0</v>
      </c>
      <c r="R164" s="12">
        <f t="shared" ca="1" si="33"/>
        <v>8.5341321064851645E-4</v>
      </c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</row>
    <row r="165" spans="1:35" x14ac:dyDescent="0.2">
      <c r="A165" s="71"/>
      <c r="B165" s="71"/>
      <c r="C165" s="71"/>
      <c r="D165" s="73">
        <f t="shared" si="30"/>
        <v>0</v>
      </c>
      <c r="E165" s="73">
        <f t="shared" si="30"/>
        <v>0</v>
      </c>
      <c r="F165" s="21">
        <f t="shared" si="31"/>
        <v>0</v>
      </c>
      <c r="G165" s="21">
        <f t="shared" si="31"/>
        <v>0</v>
      </c>
      <c r="H165" s="21">
        <f t="shared" si="34"/>
        <v>0</v>
      </c>
      <c r="I165" s="21">
        <f t="shared" si="35"/>
        <v>0</v>
      </c>
      <c r="J165" s="21">
        <f t="shared" si="36"/>
        <v>0</v>
      </c>
      <c r="K165" s="21">
        <f t="shared" si="37"/>
        <v>0</v>
      </c>
      <c r="L165" s="21">
        <f t="shared" si="38"/>
        <v>0</v>
      </c>
      <c r="M165" s="21">
        <f t="shared" ca="1" si="32"/>
        <v>-8.5341321064851645E-4</v>
      </c>
      <c r="N165" s="21">
        <f t="shared" ca="1" si="39"/>
        <v>0</v>
      </c>
      <c r="O165" s="74">
        <f t="shared" ca="1" si="40"/>
        <v>0</v>
      </c>
      <c r="P165" s="21">
        <f t="shared" ca="1" si="41"/>
        <v>0</v>
      </c>
      <c r="Q165" s="21">
        <f t="shared" ca="1" si="42"/>
        <v>0</v>
      </c>
      <c r="R165" s="12">
        <f t="shared" ca="1" si="33"/>
        <v>8.5341321064851645E-4</v>
      </c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</row>
    <row r="166" spans="1:35" x14ac:dyDescent="0.2">
      <c r="A166" s="71"/>
      <c r="B166" s="71"/>
      <c r="C166" s="71"/>
      <c r="D166" s="73">
        <f t="shared" si="30"/>
        <v>0</v>
      </c>
      <c r="E166" s="73">
        <f t="shared" si="30"/>
        <v>0</v>
      </c>
      <c r="F166" s="21">
        <f t="shared" si="31"/>
        <v>0</v>
      </c>
      <c r="G166" s="21">
        <f t="shared" si="31"/>
        <v>0</v>
      </c>
      <c r="H166" s="21">
        <f t="shared" si="34"/>
        <v>0</v>
      </c>
      <c r="I166" s="21">
        <f t="shared" si="35"/>
        <v>0</v>
      </c>
      <c r="J166" s="21">
        <f t="shared" si="36"/>
        <v>0</v>
      </c>
      <c r="K166" s="21">
        <f t="shared" si="37"/>
        <v>0</v>
      </c>
      <c r="L166" s="21">
        <f t="shared" si="38"/>
        <v>0</v>
      </c>
      <c r="M166" s="21">
        <f t="shared" ca="1" si="32"/>
        <v>-8.5341321064851645E-4</v>
      </c>
      <c r="N166" s="21">
        <f t="shared" ca="1" si="39"/>
        <v>0</v>
      </c>
      <c r="O166" s="74">
        <f t="shared" ca="1" si="40"/>
        <v>0</v>
      </c>
      <c r="P166" s="21">
        <f t="shared" ca="1" si="41"/>
        <v>0</v>
      </c>
      <c r="Q166" s="21">
        <f t="shared" ca="1" si="42"/>
        <v>0</v>
      </c>
      <c r="R166" s="12">
        <f t="shared" ca="1" si="33"/>
        <v>8.5341321064851645E-4</v>
      </c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</row>
    <row r="167" spans="1:35" x14ac:dyDescent="0.2">
      <c r="A167" s="71"/>
      <c r="B167" s="71"/>
      <c r="C167" s="71"/>
      <c r="D167" s="73">
        <f t="shared" si="30"/>
        <v>0</v>
      </c>
      <c r="E167" s="73">
        <f t="shared" si="30"/>
        <v>0</v>
      </c>
      <c r="F167" s="21">
        <f t="shared" si="31"/>
        <v>0</v>
      </c>
      <c r="G167" s="21">
        <f t="shared" si="31"/>
        <v>0</v>
      </c>
      <c r="H167" s="21">
        <f t="shared" si="34"/>
        <v>0</v>
      </c>
      <c r="I167" s="21">
        <f t="shared" si="35"/>
        <v>0</v>
      </c>
      <c r="J167" s="21">
        <f t="shared" si="36"/>
        <v>0</v>
      </c>
      <c r="K167" s="21">
        <f t="shared" si="37"/>
        <v>0</v>
      </c>
      <c r="L167" s="21">
        <f t="shared" si="38"/>
        <v>0</v>
      </c>
      <c r="M167" s="21">
        <f t="shared" ca="1" si="32"/>
        <v>-8.5341321064851645E-4</v>
      </c>
      <c r="N167" s="21">
        <f t="shared" ca="1" si="39"/>
        <v>0</v>
      </c>
      <c r="O167" s="74">
        <f t="shared" ca="1" si="40"/>
        <v>0</v>
      </c>
      <c r="P167" s="21">
        <f t="shared" ca="1" si="41"/>
        <v>0</v>
      </c>
      <c r="Q167" s="21">
        <f t="shared" ca="1" si="42"/>
        <v>0</v>
      </c>
      <c r="R167" s="12">
        <f t="shared" ca="1" si="33"/>
        <v>8.5341321064851645E-4</v>
      </c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</row>
    <row r="168" spans="1:35" x14ac:dyDescent="0.2">
      <c r="A168" s="71"/>
      <c r="B168" s="71"/>
      <c r="C168" s="71"/>
      <c r="D168" s="73">
        <f t="shared" si="30"/>
        <v>0</v>
      </c>
      <c r="E168" s="73">
        <f t="shared" si="30"/>
        <v>0</v>
      </c>
      <c r="F168" s="21">
        <f t="shared" si="31"/>
        <v>0</v>
      </c>
      <c r="G168" s="21">
        <f t="shared" si="31"/>
        <v>0</v>
      </c>
      <c r="H168" s="21">
        <f t="shared" si="34"/>
        <v>0</v>
      </c>
      <c r="I168" s="21">
        <f t="shared" si="35"/>
        <v>0</v>
      </c>
      <c r="J168" s="21">
        <f t="shared" si="36"/>
        <v>0</v>
      </c>
      <c r="K168" s="21">
        <f t="shared" si="37"/>
        <v>0</v>
      </c>
      <c r="L168" s="21">
        <f t="shared" si="38"/>
        <v>0</v>
      </c>
      <c r="M168" s="21">
        <f t="shared" ca="1" si="32"/>
        <v>-8.5341321064851645E-4</v>
      </c>
      <c r="N168" s="21">
        <f t="shared" ca="1" si="39"/>
        <v>0</v>
      </c>
      <c r="O168" s="74">
        <f t="shared" ca="1" si="40"/>
        <v>0</v>
      </c>
      <c r="P168" s="21">
        <f t="shared" ca="1" si="41"/>
        <v>0</v>
      </c>
      <c r="Q168" s="21">
        <f t="shared" ca="1" si="42"/>
        <v>0</v>
      </c>
      <c r="R168" s="12">
        <f t="shared" ca="1" si="33"/>
        <v>8.5341321064851645E-4</v>
      </c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</row>
    <row r="169" spans="1:35" x14ac:dyDescent="0.2">
      <c r="A169" s="71"/>
      <c r="B169" s="71"/>
      <c r="C169" s="71"/>
      <c r="D169" s="73">
        <f t="shared" si="30"/>
        <v>0</v>
      </c>
      <c r="E169" s="73">
        <f t="shared" si="30"/>
        <v>0</v>
      </c>
      <c r="F169" s="21">
        <f t="shared" si="31"/>
        <v>0</v>
      </c>
      <c r="G169" s="21">
        <f t="shared" si="31"/>
        <v>0</v>
      </c>
      <c r="H169" s="21">
        <f t="shared" si="34"/>
        <v>0</v>
      </c>
      <c r="I169" s="21">
        <f t="shared" si="35"/>
        <v>0</v>
      </c>
      <c r="J169" s="21">
        <f t="shared" si="36"/>
        <v>0</v>
      </c>
      <c r="K169" s="21">
        <f t="shared" si="37"/>
        <v>0</v>
      </c>
      <c r="L169" s="21">
        <f t="shared" si="38"/>
        <v>0</v>
      </c>
      <c r="M169" s="21">
        <f t="shared" ca="1" si="32"/>
        <v>-8.5341321064851645E-4</v>
      </c>
      <c r="N169" s="21">
        <f t="shared" ca="1" si="39"/>
        <v>0</v>
      </c>
      <c r="O169" s="74">
        <f t="shared" ca="1" si="40"/>
        <v>0</v>
      </c>
      <c r="P169" s="21">
        <f t="shared" ca="1" si="41"/>
        <v>0</v>
      </c>
      <c r="Q169" s="21">
        <f t="shared" ca="1" si="42"/>
        <v>0</v>
      </c>
      <c r="R169" s="12">
        <f t="shared" ca="1" si="33"/>
        <v>8.5341321064851645E-4</v>
      </c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</row>
    <row r="170" spans="1:35" x14ac:dyDescent="0.2">
      <c r="A170" s="71"/>
      <c r="B170" s="71"/>
      <c r="C170" s="71"/>
      <c r="D170" s="73">
        <f t="shared" si="30"/>
        <v>0</v>
      </c>
      <c r="E170" s="73">
        <f t="shared" si="30"/>
        <v>0</v>
      </c>
      <c r="F170" s="21">
        <f t="shared" si="31"/>
        <v>0</v>
      </c>
      <c r="G170" s="21">
        <f t="shared" si="31"/>
        <v>0</v>
      </c>
      <c r="H170" s="21">
        <f t="shared" si="34"/>
        <v>0</v>
      </c>
      <c r="I170" s="21">
        <f t="shared" si="35"/>
        <v>0</v>
      </c>
      <c r="J170" s="21">
        <f t="shared" si="36"/>
        <v>0</v>
      </c>
      <c r="K170" s="21">
        <f t="shared" si="37"/>
        <v>0</v>
      </c>
      <c r="L170" s="21">
        <f t="shared" si="38"/>
        <v>0</v>
      </c>
      <c r="M170" s="21">
        <f t="shared" ca="1" si="32"/>
        <v>-8.5341321064851645E-4</v>
      </c>
      <c r="N170" s="21">
        <f t="shared" ca="1" si="39"/>
        <v>0</v>
      </c>
      <c r="O170" s="74">
        <f t="shared" ca="1" si="40"/>
        <v>0</v>
      </c>
      <c r="P170" s="21">
        <f t="shared" ca="1" si="41"/>
        <v>0</v>
      </c>
      <c r="Q170" s="21">
        <f t="shared" ca="1" si="42"/>
        <v>0</v>
      </c>
      <c r="R170" s="12">
        <f t="shared" ca="1" si="33"/>
        <v>8.5341321064851645E-4</v>
      </c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</row>
    <row r="171" spans="1:35" x14ac:dyDescent="0.2">
      <c r="A171" s="71"/>
      <c r="B171" s="71"/>
      <c r="C171" s="71"/>
      <c r="D171" s="73">
        <f t="shared" si="30"/>
        <v>0</v>
      </c>
      <c r="E171" s="73">
        <f t="shared" si="30"/>
        <v>0</v>
      </c>
      <c r="F171" s="21">
        <f t="shared" si="31"/>
        <v>0</v>
      </c>
      <c r="G171" s="21">
        <f t="shared" si="31"/>
        <v>0</v>
      </c>
      <c r="H171" s="21">
        <f t="shared" si="34"/>
        <v>0</v>
      </c>
      <c r="I171" s="21">
        <f t="shared" si="35"/>
        <v>0</v>
      </c>
      <c r="J171" s="21">
        <f t="shared" si="36"/>
        <v>0</v>
      </c>
      <c r="K171" s="21">
        <f t="shared" si="37"/>
        <v>0</v>
      </c>
      <c r="L171" s="21">
        <f t="shared" si="38"/>
        <v>0</v>
      </c>
      <c r="M171" s="21">
        <f t="shared" ca="1" si="32"/>
        <v>-8.5341321064851645E-4</v>
      </c>
      <c r="N171" s="21">
        <f t="shared" ca="1" si="39"/>
        <v>0</v>
      </c>
      <c r="O171" s="74">
        <f t="shared" ca="1" si="40"/>
        <v>0</v>
      </c>
      <c r="P171" s="21">
        <f t="shared" ca="1" si="41"/>
        <v>0</v>
      </c>
      <c r="Q171" s="21">
        <f t="shared" ca="1" si="42"/>
        <v>0</v>
      </c>
      <c r="R171" s="12">
        <f t="shared" ca="1" si="33"/>
        <v>8.5341321064851645E-4</v>
      </c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</row>
    <row r="172" spans="1:35" x14ac:dyDescent="0.2">
      <c r="A172" s="71"/>
      <c r="B172" s="71"/>
      <c r="C172" s="71"/>
      <c r="D172" s="73">
        <f t="shared" si="30"/>
        <v>0</v>
      </c>
      <c r="E172" s="73">
        <f t="shared" si="30"/>
        <v>0</v>
      </c>
      <c r="F172" s="21">
        <f t="shared" si="31"/>
        <v>0</v>
      </c>
      <c r="G172" s="21">
        <f t="shared" si="31"/>
        <v>0</v>
      </c>
      <c r="H172" s="21">
        <f t="shared" si="34"/>
        <v>0</v>
      </c>
      <c r="I172" s="21">
        <f t="shared" si="35"/>
        <v>0</v>
      </c>
      <c r="J172" s="21">
        <f t="shared" si="36"/>
        <v>0</v>
      </c>
      <c r="K172" s="21">
        <f t="shared" si="37"/>
        <v>0</v>
      </c>
      <c r="L172" s="21">
        <f t="shared" si="38"/>
        <v>0</v>
      </c>
      <c r="M172" s="21">
        <f t="shared" ca="1" si="32"/>
        <v>-8.5341321064851645E-4</v>
      </c>
      <c r="N172" s="21">
        <f t="shared" ca="1" si="39"/>
        <v>0</v>
      </c>
      <c r="O172" s="74">
        <f t="shared" ca="1" si="40"/>
        <v>0</v>
      </c>
      <c r="P172" s="21">
        <f t="shared" ca="1" si="41"/>
        <v>0</v>
      </c>
      <c r="Q172" s="21">
        <f t="shared" ca="1" si="42"/>
        <v>0</v>
      </c>
      <c r="R172" s="12">
        <f t="shared" ca="1" si="33"/>
        <v>8.5341321064851645E-4</v>
      </c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</row>
    <row r="173" spans="1:35" x14ac:dyDescent="0.2">
      <c r="A173" s="71"/>
      <c r="B173" s="71"/>
      <c r="C173" s="71"/>
      <c r="D173" s="73">
        <f t="shared" si="30"/>
        <v>0</v>
      </c>
      <c r="E173" s="73">
        <f t="shared" si="30"/>
        <v>0</v>
      </c>
      <c r="F173" s="21">
        <f t="shared" si="31"/>
        <v>0</v>
      </c>
      <c r="G173" s="21">
        <f t="shared" si="31"/>
        <v>0</v>
      </c>
      <c r="H173" s="21">
        <f t="shared" si="34"/>
        <v>0</v>
      </c>
      <c r="I173" s="21">
        <f t="shared" si="35"/>
        <v>0</v>
      </c>
      <c r="J173" s="21">
        <f t="shared" si="36"/>
        <v>0</v>
      </c>
      <c r="K173" s="21">
        <f t="shared" si="37"/>
        <v>0</v>
      </c>
      <c r="L173" s="21">
        <f t="shared" si="38"/>
        <v>0</v>
      </c>
      <c r="M173" s="21">
        <f t="shared" ca="1" si="32"/>
        <v>-8.5341321064851645E-4</v>
      </c>
      <c r="N173" s="21">
        <f t="shared" ca="1" si="39"/>
        <v>0</v>
      </c>
      <c r="O173" s="74">
        <f t="shared" ca="1" si="40"/>
        <v>0</v>
      </c>
      <c r="P173" s="21">
        <f t="shared" ca="1" si="41"/>
        <v>0</v>
      </c>
      <c r="Q173" s="21">
        <f t="shared" ca="1" si="42"/>
        <v>0</v>
      </c>
      <c r="R173" s="12">
        <f t="shared" ca="1" si="33"/>
        <v>8.5341321064851645E-4</v>
      </c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</row>
    <row r="174" spans="1:35" x14ac:dyDescent="0.2">
      <c r="A174" s="71"/>
      <c r="B174" s="71"/>
      <c r="C174" s="71"/>
      <c r="D174" s="73">
        <f t="shared" si="30"/>
        <v>0</v>
      </c>
      <c r="E174" s="73">
        <f t="shared" si="30"/>
        <v>0</v>
      </c>
      <c r="F174" s="21">
        <f t="shared" si="31"/>
        <v>0</v>
      </c>
      <c r="G174" s="21">
        <f t="shared" si="31"/>
        <v>0</v>
      </c>
      <c r="H174" s="21">
        <f t="shared" si="34"/>
        <v>0</v>
      </c>
      <c r="I174" s="21">
        <f t="shared" si="35"/>
        <v>0</v>
      </c>
      <c r="J174" s="21">
        <f t="shared" si="36"/>
        <v>0</v>
      </c>
      <c r="K174" s="21">
        <f t="shared" si="37"/>
        <v>0</v>
      </c>
      <c r="L174" s="21">
        <f t="shared" si="38"/>
        <v>0</v>
      </c>
      <c r="M174" s="21">
        <f t="shared" ca="1" si="32"/>
        <v>-8.5341321064851645E-4</v>
      </c>
      <c r="N174" s="21">
        <f t="shared" ca="1" si="39"/>
        <v>0</v>
      </c>
      <c r="O174" s="74">
        <f t="shared" ca="1" si="40"/>
        <v>0</v>
      </c>
      <c r="P174" s="21">
        <f t="shared" ca="1" si="41"/>
        <v>0</v>
      </c>
      <c r="Q174" s="21">
        <f t="shared" ca="1" si="42"/>
        <v>0</v>
      </c>
      <c r="R174" s="12">
        <f t="shared" ca="1" si="33"/>
        <v>8.5341321064851645E-4</v>
      </c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</row>
    <row r="175" spans="1:35" x14ac:dyDescent="0.2">
      <c r="A175" s="71"/>
      <c r="B175" s="71"/>
      <c r="C175" s="71"/>
      <c r="D175" s="73">
        <f t="shared" si="30"/>
        <v>0</v>
      </c>
      <c r="E175" s="73">
        <f t="shared" si="30"/>
        <v>0</v>
      </c>
      <c r="F175" s="21">
        <f t="shared" si="31"/>
        <v>0</v>
      </c>
      <c r="G175" s="21">
        <f t="shared" si="31"/>
        <v>0</v>
      </c>
      <c r="H175" s="21">
        <f t="shared" si="34"/>
        <v>0</v>
      </c>
      <c r="I175" s="21">
        <f t="shared" si="35"/>
        <v>0</v>
      </c>
      <c r="J175" s="21">
        <f t="shared" si="36"/>
        <v>0</v>
      </c>
      <c r="K175" s="21">
        <f t="shared" si="37"/>
        <v>0</v>
      </c>
      <c r="L175" s="21">
        <f t="shared" si="38"/>
        <v>0</v>
      </c>
      <c r="M175" s="21">
        <f t="shared" ca="1" si="32"/>
        <v>-8.5341321064851645E-4</v>
      </c>
      <c r="N175" s="21">
        <f t="shared" ca="1" si="39"/>
        <v>0</v>
      </c>
      <c r="O175" s="74">
        <f t="shared" ca="1" si="40"/>
        <v>0</v>
      </c>
      <c r="P175" s="21">
        <f t="shared" ca="1" si="41"/>
        <v>0</v>
      </c>
      <c r="Q175" s="21">
        <f t="shared" ca="1" si="42"/>
        <v>0</v>
      </c>
      <c r="R175" s="12">
        <f t="shared" ca="1" si="33"/>
        <v>8.5341321064851645E-4</v>
      </c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</row>
    <row r="176" spans="1:35" x14ac:dyDescent="0.2">
      <c r="A176" s="71"/>
      <c r="B176" s="71"/>
      <c r="C176" s="71"/>
      <c r="D176" s="73">
        <f t="shared" si="30"/>
        <v>0</v>
      </c>
      <c r="E176" s="73">
        <f t="shared" si="30"/>
        <v>0</v>
      </c>
      <c r="F176" s="21">
        <f t="shared" si="31"/>
        <v>0</v>
      </c>
      <c r="G176" s="21">
        <f t="shared" si="31"/>
        <v>0</v>
      </c>
      <c r="H176" s="21">
        <f t="shared" si="34"/>
        <v>0</v>
      </c>
      <c r="I176" s="21">
        <f t="shared" si="35"/>
        <v>0</v>
      </c>
      <c r="J176" s="21">
        <f t="shared" si="36"/>
        <v>0</v>
      </c>
      <c r="K176" s="21">
        <f t="shared" si="37"/>
        <v>0</v>
      </c>
      <c r="L176" s="21">
        <f t="shared" si="38"/>
        <v>0</v>
      </c>
      <c r="M176" s="21">
        <f t="shared" ca="1" si="32"/>
        <v>-8.5341321064851645E-4</v>
      </c>
      <c r="N176" s="21">
        <f t="shared" ca="1" si="39"/>
        <v>0</v>
      </c>
      <c r="O176" s="74">
        <f t="shared" ca="1" si="40"/>
        <v>0</v>
      </c>
      <c r="P176" s="21">
        <f t="shared" ca="1" si="41"/>
        <v>0</v>
      </c>
      <c r="Q176" s="21">
        <f t="shared" ca="1" si="42"/>
        <v>0</v>
      </c>
      <c r="R176" s="12">
        <f t="shared" ca="1" si="33"/>
        <v>8.5341321064851645E-4</v>
      </c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</row>
    <row r="177" spans="1:35" x14ac:dyDescent="0.2">
      <c r="A177" s="71"/>
      <c r="B177" s="71"/>
      <c r="C177" s="71"/>
      <c r="D177" s="73">
        <f t="shared" si="30"/>
        <v>0</v>
      </c>
      <c r="E177" s="73">
        <f t="shared" si="30"/>
        <v>0</v>
      </c>
      <c r="F177" s="21">
        <f t="shared" si="31"/>
        <v>0</v>
      </c>
      <c r="G177" s="21">
        <f t="shared" si="31"/>
        <v>0</v>
      </c>
      <c r="H177" s="21">
        <f t="shared" si="34"/>
        <v>0</v>
      </c>
      <c r="I177" s="21">
        <f t="shared" si="35"/>
        <v>0</v>
      </c>
      <c r="J177" s="21">
        <f t="shared" si="36"/>
        <v>0</v>
      </c>
      <c r="K177" s="21">
        <f t="shared" si="37"/>
        <v>0</v>
      </c>
      <c r="L177" s="21">
        <f t="shared" si="38"/>
        <v>0</v>
      </c>
      <c r="M177" s="21">
        <f t="shared" ca="1" si="32"/>
        <v>-8.5341321064851645E-4</v>
      </c>
      <c r="N177" s="21">
        <f t="shared" ca="1" si="39"/>
        <v>0</v>
      </c>
      <c r="O177" s="74">
        <f t="shared" ca="1" si="40"/>
        <v>0</v>
      </c>
      <c r="P177" s="21">
        <f t="shared" ca="1" si="41"/>
        <v>0</v>
      </c>
      <c r="Q177" s="21">
        <f t="shared" ca="1" si="42"/>
        <v>0</v>
      </c>
      <c r="R177" s="12">
        <f t="shared" ca="1" si="33"/>
        <v>8.5341321064851645E-4</v>
      </c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</row>
    <row r="178" spans="1:35" x14ac:dyDescent="0.2">
      <c r="A178" s="71"/>
      <c r="B178" s="71"/>
      <c r="C178" s="71"/>
      <c r="D178" s="73">
        <f t="shared" si="30"/>
        <v>0</v>
      </c>
      <c r="E178" s="73">
        <f t="shared" si="30"/>
        <v>0</v>
      </c>
      <c r="F178" s="21">
        <f t="shared" si="31"/>
        <v>0</v>
      </c>
      <c r="G178" s="21">
        <f t="shared" si="31"/>
        <v>0</v>
      </c>
      <c r="H178" s="21">
        <f t="shared" si="34"/>
        <v>0</v>
      </c>
      <c r="I178" s="21">
        <f t="shared" si="35"/>
        <v>0</v>
      </c>
      <c r="J178" s="21">
        <f t="shared" si="36"/>
        <v>0</v>
      </c>
      <c r="K178" s="21">
        <f t="shared" si="37"/>
        <v>0</v>
      </c>
      <c r="L178" s="21">
        <f t="shared" si="38"/>
        <v>0</v>
      </c>
      <c r="M178" s="21">
        <f t="shared" ca="1" si="32"/>
        <v>-8.5341321064851645E-4</v>
      </c>
      <c r="N178" s="21">
        <f t="shared" ca="1" si="39"/>
        <v>0</v>
      </c>
      <c r="O178" s="74">
        <f t="shared" ca="1" si="40"/>
        <v>0</v>
      </c>
      <c r="P178" s="21">
        <f t="shared" ca="1" si="41"/>
        <v>0</v>
      </c>
      <c r="Q178" s="21">
        <f t="shared" ca="1" si="42"/>
        <v>0</v>
      </c>
      <c r="R178" s="12">
        <f t="shared" ca="1" si="33"/>
        <v>8.5341321064851645E-4</v>
      </c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</row>
    <row r="179" spans="1:35" x14ac:dyDescent="0.2">
      <c r="A179" s="71"/>
      <c r="B179" s="71"/>
      <c r="C179" s="71"/>
      <c r="D179" s="73">
        <f t="shared" si="30"/>
        <v>0</v>
      </c>
      <c r="E179" s="73">
        <f t="shared" si="30"/>
        <v>0</v>
      </c>
      <c r="F179" s="21">
        <f t="shared" si="31"/>
        <v>0</v>
      </c>
      <c r="G179" s="21">
        <f t="shared" si="31"/>
        <v>0</v>
      </c>
      <c r="H179" s="21">
        <f t="shared" si="34"/>
        <v>0</v>
      </c>
      <c r="I179" s="21">
        <f t="shared" si="35"/>
        <v>0</v>
      </c>
      <c r="J179" s="21">
        <f t="shared" si="36"/>
        <v>0</v>
      </c>
      <c r="K179" s="21">
        <f t="shared" si="37"/>
        <v>0</v>
      </c>
      <c r="L179" s="21">
        <f t="shared" si="38"/>
        <v>0</v>
      </c>
      <c r="M179" s="21">
        <f t="shared" ca="1" si="32"/>
        <v>-8.5341321064851645E-4</v>
      </c>
      <c r="N179" s="21">
        <f t="shared" ca="1" si="39"/>
        <v>0</v>
      </c>
      <c r="O179" s="74">
        <f t="shared" ca="1" si="40"/>
        <v>0</v>
      </c>
      <c r="P179" s="21">
        <f t="shared" ca="1" si="41"/>
        <v>0</v>
      </c>
      <c r="Q179" s="21">
        <f t="shared" ca="1" si="42"/>
        <v>0</v>
      </c>
      <c r="R179" s="12">
        <f t="shared" ca="1" si="33"/>
        <v>8.5341321064851645E-4</v>
      </c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</row>
    <row r="180" spans="1:35" x14ac:dyDescent="0.2">
      <c r="A180" s="71"/>
      <c r="B180" s="71"/>
      <c r="C180" s="71"/>
      <c r="D180" s="73">
        <f t="shared" si="30"/>
        <v>0</v>
      </c>
      <c r="E180" s="73">
        <f t="shared" si="30"/>
        <v>0</v>
      </c>
      <c r="F180" s="21">
        <f t="shared" si="31"/>
        <v>0</v>
      </c>
      <c r="G180" s="21">
        <f t="shared" si="31"/>
        <v>0</v>
      </c>
      <c r="H180" s="21">
        <f t="shared" si="34"/>
        <v>0</v>
      </c>
      <c r="I180" s="21">
        <f t="shared" si="35"/>
        <v>0</v>
      </c>
      <c r="J180" s="21">
        <f t="shared" si="36"/>
        <v>0</v>
      </c>
      <c r="K180" s="21">
        <f t="shared" si="37"/>
        <v>0</v>
      </c>
      <c r="L180" s="21">
        <f t="shared" si="38"/>
        <v>0</v>
      </c>
      <c r="M180" s="21">
        <f t="shared" ca="1" si="32"/>
        <v>-8.5341321064851645E-4</v>
      </c>
      <c r="N180" s="21">
        <f t="shared" ca="1" si="39"/>
        <v>0</v>
      </c>
      <c r="O180" s="74">
        <f t="shared" ca="1" si="40"/>
        <v>0</v>
      </c>
      <c r="P180" s="21">
        <f t="shared" ca="1" si="41"/>
        <v>0</v>
      </c>
      <c r="Q180" s="21">
        <f t="shared" ca="1" si="42"/>
        <v>0</v>
      </c>
      <c r="R180" s="12">
        <f t="shared" ca="1" si="33"/>
        <v>8.5341321064851645E-4</v>
      </c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</row>
    <row r="181" spans="1:35" x14ac:dyDescent="0.2">
      <c r="A181" s="71"/>
      <c r="B181" s="71"/>
      <c r="C181" s="71"/>
      <c r="D181" s="73">
        <f t="shared" si="30"/>
        <v>0</v>
      </c>
      <c r="E181" s="73">
        <f t="shared" si="30"/>
        <v>0</v>
      </c>
      <c r="F181" s="21">
        <f t="shared" si="31"/>
        <v>0</v>
      </c>
      <c r="G181" s="21">
        <f t="shared" si="31"/>
        <v>0</v>
      </c>
      <c r="H181" s="21">
        <f t="shared" si="34"/>
        <v>0</v>
      </c>
      <c r="I181" s="21">
        <f t="shared" si="35"/>
        <v>0</v>
      </c>
      <c r="J181" s="21">
        <f t="shared" si="36"/>
        <v>0</v>
      </c>
      <c r="K181" s="21">
        <f t="shared" si="37"/>
        <v>0</v>
      </c>
      <c r="L181" s="21">
        <f t="shared" si="38"/>
        <v>0</v>
      </c>
      <c r="M181" s="21">
        <f t="shared" ca="1" si="32"/>
        <v>-8.5341321064851645E-4</v>
      </c>
      <c r="N181" s="21">
        <f t="shared" ca="1" si="39"/>
        <v>0</v>
      </c>
      <c r="O181" s="74">
        <f t="shared" ca="1" si="40"/>
        <v>0</v>
      </c>
      <c r="P181" s="21">
        <f t="shared" ca="1" si="41"/>
        <v>0</v>
      </c>
      <c r="Q181" s="21">
        <f t="shared" ca="1" si="42"/>
        <v>0</v>
      </c>
      <c r="R181" s="12">
        <f t="shared" ca="1" si="33"/>
        <v>8.5341321064851645E-4</v>
      </c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</row>
    <row r="182" spans="1:35" x14ac:dyDescent="0.2">
      <c r="A182" s="71"/>
      <c r="B182" s="71"/>
      <c r="C182" s="71"/>
      <c r="D182" s="73">
        <f t="shared" si="30"/>
        <v>0</v>
      </c>
      <c r="E182" s="73">
        <f t="shared" si="30"/>
        <v>0</v>
      </c>
      <c r="F182" s="21">
        <f t="shared" si="31"/>
        <v>0</v>
      </c>
      <c r="G182" s="21">
        <f t="shared" si="31"/>
        <v>0</v>
      </c>
      <c r="H182" s="21">
        <f t="shared" si="34"/>
        <v>0</v>
      </c>
      <c r="I182" s="21">
        <f t="shared" si="35"/>
        <v>0</v>
      </c>
      <c r="J182" s="21">
        <f t="shared" si="36"/>
        <v>0</v>
      </c>
      <c r="K182" s="21">
        <f t="shared" si="37"/>
        <v>0</v>
      </c>
      <c r="L182" s="21">
        <f t="shared" si="38"/>
        <v>0</v>
      </c>
      <c r="M182" s="21">
        <f t="shared" ca="1" si="32"/>
        <v>-8.5341321064851645E-4</v>
      </c>
      <c r="N182" s="21">
        <f t="shared" ca="1" si="39"/>
        <v>0</v>
      </c>
      <c r="O182" s="74">
        <f t="shared" ca="1" si="40"/>
        <v>0</v>
      </c>
      <c r="P182" s="21">
        <f t="shared" ca="1" si="41"/>
        <v>0</v>
      </c>
      <c r="Q182" s="21">
        <f t="shared" ca="1" si="42"/>
        <v>0</v>
      </c>
      <c r="R182" s="12">
        <f t="shared" ca="1" si="33"/>
        <v>8.5341321064851645E-4</v>
      </c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</row>
    <row r="183" spans="1:35" x14ac:dyDescent="0.2">
      <c r="A183" s="71"/>
      <c r="B183" s="71"/>
      <c r="C183" s="71"/>
      <c r="D183" s="73">
        <f t="shared" si="30"/>
        <v>0</v>
      </c>
      <c r="E183" s="73">
        <f t="shared" si="30"/>
        <v>0</v>
      </c>
      <c r="F183" s="21">
        <f t="shared" si="31"/>
        <v>0</v>
      </c>
      <c r="G183" s="21">
        <f t="shared" si="31"/>
        <v>0</v>
      </c>
      <c r="H183" s="21">
        <f t="shared" si="34"/>
        <v>0</v>
      </c>
      <c r="I183" s="21">
        <f t="shared" si="35"/>
        <v>0</v>
      </c>
      <c r="J183" s="21">
        <f t="shared" si="36"/>
        <v>0</v>
      </c>
      <c r="K183" s="21">
        <f t="shared" si="37"/>
        <v>0</v>
      </c>
      <c r="L183" s="21">
        <f t="shared" si="38"/>
        <v>0</v>
      </c>
      <c r="M183" s="21">
        <f t="shared" ca="1" si="32"/>
        <v>-8.5341321064851645E-4</v>
      </c>
      <c r="N183" s="21">
        <f t="shared" ca="1" si="39"/>
        <v>0</v>
      </c>
      <c r="O183" s="74">
        <f t="shared" ca="1" si="40"/>
        <v>0</v>
      </c>
      <c r="P183" s="21">
        <f t="shared" ca="1" si="41"/>
        <v>0</v>
      </c>
      <c r="Q183" s="21">
        <f t="shared" ca="1" si="42"/>
        <v>0</v>
      </c>
      <c r="R183" s="12">
        <f t="shared" ca="1" si="33"/>
        <v>8.5341321064851645E-4</v>
      </c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</row>
    <row r="184" spans="1:35" x14ac:dyDescent="0.2">
      <c r="A184" s="71"/>
      <c r="B184" s="71"/>
      <c r="C184" s="71"/>
      <c r="D184" s="73">
        <f t="shared" si="30"/>
        <v>0</v>
      </c>
      <c r="E184" s="73">
        <f t="shared" si="30"/>
        <v>0</v>
      </c>
      <c r="F184" s="21">
        <f t="shared" si="31"/>
        <v>0</v>
      </c>
      <c r="G184" s="21">
        <f t="shared" si="31"/>
        <v>0</v>
      </c>
      <c r="H184" s="21">
        <f t="shared" si="34"/>
        <v>0</v>
      </c>
      <c r="I184" s="21">
        <f t="shared" si="35"/>
        <v>0</v>
      </c>
      <c r="J184" s="21">
        <f t="shared" si="36"/>
        <v>0</v>
      </c>
      <c r="K184" s="21">
        <f t="shared" si="37"/>
        <v>0</v>
      </c>
      <c r="L184" s="21">
        <f t="shared" si="38"/>
        <v>0</v>
      </c>
      <c r="M184" s="21">
        <f t="shared" ca="1" si="32"/>
        <v>-8.5341321064851645E-4</v>
      </c>
      <c r="N184" s="21">
        <f t="shared" ca="1" si="39"/>
        <v>0</v>
      </c>
      <c r="O184" s="74">
        <f t="shared" ca="1" si="40"/>
        <v>0</v>
      </c>
      <c r="P184" s="21">
        <f t="shared" ca="1" si="41"/>
        <v>0</v>
      </c>
      <c r="Q184" s="21">
        <f t="shared" ca="1" si="42"/>
        <v>0</v>
      </c>
      <c r="R184" s="12">
        <f t="shared" ca="1" si="33"/>
        <v>8.5341321064851645E-4</v>
      </c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</row>
    <row r="185" spans="1:35" x14ac:dyDescent="0.2">
      <c r="A185" s="71"/>
      <c r="B185" s="71"/>
      <c r="C185" s="71"/>
      <c r="D185" s="73">
        <f t="shared" si="30"/>
        <v>0</v>
      </c>
      <c r="E185" s="73">
        <f t="shared" si="30"/>
        <v>0</v>
      </c>
      <c r="F185" s="21">
        <f t="shared" si="31"/>
        <v>0</v>
      </c>
      <c r="G185" s="21">
        <f t="shared" si="31"/>
        <v>0</v>
      </c>
      <c r="H185" s="21">
        <f t="shared" si="34"/>
        <v>0</v>
      </c>
      <c r="I185" s="21">
        <f t="shared" si="35"/>
        <v>0</v>
      </c>
      <c r="J185" s="21">
        <f t="shared" si="36"/>
        <v>0</v>
      </c>
      <c r="K185" s="21">
        <f t="shared" si="37"/>
        <v>0</v>
      </c>
      <c r="L185" s="21">
        <f t="shared" si="38"/>
        <v>0</v>
      </c>
      <c r="M185" s="21">
        <f t="shared" ca="1" si="32"/>
        <v>-8.5341321064851645E-4</v>
      </c>
      <c r="N185" s="21">
        <f t="shared" ca="1" si="39"/>
        <v>0</v>
      </c>
      <c r="O185" s="74">
        <f t="shared" ca="1" si="40"/>
        <v>0</v>
      </c>
      <c r="P185" s="21">
        <f t="shared" ca="1" si="41"/>
        <v>0</v>
      </c>
      <c r="Q185" s="21">
        <f t="shared" ca="1" si="42"/>
        <v>0</v>
      </c>
      <c r="R185" s="12">
        <f t="shared" ca="1" si="33"/>
        <v>8.5341321064851645E-4</v>
      </c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</row>
    <row r="186" spans="1:35" x14ac:dyDescent="0.2">
      <c r="A186" s="71"/>
      <c r="B186" s="71"/>
      <c r="C186" s="71"/>
      <c r="D186" s="73">
        <f t="shared" si="30"/>
        <v>0</v>
      </c>
      <c r="E186" s="73">
        <f t="shared" si="30"/>
        <v>0</v>
      </c>
      <c r="F186" s="21">
        <f t="shared" si="31"/>
        <v>0</v>
      </c>
      <c r="G186" s="21">
        <f t="shared" si="31"/>
        <v>0</v>
      </c>
      <c r="H186" s="21">
        <f t="shared" si="34"/>
        <v>0</v>
      </c>
      <c r="I186" s="21">
        <f t="shared" si="35"/>
        <v>0</v>
      </c>
      <c r="J186" s="21">
        <f t="shared" si="36"/>
        <v>0</v>
      </c>
      <c r="K186" s="21">
        <f t="shared" si="37"/>
        <v>0</v>
      </c>
      <c r="L186" s="21">
        <f t="shared" si="38"/>
        <v>0</v>
      </c>
      <c r="M186" s="21">
        <f t="shared" ca="1" si="32"/>
        <v>-8.5341321064851645E-4</v>
      </c>
      <c r="N186" s="21">
        <f t="shared" ca="1" si="39"/>
        <v>0</v>
      </c>
      <c r="O186" s="74">
        <f t="shared" ca="1" si="40"/>
        <v>0</v>
      </c>
      <c r="P186" s="21">
        <f t="shared" ca="1" si="41"/>
        <v>0</v>
      </c>
      <c r="Q186" s="21">
        <f t="shared" ca="1" si="42"/>
        <v>0</v>
      </c>
      <c r="R186" s="12">
        <f t="shared" ca="1" si="33"/>
        <v>8.5341321064851645E-4</v>
      </c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</row>
    <row r="187" spans="1:35" x14ac:dyDescent="0.2">
      <c r="A187" s="71"/>
      <c r="B187" s="71"/>
      <c r="C187" s="71"/>
      <c r="D187" s="73">
        <f t="shared" si="30"/>
        <v>0</v>
      </c>
      <c r="E187" s="73">
        <f t="shared" si="30"/>
        <v>0</v>
      </c>
      <c r="F187" s="21">
        <f t="shared" si="31"/>
        <v>0</v>
      </c>
      <c r="G187" s="21">
        <f t="shared" si="31"/>
        <v>0</v>
      </c>
      <c r="H187" s="21">
        <f t="shared" si="34"/>
        <v>0</v>
      </c>
      <c r="I187" s="21">
        <f t="shared" si="35"/>
        <v>0</v>
      </c>
      <c r="J187" s="21">
        <f t="shared" si="36"/>
        <v>0</v>
      </c>
      <c r="K187" s="21">
        <f t="shared" si="37"/>
        <v>0</v>
      </c>
      <c r="L187" s="21">
        <f t="shared" si="38"/>
        <v>0</v>
      </c>
      <c r="M187" s="21">
        <f t="shared" ca="1" si="32"/>
        <v>-8.5341321064851645E-4</v>
      </c>
      <c r="N187" s="21">
        <f t="shared" ca="1" si="39"/>
        <v>0</v>
      </c>
      <c r="O187" s="74">
        <f t="shared" ca="1" si="40"/>
        <v>0</v>
      </c>
      <c r="P187" s="21">
        <f t="shared" ca="1" si="41"/>
        <v>0</v>
      </c>
      <c r="Q187" s="21">
        <f t="shared" ca="1" si="42"/>
        <v>0</v>
      </c>
      <c r="R187" s="12">
        <f t="shared" ca="1" si="33"/>
        <v>8.5341321064851645E-4</v>
      </c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</row>
    <row r="188" spans="1:35" x14ac:dyDescent="0.2">
      <c r="A188" s="71"/>
      <c r="B188" s="71"/>
      <c r="C188" s="71"/>
      <c r="D188" s="73">
        <f t="shared" si="30"/>
        <v>0</v>
      </c>
      <c r="E188" s="73">
        <f t="shared" si="30"/>
        <v>0</v>
      </c>
      <c r="F188" s="21">
        <f t="shared" si="31"/>
        <v>0</v>
      </c>
      <c r="G188" s="21">
        <f t="shared" si="31"/>
        <v>0</v>
      </c>
      <c r="H188" s="21">
        <f t="shared" si="34"/>
        <v>0</v>
      </c>
      <c r="I188" s="21">
        <f t="shared" si="35"/>
        <v>0</v>
      </c>
      <c r="J188" s="21">
        <f t="shared" si="36"/>
        <v>0</v>
      </c>
      <c r="K188" s="21">
        <f t="shared" si="37"/>
        <v>0</v>
      </c>
      <c r="L188" s="21">
        <f t="shared" si="38"/>
        <v>0</v>
      </c>
      <c r="M188" s="21">
        <f t="shared" ca="1" si="32"/>
        <v>-8.5341321064851645E-4</v>
      </c>
      <c r="N188" s="21">
        <f t="shared" ca="1" si="39"/>
        <v>0</v>
      </c>
      <c r="O188" s="74">
        <f t="shared" ca="1" si="40"/>
        <v>0</v>
      </c>
      <c r="P188" s="21">
        <f t="shared" ca="1" si="41"/>
        <v>0</v>
      </c>
      <c r="Q188" s="21">
        <f t="shared" ca="1" si="42"/>
        <v>0</v>
      </c>
      <c r="R188" s="12">
        <f t="shared" ca="1" si="33"/>
        <v>8.5341321064851645E-4</v>
      </c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</row>
    <row r="189" spans="1:35" x14ac:dyDescent="0.2">
      <c r="A189" s="71"/>
      <c r="B189" s="71"/>
      <c r="C189" s="71"/>
      <c r="D189" s="73">
        <f t="shared" si="30"/>
        <v>0</v>
      </c>
      <c r="E189" s="73">
        <f t="shared" si="30"/>
        <v>0</v>
      </c>
      <c r="F189" s="21">
        <f t="shared" si="31"/>
        <v>0</v>
      </c>
      <c r="G189" s="21">
        <f t="shared" si="31"/>
        <v>0</v>
      </c>
      <c r="H189" s="21">
        <f t="shared" si="34"/>
        <v>0</v>
      </c>
      <c r="I189" s="21">
        <f t="shared" si="35"/>
        <v>0</v>
      </c>
      <c r="J189" s="21">
        <f t="shared" si="36"/>
        <v>0</v>
      </c>
      <c r="K189" s="21">
        <f t="shared" si="37"/>
        <v>0</v>
      </c>
      <c r="L189" s="21">
        <f t="shared" si="38"/>
        <v>0</v>
      </c>
      <c r="M189" s="21">
        <f t="shared" ca="1" si="32"/>
        <v>-8.5341321064851645E-4</v>
      </c>
      <c r="N189" s="21">
        <f t="shared" ca="1" si="39"/>
        <v>0</v>
      </c>
      <c r="O189" s="74">
        <f t="shared" ca="1" si="40"/>
        <v>0</v>
      </c>
      <c r="P189" s="21">
        <f t="shared" ca="1" si="41"/>
        <v>0</v>
      </c>
      <c r="Q189" s="21">
        <f t="shared" ca="1" si="42"/>
        <v>0</v>
      </c>
      <c r="R189" s="12">
        <f t="shared" ca="1" si="33"/>
        <v>8.5341321064851645E-4</v>
      </c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</row>
    <row r="190" spans="1:35" x14ac:dyDescent="0.2">
      <c r="A190" s="71"/>
      <c r="B190" s="71"/>
      <c r="C190" s="71"/>
      <c r="D190" s="73">
        <f t="shared" si="30"/>
        <v>0</v>
      </c>
      <c r="E190" s="73">
        <f t="shared" si="30"/>
        <v>0</v>
      </c>
      <c r="F190" s="21">
        <f t="shared" si="31"/>
        <v>0</v>
      </c>
      <c r="G190" s="21">
        <f t="shared" si="31"/>
        <v>0</v>
      </c>
      <c r="H190" s="21">
        <f t="shared" si="34"/>
        <v>0</v>
      </c>
      <c r="I190" s="21">
        <f t="shared" si="35"/>
        <v>0</v>
      </c>
      <c r="J190" s="21">
        <f t="shared" si="36"/>
        <v>0</v>
      </c>
      <c r="K190" s="21">
        <f t="shared" si="37"/>
        <v>0</v>
      </c>
      <c r="L190" s="21">
        <f t="shared" si="38"/>
        <v>0</v>
      </c>
      <c r="M190" s="21">
        <f t="shared" ca="1" si="32"/>
        <v>-8.5341321064851645E-4</v>
      </c>
      <c r="N190" s="21">
        <f t="shared" ca="1" si="39"/>
        <v>0</v>
      </c>
      <c r="O190" s="74">
        <f t="shared" ca="1" si="40"/>
        <v>0</v>
      </c>
      <c r="P190" s="21">
        <f t="shared" ca="1" si="41"/>
        <v>0</v>
      </c>
      <c r="Q190" s="21">
        <f t="shared" ca="1" si="42"/>
        <v>0</v>
      </c>
      <c r="R190" s="12">
        <f t="shared" ca="1" si="33"/>
        <v>8.5341321064851645E-4</v>
      </c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</row>
    <row r="191" spans="1:35" x14ac:dyDescent="0.2">
      <c r="A191" s="71"/>
      <c r="B191" s="71"/>
      <c r="C191" s="71"/>
      <c r="D191" s="73">
        <f t="shared" si="30"/>
        <v>0</v>
      </c>
      <c r="E191" s="73">
        <f t="shared" si="30"/>
        <v>0</v>
      </c>
      <c r="F191" s="21">
        <f t="shared" si="31"/>
        <v>0</v>
      </c>
      <c r="G191" s="21">
        <f t="shared" si="31"/>
        <v>0</v>
      </c>
      <c r="H191" s="21">
        <f t="shared" si="34"/>
        <v>0</v>
      </c>
      <c r="I191" s="21">
        <f t="shared" si="35"/>
        <v>0</v>
      </c>
      <c r="J191" s="21">
        <f t="shared" si="36"/>
        <v>0</v>
      </c>
      <c r="K191" s="21">
        <f t="shared" si="37"/>
        <v>0</v>
      </c>
      <c r="L191" s="21">
        <f t="shared" si="38"/>
        <v>0</v>
      </c>
      <c r="M191" s="21">
        <f t="shared" ca="1" si="32"/>
        <v>-8.5341321064851645E-4</v>
      </c>
      <c r="N191" s="21">
        <f t="shared" ca="1" si="39"/>
        <v>0</v>
      </c>
      <c r="O191" s="74">
        <f t="shared" ca="1" si="40"/>
        <v>0</v>
      </c>
      <c r="P191" s="21">
        <f t="shared" ca="1" si="41"/>
        <v>0</v>
      </c>
      <c r="Q191" s="21">
        <f t="shared" ca="1" si="42"/>
        <v>0</v>
      </c>
      <c r="R191" s="12">
        <f t="shared" ca="1" si="33"/>
        <v>8.5341321064851645E-4</v>
      </c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</row>
    <row r="192" spans="1:35" x14ac:dyDescent="0.2">
      <c r="A192" s="71"/>
      <c r="B192" s="71"/>
      <c r="C192" s="71"/>
      <c r="D192" s="73">
        <f t="shared" si="30"/>
        <v>0</v>
      </c>
      <c r="E192" s="73">
        <f t="shared" si="30"/>
        <v>0</v>
      </c>
      <c r="F192" s="21">
        <f t="shared" si="31"/>
        <v>0</v>
      </c>
      <c r="G192" s="21">
        <f t="shared" si="31"/>
        <v>0</v>
      </c>
      <c r="H192" s="21">
        <f t="shared" si="34"/>
        <v>0</v>
      </c>
      <c r="I192" s="21">
        <f t="shared" si="35"/>
        <v>0</v>
      </c>
      <c r="J192" s="21">
        <f t="shared" si="36"/>
        <v>0</v>
      </c>
      <c r="K192" s="21">
        <f t="shared" si="37"/>
        <v>0</v>
      </c>
      <c r="L192" s="21">
        <f t="shared" si="38"/>
        <v>0</v>
      </c>
      <c r="M192" s="21">
        <f t="shared" ca="1" si="32"/>
        <v>-8.5341321064851645E-4</v>
      </c>
      <c r="N192" s="21">
        <f t="shared" ca="1" si="39"/>
        <v>0</v>
      </c>
      <c r="O192" s="74">
        <f t="shared" ca="1" si="40"/>
        <v>0</v>
      </c>
      <c r="P192" s="21">
        <f t="shared" ca="1" si="41"/>
        <v>0</v>
      </c>
      <c r="Q192" s="21">
        <f t="shared" ca="1" si="42"/>
        <v>0</v>
      </c>
      <c r="R192" s="12">
        <f t="shared" ca="1" si="33"/>
        <v>8.5341321064851645E-4</v>
      </c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</row>
    <row r="193" spans="1:35" x14ac:dyDescent="0.2">
      <c r="A193" s="71"/>
      <c r="B193" s="71"/>
      <c r="C193" s="71"/>
      <c r="D193" s="73">
        <f t="shared" si="30"/>
        <v>0</v>
      </c>
      <c r="E193" s="73">
        <f t="shared" si="30"/>
        <v>0</v>
      </c>
      <c r="F193" s="21">
        <f t="shared" si="31"/>
        <v>0</v>
      </c>
      <c r="G193" s="21">
        <f t="shared" si="31"/>
        <v>0</v>
      </c>
      <c r="H193" s="21">
        <f t="shared" si="34"/>
        <v>0</v>
      </c>
      <c r="I193" s="21">
        <f t="shared" si="35"/>
        <v>0</v>
      </c>
      <c r="J193" s="21">
        <f t="shared" si="36"/>
        <v>0</v>
      </c>
      <c r="K193" s="21">
        <f t="shared" si="37"/>
        <v>0</v>
      </c>
      <c r="L193" s="21">
        <f t="shared" si="38"/>
        <v>0</v>
      </c>
      <c r="M193" s="21">
        <f t="shared" ca="1" si="32"/>
        <v>-8.5341321064851645E-4</v>
      </c>
      <c r="N193" s="21">
        <f t="shared" ca="1" si="39"/>
        <v>0</v>
      </c>
      <c r="O193" s="74">
        <f t="shared" ca="1" si="40"/>
        <v>0</v>
      </c>
      <c r="P193" s="21">
        <f t="shared" ca="1" si="41"/>
        <v>0</v>
      </c>
      <c r="Q193" s="21">
        <f t="shared" ca="1" si="42"/>
        <v>0</v>
      </c>
      <c r="R193" s="12">
        <f t="shared" ca="1" si="33"/>
        <v>8.5341321064851645E-4</v>
      </c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</row>
    <row r="194" spans="1:35" x14ac:dyDescent="0.2">
      <c r="A194" s="71"/>
      <c r="B194" s="71"/>
      <c r="C194" s="71"/>
      <c r="D194" s="73">
        <f t="shared" si="30"/>
        <v>0</v>
      </c>
      <c r="E194" s="73">
        <f t="shared" si="30"/>
        <v>0</v>
      </c>
      <c r="F194" s="21">
        <f t="shared" si="31"/>
        <v>0</v>
      </c>
      <c r="G194" s="21">
        <f t="shared" si="31"/>
        <v>0</v>
      </c>
      <c r="H194" s="21">
        <f t="shared" si="34"/>
        <v>0</v>
      </c>
      <c r="I194" s="21">
        <f t="shared" si="35"/>
        <v>0</v>
      </c>
      <c r="J194" s="21">
        <f t="shared" si="36"/>
        <v>0</v>
      </c>
      <c r="K194" s="21">
        <f t="shared" si="37"/>
        <v>0</v>
      </c>
      <c r="L194" s="21">
        <f t="shared" si="38"/>
        <v>0</v>
      </c>
      <c r="M194" s="21">
        <f t="shared" ca="1" si="32"/>
        <v>-8.5341321064851645E-4</v>
      </c>
      <c r="N194" s="21">
        <f t="shared" ca="1" si="39"/>
        <v>0</v>
      </c>
      <c r="O194" s="74">
        <f t="shared" ca="1" si="40"/>
        <v>0</v>
      </c>
      <c r="P194" s="21">
        <f t="shared" ca="1" si="41"/>
        <v>0</v>
      </c>
      <c r="Q194" s="21">
        <f t="shared" ca="1" si="42"/>
        <v>0</v>
      </c>
      <c r="R194" s="12">
        <f t="shared" ca="1" si="33"/>
        <v>8.5341321064851645E-4</v>
      </c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</row>
    <row r="195" spans="1:35" x14ac:dyDescent="0.2">
      <c r="A195" s="71"/>
      <c r="B195" s="71"/>
      <c r="C195" s="71"/>
      <c r="D195" s="73">
        <f t="shared" si="30"/>
        <v>0</v>
      </c>
      <c r="E195" s="73">
        <f t="shared" si="30"/>
        <v>0</v>
      </c>
      <c r="F195" s="21">
        <f t="shared" si="31"/>
        <v>0</v>
      </c>
      <c r="G195" s="21">
        <f t="shared" si="31"/>
        <v>0</v>
      </c>
      <c r="H195" s="21">
        <f t="shared" si="34"/>
        <v>0</v>
      </c>
      <c r="I195" s="21">
        <f t="shared" si="35"/>
        <v>0</v>
      </c>
      <c r="J195" s="21">
        <f t="shared" si="36"/>
        <v>0</v>
      </c>
      <c r="K195" s="21">
        <f t="shared" si="37"/>
        <v>0</v>
      </c>
      <c r="L195" s="21">
        <f t="shared" si="38"/>
        <v>0</v>
      </c>
      <c r="M195" s="21">
        <f t="shared" ca="1" si="32"/>
        <v>-8.5341321064851645E-4</v>
      </c>
      <c r="N195" s="21">
        <f t="shared" ca="1" si="39"/>
        <v>0</v>
      </c>
      <c r="O195" s="74">
        <f t="shared" ca="1" si="40"/>
        <v>0</v>
      </c>
      <c r="P195" s="21">
        <f t="shared" ca="1" si="41"/>
        <v>0</v>
      </c>
      <c r="Q195" s="21">
        <f t="shared" ca="1" si="42"/>
        <v>0</v>
      </c>
      <c r="R195" s="12">
        <f t="shared" ca="1" si="33"/>
        <v>8.5341321064851645E-4</v>
      </c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</row>
    <row r="196" spans="1:35" x14ac:dyDescent="0.2">
      <c r="A196" s="71"/>
      <c r="B196" s="71"/>
      <c r="C196" s="71"/>
      <c r="D196" s="73">
        <f t="shared" si="30"/>
        <v>0</v>
      </c>
      <c r="E196" s="73">
        <f t="shared" si="30"/>
        <v>0</v>
      </c>
      <c r="F196" s="21">
        <f t="shared" si="31"/>
        <v>0</v>
      </c>
      <c r="G196" s="21">
        <f t="shared" si="31"/>
        <v>0</v>
      </c>
      <c r="H196" s="21">
        <f t="shared" si="34"/>
        <v>0</v>
      </c>
      <c r="I196" s="21">
        <f t="shared" si="35"/>
        <v>0</v>
      </c>
      <c r="J196" s="21">
        <f t="shared" si="36"/>
        <v>0</v>
      </c>
      <c r="K196" s="21">
        <f t="shared" si="37"/>
        <v>0</v>
      </c>
      <c r="L196" s="21">
        <f t="shared" si="38"/>
        <v>0</v>
      </c>
      <c r="M196" s="21">
        <f t="shared" ca="1" si="32"/>
        <v>-8.5341321064851645E-4</v>
      </c>
      <c r="N196" s="21">
        <f t="shared" ca="1" si="39"/>
        <v>0</v>
      </c>
      <c r="O196" s="74">
        <f t="shared" ca="1" si="40"/>
        <v>0</v>
      </c>
      <c r="P196" s="21">
        <f t="shared" ca="1" si="41"/>
        <v>0</v>
      </c>
      <c r="Q196" s="21">
        <f t="shared" ca="1" si="42"/>
        <v>0</v>
      </c>
      <c r="R196" s="12">
        <f t="shared" ca="1" si="33"/>
        <v>8.5341321064851645E-4</v>
      </c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</row>
    <row r="197" spans="1:35" x14ac:dyDescent="0.2">
      <c r="A197" s="71"/>
      <c r="B197" s="71"/>
      <c r="C197" s="71"/>
      <c r="D197" s="73">
        <f t="shared" si="30"/>
        <v>0</v>
      </c>
      <c r="E197" s="73">
        <f t="shared" si="30"/>
        <v>0</v>
      </c>
      <c r="F197" s="21">
        <f t="shared" si="31"/>
        <v>0</v>
      </c>
      <c r="G197" s="21">
        <f t="shared" si="31"/>
        <v>0</v>
      </c>
      <c r="H197" s="21">
        <f t="shared" si="34"/>
        <v>0</v>
      </c>
      <c r="I197" s="21">
        <f t="shared" si="35"/>
        <v>0</v>
      </c>
      <c r="J197" s="21">
        <f t="shared" si="36"/>
        <v>0</v>
      </c>
      <c r="K197" s="21">
        <f t="shared" si="37"/>
        <v>0</v>
      </c>
      <c r="L197" s="21">
        <f t="shared" si="38"/>
        <v>0</v>
      </c>
      <c r="M197" s="21">
        <f t="shared" ca="1" si="32"/>
        <v>-8.5341321064851645E-4</v>
      </c>
      <c r="N197" s="21">
        <f t="shared" ca="1" si="39"/>
        <v>0</v>
      </c>
      <c r="O197" s="74">
        <f t="shared" ca="1" si="40"/>
        <v>0</v>
      </c>
      <c r="P197" s="21">
        <f t="shared" ca="1" si="41"/>
        <v>0</v>
      </c>
      <c r="Q197" s="21">
        <f t="shared" ca="1" si="42"/>
        <v>0</v>
      </c>
      <c r="R197" s="12">
        <f t="shared" ca="1" si="33"/>
        <v>8.5341321064851645E-4</v>
      </c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</row>
    <row r="198" spans="1:35" x14ac:dyDescent="0.2">
      <c r="A198" s="71"/>
      <c r="B198" s="71"/>
      <c r="C198" s="71"/>
      <c r="D198" s="73">
        <f t="shared" si="30"/>
        <v>0</v>
      </c>
      <c r="E198" s="73">
        <f t="shared" si="30"/>
        <v>0</v>
      </c>
      <c r="F198" s="21">
        <f t="shared" si="31"/>
        <v>0</v>
      </c>
      <c r="G198" s="21">
        <f t="shared" si="31"/>
        <v>0</v>
      </c>
      <c r="H198" s="21">
        <f t="shared" si="34"/>
        <v>0</v>
      </c>
      <c r="I198" s="21">
        <f t="shared" si="35"/>
        <v>0</v>
      </c>
      <c r="J198" s="21">
        <f t="shared" si="36"/>
        <v>0</v>
      </c>
      <c r="K198" s="21">
        <f t="shared" si="37"/>
        <v>0</v>
      </c>
      <c r="L198" s="21">
        <f t="shared" si="38"/>
        <v>0</v>
      </c>
      <c r="M198" s="21">
        <f t="shared" ca="1" si="32"/>
        <v>-8.5341321064851645E-4</v>
      </c>
      <c r="N198" s="21">
        <f t="shared" ca="1" si="39"/>
        <v>0</v>
      </c>
      <c r="O198" s="74">
        <f t="shared" ca="1" si="40"/>
        <v>0</v>
      </c>
      <c r="P198" s="21">
        <f t="shared" ca="1" si="41"/>
        <v>0</v>
      </c>
      <c r="Q198" s="21">
        <f t="shared" ca="1" si="42"/>
        <v>0</v>
      </c>
      <c r="R198" s="12">
        <f t="shared" ca="1" si="33"/>
        <v>8.5341321064851645E-4</v>
      </c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</row>
    <row r="199" spans="1:35" x14ac:dyDescent="0.2">
      <c r="A199" s="71"/>
      <c r="B199" s="71"/>
      <c r="C199" s="71"/>
      <c r="D199" s="73">
        <f t="shared" si="30"/>
        <v>0</v>
      </c>
      <c r="E199" s="73">
        <f t="shared" si="30"/>
        <v>0</v>
      </c>
      <c r="F199" s="21">
        <f t="shared" si="31"/>
        <v>0</v>
      </c>
      <c r="G199" s="21">
        <f t="shared" si="31"/>
        <v>0</v>
      </c>
      <c r="H199" s="21">
        <f t="shared" si="34"/>
        <v>0</v>
      </c>
      <c r="I199" s="21">
        <f t="shared" si="35"/>
        <v>0</v>
      </c>
      <c r="J199" s="21">
        <f t="shared" si="36"/>
        <v>0</v>
      </c>
      <c r="K199" s="21">
        <f t="shared" si="37"/>
        <v>0</v>
      </c>
      <c r="L199" s="21">
        <f t="shared" si="38"/>
        <v>0</v>
      </c>
      <c r="M199" s="21">
        <f t="shared" ca="1" si="32"/>
        <v>-8.5341321064851645E-4</v>
      </c>
      <c r="N199" s="21">
        <f t="shared" ca="1" si="39"/>
        <v>0</v>
      </c>
      <c r="O199" s="74">
        <f t="shared" ca="1" si="40"/>
        <v>0</v>
      </c>
      <c r="P199" s="21">
        <f t="shared" ca="1" si="41"/>
        <v>0</v>
      </c>
      <c r="Q199" s="21">
        <f t="shared" ca="1" si="42"/>
        <v>0</v>
      </c>
      <c r="R199" s="12">
        <f t="shared" ca="1" si="33"/>
        <v>8.5341321064851645E-4</v>
      </c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</row>
    <row r="200" spans="1:35" x14ac:dyDescent="0.2">
      <c r="A200" s="71"/>
      <c r="B200" s="71"/>
      <c r="C200" s="71"/>
      <c r="D200" s="73">
        <f t="shared" si="30"/>
        <v>0</v>
      </c>
      <c r="E200" s="73">
        <f t="shared" si="30"/>
        <v>0</v>
      </c>
      <c r="F200" s="21">
        <f t="shared" si="31"/>
        <v>0</v>
      </c>
      <c r="G200" s="21">
        <f t="shared" si="31"/>
        <v>0</v>
      </c>
      <c r="H200" s="21">
        <f t="shared" si="34"/>
        <v>0</v>
      </c>
      <c r="I200" s="21">
        <f t="shared" si="35"/>
        <v>0</v>
      </c>
      <c r="J200" s="21">
        <f t="shared" si="36"/>
        <v>0</v>
      </c>
      <c r="K200" s="21">
        <f t="shared" si="37"/>
        <v>0</v>
      </c>
      <c r="L200" s="21">
        <f t="shared" si="38"/>
        <v>0</v>
      </c>
      <c r="M200" s="21">
        <f t="shared" ca="1" si="32"/>
        <v>-8.5341321064851645E-4</v>
      </c>
      <c r="N200" s="21">
        <f t="shared" ca="1" si="39"/>
        <v>0</v>
      </c>
      <c r="O200" s="74">
        <f t="shared" ca="1" si="40"/>
        <v>0</v>
      </c>
      <c r="P200" s="21">
        <f t="shared" ca="1" si="41"/>
        <v>0</v>
      </c>
      <c r="Q200" s="21">
        <f t="shared" ca="1" si="42"/>
        <v>0</v>
      </c>
      <c r="R200" s="12">
        <f t="shared" ca="1" si="33"/>
        <v>8.5341321064851645E-4</v>
      </c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</row>
    <row r="201" spans="1:35" x14ac:dyDescent="0.2">
      <c r="A201" s="71"/>
      <c r="B201" s="71"/>
      <c r="C201" s="71"/>
      <c r="D201" s="73">
        <f t="shared" si="30"/>
        <v>0</v>
      </c>
      <c r="E201" s="73">
        <f t="shared" si="30"/>
        <v>0</v>
      </c>
      <c r="F201" s="21">
        <f t="shared" si="31"/>
        <v>0</v>
      </c>
      <c r="G201" s="21">
        <f t="shared" si="31"/>
        <v>0</v>
      </c>
      <c r="H201" s="21">
        <f t="shared" si="34"/>
        <v>0</v>
      </c>
      <c r="I201" s="21">
        <f t="shared" si="35"/>
        <v>0</v>
      </c>
      <c r="J201" s="21">
        <f t="shared" si="36"/>
        <v>0</v>
      </c>
      <c r="K201" s="21">
        <f t="shared" si="37"/>
        <v>0</v>
      </c>
      <c r="L201" s="21">
        <f t="shared" si="38"/>
        <v>0</v>
      </c>
      <c r="M201" s="21">
        <f t="shared" ca="1" si="32"/>
        <v>-8.5341321064851645E-4</v>
      </c>
      <c r="N201" s="21">
        <f t="shared" ca="1" si="39"/>
        <v>0</v>
      </c>
      <c r="O201" s="74">
        <f t="shared" ca="1" si="40"/>
        <v>0</v>
      </c>
      <c r="P201" s="21">
        <f t="shared" ca="1" si="41"/>
        <v>0</v>
      </c>
      <c r="Q201" s="21">
        <f t="shared" ca="1" si="42"/>
        <v>0</v>
      </c>
      <c r="R201" s="12">
        <f t="shared" ca="1" si="33"/>
        <v>8.5341321064851645E-4</v>
      </c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</row>
    <row r="202" spans="1:35" x14ac:dyDescent="0.2">
      <c r="A202" s="71"/>
      <c r="B202" s="71"/>
      <c r="C202" s="71"/>
      <c r="D202" s="73">
        <f t="shared" si="30"/>
        <v>0</v>
      </c>
      <c r="E202" s="73">
        <f t="shared" si="30"/>
        <v>0</v>
      </c>
      <c r="F202" s="21">
        <f t="shared" si="31"/>
        <v>0</v>
      </c>
      <c r="G202" s="21">
        <f t="shared" si="31"/>
        <v>0</v>
      </c>
      <c r="H202" s="21">
        <f t="shared" si="34"/>
        <v>0</v>
      </c>
      <c r="I202" s="21">
        <f t="shared" si="35"/>
        <v>0</v>
      </c>
      <c r="J202" s="21">
        <f t="shared" si="36"/>
        <v>0</v>
      </c>
      <c r="K202" s="21">
        <f t="shared" si="37"/>
        <v>0</v>
      </c>
      <c r="L202" s="21">
        <f t="shared" si="38"/>
        <v>0</v>
      </c>
      <c r="M202" s="21">
        <f t="shared" ca="1" si="32"/>
        <v>-8.5341321064851645E-4</v>
      </c>
      <c r="N202" s="21">
        <f t="shared" ca="1" si="39"/>
        <v>0</v>
      </c>
      <c r="O202" s="74">
        <f t="shared" ca="1" si="40"/>
        <v>0</v>
      </c>
      <c r="P202" s="21">
        <f t="shared" ca="1" si="41"/>
        <v>0</v>
      </c>
      <c r="Q202" s="21">
        <f t="shared" ca="1" si="42"/>
        <v>0</v>
      </c>
      <c r="R202" s="12">
        <f t="shared" ca="1" si="33"/>
        <v>8.5341321064851645E-4</v>
      </c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</row>
    <row r="203" spans="1:35" x14ac:dyDescent="0.2">
      <c r="A203" s="71"/>
      <c r="B203" s="71"/>
      <c r="C203" s="71"/>
      <c r="D203" s="73">
        <f t="shared" si="30"/>
        <v>0</v>
      </c>
      <c r="E203" s="73">
        <f t="shared" si="30"/>
        <v>0</v>
      </c>
      <c r="F203" s="21">
        <f t="shared" si="31"/>
        <v>0</v>
      </c>
      <c r="G203" s="21">
        <f t="shared" si="31"/>
        <v>0</v>
      </c>
      <c r="H203" s="21">
        <f t="shared" si="34"/>
        <v>0</v>
      </c>
      <c r="I203" s="21">
        <f t="shared" si="35"/>
        <v>0</v>
      </c>
      <c r="J203" s="21">
        <f t="shared" si="36"/>
        <v>0</v>
      </c>
      <c r="K203" s="21">
        <f t="shared" si="37"/>
        <v>0</v>
      </c>
      <c r="L203" s="21">
        <f t="shared" si="38"/>
        <v>0</v>
      </c>
      <c r="M203" s="21">
        <f t="shared" ca="1" si="32"/>
        <v>-8.5341321064851645E-4</v>
      </c>
      <c r="N203" s="21">
        <f t="shared" ca="1" si="39"/>
        <v>0</v>
      </c>
      <c r="O203" s="74">
        <f t="shared" ca="1" si="40"/>
        <v>0</v>
      </c>
      <c r="P203" s="21">
        <f t="shared" ca="1" si="41"/>
        <v>0</v>
      </c>
      <c r="Q203" s="21">
        <f t="shared" ca="1" si="42"/>
        <v>0</v>
      </c>
      <c r="R203" s="12">
        <f t="shared" ca="1" si="33"/>
        <v>8.5341321064851645E-4</v>
      </c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</row>
    <row r="204" spans="1:35" x14ac:dyDescent="0.2">
      <c r="A204" s="71"/>
      <c r="B204" s="71"/>
      <c r="C204" s="71"/>
      <c r="D204" s="73">
        <f t="shared" si="30"/>
        <v>0</v>
      </c>
      <c r="E204" s="73">
        <f t="shared" si="30"/>
        <v>0</v>
      </c>
      <c r="F204" s="21">
        <f t="shared" si="31"/>
        <v>0</v>
      </c>
      <c r="G204" s="21">
        <f t="shared" si="31"/>
        <v>0</v>
      </c>
      <c r="H204" s="21">
        <f t="shared" si="34"/>
        <v>0</v>
      </c>
      <c r="I204" s="21">
        <f t="shared" si="35"/>
        <v>0</v>
      </c>
      <c r="J204" s="21">
        <f t="shared" si="36"/>
        <v>0</v>
      </c>
      <c r="K204" s="21">
        <f t="shared" si="37"/>
        <v>0</v>
      </c>
      <c r="L204" s="21">
        <f t="shared" si="38"/>
        <v>0</v>
      </c>
      <c r="M204" s="21">
        <f t="shared" ca="1" si="32"/>
        <v>-8.5341321064851645E-4</v>
      </c>
      <c r="N204" s="21">
        <f t="shared" ca="1" si="39"/>
        <v>0</v>
      </c>
      <c r="O204" s="74">
        <f t="shared" ca="1" si="40"/>
        <v>0</v>
      </c>
      <c r="P204" s="21">
        <f t="shared" ca="1" si="41"/>
        <v>0</v>
      </c>
      <c r="Q204" s="21">
        <f t="shared" ca="1" si="42"/>
        <v>0</v>
      </c>
      <c r="R204" s="12">
        <f t="shared" ca="1" si="33"/>
        <v>8.5341321064851645E-4</v>
      </c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</row>
    <row r="205" spans="1:35" x14ac:dyDescent="0.2">
      <c r="A205" s="71"/>
      <c r="B205" s="71"/>
      <c r="C205" s="71"/>
      <c r="D205" s="73">
        <f t="shared" si="30"/>
        <v>0</v>
      </c>
      <c r="E205" s="73">
        <f t="shared" si="30"/>
        <v>0</v>
      </c>
      <c r="F205" s="21">
        <f t="shared" si="31"/>
        <v>0</v>
      </c>
      <c r="G205" s="21">
        <f t="shared" si="31"/>
        <v>0</v>
      </c>
      <c r="H205" s="21">
        <f t="shared" si="34"/>
        <v>0</v>
      </c>
      <c r="I205" s="21">
        <f t="shared" si="35"/>
        <v>0</v>
      </c>
      <c r="J205" s="21">
        <f t="shared" si="36"/>
        <v>0</v>
      </c>
      <c r="K205" s="21">
        <f t="shared" si="37"/>
        <v>0</v>
      </c>
      <c r="L205" s="21">
        <f t="shared" si="38"/>
        <v>0</v>
      </c>
      <c r="M205" s="21">
        <f t="shared" ca="1" si="32"/>
        <v>-8.5341321064851645E-4</v>
      </c>
      <c r="N205" s="21">
        <f t="shared" ca="1" si="39"/>
        <v>0</v>
      </c>
      <c r="O205" s="74">
        <f t="shared" ca="1" si="40"/>
        <v>0</v>
      </c>
      <c r="P205" s="21">
        <f t="shared" ca="1" si="41"/>
        <v>0</v>
      </c>
      <c r="Q205" s="21">
        <f t="shared" ca="1" si="42"/>
        <v>0</v>
      </c>
      <c r="R205" s="12">
        <f t="shared" ca="1" si="33"/>
        <v>8.5341321064851645E-4</v>
      </c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</row>
    <row r="206" spans="1:35" x14ac:dyDescent="0.2">
      <c r="A206" s="71"/>
      <c r="B206" s="71"/>
      <c r="C206" s="71"/>
      <c r="D206" s="73">
        <f t="shared" si="30"/>
        <v>0</v>
      </c>
      <c r="E206" s="73">
        <f t="shared" si="30"/>
        <v>0</v>
      </c>
      <c r="F206" s="21">
        <f t="shared" si="31"/>
        <v>0</v>
      </c>
      <c r="G206" s="21">
        <f t="shared" si="31"/>
        <v>0</v>
      </c>
      <c r="H206" s="21">
        <f t="shared" si="34"/>
        <v>0</v>
      </c>
      <c r="I206" s="21">
        <f t="shared" si="35"/>
        <v>0</v>
      </c>
      <c r="J206" s="21">
        <f t="shared" si="36"/>
        <v>0</v>
      </c>
      <c r="K206" s="21">
        <f t="shared" si="37"/>
        <v>0</v>
      </c>
      <c r="L206" s="21">
        <f t="shared" si="38"/>
        <v>0</v>
      </c>
      <c r="M206" s="21">
        <f t="shared" ca="1" si="32"/>
        <v>-8.5341321064851645E-4</v>
      </c>
      <c r="N206" s="21">
        <f t="shared" ca="1" si="39"/>
        <v>0</v>
      </c>
      <c r="O206" s="74">
        <f t="shared" ca="1" si="40"/>
        <v>0</v>
      </c>
      <c r="P206" s="21">
        <f t="shared" ca="1" si="41"/>
        <v>0</v>
      </c>
      <c r="Q206" s="21">
        <f t="shared" ca="1" si="42"/>
        <v>0</v>
      </c>
      <c r="R206" s="12">
        <f t="shared" ca="1" si="33"/>
        <v>8.5341321064851645E-4</v>
      </c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</row>
    <row r="207" spans="1:35" x14ac:dyDescent="0.2">
      <c r="A207" s="71"/>
      <c r="B207" s="71"/>
      <c r="C207" s="71"/>
      <c r="D207" s="73">
        <f t="shared" si="30"/>
        <v>0</v>
      </c>
      <c r="E207" s="73">
        <f t="shared" si="30"/>
        <v>0</v>
      </c>
      <c r="F207" s="21">
        <f t="shared" si="31"/>
        <v>0</v>
      </c>
      <c r="G207" s="21">
        <f t="shared" si="31"/>
        <v>0</v>
      </c>
      <c r="H207" s="21">
        <f t="shared" si="34"/>
        <v>0</v>
      </c>
      <c r="I207" s="21">
        <f t="shared" si="35"/>
        <v>0</v>
      </c>
      <c r="J207" s="21">
        <f t="shared" si="36"/>
        <v>0</v>
      </c>
      <c r="K207" s="21">
        <f t="shared" si="37"/>
        <v>0</v>
      </c>
      <c r="L207" s="21">
        <f t="shared" si="38"/>
        <v>0</v>
      </c>
      <c r="M207" s="21">
        <f t="shared" ca="1" si="32"/>
        <v>-8.5341321064851645E-4</v>
      </c>
      <c r="N207" s="21">
        <f t="shared" ca="1" si="39"/>
        <v>0</v>
      </c>
      <c r="O207" s="74">
        <f t="shared" ca="1" si="40"/>
        <v>0</v>
      </c>
      <c r="P207" s="21">
        <f t="shared" ca="1" si="41"/>
        <v>0</v>
      </c>
      <c r="Q207" s="21">
        <f t="shared" ca="1" si="42"/>
        <v>0</v>
      </c>
      <c r="R207" s="12">
        <f t="shared" ca="1" si="33"/>
        <v>8.5341321064851645E-4</v>
      </c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</row>
    <row r="208" spans="1:35" x14ac:dyDescent="0.2">
      <c r="A208" s="71"/>
      <c r="B208" s="71"/>
      <c r="C208" s="71"/>
      <c r="D208" s="73">
        <f t="shared" si="30"/>
        <v>0</v>
      </c>
      <c r="E208" s="73">
        <f t="shared" si="30"/>
        <v>0</v>
      </c>
      <c r="F208" s="21">
        <f t="shared" si="31"/>
        <v>0</v>
      </c>
      <c r="G208" s="21">
        <f t="shared" si="31"/>
        <v>0</v>
      </c>
      <c r="H208" s="21">
        <f t="shared" si="34"/>
        <v>0</v>
      </c>
      <c r="I208" s="21">
        <f t="shared" si="35"/>
        <v>0</v>
      </c>
      <c r="J208" s="21">
        <f t="shared" si="36"/>
        <v>0</v>
      </c>
      <c r="K208" s="21">
        <f t="shared" si="37"/>
        <v>0</v>
      </c>
      <c r="L208" s="21">
        <f t="shared" si="38"/>
        <v>0</v>
      </c>
      <c r="M208" s="21">
        <f t="shared" ca="1" si="32"/>
        <v>-8.5341321064851645E-4</v>
      </c>
      <c r="N208" s="21">
        <f t="shared" ca="1" si="39"/>
        <v>0</v>
      </c>
      <c r="O208" s="74">
        <f t="shared" ca="1" si="40"/>
        <v>0</v>
      </c>
      <c r="P208" s="21">
        <f t="shared" ca="1" si="41"/>
        <v>0</v>
      </c>
      <c r="Q208" s="21">
        <f t="shared" ca="1" si="42"/>
        <v>0</v>
      </c>
      <c r="R208" s="12">
        <f t="shared" ca="1" si="33"/>
        <v>8.5341321064851645E-4</v>
      </c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</row>
    <row r="209" spans="1:35" x14ac:dyDescent="0.2">
      <c r="A209" s="71"/>
      <c r="B209" s="71"/>
      <c r="C209" s="71"/>
      <c r="D209" s="73">
        <f t="shared" ref="D209:E272" si="43">A209/A$18</f>
        <v>0</v>
      </c>
      <c r="E209" s="73">
        <f t="shared" si="43"/>
        <v>0</v>
      </c>
      <c r="F209" s="21">
        <f t="shared" ref="F209:G272" si="44">$C209*D209</f>
        <v>0</v>
      </c>
      <c r="G209" s="21">
        <f t="shared" si="44"/>
        <v>0</v>
      </c>
      <c r="H209" s="21">
        <f t="shared" si="34"/>
        <v>0</v>
      </c>
      <c r="I209" s="21">
        <f t="shared" si="35"/>
        <v>0</v>
      </c>
      <c r="J209" s="21">
        <f t="shared" si="36"/>
        <v>0</v>
      </c>
      <c r="K209" s="21">
        <f t="shared" si="37"/>
        <v>0</v>
      </c>
      <c r="L209" s="21">
        <f t="shared" si="38"/>
        <v>0</v>
      </c>
      <c r="M209" s="21">
        <f t="shared" ca="1" si="32"/>
        <v>-8.5341321064851645E-4</v>
      </c>
      <c r="N209" s="21">
        <f t="shared" ca="1" si="39"/>
        <v>0</v>
      </c>
      <c r="O209" s="74">
        <f t="shared" ca="1" si="40"/>
        <v>0</v>
      </c>
      <c r="P209" s="21">
        <f t="shared" ca="1" si="41"/>
        <v>0</v>
      </c>
      <c r="Q209" s="21">
        <f t="shared" ca="1" si="42"/>
        <v>0</v>
      </c>
      <c r="R209" s="12">
        <f t="shared" ca="1" si="33"/>
        <v>8.5341321064851645E-4</v>
      </c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</row>
    <row r="210" spans="1:35" x14ac:dyDescent="0.2">
      <c r="A210" s="71"/>
      <c r="B210" s="71"/>
      <c r="C210" s="71"/>
      <c r="D210" s="73">
        <f t="shared" si="43"/>
        <v>0</v>
      </c>
      <c r="E210" s="73">
        <f t="shared" si="43"/>
        <v>0</v>
      </c>
      <c r="F210" s="21">
        <f t="shared" si="44"/>
        <v>0</v>
      </c>
      <c r="G210" s="21">
        <f t="shared" si="44"/>
        <v>0</v>
      </c>
      <c r="H210" s="21">
        <f t="shared" si="34"/>
        <v>0</v>
      </c>
      <c r="I210" s="21">
        <f t="shared" si="35"/>
        <v>0</v>
      </c>
      <c r="J210" s="21">
        <f t="shared" si="36"/>
        <v>0</v>
      </c>
      <c r="K210" s="21">
        <f t="shared" si="37"/>
        <v>0</v>
      </c>
      <c r="L210" s="21">
        <f t="shared" si="38"/>
        <v>0</v>
      </c>
      <c r="M210" s="21">
        <f t="shared" ca="1" si="32"/>
        <v>-8.5341321064851645E-4</v>
      </c>
      <c r="N210" s="21">
        <f t="shared" ca="1" si="39"/>
        <v>0</v>
      </c>
      <c r="O210" s="74">
        <f t="shared" ca="1" si="40"/>
        <v>0</v>
      </c>
      <c r="P210" s="21">
        <f t="shared" ca="1" si="41"/>
        <v>0</v>
      </c>
      <c r="Q210" s="21">
        <f t="shared" ca="1" si="42"/>
        <v>0</v>
      </c>
      <c r="R210" s="12">
        <f t="shared" ca="1" si="33"/>
        <v>8.5341321064851645E-4</v>
      </c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</row>
    <row r="211" spans="1:35" x14ac:dyDescent="0.2">
      <c r="A211" s="71"/>
      <c r="B211" s="71"/>
      <c r="C211" s="71"/>
      <c r="D211" s="73">
        <f t="shared" si="43"/>
        <v>0</v>
      </c>
      <c r="E211" s="73">
        <f t="shared" si="43"/>
        <v>0</v>
      </c>
      <c r="F211" s="21">
        <f t="shared" si="44"/>
        <v>0</v>
      </c>
      <c r="G211" s="21">
        <f t="shared" si="44"/>
        <v>0</v>
      </c>
      <c r="H211" s="21">
        <f t="shared" si="34"/>
        <v>0</v>
      </c>
      <c r="I211" s="21">
        <f t="shared" si="35"/>
        <v>0</v>
      </c>
      <c r="J211" s="21">
        <f t="shared" si="36"/>
        <v>0</v>
      </c>
      <c r="K211" s="21">
        <f t="shared" si="37"/>
        <v>0</v>
      </c>
      <c r="L211" s="21">
        <f t="shared" si="38"/>
        <v>0</v>
      </c>
      <c r="M211" s="21">
        <f t="shared" ca="1" si="32"/>
        <v>-8.5341321064851645E-4</v>
      </c>
      <c r="N211" s="21">
        <f t="shared" ca="1" si="39"/>
        <v>0</v>
      </c>
      <c r="O211" s="74">
        <f t="shared" ca="1" si="40"/>
        <v>0</v>
      </c>
      <c r="P211" s="21">
        <f t="shared" ca="1" si="41"/>
        <v>0</v>
      </c>
      <c r="Q211" s="21">
        <f t="shared" ca="1" si="42"/>
        <v>0</v>
      </c>
      <c r="R211" s="12">
        <f t="shared" ca="1" si="33"/>
        <v>8.5341321064851645E-4</v>
      </c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</row>
    <row r="212" spans="1:35" x14ac:dyDescent="0.2">
      <c r="A212" s="71"/>
      <c r="B212" s="71"/>
      <c r="C212" s="71"/>
      <c r="D212" s="73">
        <f t="shared" si="43"/>
        <v>0</v>
      </c>
      <c r="E212" s="73">
        <f t="shared" si="43"/>
        <v>0</v>
      </c>
      <c r="F212" s="21">
        <f t="shared" si="44"/>
        <v>0</v>
      </c>
      <c r="G212" s="21">
        <f t="shared" si="44"/>
        <v>0</v>
      </c>
      <c r="H212" s="21">
        <f t="shared" si="34"/>
        <v>0</v>
      </c>
      <c r="I212" s="21">
        <f t="shared" si="35"/>
        <v>0</v>
      </c>
      <c r="J212" s="21">
        <f t="shared" si="36"/>
        <v>0</v>
      </c>
      <c r="K212" s="21">
        <f t="shared" si="37"/>
        <v>0</v>
      </c>
      <c r="L212" s="21">
        <f t="shared" si="38"/>
        <v>0</v>
      </c>
      <c r="M212" s="21">
        <f t="shared" ca="1" si="32"/>
        <v>-8.5341321064851645E-4</v>
      </c>
      <c r="N212" s="21">
        <f t="shared" ca="1" si="39"/>
        <v>0</v>
      </c>
      <c r="O212" s="74">
        <f t="shared" ca="1" si="40"/>
        <v>0</v>
      </c>
      <c r="P212" s="21">
        <f t="shared" ca="1" si="41"/>
        <v>0</v>
      </c>
      <c r="Q212" s="21">
        <f t="shared" ca="1" si="42"/>
        <v>0</v>
      </c>
      <c r="R212" s="12">
        <f t="shared" ca="1" si="33"/>
        <v>8.5341321064851645E-4</v>
      </c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</row>
    <row r="213" spans="1:35" x14ac:dyDescent="0.2">
      <c r="A213" s="71"/>
      <c r="B213" s="71"/>
      <c r="C213" s="71"/>
      <c r="D213" s="73">
        <f t="shared" si="43"/>
        <v>0</v>
      </c>
      <c r="E213" s="73">
        <f t="shared" si="43"/>
        <v>0</v>
      </c>
      <c r="F213" s="21">
        <f t="shared" si="44"/>
        <v>0</v>
      </c>
      <c r="G213" s="21">
        <f t="shared" si="44"/>
        <v>0</v>
      </c>
      <c r="H213" s="21">
        <f t="shared" si="34"/>
        <v>0</v>
      </c>
      <c r="I213" s="21">
        <f t="shared" si="35"/>
        <v>0</v>
      </c>
      <c r="J213" s="21">
        <f t="shared" si="36"/>
        <v>0</v>
      </c>
      <c r="K213" s="21">
        <f t="shared" si="37"/>
        <v>0</v>
      </c>
      <c r="L213" s="21">
        <f t="shared" si="38"/>
        <v>0</v>
      </c>
      <c r="M213" s="21">
        <f t="shared" ref="M213:M276" ca="1" si="45">+E$4+E$5*D213+E$6*D213^2</f>
        <v>-8.5341321064851645E-4</v>
      </c>
      <c r="N213" s="21">
        <f t="shared" ca="1" si="39"/>
        <v>0</v>
      </c>
      <c r="O213" s="74">
        <f t="shared" ca="1" si="40"/>
        <v>0</v>
      </c>
      <c r="P213" s="21">
        <f t="shared" ca="1" si="41"/>
        <v>0</v>
      </c>
      <c r="Q213" s="21">
        <f t="shared" ca="1" si="42"/>
        <v>0</v>
      </c>
      <c r="R213" s="12">
        <f t="shared" ref="R213:R276" ca="1" si="46">+E213-M213</f>
        <v>8.5341321064851645E-4</v>
      </c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</row>
    <row r="214" spans="1:35" x14ac:dyDescent="0.2">
      <c r="A214" s="71"/>
      <c r="B214" s="71"/>
      <c r="C214" s="71"/>
      <c r="D214" s="73">
        <f t="shared" si="43"/>
        <v>0</v>
      </c>
      <c r="E214" s="73">
        <f t="shared" si="43"/>
        <v>0</v>
      </c>
      <c r="F214" s="21">
        <f t="shared" si="44"/>
        <v>0</v>
      </c>
      <c r="G214" s="21">
        <f t="shared" si="44"/>
        <v>0</v>
      </c>
      <c r="H214" s="21">
        <f t="shared" ref="H214:H277" si="47">C214*D214*D214</f>
        <v>0</v>
      </c>
      <c r="I214" s="21">
        <f t="shared" ref="I214:I277" si="48">C214*D214*D214*D214</f>
        <v>0</v>
      </c>
      <c r="J214" s="21">
        <f t="shared" ref="J214:J277" si="49">C214*D214*D214*D214*D214</f>
        <v>0</v>
      </c>
      <c r="K214" s="21">
        <f t="shared" ref="K214:K277" si="50">C214*E214*D214</f>
        <v>0</v>
      </c>
      <c r="L214" s="21">
        <f t="shared" ref="L214:L277" si="51">C214*E214*D214*D214</f>
        <v>0</v>
      </c>
      <c r="M214" s="21">
        <f t="shared" ca="1" si="45"/>
        <v>-8.5341321064851645E-4</v>
      </c>
      <c r="N214" s="21">
        <f t="shared" ref="N214:N277" ca="1" si="52">C214*(M214-E214)^2</f>
        <v>0</v>
      </c>
      <c r="O214" s="74">
        <f t="shared" ref="O214:O277" ca="1" si="53">(C214*O$1-O$2*F214+O$3*H214)^2</f>
        <v>0</v>
      </c>
      <c r="P214" s="21">
        <f t="shared" ref="P214:P277" ca="1" si="54">(-C214*O$2+O$4*F214-O$5*H214)^2</f>
        <v>0</v>
      </c>
      <c r="Q214" s="21">
        <f t="shared" ref="Q214:Q277" ca="1" si="55">+(C214*O$3-F214*O$5+H214*O$6)^2</f>
        <v>0</v>
      </c>
      <c r="R214" s="12">
        <f t="shared" ca="1" si="46"/>
        <v>8.5341321064851645E-4</v>
      </c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</row>
    <row r="215" spans="1:35" x14ac:dyDescent="0.2">
      <c r="A215" s="71"/>
      <c r="B215" s="71"/>
      <c r="C215" s="71"/>
      <c r="D215" s="73">
        <f t="shared" si="43"/>
        <v>0</v>
      </c>
      <c r="E215" s="73">
        <f t="shared" si="43"/>
        <v>0</v>
      </c>
      <c r="F215" s="21">
        <f t="shared" si="44"/>
        <v>0</v>
      </c>
      <c r="G215" s="21">
        <f t="shared" si="44"/>
        <v>0</v>
      </c>
      <c r="H215" s="21">
        <f t="shared" si="47"/>
        <v>0</v>
      </c>
      <c r="I215" s="21">
        <f t="shared" si="48"/>
        <v>0</v>
      </c>
      <c r="J215" s="21">
        <f t="shared" si="49"/>
        <v>0</v>
      </c>
      <c r="K215" s="21">
        <f t="shared" si="50"/>
        <v>0</v>
      </c>
      <c r="L215" s="21">
        <f t="shared" si="51"/>
        <v>0</v>
      </c>
      <c r="M215" s="21">
        <f t="shared" ca="1" si="45"/>
        <v>-8.5341321064851645E-4</v>
      </c>
      <c r="N215" s="21">
        <f t="shared" ca="1" si="52"/>
        <v>0</v>
      </c>
      <c r="O215" s="74">
        <f t="shared" ca="1" si="53"/>
        <v>0</v>
      </c>
      <c r="P215" s="21">
        <f t="shared" ca="1" si="54"/>
        <v>0</v>
      </c>
      <c r="Q215" s="21">
        <f t="shared" ca="1" si="55"/>
        <v>0</v>
      </c>
      <c r="R215" s="12">
        <f t="shared" ca="1" si="46"/>
        <v>8.5341321064851645E-4</v>
      </c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</row>
    <row r="216" spans="1:35" x14ac:dyDescent="0.2">
      <c r="A216" s="71"/>
      <c r="B216" s="71"/>
      <c r="C216" s="71"/>
      <c r="D216" s="73">
        <f t="shared" si="43"/>
        <v>0</v>
      </c>
      <c r="E216" s="73">
        <f t="shared" si="43"/>
        <v>0</v>
      </c>
      <c r="F216" s="21">
        <f t="shared" si="44"/>
        <v>0</v>
      </c>
      <c r="G216" s="21">
        <f t="shared" si="44"/>
        <v>0</v>
      </c>
      <c r="H216" s="21">
        <f t="shared" si="47"/>
        <v>0</v>
      </c>
      <c r="I216" s="21">
        <f t="shared" si="48"/>
        <v>0</v>
      </c>
      <c r="J216" s="21">
        <f t="shared" si="49"/>
        <v>0</v>
      </c>
      <c r="K216" s="21">
        <f t="shared" si="50"/>
        <v>0</v>
      </c>
      <c r="L216" s="21">
        <f t="shared" si="51"/>
        <v>0</v>
      </c>
      <c r="M216" s="21">
        <f t="shared" ca="1" si="45"/>
        <v>-8.5341321064851645E-4</v>
      </c>
      <c r="N216" s="21">
        <f t="shared" ca="1" si="52"/>
        <v>0</v>
      </c>
      <c r="O216" s="74">
        <f t="shared" ca="1" si="53"/>
        <v>0</v>
      </c>
      <c r="P216" s="21">
        <f t="shared" ca="1" si="54"/>
        <v>0</v>
      </c>
      <c r="Q216" s="21">
        <f t="shared" ca="1" si="55"/>
        <v>0</v>
      </c>
      <c r="R216" s="12">
        <f t="shared" ca="1" si="46"/>
        <v>8.5341321064851645E-4</v>
      </c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</row>
    <row r="217" spans="1:35" x14ac:dyDescent="0.2">
      <c r="A217" s="71"/>
      <c r="B217" s="71"/>
      <c r="C217" s="71"/>
      <c r="D217" s="73">
        <f t="shared" si="43"/>
        <v>0</v>
      </c>
      <c r="E217" s="73">
        <f t="shared" si="43"/>
        <v>0</v>
      </c>
      <c r="F217" s="21">
        <f t="shared" si="44"/>
        <v>0</v>
      </c>
      <c r="G217" s="21">
        <f t="shared" si="44"/>
        <v>0</v>
      </c>
      <c r="H217" s="21">
        <f t="shared" si="47"/>
        <v>0</v>
      </c>
      <c r="I217" s="21">
        <f t="shared" si="48"/>
        <v>0</v>
      </c>
      <c r="J217" s="21">
        <f t="shared" si="49"/>
        <v>0</v>
      </c>
      <c r="K217" s="21">
        <f t="shared" si="50"/>
        <v>0</v>
      </c>
      <c r="L217" s="21">
        <f t="shared" si="51"/>
        <v>0</v>
      </c>
      <c r="M217" s="21">
        <f t="shared" ca="1" si="45"/>
        <v>-8.5341321064851645E-4</v>
      </c>
      <c r="N217" s="21">
        <f t="shared" ca="1" si="52"/>
        <v>0</v>
      </c>
      <c r="O217" s="74">
        <f t="shared" ca="1" si="53"/>
        <v>0</v>
      </c>
      <c r="P217" s="21">
        <f t="shared" ca="1" si="54"/>
        <v>0</v>
      </c>
      <c r="Q217" s="21">
        <f t="shared" ca="1" si="55"/>
        <v>0</v>
      </c>
      <c r="R217" s="12">
        <f t="shared" ca="1" si="46"/>
        <v>8.5341321064851645E-4</v>
      </c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</row>
    <row r="218" spans="1:35" x14ac:dyDescent="0.2">
      <c r="A218" s="71"/>
      <c r="B218" s="71"/>
      <c r="C218" s="71"/>
      <c r="D218" s="73">
        <f t="shared" si="43"/>
        <v>0</v>
      </c>
      <c r="E218" s="73">
        <f t="shared" si="43"/>
        <v>0</v>
      </c>
      <c r="F218" s="21">
        <f t="shared" si="44"/>
        <v>0</v>
      </c>
      <c r="G218" s="21">
        <f t="shared" si="44"/>
        <v>0</v>
      </c>
      <c r="H218" s="21">
        <f t="shared" si="47"/>
        <v>0</v>
      </c>
      <c r="I218" s="21">
        <f t="shared" si="48"/>
        <v>0</v>
      </c>
      <c r="J218" s="21">
        <f t="shared" si="49"/>
        <v>0</v>
      </c>
      <c r="K218" s="21">
        <f t="shared" si="50"/>
        <v>0</v>
      </c>
      <c r="L218" s="21">
        <f t="shared" si="51"/>
        <v>0</v>
      </c>
      <c r="M218" s="21">
        <f t="shared" ca="1" si="45"/>
        <v>-8.5341321064851645E-4</v>
      </c>
      <c r="N218" s="21">
        <f t="shared" ca="1" si="52"/>
        <v>0</v>
      </c>
      <c r="O218" s="74">
        <f t="shared" ca="1" si="53"/>
        <v>0</v>
      </c>
      <c r="P218" s="21">
        <f t="shared" ca="1" si="54"/>
        <v>0</v>
      </c>
      <c r="Q218" s="21">
        <f t="shared" ca="1" si="55"/>
        <v>0</v>
      </c>
      <c r="R218" s="12">
        <f t="shared" ca="1" si="46"/>
        <v>8.5341321064851645E-4</v>
      </c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</row>
    <row r="219" spans="1:35" x14ac:dyDescent="0.2">
      <c r="A219" s="71"/>
      <c r="B219" s="71"/>
      <c r="C219" s="71"/>
      <c r="D219" s="73">
        <f t="shared" si="43"/>
        <v>0</v>
      </c>
      <c r="E219" s="73">
        <f t="shared" si="43"/>
        <v>0</v>
      </c>
      <c r="F219" s="21">
        <f t="shared" si="44"/>
        <v>0</v>
      </c>
      <c r="G219" s="21">
        <f t="shared" si="44"/>
        <v>0</v>
      </c>
      <c r="H219" s="21">
        <f t="shared" si="47"/>
        <v>0</v>
      </c>
      <c r="I219" s="21">
        <f t="shared" si="48"/>
        <v>0</v>
      </c>
      <c r="J219" s="21">
        <f t="shared" si="49"/>
        <v>0</v>
      </c>
      <c r="K219" s="21">
        <f t="shared" si="50"/>
        <v>0</v>
      </c>
      <c r="L219" s="21">
        <f t="shared" si="51"/>
        <v>0</v>
      </c>
      <c r="M219" s="21">
        <f t="shared" ca="1" si="45"/>
        <v>-8.5341321064851645E-4</v>
      </c>
      <c r="N219" s="21">
        <f t="shared" ca="1" si="52"/>
        <v>0</v>
      </c>
      <c r="O219" s="74">
        <f t="shared" ca="1" si="53"/>
        <v>0</v>
      </c>
      <c r="P219" s="21">
        <f t="shared" ca="1" si="54"/>
        <v>0</v>
      </c>
      <c r="Q219" s="21">
        <f t="shared" ca="1" si="55"/>
        <v>0</v>
      </c>
      <c r="R219" s="12">
        <f t="shared" ca="1" si="46"/>
        <v>8.5341321064851645E-4</v>
      </c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</row>
    <row r="220" spans="1:35" x14ac:dyDescent="0.2">
      <c r="A220" s="71"/>
      <c r="B220" s="71"/>
      <c r="C220" s="71"/>
      <c r="D220" s="73">
        <f t="shared" si="43"/>
        <v>0</v>
      </c>
      <c r="E220" s="73">
        <f t="shared" si="43"/>
        <v>0</v>
      </c>
      <c r="F220" s="21">
        <f t="shared" si="44"/>
        <v>0</v>
      </c>
      <c r="G220" s="21">
        <f t="shared" si="44"/>
        <v>0</v>
      </c>
      <c r="H220" s="21">
        <f t="shared" si="47"/>
        <v>0</v>
      </c>
      <c r="I220" s="21">
        <f t="shared" si="48"/>
        <v>0</v>
      </c>
      <c r="J220" s="21">
        <f t="shared" si="49"/>
        <v>0</v>
      </c>
      <c r="K220" s="21">
        <f t="shared" si="50"/>
        <v>0</v>
      </c>
      <c r="L220" s="21">
        <f t="shared" si="51"/>
        <v>0</v>
      </c>
      <c r="M220" s="21">
        <f t="shared" ca="1" si="45"/>
        <v>-8.5341321064851645E-4</v>
      </c>
      <c r="N220" s="21">
        <f t="shared" ca="1" si="52"/>
        <v>0</v>
      </c>
      <c r="O220" s="74">
        <f t="shared" ca="1" si="53"/>
        <v>0</v>
      </c>
      <c r="P220" s="21">
        <f t="shared" ca="1" si="54"/>
        <v>0</v>
      </c>
      <c r="Q220" s="21">
        <f t="shared" ca="1" si="55"/>
        <v>0</v>
      </c>
      <c r="R220" s="12">
        <f t="shared" ca="1" si="46"/>
        <v>8.5341321064851645E-4</v>
      </c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</row>
    <row r="221" spans="1:35" x14ac:dyDescent="0.2">
      <c r="A221" s="71"/>
      <c r="B221" s="71"/>
      <c r="C221" s="71"/>
      <c r="D221" s="73">
        <f t="shared" si="43"/>
        <v>0</v>
      </c>
      <c r="E221" s="73">
        <f t="shared" si="43"/>
        <v>0</v>
      </c>
      <c r="F221" s="21">
        <f t="shared" si="44"/>
        <v>0</v>
      </c>
      <c r="G221" s="21">
        <f t="shared" si="44"/>
        <v>0</v>
      </c>
      <c r="H221" s="21">
        <f t="shared" si="47"/>
        <v>0</v>
      </c>
      <c r="I221" s="21">
        <f t="shared" si="48"/>
        <v>0</v>
      </c>
      <c r="J221" s="21">
        <f t="shared" si="49"/>
        <v>0</v>
      </c>
      <c r="K221" s="21">
        <f t="shared" si="50"/>
        <v>0</v>
      </c>
      <c r="L221" s="21">
        <f t="shared" si="51"/>
        <v>0</v>
      </c>
      <c r="M221" s="21">
        <f t="shared" ca="1" si="45"/>
        <v>-8.5341321064851645E-4</v>
      </c>
      <c r="N221" s="21">
        <f t="shared" ca="1" si="52"/>
        <v>0</v>
      </c>
      <c r="O221" s="74">
        <f t="shared" ca="1" si="53"/>
        <v>0</v>
      </c>
      <c r="P221" s="21">
        <f t="shared" ca="1" si="54"/>
        <v>0</v>
      </c>
      <c r="Q221" s="21">
        <f t="shared" ca="1" si="55"/>
        <v>0</v>
      </c>
      <c r="R221" s="12">
        <f t="shared" ca="1" si="46"/>
        <v>8.5341321064851645E-4</v>
      </c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</row>
    <row r="222" spans="1:35" x14ac:dyDescent="0.2">
      <c r="A222" s="71"/>
      <c r="B222" s="71"/>
      <c r="C222" s="71"/>
      <c r="D222" s="73">
        <f t="shared" si="43"/>
        <v>0</v>
      </c>
      <c r="E222" s="73">
        <f t="shared" si="43"/>
        <v>0</v>
      </c>
      <c r="F222" s="21">
        <f t="shared" si="44"/>
        <v>0</v>
      </c>
      <c r="G222" s="21">
        <f t="shared" si="44"/>
        <v>0</v>
      </c>
      <c r="H222" s="21">
        <f t="shared" si="47"/>
        <v>0</v>
      </c>
      <c r="I222" s="21">
        <f t="shared" si="48"/>
        <v>0</v>
      </c>
      <c r="J222" s="21">
        <f t="shared" si="49"/>
        <v>0</v>
      </c>
      <c r="K222" s="21">
        <f t="shared" si="50"/>
        <v>0</v>
      </c>
      <c r="L222" s="21">
        <f t="shared" si="51"/>
        <v>0</v>
      </c>
      <c r="M222" s="21">
        <f t="shared" ca="1" si="45"/>
        <v>-8.5341321064851645E-4</v>
      </c>
      <c r="N222" s="21">
        <f t="shared" ca="1" si="52"/>
        <v>0</v>
      </c>
      <c r="O222" s="74">
        <f t="shared" ca="1" si="53"/>
        <v>0</v>
      </c>
      <c r="P222" s="21">
        <f t="shared" ca="1" si="54"/>
        <v>0</v>
      </c>
      <c r="Q222" s="21">
        <f t="shared" ca="1" si="55"/>
        <v>0</v>
      </c>
      <c r="R222" s="12">
        <f t="shared" ca="1" si="46"/>
        <v>8.5341321064851645E-4</v>
      </c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</row>
    <row r="223" spans="1:35" x14ac:dyDescent="0.2">
      <c r="A223" s="71"/>
      <c r="B223" s="71"/>
      <c r="C223" s="71"/>
      <c r="D223" s="73">
        <f t="shared" si="43"/>
        <v>0</v>
      </c>
      <c r="E223" s="73">
        <f t="shared" si="43"/>
        <v>0</v>
      </c>
      <c r="F223" s="21">
        <f t="shared" si="44"/>
        <v>0</v>
      </c>
      <c r="G223" s="21">
        <f t="shared" si="44"/>
        <v>0</v>
      </c>
      <c r="H223" s="21">
        <f t="shared" si="47"/>
        <v>0</v>
      </c>
      <c r="I223" s="21">
        <f t="shared" si="48"/>
        <v>0</v>
      </c>
      <c r="J223" s="21">
        <f t="shared" si="49"/>
        <v>0</v>
      </c>
      <c r="K223" s="21">
        <f t="shared" si="50"/>
        <v>0</v>
      </c>
      <c r="L223" s="21">
        <f t="shared" si="51"/>
        <v>0</v>
      </c>
      <c r="M223" s="21">
        <f t="shared" ca="1" si="45"/>
        <v>-8.5341321064851645E-4</v>
      </c>
      <c r="N223" s="21">
        <f t="shared" ca="1" si="52"/>
        <v>0</v>
      </c>
      <c r="O223" s="74">
        <f t="shared" ca="1" si="53"/>
        <v>0</v>
      </c>
      <c r="P223" s="21">
        <f t="shared" ca="1" si="54"/>
        <v>0</v>
      </c>
      <c r="Q223" s="21">
        <f t="shared" ca="1" si="55"/>
        <v>0</v>
      </c>
      <c r="R223" s="12">
        <f t="shared" ca="1" si="46"/>
        <v>8.5341321064851645E-4</v>
      </c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</row>
    <row r="224" spans="1:35" x14ac:dyDescent="0.2">
      <c r="A224" s="71"/>
      <c r="B224" s="71"/>
      <c r="C224" s="71"/>
      <c r="D224" s="73">
        <f t="shared" si="43"/>
        <v>0</v>
      </c>
      <c r="E224" s="73">
        <f t="shared" si="43"/>
        <v>0</v>
      </c>
      <c r="F224" s="21">
        <f t="shared" si="44"/>
        <v>0</v>
      </c>
      <c r="G224" s="21">
        <f t="shared" si="44"/>
        <v>0</v>
      </c>
      <c r="H224" s="21">
        <f t="shared" si="47"/>
        <v>0</v>
      </c>
      <c r="I224" s="21">
        <f t="shared" si="48"/>
        <v>0</v>
      </c>
      <c r="J224" s="21">
        <f t="shared" si="49"/>
        <v>0</v>
      </c>
      <c r="K224" s="21">
        <f t="shared" si="50"/>
        <v>0</v>
      </c>
      <c r="L224" s="21">
        <f t="shared" si="51"/>
        <v>0</v>
      </c>
      <c r="M224" s="21">
        <f t="shared" ca="1" si="45"/>
        <v>-8.5341321064851645E-4</v>
      </c>
      <c r="N224" s="21">
        <f t="shared" ca="1" si="52"/>
        <v>0</v>
      </c>
      <c r="O224" s="74">
        <f t="shared" ca="1" si="53"/>
        <v>0</v>
      </c>
      <c r="P224" s="21">
        <f t="shared" ca="1" si="54"/>
        <v>0</v>
      </c>
      <c r="Q224" s="21">
        <f t="shared" ca="1" si="55"/>
        <v>0</v>
      </c>
      <c r="R224" s="12">
        <f t="shared" ca="1" si="46"/>
        <v>8.5341321064851645E-4</v>
      </c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</row>
    <row r="225" spans="1:35" x14ac:dyDescent="0.2">
      <c r="A225" s="71"/>
      <c r="B225" s="71"/>
      <c r="C225" s="71"/>
      <c r="D225" s="73">
        <f t="shared" si="43"/>
        <v>0</v>
      </c>
      <c r="E225" s="73">
        <f t="shared" si="43"/>
        <v>0</v>
      </c>
      <c r="F225" s="21">
        <f t="shared" si="44"/>
        <v>0</v>
      </c>
      <c r="G225" s="21">
        <f t="shared" si="44"/>
        <v>0</v>
      </c>
      <c r="H225" s="21">
        <f t="shared" si="47"/>
        <v>0</v>
      </c>
      <c r="I225" s="21">
        <f t="shared" si="48"/>
        <v>0</v>
      </c>
      <c r="J225" s="21">
        <f t="shared" si="49"/>
        <v>0</v>
      </c>
      <c r="K225" s="21">
        <f t="shared" si="50"/>
        <v>0</v>
      </c>
      <c r="L225" s="21">
        <f t="shared" si="51"/>
        <v>0</v>
      </c>
      <c r="M225" s="21">
        <f t="shared" ca="1" si="45"/>
        <v>-8.5341321064851645E-4</v>
      </c>
      <c r="N225" s="21">
        <f t="shared" ca="1" si="52"/>
        <v>0</v>
      </c>
      <c r="O225" s="74">
        <f t="shared" ca="1" si="53"/>
        <v>0</v>
      </c>
      <c r="P225" s="21">
        <f t="shared" ca="1" si="54"/>
        <v>0</v>
      </c>
      <c r="Q225" s="21">
        <f t="shared" ca="1" si="55"/>
        <v>0</v>
      </c>
      <c r="R225" s="12">
        <f t="shared" ca="1" si="46"/>
        <v>8.5341321064851645E-4</v>
      </c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</row>
    <row r="226" spans="1:35" x14ac:dyDescent="0.2">
      <c r="A226" s="71"/>
      <c r="B226" s="71"/>
      <c r="C226" s="71"/>
      <c r="D226" s="73">
        <f t="shared" si="43"/>
        <v>0</v>
      </c>
      <c r="E226" s="73">
        <f t="shared" si="43"/>
        <v>0</v>
      </c>
      <c r="F226" s="21">
        <f t="shared" si="44"/>
        <v>0</v>
      </c>
      <c r="G226" s="21">
        <f t="shared" si="44"/>
        <v>0</v>
      </c>
      <c r="H226" s="21">
        <f t="shared" si="47"/>
        <v>0</v>
      </c>
      <c r="I226" s="21">
        <f t="shared" si="48"/>
        <v>0</v>
      </c>
      <c r="J226" s="21">
        <f t="shared" si="49"/>
        <v>0</v>
      </c>
      <c r="K226" s="21">
        <f t="shared" si="50"/>
        <v>0</v>
      </c>
      <c r="L226" s="21">
        <f t="shared" si="51"/>
        <v>0</v>
      </c>
      <c r="M226" s="21">
        <f t="shared" ca="1" si="45"/>
        <v>-8.5341321064851645E-4</v>
      </c>
      <c r="N226" s="21">
        <f t="shared" ca="1" si="52"/>
        <v>0</v>
      </c>
      <c r="O226" s="74">
        <f t="shared" ca="1" si="53"/>
        <v>0</v>
      </c>
      <c r="P226" s="21">
        <f t="shared" ca="1" si="54"/>
        <v>0</v>
      </c>
      <c r="Q226" s="21">
        <f t="shared" ca="1" si="55"/>
        <v>0</v>
      </c>
      <c r="R226" s="12">
        <f t="shared" ca="1" si="46"/>
        <v>8.5341321064851645E-4</v>
      </c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</row>
    <row r="227" spans="1:35" x14ac:dyDescent="0.2">
      <c r="A227" s="71"/>
      <c r="B227" s="71"/>
      <c r="C227" s="71"/>
      <c r="D227" s="73">
        <f t="shared" si="43"/>
        <v>0</v>
      </c>
      <c r="E227" s="73">
        <f t="shared" si="43"/>
        <v>0</v>
      </c>
      <c r="F227" s="21">
        <f t="shared" si="44"/>
        <v>0</v>
      </c>
      <c r="G227" s="21">
        <f t="shared" si="44"/>
        <v>0</v>
      </c>
      <c r="H227" s="21">
        <f t="shared" si="47"/>
        <v>0</v>
      </c>
      <c r="I227" s="21">
        <f t="shared" si="48"/>
        <v>0</v>
      </c>
      <c r="J227" s="21">
        <f t="shared" si="49"/>
        <v>0</v>
      </c>
      <c r="K227" s="21">
        <f t="shared" si="50"/>
        <v>0</v>
      </c>
      <c r="L227" s="21">
        <f t="shared" si="51"/>
        <v>0</v>
      </c>
      <c r="M227" s="21">
        <f t="shared" ca="1" si="45"/>
        <v>-8.5341321064851645E-4</v>
      </c>
      <c r="N227" s="21">
        <f t="shared" ca="1" si="52"/>
        <v>0</v>
      </c>
      <c r="O227" s="74">
        <f t="shared" ca="1" si="53"/>
        <v>0</v>
      </c>
      <c r="P227" s="21">
        <f t="shared" ca="1" si="54"/>
        <v>0</v>
      </c>
      <c r="Q227" s="21">
        <f t="shared" ca="1" si="55"/>
        <v>0</v>
      </c>
      <c r="R227" s="12">
        <f t="shared" ca="1" si="46"/>
        <v>8.5341321064851645E-4</v>
      </c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</row>
    <row r="228" spans="1:35" x14ac:dyDescent="0.2">
      <c r="A228" s="71"/>
      <c r="B228" s="71"/>
      <c r="C228" s="71"/>
      <c r="D228" s="73">
        <f t="shared" si="43"/>
        <v>0</v>
      </c>
      <c r="E228" s="73">
        <f t="shared" si="43"/>
        <v>0</v>
      </c>
      <c r="F228" s="21">
        <f t="shared" si="44"/>
        <v>0</v>
      </c>
      <c r="G228" s="21">
        <f t="shared" si="44"/>
        <v>0</v>
      </c>
      <c r="H228" s="21">
        <f t="shared" si="47"/>
        <v>0</v>
      </c>
      <c r="I228" s="21">
        <f t="shared" si="48"/>
        <v>0</v>
      </c>
      <c r="J228" s="21">
        <f t="shared" si="49"/>
        <v>0</v>
      </c>
      <c r="K228" s="21">
        <f t="shared" si="50"/>
        <v>0</v>
      </c>
      <c r="L228" s="21">
        <f t="shared" si="51"/>
        <v>0</v>
      </c>
      <c r="M228" s="21">
        <f t="shared" ca="1" si="45"/>
        <v>-8.5341321064851645E-4</v>
      </c>
      <c r="N228" s="21">
        <f t="shared" ca="1" si="52"/>
        <v>0</v>
      </c>
      <c r="O228" s="74">
        <f t="shared" ca="1" si="53"/>
        <v>0</v>
      </c>
      <c r="P228" s="21">
        <f t="shared" ca="1" si="54"/>
        <v>0</v>
      </c>
      <c r="Q228" s="21">
        <f t="shared" ca="1" si="55"/>
        <v>0</v>
      </c>
      <c r="R228" s="12">
        <f t="shared" ca="1" si="46"/>
        <v>8.5341321064851645E-4</v>
      </c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</row>
    <row r="229" spans="1:35" x14ac:dyDescent="0.2">
      <c r="A229" s="71"/>
      <c r="B229" s="71"/>
      <c r="C229" s="71"/>
      <c r="D229" s="73">
        <f t="shared" si="43"/>
        <v>0</v>
      </c>
      <c r="E229" s="73">
        <f t="shared" si="43"/>
        <v>0</v>
      </c>
      <c r="F229" s="21">
        <f t="shared" si="44"/>
        <v>0</v>
      </c>
      <c r="G229" s="21">
        <f t="shared" si="44"/>
        <v>0</v>
      </c>
      <c r="H229" s="21">
        <f t="shared" si="47"/>
        <v>0</v>
      </c>
      <c r="I229" s="21">
        <f t="shared" si="48"/>
        <v>0</v>
      </c>
      <c r="J229" s="21">
        <f t="shared" si="49"/>
        <v>0</v>
      </c>
      <c r="K229" s="21">
        <f t="shared" si="50"/>
        <v>0</v>
      </c>
      <c r="L229" s="21">
        <f t="shared" si="51"/>
        <v>0</v>
      </c>
      <c r="M229" s="21">
        <f t="shared" ca="1" si="45"/>
        <v>-8.5341321064851645E-4</v>
      </c>
      <c r="N229" s="21">
        <f t="shared" ca="1" si="52"/>
        <v>0</v>
      </c>
      <c r="O229" s="74">
        <f t="shared" ca="1" si="53"/>
        <v>0</v>
      </c>
      <c r="P229" s="21">
        <f t="shared" ca="1" si="54"/>
        <v>0</v>
      </c>
      <c r="Q229" s="21">
        <f t="shared" ca="1" si="55"/>
        <v>0</v>
      </c>
      <c r="R229" s="12">
        <f t="shared" ca="1" si="46"/>
        <v>8.5341321064851645E-4</v>
      </c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</row>
    <row r="230" spans="1:35" x14ac:dyDescent="0.2">
      <c r="A230" s="71"/>
      <c r="B230" s="71"/>
      <c r="C230" s="71"/>
      <c r="D230" s="73">
        <f t="shared" si="43"/>
        <v>0</v>
      </c>
      <c r="E230" s="73">
        <f t="shared" si="43"/>
        <v>0</v>
      </c>
      <c r="F230" s="21">
        <f t="shared" si="44"/>
        <v>0</v>
      </c>
      <c r="G230" s="21">
        <f t="shared" si="44"/>
        <v>0</v>
      </c>
      <c r="H230" s="21">
        <f t="shared" si="47"/>
        <v>0</v>
      </c>
      <c r="I230" s="21">
        <f t="shared" si="48"/>
        <v>0</v>
      </c>
      <c r="J230" s="21">
        <f t="shared" si="49"/>
        <v>0</v>
      </c>
      <c r="K230" s="21">
        <f t="shared" si="50"/>
        <v>0</v>
      </c>
      <c r="L230" s="21">
        <f t="shared" si="51"/>
        <v>0</v>
      </c>
      <c r="M230" s="21">
        <f t="shared" ca="1" si="45"/>
        <v>-8.5341321064851645E-4</v>
      </c>
      <c r="N230" s="21">
        <f t="shared" ca="1" si="52"/>
        <v>0</v>
      </c>
      <c r="O230" s="74">
        <f t="shared" ca="1" si="53"/>
        <v>0</v>
      </c>
      <c r="P230" s="21">
        <f t="shared" ca="1" si="54"/>
        <v>0</v>
      </c>
      <c r="Q230" s="21">
        <f t="shared" ca="1" si="55"/>
        <v>0</v>
      </c>
      <c r="R230" s="12">
        <f t="shared" ca="1" si="46"/>
        <v>8.5341321064851645E-4</v>
      </c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</row>
    <row r="231" spans="1:35" x14ac:dyDescent="0.2">
      <c r="A231" s="71"/>
      <c r="B231" s="71"/>
      <c r="C231" s="71"/>
      <c r="D231" s="73">
        <f t="shared" si="43"/>
        <v>0</v>
      </c>
      <c r="E231" s="73">
        <f t="shared" si="43"/>
        <v>0</v>
      </c>
      <c r="F231" s="21">
        <f t="shared" si="44"/>
        <v>0</v>
      </c>
      <c r="G231" s="21">
        <f t="shared" si="44"/>
        <v>0</v>
      </c>
      <c r="H231" s="21">
        <f t="shared" si="47"/>
        <v>0</v>
      </c>
      <c r="I231" s="21">
        <f t="shared" si="48"/>
        <v>0</v>
      </c>
      <c r="J231" s="21">
        <f t="shared" si="49"/>
        <v>0</v>
      </c>
      <c r="K231" s="21">
        <f t="shared" si="50"/>
        <v>0</v>
      </c>
      <c r="L231" s="21">
        <f t="shared" si="51"/>
        <v>0</v>
      </c>
      <c r="M231" s="21">
        <f t="shared" ca="1" si="45"/>
        <v>-8.5341321064851645E-4</v>
      </c>
      <c r="N231" s="21">
        <f t="shared" ca="1" si="52"/>
        <v>0</v>
      </c>
      <c r="O231" s="74">
        <f t="shared" ca="1" si="53"/>
        <v>0</v>
      </c>
      <c r="P231" s="21">
        <f t="shared" ca="1" si="54"/>
        <v>0</v>
      </c>
      <c r="Q231" s="21">
        <f t="shared" ca="1" si="55"/>
        <v>0</v>
      </c>
      <c r="R231" s="12">
        <f t="shared" ca="1" si="46"/>
        <v>8.5341321064851645E-4</v>
      </c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</row>
    <row r="232" spans="1:35" x14ac:dyDescent="0.2">
      <c r="A232" s="71"/>
      <c r="B232" s="71"/>
      <c r="C232" s="71"/>
      <c r="D232" s="73">
        <f t="shared" si="43"/>
        <v>0</v>
      </c>
      <c r="E232" s="73">
        <f t="shared" si="43"/>
        <v>0</v>
      </c>
      <c r="F232" s="21">
        <f t="shared" si="44"/>
        <v>0</v>
      </c>
      <c r="G232" s="21">
        <f t="shared" si="44"/>
        <v>0</v>
      </c>
      <c r="H232" s="21">
        <f t="shared" si="47"/>
        <v>0</v>
      </c>
      <c r="I232" s="21">
        <f t="shared" si="48"/>
        <v>0</v>
      </c>
      <c r="J232" s="21">
        <f t="shared" si="49"/>
        <v>0</v>
      </c>
      <c r="K232" s="21">
        <f t="shared" si="50"/>
        <v>0</v>
      </c>
      <c r="L232" s="21">
        <f t="shared" si="51"/>
        <v>0</v>
      </c>
      <c r="M232" s="21">
        <f t="shared" ca="1" si="45"/>
        <v>-8.5341321064851645E-4</v>
      </c>
      <c r="N232" s="21">
        <f t="shared" ca="1" si="52"/>
        <v>0</v>
      </c>
      <c r="O232" s="74">
        <f t="shared" ca="1" si="53"/>
        <v>0</v>
      </c>
      <c r="P232" s="21">
        <f t="shared" ca="1" si="54"/>
        <v>0</v>
      </c>
      <c r="Q232" s="21">
        <f t="shared" ca="1" si="55"/>
        <v>0</v>
      </c>
      <c r="R232" s="12">
        <f t="shared" ca="1" si="46"/>
        <v>8.5341321064851645E-4</v>
      </c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</row>
    <row r="233" spans="1:35" x14ac:dyDescent="0.2">
      <c r="A233" s="71"/>
      <c r="B233" s="71"/>
      <c r="C233" s="71"/>
      <c r="D233" s="73">
        <f t="shared" si="43"/>
        <v>0</v>
      </c>
      <c r="E233" s="73">
        <f t="shared" si="43"/>
        <v>0</v>
      </c>
      <c r="F233" s="21">
        <f t="shared" si="44"/>
        <v>0</v>
      </c>
      <c r="G233" s="21">
        <f t="shared" si="44"/>
        <v>0</v>
      </c>
      <c r="H233" s="21">
        <f t="shared" si="47"/>
        <v>0</v>
      </c>
      <c r="I233" s="21">
        <f t="shared" si="48"/>
        <v>0</v>
      </c>
      <c r="J233" s="21">
        <f t="shared" si="49"/>
        <v>0</v>
      </c>
      <c r="K233" s="21">
        <f t="shared" si="50"/>
        <v>0</v>
      </c>
      <c r="L233" s="21">
        <f t="shared" si="51"/>
        <v>0</v>
      </c>
      <c r="M233" s="21">
        <f t="shared" ca="1" si="45"/>
        <v>-8.5341321064851645E-4</v>
      </c>
      <c r="N233" s="21">
        <f t="shared" ca="1" si="52"/>
        <v>0</v>
      </c>
      <c r="O233" s="74">
        <f t="shared" ca="1" si="53"/>
        <v>0</v>
      </c>
      <c r="P233" s="21">
        <f t="shared" ca="1" si="54"/>
        <v>0</v>
      </c>
      <c r="Q233" s="21">
        <f t="shared" ca="1" si="55"/>
        <v>0</v>
      </c>
      <c r="R233" s="12">
        <f t="shared" ca="1" si="46"/>
        <v>8.5341321064851645E-4</v>
      </c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</row>
    <row r="234" spans="1:35" x14ac:dyDescent="0.2">
      <c r="A234" s="71"/>
      <c r="B234" s="71"/>
      <c r="C234" s="71"/>
      <c r="D234" s="73">
        <f t="shared" si="43"/>
        <v>0</v>
      </c>
      <c r="E234" s="73">
        <f t="shared" si="43"/>
        <v>0</v>
      </c>
      <c r="F234" s="21">
        <f t="shared" si="44"/>
        <v>0</v>
      </c>
      <c r="G234" s="21">
        <f t="shared" si="44"/>
        <v>0</v>
      </c>
      <c r="H234" s="21">
        <f t="shared" si="47"/>
        <v>0</v>
      </c>
      <c r="I234" s="21">
        <f t="shared" si="48"/>
        <v>0</v>
      </c>
      <c r="J234" s="21">
        <f t="shared" si="49"/>
        <v>0</v>
      </c>
      <c r="K234" s="21">
        <f t="shared" si="50"/>
        <v>0</v>
      </c>
      <c r="L234" s="21">
        <f t="shared" si="51"/>
        <v>0</v>
      </c>
      <c r="M234" s="21">
        <f t="shared" ca="1" si="45"/>
        <v>-8.5341321064851645E-4</v>
      </c>
      <c r="N234" s="21">
        <f t="shared" ca="1" si="52"/>
        <v>0</v>
      </c>
      <c r="O234" s="74">
        <f t="shared" ca="1" si="53"/>
        <v>0</v>
      </c>
      <c r="P234" s="21">
        <f t="shared" ca="1" si="54"/>
        <v>0</v>
      </c>
      <c r="Q234" s="21">
        <f t="shared" ca="1" si="55"/>
        <v>0</v>
      </c>
      <c r="R234" s="12">
        <f t="shared" ca="1" si="46"/>
        <v>8.5341321064851645E-4</v>
      </c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</row>
    <row r="235" spans="1:35" x14ac:dyDescent="0.2">
      <c r="A235" s="71"/>
      <c r="B235" s="71"/>
      <c r="C235" s="71"/>
      <c r="D235" s="73">
        <f t="shared" si="43"/>
        <v>0</v>
      </c>
      <c r="E235" s="73">
        <f t="shared" si="43"/>
        <v>0</v>
      </c>
      <c r="F235" s="21">
        <f t="shared" si="44"/>
        <v>0</v>
      </c>
      <c r="G235" s="21">
        <f t="shared" si="44"/>
        <v>0</v>
      </c>
      <c r="H235" s="21">
        <f t="shared" si="47"/>
        <v>0</v>
      </c>
      <c r="I235" s="21">
        <f t="shared" si="48"/>
        <v>0</v>
      </c>
      <c r="J235" s="21">
        <f t="shared" si="49"/>
        <v>0</v>
      </c>
      <c r="K235" s="21">
        <f t="shared" si="50"/>
        <v>0</v>
      </c>
      <c r="L235" s="21">
        <f t="shared" si="51"/>
        <v>0</v>
      </c>
      <c r="M235" s="21">
        <f t="shared" ca="1" si="45"/>
        <v>-8.5341321064851645E-4</v>
      </c>
      <c r="N235" s="21">
        <f t="shared" ca="1" si="52"/>
        <v>0</v>
      </c>
      <c r="O235" s="74">
        <f t="shared" ca="1" si="53"/>
        <v>0</v>
      </c>
      <c r="P235" s="21">
        <f t="shared" ca="1" si="54"/>
        <v>0</v>
      </c>
      <c r="Q235" s="21">
        <f t="shared" ca="1" si="55"/>
        <v>0</v>
      </c>
      <c r="R235" s="12">
        <f t="shared" ca="1" si="46"/>
        <v>8.5341321064851645E-4</v>
      </c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</row>
    <row r="236" spans="1:35" x14ac:dyDescent="0.2">
      <c r="A236" s="71"/>
      <c r="B236" s="71"/>
      <c r="C236" s="71"/>
      <c r="D236" s="73">
        <f t="shared" si="43"/>
        <v>0</v>
      </c>
      <c r="E236" s="73">
        <f t="shared" si="43"/>
        <v>0</v>
      </c>
      <c r="F236" s="21">
        <f t="shared" si="44"/>
        <v>0</v>
      </c>
      <c r="G236" s="21">
        <f t="shared" si="44"/>
        <v>0</v>
      </c>
      <c r="H236" s="21">
        <f t="shared" si="47"/>
        <v>0</v>
      </c>
      <c r="I236" s="21">
        <f t="shared" si="48"/>
        <v>0</v>
      </c>
      <c r="J236" s="21">
        <f t="shared" si="49"/>
        <v>0</v>
      </c>
      <c r="K236" s="21">
        <f t="shared" si="50"/>
        <v>0</v>
      </c>
      <c r="L236" s="21">
        <f t="shared" si="51"/>
        <v>0</v>
      </c>
      <c r="M236" s="21">
        <f t="shared" ca="1" si="45"/>
        <v>-8.5341321064851645E-4</v>
      </c>
      <c r="N236" s="21">
        <f t="shared" ca="1" si="52"/>
        <v>0</v>
      </c>
      <c r="O236" s="74">
        <f t="shared" ca="1" si="53"/>
        <v>0</v>
      </c>
      <c r="P236" s="21">
        <f t="shared" ca="1" si="54"/>
        <v>0</v>
      </c>
      <c r="Q236" s="21">
        <f t="shared" ca="1" si="55"/>
        <v>0</v>
      </c>
      <c r="R236" s="12">
        <f t="shared" ca="1" si="46"/>
        <v>8.5341321064851645E-4</v>
      </c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</row>
    <row r="237" spans="1:35" x14ac:dyDescent="0.2">
      <c r="A237" s="71"/>
      <c r="B237" s="71"/>
      <c r="C237" s="71"/>
      <c r="D237" s="73">
        <f t="shared" si="43"/>
        <v>0</v>
      </c>
      <c r="E237" s="73">
        <f t="shared" si="43"/>
        <v>0</v>
      </c>
      <c r="F237" s="21">
        <f t="shared" si="44"/>
        <v>0</v>
      </c>
      <c r="G237" s="21">
        <f t="shared" si="44"/>
        <v>0</v>
      </c>
      <c r="H237" s="21">
        <f t="shared" si="47"/>
        <v>0</v>
      </c>
      <c r="I237" s="21">
        <f t="shared" si="48"/>
        <v>0</v>
      </c>
      <c r="J237" s="21">
        <f t="shared" si="49"/>
        <v>0</v>
      </c>
      <c r="K237" s="21">
        <f t="shared" si="50"/>
        <v>0</v>
      </c>
      <c r="L237" s="21">
        <f t="shared" si="51"/>
        <v>0</v>
      </c>
      <c r="M237" s="21">
        <f t="shared" ca="1" si="45"/>
        <v>-8.5341321064851645E-4</v>
      </c>
      <c r="N237" s="21">
        <f t="shared" ca="1" si="52"/>
        <v>0</v>
      </c>
      <c r="O237" s="74">
        <f t="shared" ca="1" si="53"/>
        <v>0</v>
      </c>
      <c r="P237" s="21">
        <f t="shared" ca="1" si="54"/>
        <v>0</v>
      </c>
      <c r="Q237" s="21">
        <f t="shared" ca="1" si="55"/>
        <v>0</v>
      </c>
      <c r="R237" s="12">
        <f t="shared" ca="1" si="46"/>
        <v>8.5341321064851645E-4</v>
      </c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</row>
    <row r="238" spans="1:35" x14ac:dyDescent="0.2">
      <c r="A238" s="71"/>
      <c r="B238" s="71"/>
      <c r="C238" s="71"/>
      <c r="D238" s="73">
        <f t="shared" si="43"/>
        <v>0</v>
      </c>
      <c r="E238" s="73">
        <f t="shared" si="43"/>
        <v>0</v>
      </c>
      <c r="F238" s="21">
        <f t="shared" si="44"/>
        <v>0</v>
      </c>
      <c r="G238" s="21">
        <f t="shared" si="44"/>
        <v>0</v>
      </c>
      <c r="H238" s="21">
        <f t="shared" si="47"/>
        <v>0</v>
      </c>
      <c r="I238" s="21">
        <f t="shared" si="48"/>
        <v>0</v>
      </c>
      <c r="J238" s="21">
        <f t="shared" si="49"/>
        <v>0</v>
      </c>
      <c r="K238" s="21">
        <f t="shared" si="50"/>
        <v>0</v>
      </c>
      <c r="L238" s="21">
        <f t="shared" si="51"/>
        <v>0</v>
      </c>
      <c r="M238" s="21">
        <f t="shared" ca="1" si="45"/>
        <v>-8.5341321064851645E-4</v>
      </c>
      <c r="N238" s="21">
        <f t="shared" ca="1" si="52"/>
        <v>0</v>
      </c>
      <c r="O238" s="74">
        <f t="shared" ca="1" si="53"/>
        <v>0</v>
      </c>
      <c r="P238" s="21">
        <f t="shared" ca="1" si="54"/>
        <v>0</v>
      </c>
      <c r="Q238" s="21">
        <f t="shared" ca="1" si="55"/>
        <v>0</v>
      </c>
      <c r="R238" s="12">
        <f t="shared" ca="1" si="46"/>
        <v>8.5341321064851645E-4</v>
      </c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</row>
    <row r="239" spans="1:35" x14ac:dyDescent="0.2">
      <c r="A239" s="71"/>
      <c r="B239" s="71"/>
      <c r="C239" s="71"/>
      <c r="D239" s="73">
        <f t="shared" si="43"/>
        <v>0</v>
      </c>
      <c r="E239" s="73">
        <f t="shared" si="43"/>
        <v>0</v>
      </c>
      <c r="F239" s="21">
        <f t="shared" si="44"/>
        <v>0</v>
      </c>
      <c r="G239" s="21">
        <f t="shared" si="44"/>
        <v>0</v>
      </c>
      <c r="H239" s="21">
        <f t="shared" si="47"/>
        <v>0</v>
      </c>
      <c r="I239" s="21">
        <f t="shared" si="48"/>
        <v>0</v>
      </c>
      <c r="J239" s="21">
        <f t="shared" si="49"/>
        <v>0</v>
      </c>
      <c r="K239" s="21">
        <f t="shared" si="50"/>
        <v>0</v>
      </c>
      <c r="L239" s="21">
        <f t="shared" si="51"/>
        <v>0</v>
      </c>
      <c r="M239" s="21">
        <f t="shared" ca="1" si="45"/>
        <v>-8.5341321064851645E-4</v>
      </c>
      <c r="N239" s="21">
        <f t="shared" ca="1" si="52"/>
        <v>0</v>
      </c>
      <c r="O239" s="74">
        <f t="shared" ca="1" si="53"/>
        <v>0</v>
      </c>
      <c r="P239" s="21">
        <f t="shared" ca="1" si="54"/>
        <v>0</v>
      </c>
      <c r="Q239" s="21">
        <f t="shared" ca="1" si="55"/>
        <v>0</v>
      </c>
      <c r="R239" s="12">
        <f t="shared" ca="1" si="46"/>
        <v>8.5341321064851645E-4</v>
      </c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</row>
    <row r="240" spans="1:35" x14ac:dyDescent="0.2">
      <c r="A240" s="71"/>
      <c r="B240" s="71"/>
      <c r="C240" s="71"/>
      <c r="D240" s="73">
        <f t="shared" si="43"/>
        <v>0</v>
      </c>
      <c r="E240" s="73">
        <f t="shared" si="43"/>
        <v>0</v>
      </c>
      <c r="F240" s="21">
        <f t="shared" si="44"/>
        <v>0</v>
      </c>
      <c r="G240" s="21">
        <f t="shared" si="44"/>
        <v>0</v>
      </c>
      <c r="H240" s="21">
        <f t="shared" si="47"/>
        <v>0</v>
      </c>
      <c r="I240" s="21">
        <f t="shared" si="48"/>
        <v>0</v>
      </c>
      <c r="J240" s="21">
        <f t="shared" si="49"/>
        <v>0</v>
      </c>
      <c r="K240" s="21">
        <f t="shared" si="50"/>
        <v>0</v>
      </c>
      <c r="L240" s="21">
        <f t="shared" si="51"/>
        <v>0</v>
      </c>
      <c r="M240" s="21">
        <f t="shared" ca="1" si="45"/>
        <v>-8.5341321064851645E-4</v>
      </c>
      <c r="N240" s="21">
        <f t="shared" ca="1" si="52"/>
        <v>0</v>
      </c>
      <c r="O240" s="74">
        <f t="shared" ca="1" si="53"/>
        <v>0</v>
      </c>
      <c r="P240" s="21">
        <f t="shared" ca="1" si="54"/>
        <v>0</v>
      </c>
      <c r="Q240" s="21">
        <f t="shared" ca="1" si="55"/>
        <v>0</v>
      </c>
      <c r="R240" s="12">
        <f t="shared" ca="1" si="46"/>
        <v>8.5341321064851645E-4</v>
      </c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</row>
    <row r="241" spans="1:35" x14ac:dyDescent="0.2">
      <c r="A241" s="71"/>
      <c r="B241" s="71"/>
      <c r="C241" s="71"/>
      <c r="D241" s="73">
        <f t="shared" si="43"/>
        <v>0</v>
      </c>
      <c r="E241" s="73">
        <f t="shared" si="43"/>
        <v>0</v>
      </c>
      <c r="F241" s="21">
        <f t="shared" si="44"/>
        <v>0</v>
      </c>
      <c r="G241" s="21">
        <f t="shared" si="44"/>
        <v>0</v>
      </c>
      <c r="H241" s="21">
        <f t="shared" si="47"/>
        <v>0</v>
      </c>
      <c r="I241" s="21">
        <f t="shared" si="48"/>
        <v>0</v>
      </c>
      <c r="J241" s="21">
        <f t="shared" si="49"/>
        <v>0</v>
      </c>
      <c r="K241" s="21">
        <f t="shared" si="50"/>
        <v>0</v>
      </c>
      <c r="L241" s="21">
        <f t="shared" si="51"/>
        <v>0</v>
      </c>
      <c r="M241" s="21">
        <f t="shared" ca="1" si="45"/>
        <v>-8.5341321064851645E-4</v>
      </c>
      <c r="N241" s="21">
        <f t="shared" ca="1" si="52"/>
        <v>0</v>
      </c>
      <c r="O241" s="74">
        <f t="shared" ca="1" si="53"/>
        <v>0</v>
      </c>
      <c r="P241" s="21">
        <f t="shared" ca="1" si="54"/>
        <v>0</v>
      </c>
      <c r="Q241" s="21">
        <f t="shared" ca="1" si="55"/>
        <v>0</v>
      </c>
      <c r="R241" s="12">
        <f t="shared" ca="1" si="46"/>
        <v>8.5341321064851645E-4</v>
      </c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</row>
    <row r="242" spans="1:35" x14ac:dyDescent="0.2">
      <c r="A242" s="71"/>
      <c r="B242" s="71"/>
      <c r="C242" s="71"/>
      <c r="D242" s="73">
        <f t="shared" si="43"/>
        <v>0</v>
      </c>
      <c r="E242" s="73">
        <f t="shared" si="43"/>
        <v>0</v>
      </c>
      <c r="F242" s="21">
        <f t="shared" si="44"/>
        <v>0</v>
      </c>
      <c r="G242" s="21">
        <f t="shared" si="44"/>
        <v>0</v>
      </c>
      <c r="H242" s="21">
        <f t="shared" si="47"/>
        <v>0</v>
      </c>
      <c r="I242" s="21">
        <f t="shared" si="48"/>
        <v>0</v>
      </c>
      <c r="J242" s="21">
        <f t="shared" si="49"/>
        <v>0</v>
      </c>
      <c r="K242" s="21">
        <f t="shared" si="50"/>
        <v>0</v>
      </c>
      <c r="L242" s="21">
        <f t="shared" si="51"/>
        <v>0</v>
      </c>
      <c r="M242" s="21">
        <f t="shared" ca="1" si="45"/>
        <v>-8.5341321064851645E-4</v>
      </c>
      <c r="N242" s="21">
        <f t="shared" ca="1" si="52"/>
        <v>0</v>
      </c>
      <c r="O242" s="74">
        <f t="shared" ca="1" si="53"/>
        <v>0</v>
      </c>
      <c r="P242" s="21">
        <f t="shared" ca="1" si="54"/>
        <v>0</v>
      </c>
      <c r="Q242" s="21">
        <f t="shared" ca="1" si="55"/>
        <v>0</v>
      </c>
      <c r="R242" s="12">
        <f t="shared" ca="1" si="46"/>
        <v>8.5341321064851645E-4</v>
      </c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</row>
    <row r="243" spans="1:35" x14ac:dyDescent="0.2">
      <c r="A243" s="71"/>
      <c r="B243" s="71"/>
      <c r="C243" s="71"/>
      <c r="D243" s="73">
        <f t="shared" si="43"/>
        <v>0</v>
      </c>
      <c r="E243" s="73">
        <f t="shared" si="43"/>
        <v>0</v>
      </c>
      <c r="F243" s="21">
        <f t="shared" si="44"/>
        <v>0</v>
      </c>
      <c r="G243" s="21">
        <f t="shared" si="44"/>
        <v>0</v>
      </c>
      <c r="H243" s="21">
        <f t="shared" si="47"/>
        <v>0</v>
      </c>
      <c r="I243" s="21">
        <f t="shared" si="48"/>
        <v>0</v>
      </c>
      <c r="J243" s="21">
        <f t="shared" si="49"/>
        <v>0</v>
      </c>
      <c r="K243" s="21">
        <f t="shared" si="50"/>
        <v>0</v>
      </c>
      <c r="L243" s="21">
        <f t="shared" si="51"/>
        <v>0</v>
      </c>
      <c r="M243" s="21">
        <f t="shared" ca="1" si="45"/>
        <v>-8.5341321064851645E-4</v>
      </c>
      <c r="N243" s="21">
        <f t="shared" ca="1" si="52"/>
        <v>0</v>
      </c>
      <c r="O243" s="74">
        <f t="shared" ca="1" si="53"/>
        <v>0</v>
      </c>
      <c r="P243" s="21">
        <f t="shared" ca="1" si="54"/>
        <v>0</v>
      </c>
      <c r="Q243" s="21">
        <f t="shared" ca="1" si="55"/>
        <v>0</v>
      </c>
      <c r="R243" s="12">
        <f t="shared" ca="1" si="46"/>
        <v>8.5341321064851645E-4</v>
      </c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</row>
    <row r="244" spans="1:35" x14ac:dyDescent="0.2">
      <c r="A244" s="71"/>
      <c r="B244" s="71"/>
      <c r="C244" s="71"/>
      <c r="D244" s="73">
        <f t="shared" si="43"/>
        <v>0</v>
      </c>
      <c r="E244" s="73">
        <f t="shared" si="43"/>
        <v>0</v>
      </c>
      <c r="F244" s="21">
        <f t="shared" si="44"/>
        <v>0</v>
      </c>
      <c r="G244" s="21">
        <f t="shared" si="44"/>
        <v>0</v>
      </c>
      <c r="H244" s="21">
        <f t="shared" si="47"/>
        <v>0</v>
      </c>
      <c r="I244" s="21">
        <f t="shared" si="48"/>
        <v>0</v>
      </c>
      <c r="J244" s="21">
        <f t="shared" si="49"/>
        <v>0</v>
      </c>
      <c r="K244" s="21">
        <f t="shared" si="50"/>
        <v>0</v>
      </c>
      <c r="L244" s="21">
        <f t="shared" si="51"/>
        <v>0</v>
      </c>
      <c r="M244" s="21">
        <f t="shared" ca="1" si="45"/>
        <v>-8.5341321064851645E-4</v>
      </c>
      <c r="N244" s="21">
        <f t="shared" ca="1" si="52"/>
        <v>0</v>
      </c>
      <c r="O244" s="74">
        <f t="shared" ca="1" si="53"/>
        <v>0</v>
      </c>
      <c r="P244" s="21">
        <f t="shared" ca="1" si="54"/>
        <v>0</v>
      </c>
      <c r="Q244" s="21">
        <f t="shared" ca="1" si="55"/>
        <v>0</v>
      </c>
      <c r="R244" s="12">
        <f t="shared" ca="1" si="46"/>
        <v>8.5341321064851645E-4</v>
      </c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</row>
    <row r="245" spans="1:35" x14ac:dyDescent="0.2">
      <c r="A245" s="71"/>
      <c r="B245" s="71"/>
      <c r="C245" s="71"/>
      <c r="D245" s="73">
        <f t="shared" si="43"/>
        <v>0</v>
      </c>
      <c r="E245" s="73">
        <f t="shared" si="43"/>
        <v>0</v>
      </c>
      <c r="F245" s="21">
        <f t="shared" si="44"/>
        <v>0</v>
      </c>
      <c r="G245" s="21">
        <f t="shared" si="44"/>
        <v>0</v>
      </c>
      <c r="H245" s="21">
        <f t="shared" si="47"/>
        <v>0</v>
      </c>
      <c r="I245" s="21">
        <f t="shared" si="48"/>
        <v>0</v>
      </c>
      <c r="J245" s="21">
        <f t="shared" si="49"/>
        <v>0</v>
      </c>
      <c r="K245" s="21">
        <f t="shared" si="50"/>
        <v>0</v>
      </c>
      <c r="L245" s="21">
        <f t="shared" si="51"/>
        <v>0</v>
      </c>
      <c r="M245" s="21">
        <f t="shared" ca="1" si="45"/>
        <v>-8.5341321064851645E-4</v>
      </c>
      <c r="N245" s="21">
        <f t="shared" ca="1" si="52"/>
        <v>0</v>
      </c>
      <c r="O245" s="74">
        <f t="shared" ca="1" si="53"/>
        <v>0</v>
      </c>
      <c r="P245" s="21">
        <f t="shared" ca="1" si="54"/>
        <v>0</v>
      </c>
      <c r="Q245" s="21">
        <f t="shared" ca="1" si="55"/>
        <v>0</v>
      </c>
      <c r="R245" s="12">
        <f t="shared" ca="1" si="46"/>
        <v>8.5341321064851645E-4</v>
      </c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</row>
    <row r="246" spans="1:35" x14ac:dyDescent="0.2">
      <c r="A246" s="71"/>
      <c r="B246" s="71"/>
      <c r="C246" s="71"/>
      <c r="D246" s="73">
        <f t="shared" si="43"/>
        <v>0</v>
      </c>
      <c r="E246" s="73">
        <f t="shared" si="43"/>
        <v>0</v>
      </c>
      <c r="F246" s="21">
        <f t="shared" si="44"/>
        <v>0</v>
      </c>
      <c r="G246" s="21">
        <f t="shared" si="44"/>
        <v>0</v>
      </c>
      <c r="H246" s="21">
        <f t="shared" si="47"/>
        <v>0</v>
      </c>
      <c r="I246" s="21">
        <f t="shared" si="48"/>
        <v>0</v>
      </c>
      <c r="J246" s="21">
        <f t="shared" si="49"/>
        <v>0</v>
      </c>
      <c r="K246" s="21">
        <f t="shared" si="50"/>
        <v>0</v>
      </c>
      <c r="L246" s="21">
        <f t="shared" si="51"/>
        <v>0</v>
      </c>
      <c r="M246" s="21">
        <f t="shared" ca="1" si="45"/>
        <v>-8.5341321064851645E-4</v>
      </c>
      <c r="N246" s="21">
        <f t="shared" ca="1" si="52"/>
        <v>0</v>
      </c>
      <c r="O246" s="74">
        <f t="shared" ca="1" si="53"/>
        <v>0</v>
      </c>
      <c r="P246" s="21">
        <f t="shared" ca="1" si="54"/>
        <v>0</v>
      </c>
      <c r="Q246" s="21">
        <f t="shared" ca="1" si="55"/>
        <v>0</v>
      </c>
      <c r="R246" s="12">
        <f t="shared" ca="1" si="46"/>
        <v>8.5341321064851645E-4</v>
      </c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</row>
    <row r="247" spans="1:35" x14ac:dyDescent="0.2">
      <c r="A247" s="71"/>
      <c r="B247" s="71"/>
      <c r="C247" s="71"/>
      <c r="D247" s="73">
        <f t="shared" si="43"/>
        <v>0</v>
      </c>
      <c r="E247" s="73">
        <f t="shared" si="43"/>
        <v>0</v>
      </c>
      <c r="F247" s="21">
        <f t="shared" si="44"/>
        <v>0</v>
      </c>
      <c r="G247" s="21">
        <f t="shared" si="44"/>
        <v>0</v>
      </c>
      <c r="H247" s="21">
        <f t="shared" si="47"/>
        <v>0</v>
      </c>
      <c r="I247" s="21">
        <f t="shared" si="48"/>
        <v>0</v>
      </c>
      <c r="J247" s="21">
        <f t="shared" si="49"/>
        <v>0</v>
      </c>
      <c r="K247" s="21">
        <f t="shared" si="50"/>
        <v>0</v>
      </c>
      <c r="L247" s="21">
        <f t="shared" si="51"/>
        <v>0</v>
      </c>
      <c r="M247" s="21">
        <f t="shared" ca="1" si="45"/>
        <v>-8.5341321064851645E-4</v>
      </c>
      <c r="N247" s="21">
        <f t="shared" ca="1" si="52"/>
        <v>0</v>
      </c>
      <c r="O247" s="74">
        <f t="shared" ca="1" si="53"/>
        <v>0</v>
      </c>
      <c r="P247" s="21">
        <f t="shared" ca="1" si="54"/>
        <v>0</v>
      </c>
      <c r="Q247" s="21">
        <f t="shared" ca="1" si="55"/>
        <v>0</v>
      </c>
      <c r="R247" s="12">
        <f t="shared" ca="1" si="46"/>
        <v>8.5341321064851645E-4</v>
      </c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</row>
    <row r="248" spans="1:35" x14ac:dyDescent="0.2">
      <c r="A248" s="71"/>
      <c r="B248" s="71"/>
      <c r="C248" s="71"/>
      <c r="D248" s="73">
        <f t="shared" si="43"/>
        <v>0</v>
      </c>
      <c r="E248" s="73">
        <f t="shared" si="43"/>
        <v>0</v>
      </c>
      <c r="F248" s="21">
        <f t="shared" si="44"/>
        <v>0</v>
      </c>
      <c r="G248" s="21">
        <f t="shared" si="44"/>
        <v>0</v>
      </c>
      <c r="H248" s="21">
        <f t="shared" si="47"/>
        <v>0</v>
      </c>
      <c r="I248" s="21">
        <f t="shared" si="48"/>
        <v>0</v>
      </c>
      <c r="J248" s="21">
        <f t="shared" si="49"/>
        <v>0</v>
      </c>
      <c r="K248" s="21">
        <f t="shared" si="50"/>
        <v>0</v>
      </c>
      <c r="L248" s="21">
        <f t="shared" si="51"/>
        <v>0</v>
      </c>
      <c r="M248" s="21">
        <f t="shared" ca="1" si="45"/>
        <v>-8.5341321064851645E-4</v>
      </c>
      <c r="N248" s="21">
        <f t="shared" ca="1" si="52"/>
        <v>0</v>
      </c>
      <c r="O248" s="74">
        <f t="shared" ca="1" si="53"/>
        <v>0</v>
      </c>
      <c r="P248" s="21">
        <f t="shared" ca="1" si="54"/>
        <v>0</v>
      </c>
      <c r="Q248" s="21">
        <f t="shared" ca="1" si="55"/>
        <v>0</v>
      </c>
      <c r="R248" s="12">
        <f t="shared" ca="1" si="46"/>
        <v>8.5341321064851645E-4</v>
      </c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</row>
    <row r="249" spans="1:35" x14ac:dyDescent="0.2">
      <c r="A249" s="71"/>
      <c r="B249" s="71"/>
      <c r="C249" s="71"/>
      <c r="D249" s="73">
        <f t="shared" si="43"/>
        <v>0</v>
      </c>
      <c r="E249" s="73">
        <f t="shared" si="43"/>
        <v>0</v>
      </c>
      <c r="F249" s="21">
        <f t="shared" si="44"/>
        <v>0</v>
      </c>
      <c r="G249" s="21">
        <f t="shared" si="44"/>
        <v>0</v>
      </c>
      <c r="H249" s="21">
        <f t="shared" si="47"/>
        <v>0</v>
      </c>
      <c r="I249" s="21">
        <f t="shared" si="48"/>
        <v>0</v>
      </c>
      <c r="J249" s="21">
        <f t="shared" si="49"/>
        <v>0</v>
      </c>
      <c r="K249" s="21">
        <f t="shared" si="50"/>
        <v>0</v>
      </c>
      <c r="L249" s="21">
        <f t="shared" si="51"/>
        <v>0</v>
      </c>
      <c r="M249" s="21">
        <f t="shared" ca="1" si="45"/>
        <v>-8.5341321064851645E-4</v>
      </c>
      <c r="N249" s="21">
        <f t="shared" ca="1" si="52"/>
        <v>0</v>
      </c>
      <c r="O249" s="74">
        <f t="shared" ca="1" si="53"/>
        <v>0</v>
      </c>
      <c r="P249" s="21">
        <f t="shared" ca="1" si="54"/>
        <v>0</v>
      </c>
      <c r="Q249" s="21">
        <f t="shared" ca="1" si="55"/>
        <v>0</v>
      </c>
      <c r="R249" s="12">
        <f t="shared" ca="1" si="46"/>
        <v>8.5341321064851645E-4</v>
      </c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</row>
    <row r="250" spans="1:35" x14ac:dyDescent="0.2">
      <c r="A250" s="71"/>
      <c r="B250" s="71"/>
      <c r="C250" s="71"/>
      <c r="D250" s="73">
        <f t="shared" si="43"/>
        <v>0</v>
      </c>
      <c r="E250" s="73">
        <f t="shared" si="43"/>
        <v>0</v>
      </c>
      <c r="F250" s="21">
        <f t="shared" si="44"/>
        <v>0</v>
      </c>
      <c r="G250" s="21">
        <f t="shared" si="44"/>
        <v>0</v>
      </c>
      <c r="H250" s="21">
        <f t="shared" si="47"/>
        <v>0</v>
      </c>
      <c r="I250" s="21">
        <f t="shared" si="48"/>
        <v>0</v>
      </c>
      <c r="J250" s="21">
        <f t="shared" si="49"/>
        <v>0</v>
      </c>
      <c r="K250" s="21">
        <f t="shared" si="50"/>
        <v>0</v>
      </c>
      <c r="L250" s="21">
        <f t="shared" si="51"/>
        <v>0</v>
      </c>
      <c r="M250" s="21">
        <f t="shared" ca="1" si="45"/>
        <v>-8.5341321064851645E-4</v>
      </c>
      <c r="N250" s="21">
        <f t="shared" ca="1" si="52"/>
        <v>0</v>
      </c>
      <c r="O250" s="74">
        <f t="shared" ca="1" si="53"/>
        <v>0</v>
      </c>
      <c r="P250" s="21">
        <f t="shared" ca="1" si="54"/>
        <v>0</v>
      </c>
      <c r="Q250" s="21">
        <f t="shared" ca="1" si="55"/>
        <v>0</v>
      </c>
      <c r="R250" s="12">
        <f t="shared" ca="1" si="46"/>
        <v>8.5341321064851645E-4</v>
      </c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</row>
    <row r="251" spans="1:35" x14ac:dyDescent="0.2">
      <c r="A251" s="71"/>
      <c r="B251" s="71"/>
      <c r="C251" s="71"/>
      <c r="D251" s="73">
        <f t="shared" si="43"/>
        <v>0</v>
      </c>
      <c r="E251" s="73">
        <f t="shared" si="43"/>
        <v>0</v>
      </c>
      <c r="F251" s="21">
        <f t="shared" si="44"/>
        <v>0</v>
      </c>
      <c r="G251" s="21">
        <f t="shared" si="44"/>
        <v>0</v>
      </c>
      <c r="H251" s="21">
        <f t="shared" si="47"/>
        <v>0</v>
      </c>
      <c r="I251" s="21">
        <f t="shared" si="48"/>
        <v>0</v>
      </c>
      <c r="J251" s="21">
        <f t="shared" si="49"/>
        <v>0</v>
      </c>
      <c r="K251" s="21">
        <f t="shared" si="50"/>
        <v>0</v>
      </c>
      <c r="L251" s="21">
        <f t="shared" si="51"/>
        <v>0</v>
      </c>
      <c r="M251" s="21">
        <f t="shared" ca="1" si="45"/>
        <v>-8.5341321064851645E-4</v>
      </c>
      <c r="N251" s="21">
        <f t="shared" ca="1" si="52"/>
        <v>0</v>
      </c>
      <c r="O251" s="74">
        <f t="shared" ca="1" si="53"/>
        <v>0</v>
      </c>
      <c r="P251" s="21">
        <f t="shared" ca="1" si="54"/>
        <v>0</v>
      </c>
      <c r="Q251" s="21">
        <f t="shared" ca="1" si="55"/>
        <v>0</v>
      </c>
      <c r="R251" s="12">
        <f t="shared" ca="1" si="46"/>
        <v>8.5341321064851645E-4</v>
      </c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</row>
    <row r="252" spans="1:35" x14ac:dyDescent="0.2">
      <c r="A252" s="71"/>
      <c r="B252" s="71"/>
      <c r="C252" s="71"/>
      <c r="D252" s="73">
        <f t="shared" si="43"/>
        <v>0</v>
      </c>
      <c r="E252" s="73">
        <f t="shared" si="43"/>
        <v>0</v>
      </c>
      <c r="F252" s="21">
        <f t="shared" si="44"/>
        <v>0</v>
      </c>
      <c r="G252" s="21">
        <f t="shared" si="44"/>
        <v>0</v>
      </c>
      <c r="H252" s="21">
        <f t="shared" si="47"/>
        <v>0</v>
      </c>
      <c r="I252" s="21">
        <f t="shared" si="48"/>
        <v>0</v>
      </c>
      <c r="J252" s="21">
        <f t="shared" si="49"/>
        <v>0</v>
      </c>
      <c r="K252" s="21">
        <f t="shared" si="50"/>
        <v>0</v>
      </c>
      <c r="L252" s="21">
        <f t="shared" si="51"/>
        <v>0</v>
      </c>
      <c r="M252" s="21">
        <f t="shared" ca="1" si="45"/>
        <v>-8.5341321064851645E-4</v>
      </c>
      <c r="N252" s="21">
        <f t="shared" ca="1" si="52"/>
        <v>0</v>
      </c>
      <c r="O252" s="74">
        <f t="shared" ca="1" si="53"/>
        <v>0</v>
      </c>
      <c r="P252" s="21">
        <f t="shared" ca="1" si="54"/>
        <v>0</v>
      </c>
      <c r="Q252" s="21">
        <f t="shared" ca="1" si="55"/>
        <v>0</v>
      </c>
      <c r="R252" s="12">
        <f t="shared" ca="1" si="46"/>
        <v>8.5341321064851645E-4</v>
      </c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</row>
    <row r="253" spans="1:35" x14ac:dyDescent="0.2">
      <c r="A253" s="71"/>
      <c r="B253" s="71"/>
      <c r="C253" s="71"/>
      <c r="D253" s="73">
        <f t="shared" si="43"/>
        <v>0</v>
      </c>
      <c r="E253" s="73">
        <f t="shared" si="43"/>
        <v>0</v>
      </c>
      <c r="F253" s="21">
        <f t="shared" si="44"/>
        <v>0</v>
      </c>
      <c r="G253" s="21">
        <f t="shared" si="44"/>
        <v>0</v>
      </c>
      <c r="H253" s="21">
        <f t="shared" si="47"/>
        <v>0</v>
      </c>
      <c r="I253" s="21">
        <f t="shared" si="48"/>
        <v>0</v>
      </c>
      <c r="J253" s="21">
        <f t="shared" si="49"/>
        <v>0</v>
      </c>
      <c r="K253" s="21">
        <f t="shared" si="50"/>
        <v>0</v>
      </c>
      <c r="L253" s="21">
        <f t="shared" si="51"/>
        <v>0</v>
      </c>
      <c r="M253" s="21">
        <f t="shared" ca="1" si="45"/>
        <v>-8.5341321064851645E-4</v>
      </c>
      <c r="N253" s="21">
        <f t="shared" ca="1" si="52"/>
        <v>0</v>
      </c>
      <c r="O253" s="74">
        <f t="shared" ca="1" si="53"/>
        <v>0</v>
      </c>
      <c r="P253" s="21">
        <f t="shared" ca="1" si="54"/>
        <v>0</v>
      </c>
      <c r="Q253" s="21">
        <f t="shared" ca="1" si="55"/>
        <v>0</v>
      </c>
      <c r="R253" s="12">
        <f t="shared" ca="1" si="46"/>
        <v>8.5341321064851645E-4</v>
      </c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</row>
    <row r="254" spans="1:35" x14ac:dyDescent="0.2">
      <c r="A254" s="71"/>
      <c r="B254" s="71"/>
      <c r="C254" s="71"/>
      <c r="D254" s="73">
        <f t="shared" si="43"/>
        <v>0</v>
      </c>
      <c r="E254" s="73">
        <f t="shared" si="43"/>
        <v>0</v>
      </c>
      <c r="F254" s="21">
        <f t="shared" si="44"/>
        <v>0</v>
      </c>
      <c r="G254" s="21">
        <f t="shared" si="44"/>
        <v>0</v>
      </c>
      <c r="H254" s="21">
        <f t="shared" si="47"/>
        <v>0</v>
      </c>
      <c r="I254" s="21">
        <f t="shared" si="48"/>
        <v>0</v>
      </c>
      <c r="J254" s="21">
        <f t="shared" si="49"/>
        <v>0</v>
      </c>
      <c r="K254" s="21">
        <f t="shared" si="50"/>
        <v>0</v>
      </c>
      <c r="L254" s="21">
        <f t="shared" si="51"/>
        <v>0</v>
      </c>
      <c r="M254" s="21">
        <f t="shared" ca="1" si="45"/>
        <v>-8.5341321064851645E-4</v>
      </c>
      <c r="N254" s="21">
        <f t="shared" ca="1" si="52"/>
        <v>0</v>
      </c>
      <c r="O254" s="74">
        <f t="shared" ca="1" si="53"/>
        <v>0</v>
      </c>
      <c r="P254" s="21">
        <f t="shared" ca="1" si="54"/>
        <v>0</v>
      </c>
      <c r="Q254" s="21">
        <f t="shared" ca="1" si="55"/>
        <v>0</v>
      </c>
      <c r="R254" s="12">
        <f t="shared" ca="1" si="46"/>
        <v>8.5341321064851645E-4</v>
      </c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</row>
    <row r="255" spans="1:35" x14ac:dyDescent="0.2">
      <c r="A255" s="71"/>
      <c r="B255" s="71"/>
      <c r="C255" s="71"/>
      <c r="D255" s="73">
        <f t="shared" si="43"/>
        <v>0</v>
      </c>
      <c r="E255" s="73">
        <f t="shared" si="43"/>
        <v>0</v>
      </c>
      <c r="F255" s="21">
        <f t="shared" si="44"/>
        <v>0</v>
      </c>
      <c r="G255" s="21">
        <f t="shared" si="44"/>
        <v>0</v>
      </c>
      <c r="H255" s="21">
        <f t="shared" si="47"/>
        <v>0</v>
      </c>
      <c r="I255" s="21">
        <f t="shared" si="48"/>
        <v>0</v>
      </c>
      <c r="J255" s="21">
        <f t="shared" si="49"/>
        <v>0</v>
      </c>
      <c r="K255" s="21">
        <f t="shared" si="50"/>
        <v>0</v>
      </c>
      <c r="L255" s="21">
        <f t="shared" si="51"/>
        <v>0</v>
      </c>
      <c r="M255" s="21">
        <f t="shared" ca="1" si="45"/>
        <v>-8.5341321064851645E-4</v>
      </c>
      <c r="N255" s="21">
        <f t="shared" ca="1" si="52"/>
        <v>0</v>
      </c>
      <c r="O255" s="74">
        <f t="shared" ca="1" si="53"/>
        <v>0</v>
      </c>
      <c r="P255" s="21">
        <f t="shared" ca="1" si="54"/>
        <v>0</v>
      </c>
      <c r="Q255" s="21">
        <f t="shared" ca="1" si="55"/>
        <v>0</v>
      </c>
      <c r="R255" s="12">
        <f t="shared" ca="1" si="46"/>
        <v>8.5341321064851645E-4</v>
      </c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</row>
    <row r="256" spans="1:35" x14ac:dyDescent="0.2">
      <c r="A256" s="71"/>
      <c r="B256" s="71"/>
      <c r="C256" s="71"/>
      <c r="D256" s="73">
        <f t="shared" si="43"/>
        <v>0</v>
      </c>
      <c r="E256" s="73">
        <f t="shared" si="43"/>
        <v>0</v>
      </c>
      <c r="F256" s="21">
        <f t="shared" si="44"/>
        <v>0</v>
      </c>
      <c r="G256" s="21">
        <f t="shared" si="44"/>
        <v>0</v>
      </c>
      <c r="H256" s="21">
        <f t="shared" si="47"/>
        <v>0</v>
      </c>
      <c r="I256" s="21">
        <f t="shared" si="48"/>
        <v>0</v>
      </c>
      <c r="J256" s="21">
        <f t="shared" si="49"/>
        <v>0</v>
      </c>
      <c r="K256" s="21">
        <f t="shared" si="50"/>
        <v>0</v>
      </c>
      <c r="L256" s="21">
        <f t="shared" si="51"/>
        <v>0</v>
      </c>
      <c r="M256" s="21">
        <f t="shared" ca="1" si="45"/>
        <v>-8.5341321064851645E-4</v>
      </c>
      <c r="N256" s="21">
        <f t="shared" ca="1" si="52"/>
        <v>0</v>
      </c>
      <c r="O256" s="74">
        <f t="shared" ca="1" si="53"/>
        <v>0</v>
      </c>
      <c r="P256" s="21">
        <f t="shared" ca="1" si="54"/>
        <v>0</v>
      </c>
      <c r="Q256" s="21">
        <f t="shared" ca="1" si="55"/>
        <v>0</v>
      </c>
      <c r="R256" s="12">
        <f t="shared" ca="1" si="46"/>
        <v>8.5341321064851645E-4</v>
      </c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</row>
    <row r="257" spans="1:35" x14ac:dyDescent="0.2">
      <c r="A257" s="71"/>
      <c r="B257" s="71"/>
      <c r="C257" s="71"/>
      <c r="D257" s="73">
        <f t="shared" si="43"/>
        <v>0</v>
      </c>
      <c r="E257" s="73">
        <f t="shared" si="43"/>
        <v>0</v>
      </c>
      <c r="F257" s="21">
        <f t="shared" si="44"/>
        <v>0</v>
      </c>
      <c r="G257" s="21">
        <f t="shared" si="44"/>
        <v>0</v>
      </c>
      <c r="H257" s="21">
        <f t="shared" si="47"/>
        <v>0</v>
      </c>
      <c r="I257" s="21">
        <f t="shared" si="48"/>
        <v>0</v>
      </c>
      <c r="J257" s="21">
        <f t="shared" si="49"/>
        <v>0</v>
      </c>
      <c r="K257" s="21">
        <f t="shared" si="50"/>
        <v>0</v>
      </c>
      <c r="L257" s="21">
        <f t="shared" si="51"/>
        <v>0</v>
      </c>
      <c r="M257" s="21">
        <f t="shared" ca="1" si="45"/>
        <v>-8.5341321064851645E-4</v>
      </c>
      <c r="N257" s="21">
        <f t="shared" ca="1" si="52"/>
        <v>0</v>
      </c>
      <c r="O257" s="74">
        <f t="shared" ca="1" si="53"/>
        <v>0</v>
      </c>
      <c r="P257" s="21">
        <f t="shared" ca="1" si="54"/>
        <v>0</v>
      </c>
      <c r="Q257" s="21">
        <f t="shared" ca="1" si="55"/>
        <v>0</v>
      </c>
      <c r="R257" s="12">
        <f t="shared" ca="1" si="46"/>
        <v>8.5341321064851645E-4</v>
      </c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</row>
    <row r="258" spans="1:35" x14ac:dyDescent="0.2">
      <c r="A258" s="71"/>
      <c r="B258" s="71"/>
      <c r="C258" s="71"/>
      <c r="D258" s="73">
        <f t="shared" si="43"/>
        <v>0</v>
      </c>
      <c r="E258" s="73">
        <f t="shared" si="43"/>
        <v>0</v>
      </c>
      <c r="F258" s="21">
        <f t="shared" si="44"/>
        <v>0</v>
      </c>
      <c r="G258" s="21">
        <f t="shared" si="44"/>
        <v>0</v>
      </c>
      <c r="H258" s="21">
        <f t="shared" si="47"/>
        <v>0</v>
      </c>
      <c r="I258" s="21">
        <f t="shared" si="48"/>
        <v>0</v>
      </c>
      <c r="J258" s="21">
        <f t="shared" si="49"/>
        <v>0</v>
      </c>
      <c r="K258" s="21">
        <f t="shared" si="50"/>
        <v>0</v>
      </c>
      <c r="L258" s="21">
        <f t="shared" si="51"/>
        <v>0</v>
      </c>
      <c r="M258" s="21">
        <f t="shared" ca="1" si="45"/>
        <v>-8.5341321064851645E-4</v>
      </c>
      <c r="N258" s="21">
        <f t="shared" ca="1" si="52"/>
        <v>0</v>
      </c>
      <c r="O258" s="74">
        <f t="shared" ca="1" si="53"/>
        <v>0</v>
      </c>
      <c r="P258" s="21">
        <f t="shared" ca="1" si="54"/>
        <v>0</v>
      </c>
      <c r="Q258" s="21">
        <f t="shared" ca="1" si="55"/>
        <v>0</v>
      </c>
      <c r="R258" s="12">
        <f t="shared" ca="1" si="46"/>
        <v>8.5341321064851645E-4</v>
      </c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</row>
    <row r="259" spans="1:35" x14ac:dyDescent="0.2">
      <c r="A259" s="71"/>
      <c r="B259" s="71"/>
      <c r="C259" s="71"/>
      <c r="D259" s="73">
        <f t="shared" si="43"/>
        <v>0</v>
      </c>
      <c r="E259" s="73">
        <f t="shared" si="43"/>
        <v>0</v>
      </c>
      <c r="F259" s="21">
        <f t="shared" si="44"/>
        <v>0</v>
      </c>
      <c r="G259" s="21">
        <f t="shared" si="44"/>
        <v>0</v>
      </c>
      <c r="H259" s="21">
        <f t="shared" si="47"/>
        <v>0</v>
      </c>
      <c r="I259" s="21">
        <f t="shared" si="48"/>
        <v>0</v>
      </c>
      <c r="J259" s="21">
        <f t="shared" si="49"/>
        <v>0</v>
      </c>
      <c r="K259" s="21">
        <f t="shared" si="50"/>
        <v>0</v>
      </c>
      <c r="L259" s="21">
        <f t="shared" si="51"/>
        <v>0</v>
      </c>
      <c r="M259" s="21">
        <f t="shared" ca="1" si="45"/>
        <v>-8.5341321064851645E-4</v>
      </c>
      <c r="N259" s="21">
        <f t="shared" ca="1" si="52"/>
        <v>0</v>
      </c>
      <c r="O259" s="74">
        <f t="shared" ca="1" si="53"/>
        <v>0</v>
      </c>
      <c r="P259" s="21">
        <f t="shared" ca="1" si="54"/>
        <v>0</v>
      </c>
      <c r="Q259" s="21">
        <f t="shared" ca="1" si="55"/>
        <v>0</v>
      </c>
      <c r="R259" s="12">
        <f t="shared" ca="1" si="46"/>
        <v>8.5341321064851645E-4</v>
      </c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</row>
    <row r="260" spans="1:35" x14ac:dyDescent="0.2">
      <c r="A260" s="71"/>
      <c r="B260" s="71"/>
      <c r="C260" s="71"/>
      <c r="D260" s="73">
        <f t="shared" si="43"/>
        <v>0</v>
      </c>
      <c r="E260" s="73">
        <f t="shared" si="43"/>
        <v>0</v>
      </c>
      <c r="F260" s="21">
        <f t="shared" si="44"/>
        <v>0</v>
      </c>
      <c r="G260" s="21">
        <f t="shared" si="44"/>
        <v>0</v>
      </c>
      <c r="H260" s="21">
        <f t="shared" si="47"/>
        <v>0</v>
      </c>
      <c r="I260" s="21">
        <f t="shared" si="48"/>
        <v>0</v>
      </c>
      <c r="J260" s="21">
        <f t="shared" si="49"/>
        <v>0</v>
      </c>
      <c r="K260" s="21">
        <f t="shared" si="50"/>
        <v>0</v>
      </c>
      <c r="L260" s="21">
        <f t="shared" si="51"/>
        <v>0</v>
      </c>
      <c r="M260" s="21">
        <f t="shared" ca="1" si="45"/>
        <v>-8.5341321064851645E-4</v>
      </c>
      <c r="N260" s="21">
        <f t="shared" ca="1" si="52"/>
        <v>0</v>
      </c>
      <c r="O260" s="74">
        <f t="shared" ca="1" si="53"/>
        <v>0</v>
      </c>
      <c r="P260" s="21">
        <f t="shared" ca="1" si="54"/>
        <v>0</v>
      </c>
      <c r="Q260" s="21">
        <f t="shared" ca="1" si="55"/>
        <v>0</v>
      </c>
      <c r="R260" s="12">
        <f t="shared" ca="1" si="46"/>
        <v>8.5341321064851645E-4</v>
      </c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</row>
    <row r="261" spans="1:35" x14ac:dyDescent="0.2">
      <c r="A261" s="71"/>
      <c r="B261" s="71"/>
      <c r="C261" s="71"/>
      <c r="D261" s="73">
        <f t="shared" si="43"/>
        <v>0</v>
      </c>
      <c r="E261" s="73">
        <f t="shared" si="43"/>
        <v>0</v>
      </c>
      <c r="F261" s="21">
        <f t="shared" si="44"/>
        <v>0</v>
      </c>
      <c r="G261" s="21">
        <f t="shared" si="44"/>
        <v>0</v>
      </c>
      <c r="H261" s="21">
        <f t="shared" si="47"/>
        <v>0</v>
      </c>
      <c r="I261" s="21">
        <f t="shared" si="48"/>
        <v>0</v>
      </c>
      <c r="J261" s="21">
        <f t="shared" si="49"/>
        <v>0</v>
      </c>
      <c r="K261" s="21">
        <f t="shared" si="50"/>
        <v>0</v>
      </c>
      <c r="L261" s="21">
        <f t="shared" si="51"/>
        <v>0</v>
      </c>
      <c r="M261" s="21">
        <f t="shared" ca="1" si="45"/>
        <v>-8.5341321064851645E-4</v>
      </c>
      <c r="N261" s="21">
        <f t="shared" ca="1" si="52"/>
        <v>0</v>
      </c>
      <c r="O261" s="74">
        <f t="shared" ca="1" si="53"/>
        <v>0</v>
      </c>
      <c r="P261" s="21">
        <f t="shared" ca="1" si="54"/>
        <v>0</v>
      </c>
      <c r="Q261" s="21">
        <f t="shared" ca="1" si="55"/>
        <v>0</v>
      </c>
      <c r="R261" s="12">
        <f t="shared" ca="1" si="46"/>
        <v>8.5341321064851645E-4</v>
      </c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</row>
    <row r="262" spans="1:35" x14ac:dyDescent="0.2">
      <c r="A262" s="71"/>
      <c r="B262" s="71"/>
      <c r="C262" s="71"/>
      <c r="D262" s="73">
        <f t="shared" si="43"/>
        <v>0</v>
      </c>
      <c r="E262" s="73">
        <f t="shared" si="43"/>
        <v>0</v>
      </c>
      <c r="F262" s="21">
        <f t="shared" si="44"/>
        <v>0</v>
      </c>
      <c r="G262" s="21">
        <f t="shared" si="44"/>
        <v>0</v>
      </c>
      <c r="H262" s="21">
        <f t="shared" si="47"/>
        <v>0</v>
      </c>
      <c r="I262" s="21">
        <f t="shared" si="48"/>
        <v>0</v>
      </c>
      <c r="J262" s="21">
        <f t="shared" si="49"/>
        <v>0</v>
      </c>
      <c r="K262" s="21">
        <f t="shared" si="50"/>
        <v>0</v>
      </c>
      <c r="L262" s="21">
        <f t="shared" si="51"/>
        <v>0</v>
      </c>
      <c r="M262" s="21">
        <f t="shared" ca="1" si="45"/>
        <v>-8.5341321064851645E-4</v>
      </c>
      <c r="N262" s="21">
        <f t="shared" ca="1" si="52"/>
        <v>0</v>
      </c>
      <c r="O262" s="74">
        <f t="shared" ca="1" si="53"/>
        <v>0</v>
      </c>
      <c r="P262" s="21">
        <f t="shared" ca="1" si="54"/>
        <v>0</v>
      </c>
      <c r="Q262" s="21">
        <f t="shared" ca="1" si="55"/>
        <v>0</v>
      </c>
      <c r="R262" s="12">
        <f t="shared" ca="1" si="46"/>
        <v>8.5341321064851645E-4</v>
      </c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</row>
    <row r="263" spans="1:35" x14ac:dyDescent="0.2">
      <c r="A263" s="71"/>
      <c r="B263" s="71"/>
      <c r="C263" s="71"/>
      <c r="D263" s="73">
        <f t="shared" si="43"/>
        <v>0</v>
      </c>
      <c r="E263" s="73">
        <f t="shared" si="43"/>
        <v>0</v>
      </c>
      <c r="F263" s="21">
        <f t="shared" si="44"/>
        <v>0</v>
      </c>
      <c r="G263" s="21">
        <f t="shared" si="44"/>
        <v>0</v>
      </c>
      <c r="H263" s="21">
        <f t="shared" si="47"/>
        <v>0</v>
      </c>
      <c r="I263" s="21">
        <f t="shared" si="48"/>
        <v>0</v>
      </c>
      <c r="J263" s="21">
        <f t="shared" si="49"/>
        <v>0</v>
      </c>
      <c r="K263" s="21">
        <f t="shared" si="50"/>
        <v>0</v>
      </c>
      <c r="L263" s="21">
        <f t="shared" si="51"/>
        <v>0</v>
      </c>
      <c r="M263" s="21">
        <f t="shared" ca="1" si="45"/>
        <v>-8.5341321064851645E-4</v>
      </c>
      <c r="N263" s="21">
        <f t="shared" ca="1" si="52"/>
        <v>0</v>
      </c>
      <c r="O263" s="74">
        <f t="shared" ca="1" si="53"/>
        <v>0</v>
      </c>
      <c r="P263" s="21">
        <f t="shared" ca="1" si="54"/>
        <v>0</v>
      </c>
      <c r="Q263" s="21">
        <f t="shared" ca="1" si="55"/>
        <v>0</v>
      </c>
      <c r="R263" s="12">
        <f t="shared" ca="1" si="46"/>
        <v>8.5341321064851645E-4</v>
      </c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</row>
    <row r="264" spans="1:35" x14ac:dyDescent="0.2">
      <c r="A264" s="71"/>
      <c r="B264" s="71"/>
      <c r="C264" s="71"/>
      <c r="D264" s="73">
        <f t="shared" si="43"/>
        <v>0</v>
      </c>
      <c r="E264" s="73">
        <f t="shared" si="43"/>
        <v>0</v>
      </c>
      <c r="F264" s="21">
        <f t="shared" si="44"/>
        <v>0</v>
      </c>
      <c r="G264" s="21">
        <f t="shared" si="44"/>
        <v>0</v>
      </c>
      <c r="H264" s="21">
        <f t="shared" si="47"/>
        <v>0</v>
      </c>
      <c r="I264" s="21">
        <f t="shared" si="48"/>
        <v>0</v>
      </c>
      <c r="J264" s="21">
        <f t="shared" si="49"/>
        <v>0</v>
      </c>
      <c r="K264" s="21">
        <f t="shared" si="50"/>
        <v>0</v>
      </c>
      <c r="L264" s="21">
        <f t="shared" si="51"/>
        <v>0</v>
      </c>
      <c r="M264" s="21">
        <f t="shared" ca="1" si="45"/>
        <v>-8.5341321064851645E-4</v>
      </c>
      <c r="N264" s="21">
        <f t="shared" ca="1" si="52"/>
        <v>0</v>
      </c>
      <c r="O264" s="74">
        <f t="shared" ca="1" si="53"/>
        <v>0</v>
      </c>
      <c r="P264" s="21">
        <f t="shared" ca="1" si="54"/>
        <v>0</v>
      </c>
      <c r="Q264" s="21">
        <f t="shared" ca="1" si="55"/>
        <v>0</v>
      </c>
      <c r="R264" s="12">
        <f t="shared" ca="1" si="46"/>
        <v>8.5341321064851645E-4</v>
      </c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</row>
    <row r="265" spans="1:35" x14ac:dyDescent="0.2">
      <c r="A265" s="71"/>
      <c r="B265" s="71"/>
      <c r="C265" s="71"/>
      <c r="D265" s="73">
        <f t="shared" si="43"/>
        <v>0</v>
      </c>
      <c r="E265" s="73">
        <f t="shared" si="43"/>
        <v>0</v>
      </c>
      <c r="F265" s="21">
        <f t="shared" si="44"/>
        <v>0</v>
      </c>
      <c r="G265" s="21">
        <f t="shared" si="44"/>
        <v>0</v>
      </c>
      <c r="H265" s="21">
        <f t="shared" si="47"/>
        <v>0</v>
      </c>
      <c r="I265" s="21">
        <f t="shared" si="48"/>
        <v>0</v>
      </c>
      <c r="J265" s="21">
        <f t="shared" si="49"/>
        <v>0</v>
      </c>
      <c r="K265" s="21">
        <f t="shared" si="50"/>
        <v>0</v>
      </c>
      <c r="L265" s="21">
        <f t="shared" si="51"/>
        <v>0</v>
      </c>
      <c r="M265" s="21">
        <f t="shared" ca="1" si="45"/>
        <v>-8.5341321064851645E-4</v>
      </c>
      <c r="N265" s="21">
        <f t="shared" ca="1" si="52"/>
        <v>0</v>
      </c>
      <c r="O265" s="74">
        <f t="shared" ca="1" si="53"/>
        <v>0</v>
      </c>
      <c r="P265" s="21">
        <f t="shared" ca="1" si="54"/>
        <v>0</v>
      </c>
      <c r="Q265" s="21">
        <f t="shared" ca="1" si="55"/>
        <v>0</v>
      </c>
      <c r="R265" s="12">
        <f t="shared" ca="1" si="46"/>
        <v>8.5341321064851645E-4</v>
      </c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</row>
    <row r="266" spans="1:35" x14ac:dyDescent="0.2">
      <c r="A266" s="71"/>
      <c r="B266" s="71"/>
      <c r="C266" s="71"/>
      <c r="D266" s="73">
        <f t="shared" si="43"/>
        <v>0</v>
      </c>
      <c r="E266" s="73">
        <f t="shared" si="43"/>
        <v>0</v>
      </c>
      <c r="F266" s="21">
        <f t="shared" si="44"/>
        <v>0</v>
      </c>
      <c r="G266" s="21">
        <f t="shared" si="44"/>
        <v>0</v>
      </c>
      <c r="H266" s="21">
        <f t="shared" si="47"/>
        <v>0</v>
      </c>
      <c r="I266" s="21">
        <f t="shared" si="48"/>
        <v>0</v>
      </c>
      <c r="J266" s="21">
        <f t="shared" si="49"/>
        <v>0</v>
      </c>
      <c r="K266" s="21">
        <f t="shared" si="50"/>
        <v>0</v>
      </c>
      <c r="L266" s="21">
        <f t="shared" si="51"/>
        <v>0</v>
      </c>
      <c r="M266" s="21">
        <f t="shared" ca="1" si="45"/>
        <v>-8.5341321064851645E-4</v>
      </c>
      <c r="N266" s="21">
        <f t="shared" ca="1" si="52"/>
        <v>0</v>
      </c>
      <c r="O266" s="74">
        <f t="shared" ca="1" si="53"/>
        <v>0</v>
      </c>
      <c r="P266" s="21">
        <f t="shared" ca="1" si="54"/>
        <v>0</v>
      </c>
      <c r="Q266" s="21">
        <f t="shared" ca="1" si="55"/>
        <v>0</v>
      </c>
      <c r="R266" s="12">
        <f t="shared" ca="1" si="46"/>
        <v>8.5341321064851645E-4</v>
      </c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</row>
    <row r="267" spans="1:35" x14ac:dyDescent="0.2">
      <c r="A267" s="71"/>
      <c r="B267" s="71"/>
      <c r="C267" s="71"/>
      <c r="D267" s="73">
        <f t="shared" si="43"/>
        <v>0</v>
      </c>
      <c r="E267" s="73">
        <f t="shared" si="43"/>
        <v>0</v>
      </c>
      <c r="F267" s="21">
        <f t="shared" si="44"/>
        <v>0</v>
      </c>
      <c r="G267" s="21">
        <f t="shared" si="44"/>
        <v>0</v>
      </c>
      <c r="H267" s="21">
        <f t="shared" si="47"/>
        <v>0</v>
      </c>
      <c r="I267" s="21">
        <f t="shared" si="48"/>
        <v>0</v>
      </c>
      <c r="J267" s="21">
        <f t="shared" si="49"/>
        <v>0</v>
      </c>
      <c r="K267" s="21">
        <f t="shared" si="50"/>
        <v>0</v>
      </c>
      <c r="L267" s="21">
        <f t="shared" si="51"/>
        <v>0</v>
      </c>
      <c r="M267" s="21">
        <f t="shared" ca="1" si="45"/>
        <v>-8.5341321064851645E-4</v>
      </c>
      <c r="N267" s="21">
        <f t="shared" ca="1" si="52"/>
        <v>0</v>
      </c>
      <c r="O267" s="74">
        <f t="shared" ca="1" si="53"/>
        <v>0</v>
      </c>
      <c r="P267" s="21">
        <f t="shared" ca="1" si="54"/>
        <v>0</v>
      </c>
      <c r="Q267" s="21">
        <f t="shared" ca="1" si="55"/>
        <v>0</v>
      </c>
      <c r="R267" s="12">
        <f t="shared" ca="1" si="46"/>
        <v>8.5341321064851645E-4</v>
      </c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</row>
    <row r="268" spans="1:35" x14ac:dyDescent="0.2">
      <c r="A268" s="71"/>
      <c r="B268" s="71"/>
      <c r="C268" s="71"/>
      <c r="D268" s="73">
        <f t="shared" si="43"/>
        <v>0</v>
      </c>
      <c r="E268" s="73">
        <f t="shared" si="43"/>
        <v>0</v>
      </c>
      <c r="F268" s="21">
        <f t="shared" si="44"/>
        <v>0</v>
      </c>
      <c r="G268" s="21">
        <f t="shared" si="44"/>
        <v>0</v>
      </c>
      <c r="H268" s="21">
        <f t="shared" si="47"/>
        <v>0</v>
      </c>
      <c r="I268" s="21">
        <f t="shared" si="48"/>
        <v>0</v>
      </c>
      <c r="J268" s="21">
        <f t="shared" si="49"/>
        <v>0</v>
      </c>
      <c r="K268" s="21">
        <f t="shared" si="50"/>
        <v>0</v>
      </c>
      <c r="L268" s="21">
        <f t="shared" si="51"/>
        <v>0</v>
      </c>
      <c r="M268" s="21">
        <f t="shared" ca="1" si="45"/>
        <v>-8.5341321064851645E-4</v>
      </c>
      <c r="N268" s="21">
        <f t="shared" ca="1" si="52"/>
        <v>0</v>
      </c>
      <c r="O268" s="74">
        <f t="shared" ca="1" si="53"/>
        <v>0</v>
      </c>
      <c r="P268" s="21">
        <f t="shared" ca="1" si="54"/>
        <v>0</v>
      </c>
      <c r="Q268" s="21">
        <f t="shared" ca="1" si="55"/>
        <v>0</v>
      </c>
      <c r="R268" s="12">
        <f t="shared" ca="1" si="46"/>
        <v>8.5341321064851645E-4</v>
      </c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</row>
    <row r="269" spans="1:35" x14ac:dyDescent="0.2">
      <c r="A269" s="71"/>
      <c r="B269" s="71"/>
      <c r="C269" s="71"/>
      <c r="D269" s="73">
        <f t="shared" si="43"/>
        <v>0</v>
      </c>
      <c r="E269" s="73">
        <f t="shared" si="43"/>
        <v>0</v>
      </c>
      <c r="F269" s="21">
        <f t="shared" si="44"/>
        <v>0</v>
      </c>
      <c r="G269" s="21">
        <f t="shared" si="44"/>
        <v>0</v>
      </c>
      <c r="H269" s="21">
        <f t="shared" si="47"/>
        <v>0</v>
      </c>
      <c r="I269" s="21">
        <f t="shared" si="48"/>
        <v>0</v>
      </c>
      <c r="J269" s="21">
        <f t="shared" si="49"/>
        <v>0</v>
      </c>
      <c r="K269" s="21">
        <f t="shared" si="50"/>
        <v>0</v>
      </c>
      <c r="L269" s="21">
        <f t="shared" si="51"/>
        <v>0</v>
      </c>
      <c r="M269" s="21">
        <f t="shared" ca="1" si="45"/>
        <v>-8.5341321064851645E-4</v>
      </c>
      <c r="N269" s="21">
        <f t="shared" ca="1" si="52"/>
        <v>0</v>
      </c>
      <c r="O269" s="74">
        <f t="shared" ca="1" si="53"/>
        <v>0</v>
      </c>
      <c r="P269" s="21">
        <f t="shared" ca="1" si="54"/>
        <v>0</v>
      </c>
      <c r="Q269" s="21">
        <f t="shared" ca="1" si="55"/>
        <v>0</v>
      </c>
      <c r="R269" s="12">
        <f t="shared" ca="1" si="46"/>
        <v>8.5341321064851645E-4</v>
      </c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</row>
    <row r="270" spans="1:35" x14ac:dyDescent="0.2">
      <c r="A270" s="71"/>
      <c r="B270" s="71"/>
      <c r="C270" s="71"/>
      <c r="D270" s="73">
        <f t="shared" si="43"/>
        <v>0</v>
      </c>
      <c r="E270" s="73">
        <f t="shared" si="43"/>
        <v>0</v>
      </c>
      <c r="F270" s="21">
        <f t="shared" si="44"/>
        <v>0</v>
      </c>
      <c r="G270" s="21">
        <f t="shared" si="44"/>
        <v>0</v>
      </c>
      <c r="H270" s="21">
        <f t="shared" si="47"/>
        <v>0</v>
      </c>
      <c r="I270" s="21">
        <f t="shared" si="48"/>
        <v>0</v>
      </c>
      <c r="J270" s="21">
        <f t="shared" si="49"/>
        <v>0</v>
      </c>
      <c r="K270" s="21">
        <f t="shared" si="50"/>
        <v>0</v>
      </c>
      <c r="L270" s="21">
        <f t="shared" si="51"/>
        <v>0</v>
      </c>
      <c r="M270" s="21">
        <f t="shared" ca="1" si="45"/>
        <v>-8.5341321064851645E-4</v>
      </c>
      <c r="N270" s="21">
        <f t="shared" ca="1" si="52"/>
        <v>0</v>
      </c>
      <c r="O270" s="74">
        <f t="shared" ca="1" si="53"/>
        <v>0</v>
      </c>
      <c r="P270" s="21">
        <f t="shared" ca="1" si="54"/>
        <v>0</v>
      </c>
      <c r="Q270" s="21">
        <f t="shared" ca="1" si="55"/>
        <v>0</v>
      </c>
      <c r="R270" s="12">
        <f t="shared" ca="1" si="46"/>
        <v>8.5341321064851645E-4</v>
      </c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</row>
    <row r="271" spans="1:35" x14ac:dyDescent="0.2">
      <c r="A271" s="71"/>
      <c r="B271" s="71"/>
      <c r="C271" s="71"/>
      <c r="D271" s="73">
        <f t="shared" si="43"/>
        <v>0</v>
      </c>
      <c r="E271" s="73">
        <f t="shared" si="43"/>
        <v>0</v>
      </c>
      <c r="F271" s="21">
        <f t="shared" si="44"/>
        <v>0</v>
      </c>
      <c r="G271" s="21">
        <f t="shared" si="44"/>
        <v>0</v>
      </c>
      <c r="H271" s="21">
        <f t="shared" si="47"/>
        <v>0</v>
      </c>
      <c r="I271" s="21">
        <f t="shared" si="48"/>
        <v>0</v>
      </c>
      <c r="J271" s="21">
        <f t="shared" si="49"/>
        <v>0</v>
      </c>
      <c r="K271" s="21">
        <f t="shared" si="50"/>
        <v>0</v>
      </c>
      <c r="L271" s="21">
        <f t="shared" si="51"/>
        <v>0</v>
      </c>
      <c r="M271" s="21">
        <f t="shared" ca="1" si="45"/>
        <v>-8.5341321064851645E-4</v>
      </c>
      <c r="N271" s="21">
        <f t="shared" ca="1" si="52"/>
        <v>0</v>
      </c>
      <c r="O271" s="74">
        <f t="shared" ca="1" si="53"/>
        <v>0</v>
      </c>
      <c r="P271" s="21">
        <f t="shared" ca="1" si="54"/>
        <v>0</v>
      </c>
      <c r="Q271" s="21">
        <f t="shared" ca="1" si="55"/>
        <v>0</v>
      </c>
      <c r="R271" s="12">
        <f t="shared" ca="1" si="46"/>
        <v>8.5341321064851645E-4</v>
      </c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</row>
    <row r="272" spans="1:35" x14ac:dyDescent="0.2">
      <c r="A272" s="71"/>
      <c r="B272" s="71"/>
      <c r="C272" s="71"/>
      <c r="D272" s="73">
        <f t="shared" si="43"/>
        <v>0</v>
      </c>
      <c r="E272" s="73">
        <f t="shared" si="43"/>
        <v>0</v>
      </c>
      <c r="F272" s="21">
        <f t="shared" si="44"/>
        <v>0</v>
      </c>
      <c r="G272" s="21">
        <f t="shared" si="44"/>
        <v>0</v>
      </c>
      <c r="H272" s="21">
        <f t="shared" si="47"/>
        <v>0</v>
      </c>
      <c r="I272" s="21">
        <f t="shared" si="48"/>
        <v>0</v>
      </c>
      <c r="J272" s="21">
        <f t="shared" si="49"/>
        <v>0</v>
      </c>
      <c r="K272" s="21">
        <f t="shared" si="50"/>
        <v>0</v>
      </c>
      <c r="L272" s="21">
        <f t="shared" si="51"/>
        <v>0</v>
      </c>
      <c r="M272" s="21">
        <f t="shared" ca="1" si="45"/>
        <v>-8.5341321064851645E-4</v>
      </c>
      <c r="N272" s="21">
        <f t="shared" ca="1" si="52"/>
        <v>0</v>
      </c>
      <c r="O272" s="74">
        <f t="shared" ca="1" si="53"/>
        <v>0</v>
      </c>
      <c r="P272" s="21">
        <f t="shared" ca="1" si="54"/>
        <v>0</v>
      </c>
      <c r="Q272" s="21">
        <f t="shared" ca="1" si="55"/>
        <v>0</v>
      </c>
      <c r="R272" s="12">
        <f t="shared" ca="1" si="46"/>
        <v>8.5341321064851645E-4</v>
      </c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</row>
    <row r="273" spans="1:35" x14ac:dyDescent="0.2">
      <c r="A273" s="71"/>
      <c r="B273" s="71"/>
      <c r="C273" s="71"/>
      <c r="D273" s="73">
        <f t="shared" ref="D273:E336" si="56">A273/A$18</f>
        <v>0</v>
      </c>
      <c r="E273" s="73">
        <f t="shared" si="56"/>
        <v>0</v>
      </c>
      <c r="F273" s="21">
        <f t="shared" ref="F273:G336" si="57">$C273*D273</f>
        <v>0</v>
      </c>
      <c r="G273" s="21">
        <f t="shared" si="57"/>
        <v>0</v>
      </c>
      <c r="H273" s="21">
        <f t="shared" si="47"/>
        <v>0</v>
      </c>
      <c r="I273" s="21">
        <f t="shared" si="48"/>
        <v>0</v>
      </c>
      <c r="J273" s="21">
        <f t="shared" si="49"/>
        <v>0</v>
      </c>
      <c r="K273" s="21">
        <f t="shared" si="50"/>
        <v>0</v>
      </c>
      <c r="L273" s="21">
        <f t="shared" si="51"/>
        <v>0</v>
      </c>
      <c r="M273" s="21">
        <f t="shared" ca="1" si="45"/>
        <v>-8.5341321064851645E-4</v>
      </c>
      <c r="N273" s="21">
        <f t="shared" ca="1" si="52"/>
        <v>0</v>
      </c>
      <c r="O273" s="74">
        <f t="shared" ca="1" si="53"/>
        <v>0</v>
      </c>
      <c r="P273" s="21">
        <f t="shared" ca="1" si="54"/>
        <v>0</v>
      </c>
      <c r="Q273" s="21">
        <f t="shared" ca="1" si="55"/>
        <v>0</v>
      </c>
      <c r="R273" s="12">
        <f t="shared" ca="1" si="46"/>
        <v>8.5341321064851645E-4</v>
      </c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</row>
    <row r="274" spans="1:35" x14ac:dyDescent="0.2">
      <c r="A274" s="71"/>
      <c r="B274" s="71"/>
      <c r="C274" s="71"/>
      <c r="D274" s="73">
        <f t="shared" si="56"/>
        <v>0</v>
      </c>
      <c r="E274" s="73">
        <f t="shared" si="56"/>
        <v>0</v>
      </c>
      <c r="F274" s="21">
        <f t="shared" si="57"/>
        <v>0</v>
      </c>
      <c r="G274" s="21">
        <f t="shared" si="57"/>
        <v>0</v>
      </c>
      <c r="H274" s="21">
        <f t="shared" si="47"/>
        <v>0</v>
      </c>
      <c r="I274" s="21">
        <f t="shared" si="48"/>
        <v>0</v>
      </c>
      <c r="J274" s="21">
        <f t="shared" si="49"/>
        <v>0</v>
      </c>
      <c r="K274" s="21">
        <f t="shared" si="50"/>
        <v>0</v>
      </c>
      <c r="L274" s="21">
        <f t="shared" si="51"/>
        <v>0</v>
      </c>
      <c r="M274" s="21">
        <f t="shared" ca="1" si="45"/>
        <v>-8.5341321064851645E-4</v>
      </c>
      <c r="N274" s="21">
        <f t="shared" ca="1" si="52"/>
        <v>0</v>
      </c>
      <c r="O274" s="74">
        <f t="shared" ca="1" si="53"/>
        <v>0</v>
      </c>
      <c r="P274" s="21">
        <f t="shared" ca="1" si="54"/>
        <v>0</v>
      </c>
      <c r="Q274" s="21">
        <f t="shared" ca="1" si="55"/>
        <v>0</v>
      </c>
      <c r="R274" s="12">
        <f t="shared" ca="1" si="46"/>
        <v>8.5341321064851645E-4</v>
      </c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</row>
    <row r="275" spans="1:35" x14ac:dyDescent="0.2">
      <c r="A275" s="71"/>
      <c r="B275" s="71"/>
      <c r="C275" s="71"/>
      <c r="D275" s="73">
        <f t="shared" si="56"/>
        <v>0</v>
      </c>
      <c r="E275" s="73">
        <f t="shared" si="56"/>
        <v>0</v>
      </c>
      <c r="F275" s="21">
        <f t="shared" si="57"/>
        <v>0</v>
      </c>
      <c r="G275" s="21">
        <f t="shared" si="57"/>
        <v>0</v>
      </c>
      <c r="H275" s="21">
        <f t="shared" si="47"/>
        <v>0</v>
      </c>
      <c r="I275" s="21">
        <f t="shared" si="48"/>
        <v>0</v>
      </c>
      <c r="J275" s="21">
        <f t="shared" si="49"/>
        <v>0</v>
      </c>
      <c r="K275" s="21">
        <f t="shared" si="50"/>
        <v>0</v>
      </c>
      <c r="L275" s="21">
        <f t="shared" si="51"/>
        <v>0</v>
      </c>
      <c r="M275" s="21">
        <f t="shared" ca="1" si="45"/>
        <v>-8.5341321064851645E-4</v>
      </c>
      <c r="N275" s="21">
        <f t="shared" ca="1" si="52"/>
        <v>0</v>
      </c>
      <c r="O275" s="74">
        <f t="shared" ca="1" si="53"/>
        <v>0</v>
      </c>
      <c r="P275" s="21">
        <f t="shared" ca="1" si="54"/>
        <v>0</v>
      </c>
      <c r="Q275" s="21">
        <f t="shared" ca="1" si="55"/>
        <v>0</v>
      </c>
      <c r="R275" s="12">
        <f t="shared" ca="1" si="46"/>
        <v>8.5341321064851645E-4</v>
      </c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</row>
    <row r="276" spans="1:35" x14ac:dyDescent="0.2">
      <c r="A276" s="71"/>
      <c r="B276" s="71"/>
      <c r="C276" s="71"/>
      <c r="D276" s="73">
        <f t="shared" si="56"/>
        <v>0</v>
      </c>
      <c r="E276" s="73">
        <f t="shared" si="56"/>
        <v>0</v>
      </c>
      <c r="F276" s="21">
        <f t="shared" si="57"/>
        <v>0</v>
      </c>
      <c r="G276" s="21">
        <f t="shared" si="57"/>
        <v>0</v>
      </c>
      <c r="H276" s="21">
        <f t="shared" si="47"/>
        <v>0</v>
      </c>
      <c r="I276" s="21">
        <f t="shared" si="48"/>
        <v>0</v>
      </c>
      <c r="J276" s="21">
        <f t="shared" si="49"/>
        <v>0</v>
      </c>
      <c r="K276" s="21">
        <f t="shared" si="50"/>
        <v>0</v>
      </c>
      <c r="L276" s="21">
        <f t="shared" si="51"/>
        <v>0</v>
      </c>
      <c r="M276" s="21">
        <f t="shared" ca="1" si="45"/>
        <v>-8.5341321064851645E-4</v>
      </c>
      <c r="N276" s="21">
        <f t="shared" ca="1" si="52"/>
        <v>0</v>
      </c>
      <c r="O276" s="74">
        <f t="shared" ca="1" si="53"/>
        <v>0</v>
      </c>
      <c r="P276" s="21">
        <f t="shared" ca="1" si="54"/>
        <v>0</v>
      </c>
      <c r="Q276" s="21">
        <f t="shared" ca="1" si="55"/>
        <v>0</v>
      </c>
      <c r="R276" s="12">
        <f t="shared" ca="1" si="46"/>
        <v>8.5341321064851645E-4</v>
      </c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</row>
    <row r="277" spans="1:35" x14ac:dyDescent="0.2">
      <c r="A277" s="71"/>
      <c r="B277" s="71"/>
      <c r="C277" s="71"/>
      <c r="D277" s="73">
        <f t="shared" si="56"/>
        <v>0</v>
      </c>
      <c r="E277" s="73">
        <f t="shared" si="56"/>
        <v>0</v>
      </c>
      <c r="F277" s="21">
        <f t="shared" si="57"/>
        <v>0</v>
      </c>
      <c r="G277" s="21">
        <f t="shared" si="57"/>
        <v>0</v>
      </c>
      <c r="H277" s="21">
        <f t="shared" si="47"/>
        <v>0</v>
      </c>
      <c r="I277" s="21">
        <f t="shared" si="48"/>
        <v>0</v>
      </c>
      <c r="J277" s="21">
        <f t="shared" si="49"/>
        <v>0</v>
      </c>
      <c r="K277" s="21">
        <f t="shared" si="50"/>
        <v>0</v>
      </c>
      <c r="L277" s="21">
        <f t="shared" si="51"/>
        <v>0</v>
      </c>
      <c r="M277" s="21">
        <f t="shared" ref="M277:M337" ca="1" si="58">+E$4+E$5*D277+E$6*D277^2</f>
        <v>-8.5341321064851645E-4</v>
      </c>
      <c r="N277" s="21">
        <f t="shared" ca="1" si="52"/>
        <v>0</v>
      </c>
      <c r="O277" s="74">
        <f t="shared" ca="1" si="53"/>
        <v>0</v>
      </c>
      <c r="P277" s="21">
        <f t="shared" ca="1" si="54"/>
        <v>0</v>
      </c>
      <c r="Q277" s="21">
        <f t="shared" ca="1" si="55"/>
        <v>0</v>
      </c>
      <c r="R277" s="12">
        <f t="shared" ref="R277:R337" ca="1" si="59">+E277-M277</f>
        <v>8.5341321064851645E-4</v>
      </c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</row>
    <row r="278" spans="1:35" x14ac:dyDescent="0.2">
      <c r="A278" s="71"/>
      <c r="B278" s="71"/>
      <c r="C278" s="71"/>
      <c r="D278" s="73">
        <f t="shared" si="56"/>
        <v>0</v>
      </c>
      <c r="E278" s="73">
        <f t="shared" si="56"/>
        <v>0</v>
      </c>
      <c r="F278" s="21">
        <f t="shared" si="57"/>
        <v>0</v>
      </c>
      <c r="G278" s="21">
        <f t="shared" si="57"/>
        <v>0</v>
      </c>
      <c r="H278" s="21">
        <f t="shared" ref="H278:H336" si="60">C278*D278*D278</f>
        <v>0</v>
      </c>
      <c r="I278" s="21">
        <f t="shared" ref="I278:I336" si="61">C278*D278*D278*D278</f>
        <v>0</v>
      </c>
      <c r="J278" s="21">
        <f t="shared" ref="J278:J336" si="62">C278*D278*D278*D278*D278</f>
        <v>0</v>
      </c>
      <c r="K278" s="21">
        <f t="shared" ref="K278:K336" si="63">C278*E278*D278</f>
        <v>0</v>
      </c>
      <c r="L278" s="21">
        <f t="shared" ref="L278:L336" si="64">C278*E278*D278*D278</f>
        <v>0</v>
      </c>
      <c r="M278" s="21">
        <f t="shared" ca="1" si="58"/>
        <v>-8.5341321064851645E-4</v>
      </c>
      <c r="N278" s="21">
        <f t="shared" ref="N278:N336" ca="1" si="65">C278*(M278-E278)^2</f>
        <v>0</v>
      </c>
      <c r="O278" s="74">
        <f t="shared" ref="O278:O336" ca="1" si="66">(C278*O$1-O$2*F278+O$3*H278)^2</f>
        <v>0</v>
      </c>
      <c r="P278" s="21">
        <f t="shared" ref="P278:P336" ca="1" si="67">(-C278*O$2+O$4*F278-O$5*H278)^2</f>
        <v>0</v>
      </c>
      <c r="Q278" s="21">
        <f t="shared" ref="Q278:Q336" ca="1" si="68">+(C278*O$3-F278*O$5+H278*O$6)^2</f>
        <v>0</v>
      </c>
      <c r="R278" s="12">
        <f t="shared" ca="1" si="59"/>
        <v>8.5341321064851645E-4</v>
      </c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</row>
    <row r="279" spans="1:35" x14ac:dyDescent="0.2">
      <c r="A279" s="71"/>
      <c r="B279" s="71"/>
      <c r="C279" s="71"/>
      <c r="D279" s="73">
        <f t="shared" si="56"/>
        <v>0</v>
      </c>
      <c r="E279" s="73">
        <f t="shared" si="56"/>
        <v>0</v>
      </c>
      <c r="F279" s="21">
        <f t="shared" si="57"/>
        <v>0</v>
      </c>
      <c r="G279" s="21">
        <f t="shared" si="57"/>
        <v>0</v>
      </c>
      <c r="H279" s="21">
        <f t="shared" si="60"/>
        <v>0</v>
      </c>
      <c r="I279" s="21">
        <f t="shared" si="61"/>
        <v>0</v>
      </c>
      <c r="J279" s="21">
        <f t="shared" si="62"/>
        <v>0</v>
      </c>
      <c r="K279" s="21">
        <f t="shared" si="63"/>
        <v>0</v>
      </c>
      <c r="L279" s="21">
        <f t="shared" si="64"/>
        <v>0</v>
      </c>
      <c r="M279" s="21">
        <f t="shared" ca="1" si="58"/>
        <v>-8.5341321064851645E-4</v>
      </c>
      <c r="N279" s="21">
        <f t="shared" ca="1" si="65"/>
        <v>0</v>
      </c>
      <c r="O279" s="74">
        <f t="shared" ca="1" si="66"/>
        <v>0</v>
      </c>
      <c r="P279" s="21">
        <f t="shared" ca="1" si="67"/>
        <v>0</v>
      </c>
      <c r="Q279" s="21">
        <f t="shared" ca="1" si="68"/>
        <v>0</v>
      </c>
      <c r="R279" s="12">
        <f t="shared" ca="1" si="59"/>
        <v>8.5341321064851645E-4</v>
      </c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</row>
    <row r="280" spans="1:35" x14ac:dyDescent="0.2">
      <c r="A280" s="71"/>
      <c r="B280" s="71"/>
      <c r="C280" s="71"/>
      <c r="D280" s="73">
        <f t="shared" si="56"/>
        <v>0</v>
      </c>
      <c r="E280" s="73">
        <f t="shared" si="56"/>
        <v>0</v>
      </c>
      <c r="F280" s="21">
        <f t="shared" si="57"/>
        <v>0</v>
      </c>
      <c r="G280" s="21">
        <f t="shared" si="57"/>
        <v>0</v>
      </c>
      <c r="H280" s="21">
        <f t="shared" si="60"/>
        <v>0</v>
      </c>
      <c r="I280" s="21">
        <f t="shared" si="61"/>
        <v>0</v>
      </c>
      <c r="J280" s="21">
        <f t="shared" si="62"/>
        <v>0</v>
      </c>
      <c r="K280" s="21">
        <f t="shared" si="63"/>
        <v>0</v>
      </c>
      <c r="L280" s="21">
        <f t="shared" si="64"/>
        <v>0</v>
      </c>
      <c r="M280" s="21">
        <f t="shared" ca="1" si="58"/>
        <v>-8.5341321064851645E-4</v>
      </c>
      <c r="N280" s="21">
        <f t="shared" ca="1" si="65"/>
        <v>0</v>
      </c>
      <c r="O280" s="74">
        <f t="shared" ca="1" si="66"/>
        <v>0</v>
      </c>
      <c r="P280" s="21">
        <f t="shared" ca="1" si="67"/>
        <v>0</v>
      </c>
      <c r="Q280" s="21">
        <f t="shared" ca="1" si="68"/>
        <v>0</v>
      </c>
      <c r="R280" s="12">
        <f t="shared" ca="1" si="59"/>
        <v>8.5341321064851645E-4</v>
      </c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</row>
    <row r="281" spans="1:35" x14ac:dyDescent="0.2">
      <c r="A281" s="71"/>
      <c r="B281" s="71"/>
      <c r="C281" s="71"/>
      <c r="D281" s="73">
        <f t="shared" si="56"/>
        <v>0</v>
      </c>
      <c r="E281" s="73">
        <f t="shared" si="56"/>
        <v>0</v>
      </c>
      <c r="F281" s="21">
        <f t="shared" si="57"/>
        <v>0</v>
      </c>
      <c r="G281" s="21">
        <f t="shared" si="57"/>
        <v>0</v>
      </c>
      <c r="H281" s="21">
        <f t="shared" si="60"/>
        <v>0</v>
      </c>
      <c r="I281" s="21">
        <f t="shared" si="61"/>
        <v>0</v>
      </c>
      <c r="J281" s="21">
        <f t="shared" si="62"/>
        <v>0</v>
      </c>
      <c r="K281" s="21">
        <f t="shared" si="63"/>
        <v>0</v>
      </c>
      <c r="L281" s="21">
        <f t="shared" si="64"/>
        <v>0</v>
      </c>
      <c r="M281" s="21">
        <f t="shared" ca="1" si="58"/>
        <v>-8.5341321064851645E-4</v>
      </c>
      <c r="N281" s="21">
        <f t="shared" ca="1" si="65"/>
        <v>0</v>
      </c>
      <c r="O281" s="74">
        <f t="shared" ca="1" si="66"/>
        <v>0</v>
      </c>
      <c r="P281" s="21">
        <f t="shared" ca="1" si="67"/>
        <v>0</v>
      </c>
      <c r="Q281" s="21">
        <f t="shared" ca="1" si="68"/>
        <v>0</v>
      </c>
      <c r="R281" s="12">
        <f t="shared" ca="1" si="59"/>
        <v>8.5341321064851645E-4</v>
      </c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</row>
    <row r="282" spans="1:35" x14ac:dyDescent="0.2">
      <c r="A282" s="71"/>
      <c r="B282" s="71"/>
      <c r="C282" s="71"/>
      <c r="D282" s="73">
        <f t="shared" si="56"/>
        <v>0</v>
      </c>
      <c r="E282" s="73">
        <f t="shared" si="56"/>
        <v>0</v>
      </c>
      <c r="F282" s="21">
        <f t="shared" si="57"/>
        <v>0</v>
      </c>
      <c r="G282" s="21">
        <f t="shared" si="57"/>
        <v>0</v>
      </c>
      <c r="H282" s="21">
        <f t="shared" si="60"/>
        <v>0</v>
      </c>
      <c r="I282" s="21">
        <f t="shared" si="61"/>
        <v>0</v>
      </c>
      <c r="J282" s="21">
        <f t="shared" si="62"/>
        <v>0</v>
      </c>
      <c r="K282" s="21">
        <f t="shared" si="63"/>
        <v>0</v>
      </c>
      <c r="L282" s="21">
        <f t="shared" si="64"/>
        <v>0</v>
      </c>
      <c r="M282" s="21">
        <f t="shared" ca="1" si="58"/>
        <v>-8.5341321064851645E-4</v>
      </c>
      <c r="N282" s="21">
        <f t="shared" ca="1" si="65"/>
        <v>0</v>
      </c>
      <c r="O282" s="74">
        <f t="shared" ca="1" si="66"/>
        <v>0</v>
      </c>
      <c r="P282" s="21">
        <f t="shared" ca="1" si="67"/>
        <v>0</v>
      </c>
      <c r="Q282" s="21">
        <f t="shared" ca="1" si="68"/>
        <v>0</v>
      </c>
      <c r="R282" s="12">
        <f t="shared" ca="1" si="59"/>
        <v>8.5341321064851645E-4</v>
      </c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</row>
    <row r="283" spans="1:35" x14ac:dyDescent="0.2">
      <c r="A283" s="71"/>
      <c r="B283" s="71"/>
      <c r="C283" s="71"/>
      <c r="D283" s="73">
        <f t="shared" si="56"/>
        <v>0</v>
      </c>
      <c r="E283" s="73">
        <f t="shared" si="56"/>
        <v>0</v>
      </c>
      <c r="F283" s="21">
        <f t="shared" si="57"/>
        <v>0</v>
      </c>
      <c r="G283" s="21">
        <f t="shared" si="57"/>
        <v>0</v>
      </c>
      <c r="H283" s="21">
        <f t="shared" si="60"/>
        <v>0</v>
      </c>
      <c r="I283" s="21">
        <f t="shared" si="61"/>
        <v>0</v>
      </c>
      <c r="J283" s="21">
        <f t="shared" si="62"/>
        <v>0</v>
      </c>
      <c r="K283" s="21">
        <f t="shared" si="63"/>
        <v>0</v>
      </c>
      <c r="L283" s="21">
        <f t="shared" si="64"/>
        <v>0</v>
      </c>
      <c r="M283" s="21">
        <f t="shared" ca="1" si="58"/>
        <v>-8.5341321064851645E-4</v>
      </c>
      <c r="N283" s="21">
        <f t="shared" ca="1" si="65"/>
        <v>0</v>
      </c>
      <c r="O283" s="74">
        <f t="shared" ca="1" si="66"/>
        <v>0</v>
      </c>
      <c r="P283" s="21">
        <f t="shared" ca="1" si="67"/>
        <v>0</v>
      </c>
      <c r="Q283" s="21">
        <f t="shared" ca="1" si="68"/>
        <v>0</v>
      </c>
      <c r="R283" s="12">
        <f t="shared" ca="1" si="59"/>
        <v>8.5341321064851645E-4</v>
      </c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</row>
    <row r="284" spans="1:35" x14ac:dyDescent="0.2">
      <c r="A284" s="71"/>
      <c r="B284" s="71"/>
      <c r="C284" s="71"/>
      <c r="D284" s="73">
        <f t="shared" si="56"/>
        <v>0</v>
      </c>
      <c r="E284" s="73">
        <f t="shared" si="56"/>
        <v>0</v>
      </c>
      <c r="F284" s="21">
        <f t="shared" si="57"/>
        <v>0</v>
      </c>
      <c r="G284" s="21">
        <f t="shared" si="57"/>
        <v>0</v>
      </c>
      <c r="H284" s="21">
        <f t="shared" si="60"/>
        <v>0</v>
      </c>
      <c r="I284" s="21">
        <f t="shared" si="61"/>
        <v>0</v>
      </c>
      <c r="J284" s="21">
        <f t="shared" si="62"/>
        <v>0</v>
      </c>
      <c r="K284" s="21">
        <f t="shared" si="63"/>
        <v>0</v>
      </c>
      <c r="L284" s="21">
        <f t="shared" si="64"/>
        <v>0</v>
      </c>
      <c r="M284" s="21">
        <f t="shared" ca="1" si="58"/>
        <v>-8.5341321064851645E-4</v>
      </c>
      <c r="N284" s="21">
        <f t="shared" ca="1" si="65"/>
        <v>0</v>
      </c>
      <c r="O284" s="74">
        <f t="shared" ca="1" si="66"/>
        <v>0</v>
      </c>
      <c r="P284" s="21">
        <f t="shared" ca="1" si="67"/>
        <v>0</v>
      </c>
      <c r="Q284" s="21">
        <f t="shared" ca="1" si="68"/>
        <v>0</v>
      </c>
      <c r="R284" s="12">
        <f t="shared" ca="1" si="59"/>
        <v>8.5341321064851645E-4</v>
      </c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</row>
    <row r="285" spans="1:35" x14ac:dyDescent="0.2">
      <c r="A285" s="71"/>
      <c r="B285" s="71"/>
      <c r="C285" s="71"/>
      <c r="D285" s="73">
        <f t="shared" si="56"/>
        <v>0</v>
      </c>
      <c r="E285" s="73">
        <f t="shared" si="56"/>
        <v>0</v>
      </c>
      <c r="F285" s="21">
        <f t="shared" si="57"/>
        <v>0</v>
      </c>
      <c r="G285" s="21">
        <f t="shared" si="57"/>
        <v>0</v>
      </c>
      <c r="H285" s="21">
        <f t="shared" si="60"/>
        <v>0</v>
      </c>
      <c r="I285" s="21">
        <f t="shared" si="61"/>
        <v>0</v>
      </c>
      <c r="J285" s="21">
        <f t="shared" si="62"/>
        <v>0</v>
      </c>
      <c r="K285" s="21">
        <f t="shared" si="63"/>
        <v>0</v>
      </c>
      <c r="L285" s="21">
        <f t="shared" si="64"/>
        <v>0</v>
      </c>
      <c r="M285" s="21">
        <f t="shared" ca="1" si="58"/>
        <v>-8.5341321064851645E-4</v>
      </c>
      <c r="N285" s="21">
        <f t="shared" ca="1" si="65"/>
        <v>0</v>
      </c>
      <c r="O285" s="74">
        <f t="shared" ca="1" si="66"/>
        <v>0</v>
      </c>
      <c r="P285" s="21">
        <f t="shared" ca="1" si="67"/>
        <v>0</v>
      </c>
      <c r="Q285" s="21">
        <f t="shared" ca="1" si="68"/>
        <v>0</v>
      </c>
      <c r="R285" s="12">
        <f t="shared" ca="1" si="59"/>
        <v>8.5341321064851645E-4</v>
      </c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</row>
    <row r="286" spans="1:35" x14ac:dyDescent="0.2">
      <c r="A286" s="71"/>
      <c r="B286" s="71"/>
      <c r="C286" s="71"/>
      <c r="D286" s="73">
        <f t="shared" si="56"/>
        <v>0</v>
      </c>
      <c r="E286" s="73">
        <f t="shared" si="56"/>
        <v>0</v>
      </c>
      <c r="F286" s="21">
        <f t="shared" si="57"/>
        <v>0</v>
      </c>
      <c r="G286" s="21">
        <f t="shared" si="57"/>
        <v>0</v>
      </c>
      <c r="H286" s="21">
        <f t="shared" si="60"/>
        <v>0</v>
      </c>
      <c r="I286" s="21">
        <f t="shared" si="61"/>
        <v>0</v>
      </c>
      <c r="J286" s="21">
        <f t="shared" si="62"/>
        <v>0</v>
      </c>
      <c r="K286" s="21">
        <f t="shared" si="63"/>
        <v>0</v>
      </c>
      <c r="L286" s="21">
        <f t="shared" si="64"/>
        <v>0</v>
      </c>
      <c r="M286" s="21">
        <f t="shared" ca="1" si="58"/>
        <v>-8.5341321064851645E-4</v>
      </c>
      <c r="N286" s="21">
        <f t="shared" ca="1" si="65"/>
        <v>0</v>
      </c>
      <c r="O286" s="74">
        <f t="shared" ca="1" si="66"/>
        <v>0</v>
      </c>
      <c r="P286" s="21">
        <f t="shared" ca="1" si="67"/>
        <v>0</v>
      </c>
      <c r="Q286" s="21">
        <f t="shared" ca="1" si="68"/>
        <v>0</v>
      </c>
      <c r="R286" s="12">
        <f t="shared" ca="1" si="59"/>
        <v>8.5341321064851645E-4</v>
      </c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</row>
    <row r="287" spans="1:35" x14ac:dyDescent="0.2">
      <c r="A287" s="71"/>
      <c r="B287" s="71"/>
      <c r="C287" s="71"/>
      <c r="D287" s="73">
        <f t="shared" si="56"/>
        <v>0</v>
      </c>
      <c r="E287" s="73">
        <f t="shared" si="56"/>
        <v>0</v>
      </c>
      <c r="F287" s="21">
        <f t="shared" si="57"/>
        <v>0</v>
      </c>
      <c r="G287" s="21">
        <f t="shared" si="57"/>
        <v>0</v>
      </c>
      <c r="H287" s="21">
        <f t="shared" si="60"/>
        <v>0</v>
      </c>
      <c r="I287" s="21">
        <f t="shared" si="61"/>
        <v>0</v>
      </c>
      <c r="J287" s="21">
        <f t="shared" si="62"/>
        <v>0</v>
      </c>
      <c r="K287" s="21">
        <f t="shared" si="63"/>
        <v>0</v>
      </c>
      <c r="L287" s="21">
        <f t="shared" si="64"/>
        <v>0</v>
      </c>
      <c r="M287" s="21">
        <f t="shared" ca="1" si="58"/>
        <v>-8.5341321064851645E-4</v>
      </c>
      <c r="N287" s="21">
        <f t="shared" ca="1" si="65"/>
        <v>0</v>
      </c>
      <c r="O287" s="74">
        <f t="shared" ca="1" si="66"/>
        <v>0</v>
      </c>
      <c r="P287" s="21">
        <f t="shared" ca="1" si="67"/>
        <v>0</v>
      </c>
      <c r="Q287" s="21">
        <f t="shared" ca="1" si="68"/>
        <v>0</v>
      </c>
      <c r="R287" s="12">
        <f t="shared" ca="1" si="59"/>
        <v>8.5341321064851645E-4</v>
      </c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</row>
    <row r="288" spans="1:35" x14ac:dyDescent="0.2">
      <c r="A288" s="71"/>
      <c r="B288" s="71"/>
      <c r="C288" s="71"/>
      <c r="D288" s="73">
        <f t="shared" si="56"/>
        <v>0</v>
      </c>
      <c r="E288" s="73">
        <f t="shared" si="56"/>
        <v>0</v>
      </c>
      <c r="F288" s="21">
        <f t="shared" si="57"/>
        <v>0</v>
      </c>
      <c r="G288" s="21">
        <f t="shared" si="57"/>
        <v>0</v>
      </c>
      <c r="H288" s="21">
        <f t="shared" si="60"/>
        <v>0</v>
      </c>
      <c r="I288" s="21">
        <f t="shared" si="61"/>
        <v>0</v>
      </c>
      <c r="J288" s="21">
        <f t="shared" si="62"/>
        <v>0</v>
      </c>
      <c r="K288" s="21">
        <f t="shared" si="63"/>
        <v>0</v>
      </c>
      <c r="L288" s="21">
        <f t="shared" si="64"/>
        <v>0</v>
      </c>
      <c r="M288" s="21">
        <f t="shared" ca="1" si="58"/>
        <v>-8.5341321064851645E-4</v>
      </c>
      <c r="N288" s="21">
        <f t="shared" ca="1" si="65"/>
        <v>0</v>
      </c>
      <c r="O288" s="74">
        <f t="shared" ca="1" si="66"/>
        <v>0</v>
      </c>
      <c r="P288" s="21">
        <f t="shared" ca="1" si="67"/>
        <v>0</v>
      </c>
      <c r="Q288" s="21">
        <f t="shared" ca="1" si="68"/>
        <v>0</v>
      </c>
      <c r="R288" s="12">
        <f t="shared" ca="1" si="59"/>
        <v>8.5341321064851645E-4</v>
      </c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</row>
    <row r="289" spans="1:35" x14ac:dyDescent="0.2">
      <c r="A289" s="71"/>
      <c r="B289" s="71"/>
      <c r="C289" s="71"/>
      <c r="D289" s="73">
        <f t="shared" si="56"/>
        <v>0</v>
      </c>
      <c r="E289" s="73">
        <f t="shared" si="56"/>
        <v>0</v>
      </c>
      <c r="F289" s="21">
        <f t="shared" si="57"/>
        <v>0</v>
      </c>
      <c r="G289" s="21">
        <f t="shared" si="57"/>
        <v>0</v>
      </c>
      <c r="H289" s="21">
        <f t="shared" si="60"/>
        <v>0</v>
      </c>
      <c r="I289" s="21">
        <f t="shared" si="61"/>
        <v>0</v>
      </c>
      <c r="J289" s="21">
        <f t="shared" si="62"/>
        <v>0</v>
      </c>
      <c r="K289" s="21">
        <f t="shared" si="63"/>
        <v>0</v>
      </c>
      <c r="L289" s="21">
        <f t="shared" si="64"/>
        <v>0</v>
      </c>
      <c r="M289" s="21">
        <f t="shared" ca="1" si="58"/>
        <v>-8.5341321064851645E-4</v>
      </c>
      <c r="N289" s="21">
        <f t="shared" ca="1" si="65"/>
        <v>0</v>
      </c>
      <c r="O289" s="74">
        <f t="shared" ca="1" si="66"/>
        <v>0</v>
      </c>
      <c r="P289" s="21">
        <f t="shared" ca="1" si="67"/>
        <v>0</v>
      </c>
      <c r="Q289" s="21">
        <f t="shared" ca="1" si="68"/>
        <v>0</v>
      </c>
      <c r="R289" s="12">
        <f t="shared" ca="1" si="59"/>
        <v>8.5341321064851645E-4</v>
      </c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</row>
    <row r="290" spans="1:35" x14ac:dyDescent="0.2">
      <c r="A290" s="71"/>
      <c r="B290" s="71"/>
      <c r="C290" s="71"/>
      <c r="D290" s="73">
        <f t="shared" si="56"/>
        <v>0</v>
      </c>
      <c r="E290" s="73">
        <f t="shared" si="56"/>
        <v>0</v>
      </c>
      <c r="F290" s="21">
        <f t="shared" si="57"/>
        <v>0</v>
      </c>
      <c r="G290" s="21">
        <f t="shared" si="57"/>
        <v>0</v>
      </c>
      <c r="H290" s="21">
        <f t="shared" si="60"/>
        <v>0</v>
      </c>
      <c r="I290" s="21">
        <f t="shared" si="61"/>
        <v>0</v>
      </c>
      <c r="J290" s="21">
        <f t="shared" si="62"/>
        <v>0</v>
      </c>
      <c r="K290" s="21">
        <f t="shared" si="63"/>
        <v>0</v>
      </c>
      <c r="L290" s="21">
        <f t="shared" si="64"/>
        <v>0</v>
      </c>
      <c r="M290" s="21">
        <f t="shared" ca="1" si="58"/>
        <v>-8.5341321064851645E-4</v>
      </c>
      <c r="N290" s="21">
        <f t="shared" ca="1" si="65"/>
        <v>0</v>
      </c>
      <c r="O290" s="74">
        <f t="shared" ca="1" si="66"/>
        <v>0</v>
      </c>
      <c r="P290" s="21">
        <f t="shared" ca="1" si="67"/>
        <v>0</v>
      </c>
      <c r="Q290" s="21">
        <f t="shared" ca="1" si="68"/>
        <v>0</v>
      </c>
      <c r="R290" s="12">
        <f t="shared" ca="1" si="59"/>
        <v>8.5341321064851645E-4</v>
      </c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</row>
    <row r="291" spans="1:35" x14ac:dyDescent="0.2">
      <c r="A291" s="71"/>
      <c r="B291" s="71"/>
      <c r="C291" s="71"/>
      <c r="D291" s="73">
        <f t="shared" si="56"/>
        <v>0</v>
      </c>
      <c r="E291" s="73">
        <f t="shared" si="56"/>
        <v>0</v>
      </c>
      <c r="F291" s="21">
        <f t="shared" si="57"/>
        <v>0</v>
      </c>
      <c r="G291" s="21">
        <f t="shared" si="57"/>
        <v>0</v>
      </c>
      <c r="H291" s="21">
        <f t="shared" si="60"/>
        <v>0</v>
      </c>
      <c r="I291" s="21">
        <f t="shared" si="61"/>
        <v>0</v>
      </c>
      <c r="J291" s="21">
        <f t="shared" si="62"/>
        <v>0</v>
      </c>
      <c r="K291" s="21">
        <f t="shared" si="63"/>
        <v>0</v>
      </c>
      <c r="L291" s="21">
        <f t="shared" si="64"/>
        <v>0</v>
      </c>
      <c r="M291" s="21">
        <f t="shared" ca="1" si="58"/>
        <v>-8.5341321064851645E-4</v>
      </c>
      <c r="N291" s="21">
        <f t="shared" ca="1" si="65"/>
        <v>0</v>
      </c>
      <c r="O291" s="74">
        <f t="shared" ca="1" si="66"/>
        <v>0</v>
      </c>
      <c r="P291" s="21">
        <f t="shared" ca="1" si="67"/>
        <v>0</v>
      </c>
      <c r="Q291" s="21">
        <f t="shared" ca="1" si="68"/>
        <v>0</v>
      </c>
      <c r="R291" s="12">
        <f t="shared" ca="1" si="59"/>
        <v>8.5341321064851645E-4</v>
      </c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</row>
    <row r="292" spans="1:35" x14ac:dyDescent="0.2">
      <c r="A292" s="71"/>
      <c r="B292" s="71"/>
      <c r="C292" s="71"/>
      <c r="D292" s="73">
        <f t="shared" si="56"/>
        <v>0</v>
      </c>
      <c r="E292" s="73">
        <f t="shared" si="56"/>
        <v>0</v>
      </c>
      <c r="F292" s="21">
        <f t="shared" si="57"/>
        <v>0</v>
      </c>
      <c r="G292" s="21">
        <f t="shared" si="57"/>
        <v>0</v>
      </c>
      <c r="H292" s="21">
        <f t="shared" si="60"/>
        <v>0</v>
      </c>
      <c r="I292" s="21">
        <f t="shared" si="61"/>
        <v>0</v>
      </c>
      <c r="J292" s="21">
        <f t="shared" si="62"/>
        <v>0</v>
      </c>
      <c r="K292" s="21">
        <f t="shared" si="63"/>
        <v>0</v>
      </c>
      <c r="L292" s="21">
        <f t="shared" si="64"/>
        <v>0</v>
      </c>
      <c r="M292" s="21">
        <f t="shared" ca="1" si="58"/>
        <v>-8.5341321064851645E-4</v>
      </c>
      <c r="N292" s="21">
        <f t="shared" ca="1" si="65"/>
        <v>0</v>
      </c>
      <c r="O292" s="74">
        <f t="shared" ca="1" si="66"/>
        <v>0</v>
      </c>
      <c r="P292" s="21">
        <f t="shared" ca="1" si="67"/>
        <v>0</v>
      </c>
      <c r="Q292" s="21">
        <f t="shared" ca="1" si="68"/>
        <v>0</v>
      </c>
      <c r="R292" s="12">
        <f t="shared" ca="1" si="59"/>
        <v>8.5341321064851645E-4</v>
      </c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</row>
    <row r="293" spans="1:35" x14ac:dyDescent="0.2">
      <c r="A293" s="71"/>
      <c r="B293" s="71"/>
      <c r="C293" s="71"/>
      <c r="D293" s="73">
        <f t="shared" si="56"/>
        <v>0</v>
      </c>
      <c r="E293" s="73">
        <f t="shared" si="56"/>
        <v>0</v>
      </c>
      <c r="F293" s="21">
        <f t="shared" si="57"/>
        <v>0</v>
      </c>
      <c r="G293" s="21">
        <f t="shared" si="57"/>
        <v>0</v>
      </c>
      <c r="H293" s="21">
        <f t="shared" si="60"/>
        <v>0</v>
      </c>
      <c r="I293" s="21">
        <f t="shared" si="61"/>
        <v>0</v>
      </c>
      <c r="J293" s="21">
        <f t="shared" si="62"/>
        <v>0</v>
      </c>
      <c r="K293" s="21">
        <f t="shared" si="63"/>
        <v>0</v>
      </c>
      <c r="L293" s="21">
        <f t="shared" si="64"/>
        <v>0</v>
      </c>
      <c r="M293" s="21">
        <f t="shared" ca="1" si="58"/>
        <v>-8.5341321064851645E-4</v>
      </c>
      <c r="N293" s="21">
        <f t="shared" ca="1" si="65"/>
        <v>0</v>
      </c>
      <c r="O293" s="74">
        <f t="shared" ca="1" si="66"/>
        <v>0</v>
      </c>
      <c r="P293" s="21">
        <f t="shared" ca="1" si="67"/>
        <v>0</v>
      </c>
      <c r="Q293" s="21">
        <f t="shared" ca="1" si="68"/>
        <v>0</v>
      </c>
      <c r="R293" s="12">
        <f t="shared" ca="1" si="59"/>
        <v>8.5341321064851645E-4</v>
      </c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</row>
    <row r="294" spans="1:35" x14ac:dyDescent="0.2">
      <c r="A294" s="71"/>
      <c r="B294" s="71"/>
      <c r="C294" s="71"/>
      <c r="D294" s="73">
        <f t="shared" si="56"/>
        <v>0</v>
      </c>
      <c r="E294" s="73">
        <f t="shared" si="56"/>
        <v>0</v>
      </c>
      <c r="F294" s="21">
        <f t="shared" si="57"/>
        <v>0</v>
      </c>
      <c r="G294" s="21">
        <f t="shared" si="57"/>
        <v>0</v>
      </c>
      <c r="H294" s="21">
        <f t="shared" si="60"/>
        <v>0</v>
      </c>
      <c r="I294" s="21">
        <f t="shared" si="61"/>
        <v>0</v>
      </c>
      <c r="J294" s="21">
        <f t="shared" si="62"/>
        <v>0</v>
      </c>
      <c r="K294" s="21">
        <f t="shared" si="63"/>
        <v>0</v>
      </c>
      <c r="L294" s="21">
        <f t="shared" si="64"/>
        <v>0</v>
      </c>
      <c r="M294" s="21">
        <f t="shared" ca="1" si="58"/>
        <v>-8.5341321064851645E-4</v>
      </c>
      <c r="N294" s="21">
        <f t="shared" ca="1" si="65"/>
        <v>0</v>
      </c>
      <c r="O294" s="74">
        <f t="shared" ca="1" si="66"/>
        <v>0</v>
      </c>
      <c r="P294" s="21">
        <f t="shared" ca="1" si="67"/>
        <v>0</v>
      </c>
      <c r="Q294" s="21">
        <f t="shared" ca="1" si="68"/>
        <v>0</v>
      </c>
      <c r="R294" s="12">
        <f t="shared" ca="1" si="59"/>
        <v>8.5341321064851645E-4</v>
      </c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</row>
    <row r="295" spans="1:35" x14ac:dyDescent="0.2">
      <c r="A295" s="71"/>
      <c r="B295" s="71"/>
      <c r="C295" s="71"/>
      <c r="D295" s="73">
        <f t="shared" si="56"/>
        <v>0</v>
      </c>
      <c r="E295" s="73">
        <f t="shared" si="56"/>
        <v>0</v>
      </c>
      <c r="F295" s="21">
        <f t="shared" si="57"/>
        <v>0</v>
      </c>
      <c r="G295" s="21">
        <f t="shared" si="57"/>
        <v>0</v>
      </c>
      <c r="H295" s="21">
        <f t="shared" si="60"/>
        <v>0</v>
      </c>
      <c r="I295" s="21">
        <f t="shared" si="61"/>
        <v>0</v>
      </c>
      <c r="J295" s="21">
        <f t="shared" si="62"/>
        <v>0</v>
      </c>
      <c r="K295" s="21">
        <f t="shared" si="63"/>
        <v>0</v>
      </c>
      <c r="L295" s="21">
        <f t="shared" si="64"/>
        <v>0</v>
      </c>
      <c r="M295" s="21">
        <f t="shared" ca="1" si="58"/>
        <v>-8.5341321064851645E-4</v>
      </c>
      <c r="N295" s="21">
        <f t="shared" ca="1" si="65"/>
        <v>0</v>
      </c>
      <c r="O295" s="74">
        <f t="shared" ca="1" si="66"/>
        <v>0</v>
      </c>
      <c r="P295" s="21">
        <f t="shared" ca="1" si="67"/>
        <v>0</v>
      </c>
      <c r="Q295" s="21">
        <f t="shared" ca="1" si="68"/>
        <v>0</v>
      </c>
      <c r="R295" s="12">
        <f t="shared" ca="1" si="59"/>
        <v>8.5341321064851645E-4</v>
      </c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</row>
    <row r="296" spans="1:35" x14ac:dyDescent="0.2">
      <c r="A296" s="71"/>
      <c r="B296" s="71"/>
      <c r="C296" s="71"/>
      <c r="D296" s="73">
        <f t="shared" si="56"/>
        <v>0</v>
      </c>
      <c r="E296" s="73">
        <f t="shared" si="56"/>
        <v>0</v>
      </c>
      <c r="F296" s="21">
        <f t="shared" si="57"/>
        <v>0</v>
      </c>
      <c r="G296" s="21">
        <f t="shared" si="57"/>
        <v>0</v>
      </c>
      <c r="H296" s="21">
        <f t="shared" si="60"/>
        <v>0</v>
      </c>
      <c r="I296" s="21">
        <f t="shared" si="61"/>
        <v>0</v>
      </c>
      <c r="J296" s="21">
        <f t="shared" si="62"/>
        <v>0</v>
      </c>
      <c r="K296" s="21">
        <f t="shared" si="63"/>
        <v>0</v>
      </c>
      <c r="L296" s="21">
        <f t="shared" si="64"/>
        <v>0</v>
      </c>
      <c r="M296" s="21">
        <f t="shared" ca="1" si="58"/>
        <v>-8.5341321064851645E-4</v>
      </c>
      <c r="N296" s="21">
        <f t="shared" ca="1" si="65"/>
        <v>0</v>
      </c>
      <c r="O296" s="74">
        <f t="shared" ca="1" si="66"/>
        <v>0</v>
      </c>
      <c r="P296" s="21">
        <f t="shared" ca="1" si="67"/>
        <v>0</v>
      </c>
      <c r="Q296" s="21">
        <f t="shared" ca="1" si="68"/>
        <v>0</v>
      </c>
      <c r="R296" s="12">
        <f t="shared" ca="1" si="59"/>
        <v>8.5341321064851645E-4</v>
      </c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</row>
    <row r="297" spans="1:35" x14ac:dyDescent="0.2">
      <c r="A297" s="71"/>
      <c r="B297" s="71"/>
      <c r="C297" s="71"/>
      <c r="D297" s="73">
        <f t="shared" si="56"/>
        <v>0</v>
      </c>
      <c r="E297" s="73">
        <f t="shared" si="56"/>
        <v>0</v>
      </c>
      <c r="F297" s="21">
        <f t="shared" si="57"/>
        <v>0</v>
      </c>
      <c r="G297" s="21">
        <f t="shared" si="57"/>
        <v>0</v>
      </c>
      <c r="H297" s="21">
        <f t="shared" si="60"/>
        <v>0</v>
      </c>
      <c r="I297" s="21">
        <f t="shared" si="61"/>
        <v>0</v>
      </c>
      <c r="J297" s="21">
        <f t="shared" si="62"/>
        <v>0</v>
      </c>
      <c r="K297" s="21">
        <f t="shared" si="63"/>
        <v>0</v>
      </c>
      <c r="L297" s="21">
        <f t="shared" si="64"/>
        <v>0</v>
      </c>
      <c r="M297" s="21">
        <f t="shared" ca="1" si="58"/>
        <v>-8.5341321064851645E-4</v>
      </c>
      <c r="N297" s="21">
        <f t="shared" ca="1" si="65"/>
        <v>0</v>
      </c>
      <c r="O297" s="74">
        <f t="shared" ca="1" si="66"/>
        <v>0</v>
      </c>
      <c r="P297" s="21">
        <f t="shared" ca="1" si="67"/>
        <v>0</v>
      </c>
      <c r="Q297" s="21">
        <f t="shared" ca="1" si="68"/>
        <v>0</v>
      </c>
      <c r="R297" s="12">
        <f t="shared" ca="1" si="59"/>
        <v>8.5341321064851645E-4</v>
      </c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</row>
    <row r="298" spans="1:35" x14ac:dyDescent="0.2">
      <c r="A298" s="71"/>
      <c r="B298" s="71"/>
      <c r="C298" s="71"/>
      <c r="D298" s="73">
        <f t="shared" si="56"/>
        <v>0</v>
      </c>
      <c r="E298" s="73">
        <f t="shared" si="56"/>
        <v>0</v>
      </c>
      <c r="F298" s="21">
        <f t="shared" si="57"/>
        <v>0</v>
      </c>
      <c r="G298" s="21">
        <f t="shared" si="57"/>
        <v>0</v>
      </c>
      <c r="H298" s="21">
        <f t="shared" si="60"/>
        <v>0</v>
      </c>
      <c r="I298" s="21">
        <f t="shared" si="61"/>
        <v>0</v>
      </c>
      <c r="J298" s="21">
        <f t="shared" si="62"/>
        <v>0</v>
      </c>
      <c r="K298" s="21">
        <f t="shared" si="63"/>
        <v>0</v>
      </c>
      <c r="L298" s="21">
        <f t="shared" si="64"/>
        <v>0</v>
      </c>
      <c r="M298" s="21">
        <f t="shared" ca="1" si="58"/>
        <v>-8.5341321064851645E-4</v>
      </c>
      <c r="N298" s="21">
        <f t="shared" ca="1" si="65"/>
        <v>0</v>
      </c>
      <c r="O298" s="74">
        <f t="shared" ca="1" si="66"/>
        <v>0</v>
      </c>
      <c r="P298" s="21">
        <f t="shared" ca="1" si="67"/>
        <v>0</v>
      </c>
      <c r="Q298" s="21">
        <f t="shared" ca="1" si="68"/>
        <v>0</v>
      </c>
      <c r="R298" s="12">
        <f t="shared" ca="1" si="59"/>
        <v>8.5341321064851645E-4</v>
      </c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</row>
    <row r="299" spans="1:35" x14ac:dyDescent="0.2">
      <c r="A299" s="71"/>
      <c r="B299" s="71"/>
      <c r="C299" s="71"/>
      <c r="D299" s="73">
        <f t="shared" si="56"/>
        <v>0</v>
      </c>
      <c r="E299" s="73">
        <f t="shared" si="56"/>
        <v>0</v>
      </c>
      <c r="F299" s="21">
        <f t="shared" si="57"/>
        <v>0</v>
      </c>
      <c r="G299" s="21">
        <f t="shared" si="57"/>
        <v>0</v>
      </c>
      <c r="H299" s="21">
        <f t="shared" si="60"/>
        <v>0</v>
      </c>
      <c r="I299" s="21">
        <f t="shared" si="61"/>
        <v>0</v>
      </c>
      <c r="J299" s="21">
        <f t="shared" si="62"/>
        <v>0</v>
      </c>
      <c r="K299" s="21">
        <f t="shared" si="63"/>
        <v>0</v>
      </c>
      <c r="L299" s="21">
        <f t="shared" si="64"/>
        <v>0</v>
      </c>
      <c r="M299" s="21">
        <f t="shared" ca="1" si="58"/>
        <v>-8.5341321064851645E-4</v>
      </c>
      <c r="N299" s="21">
        <f t="shared" ca="1" si="65"/>
        <v>0</v>
      </c>
      <c r="O299" s="74">
        <f t="shared" ca="1" si="66"/>
        <v>0</v>
      </c>
      <c r="P299" s="21">
        <f t="shared" ca="1" si="67"/>
        <v>0</v>
      </c>
      <c r="Q299" s="21">
        <f t="shared" ca="1" si="68"/>
        <v>0</v>
      </c>
      <c r="R299" s="12">
        <f t="shared" ca="1" si="59"/>
        <v>8.5341321064851645E-4</v>
      </c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</row>
    <row r="300" spans="1:35" x14ac:dyDescent="0.2">
      <c r="A300" s="71"/>
      <c r="B300" s="71"/>
      <c r="C300" s="71"/>
      <c r="D300" s="73">
        <f t="shared" si="56"/>
        <v>0</v>
      </c>
      <c r="E300" s="73">
        <f t="shared" si="56"/>
        <v>0</v>
      </c>
      <c r="F300" s="21">
        <f t="shared" si="57"/>
        <v>0</v>
      </c>
      <c r="G300" s="21">
        <f t="shared" si="57"/>
        <v>0</v>
      </c>
      <c r="H300" s="21">
        <f t="shared" si="60"/>
        <v>0</v>
      </c>
      <c r="I300" s="21">
        <f t="shared" si="61"/>
        <v>0</v>
      </c>
      <c r="J300" s="21">
        <f t="shared" si="62"/>
        <v>0</v>
      </c>
      <c r="K300" s="21">
        <f t="shared" si="63"/>
        <v>0</v>
      </c>
      <c r="L300" s="21">
        <f t="shared" si="64"/>
        <v>0</v>
      </c>
      <c r="M300" s="21">
        <f t="shared" ca="1" si="58"/>
        <v>-8.5341321064851645E-4</v>
      </c>
      <c r="N300" s="21">
        <f t="shared" ca="1" si="65"/>
        <v>0</v>
      </c>
      <c r="O300" s="74">
        <f t="shared" ca="1" si="66"/>
        <v>0</v>
      </c>
      <c r="P300" s="21">
        <f t="shared" ca="1" si="67"/>
        <v>0</v>
      </c>
      <c r="Q300" s="21">
        <f t="shared" ca="1" si="68"/>
        <v>0</v>
      </c>
      <c r="R300" s="12">
        <f t="shared" ca="1" si="59"/>
        <v>8.5341321064851645E-4</v>
      </c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</row>
    <row r="301" spans="1:35" x14ac:dyDescent="0.2">
      <c r="A301" s="71"/>
      <c r="B301" s="71"/>
      <c r="C301" s="71"/>
      <c r="D301" s="73">
        <f t="shared" si="56"/>
        <v>0</v>
      </c>
      <c r="E301" s="73">
        <f t="shared" si="56"/>
        <v>0</v>
      </c>
      <c r="F301" s="21">
        <f t="shared" si="57"/>
        <v>0</v>
      </c>
      <c r="G301" s="21">
        <f t="shared" si="57"/>
        <v>0</v>
      </c>
      <c r="H301" s="21">
        <f t="shared" si="60"/>
        <v>0</v>
      </c>
      <c r="I301" s="21">
        <f t="shared" si="61"/>
        <v>0</v>
      </c>
      <c r="J301" s="21">
        <f t="shared" si="62"/>
        <v>0</v>
      </c>
      <c r="K301" s="21">
        <f t="shared" si="63"/>
        <v>0</v>
      </c>
      <c r="L301" s="21">
        <f t="shared" si="64"/>
        <v>0</v>
      </c>
      <c r="M301" s="21">
        <f t="shared" ca="1" si="58"/>
        <v>-8.5341321064851645E-4</v>
      </c>
      <c r="N301" s="21">
        <f t="shared" ca="1" si="65"/>
        <v>0</v>
      </c>
      <c r="O301" s="74">
        <f t="shared" ca="1" si="66"/>
        <v>0</v>
      </c>
      <c r="P301" s="21">
        <f t="shared" ca="1" si="67"/>
        <v>0</v>
      </c>
      <c r="Q301" s="21">
        <f t="shared" ca="1" si="68"/>
        <v>0</v>
      </c>
      <c r="R301" s="12">
        <f t="shared" ca="1" si="59"/>
        <v>8.5341321064851645E-4</v>
      </c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</row>
    <row r="302" spans="1:35" x14ac:dyDescent="0.2">
      <c r="A302" s="71"/>
      <c r="B302" s="71"/>
      <c r="C302" s="71"/>
      <c r="D302" s="73">
        <f t="shared" si="56"/>
        <v>0</v>
      </c>
      <c r="E302" s="73">
        <f t="shared" si="56"/>
        <v>0</v>
      </c>
      <c r="F302" s="21">
        <f t="shared" si="57"/>
        <v>0</v>
      </c>
      <c r="G302" s="21">
        <f t="shared" si="57"/>
        <v>0</v>
      </c>
      <c r="H302" s="21">
        <f t="shared" si="60"/>
        <v>0</v>
      </c>
      <c r="I302" s="21">
        <f t="shared" si="61"/>
        <v>0</v>
      </c>
      <c r="J302" s="21">
        <f t="shared" si="62"/>
        <v>0</v>
      </c>
      <c r="K302" s="21">
        <f t="shared" si="63"/>
        <v>0</v>
      </c>
      <c r="L302" s="21">
        <f t="shared" si="64"/>
        <v>0</v>
      </c>
      <c r="M302" s="21">
        <f t="shared" ca="1" si="58"/>
        <v>-8.5341321064851645E-4</v>
      </c>
      <c r="N302" s="21">
        <f t="shared" ca="1" si="65"/>
        <v>0</v>
      </c>
      <c r="O302" s="74">
        <f t="shared" ca="1" si="66"/>
        <v>0</v>
      </c>
      <c r="P302" s="21">
        <f t="shared" ca="1" si="67"/>
        <v>0</v>
      </c>
      <c r="Q302" s="21">
        <f t="shared" ca="1" si="68"/>
        <v>0</v>
      </c>
      <c r="R302" s="12">
        <f t="shared" ca="1" si="59"/>
        <v>8.5341321064851645E-4</v>
      </c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</row>
    <row r="303" spans="1:35" x14ac:dyDescent="0.2">
      <c r="A303" s="71"/>
      <c r="B303" s="71"/>
      <c r="C303" s="71"/>
      <c r="D303" s="73">
        <f t="shared" si="56"/>
        <v>0</v>
      </c>
      <c r="E303" s="73">
        <f t="shared" si="56"/>
        <v>0</v>
      </c>
      <c r="F303" s="21">
        <f t="shared" si="57"/>
        <v>0</v>
      </c>
      <c r="G303" s="21">
        <f t="shared" si="57"/>
        <v>0</v>
      </c>
      <c r="H303" s="21">
        <f t="shared" si="60"/>
        <v>0</v>
      </c>
      <c r="I303" s="21">
        <f t="shared" si="61"/>
        <v>0</v>
      </c>
      <c r="J303" s="21">
        <f t="shared" si="62"/>
        <v>0</v>
      </c>
      <c r="K303" s="21">
        <f t="shared" si="63"/>
        <v>0</v>
      </c>
      <c r="L303" s="21">
        <f t="shared" si="64"/>
        <v>0</v>
      </c>
      <c r="M303" s="21">
        <f t="shared" ca="1" si="58"/>
        <v>-8.5341321064851645E-4</v>
      </c>
      <c r="N303" s="21">
        <f t="shared" ca="1" si="65"/>
        <v>0</v>
      </c>
      <c r="O303" s="74">
        <f t="shared" ca="1" si="66"/>
        <v>0</v>
      </c>
      <c r="P303" s="21">
        <f t="shared" ca="1" si="67"/>
        <v>0</v>
      </c>
      <c r="Q303" s="21">
        <f t="shared" ca="1" si="68"/>
        <v>0</v>
      </c>
      <c r="R303" s="12">
        <f t="shared" ca="1" si="59"/>
        <v>8.5341321064851645E-4</v>
      </c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</row>
    <row r="304" spans="1:35" x14ac:dyDescent="0.2">
      <c r="A304" s="71"/>
      <c r="B304" s="71"/>
      <c r="C304" s="71"/>
      <c r="D304" s="73">
        <f t="shared" si="56"/>
        <v>0</v>
      </c>
      <c r="E304" s="73">
        <f t="shared" si="56"/>
        <v>0</v>
      </c>
      <c r="F304" s="21">
        <f t="shared" si="57"/>
        <v>0</v>
      </c>
      <c r="G304" s="21">
        <f t="shared" si="57"/>
        <v>0</v>
      </c>
      <c r="H304" s="21">
        <f t="shared" si="60"/>
        <v>0</v>
      </c>
      <c r="I304" s="21">
        <f t="shared" si="61"/>
        <v>0</v>
      </c>
      <c r="J304" s="21">
        <f t="shared" si="62"/>
        <v>0</v>
      </c>
      <c r="K304" s="21">
        <f t="shared" si="63"/>
        <v>0</v>
      </c>
      <c r="L304" s="21">
        <f t="shared" si="64"/>
        <v>0</v>
      </c>
      <c r="M304" s="21">
        <f t="shared" ca="1" si="58"/>
        <v>-8.5341321064851645E-4</v>
      </c>
      <c r="N304" s="21">
        <f t="shared" ca="1" si="65"/>
        <v>0</v>
      </c>
      <c r="O304" s="74">
        <f t="shared" ca="1" si="66"/>
        <v>0</v>
      </c>
      <c r="P304" s="21">
        <f t="shared" ca="1" si="67"/>
        <v>0</v>
      </c>
      <c r="Q304" s="21">
        <f t="shared" ca="1" si="68"/>
        <v>0</v>
      </c>
      <c r="R304" s="12">
        <f t="shared" ca="1" si="59"/>
        <v>8.5341321064851645E-4</v>
      </c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</row>
    <row r="305" spans="1:35" x14ac:dyDescent="0.2">
      <c r="A305" s="71"/>
      <c r="B305" s="71"/>
      <c r="C305" s="71"/>
      <c r="D305" s="73">
        <f t="shared" si="56"/>
        <v>0</v>
      </c>
      <c r="E305" s="73">
        <f t="shared" si="56"/>
        <v>0</v>
      </c>
      <c r="F305" s="21">
        <f t="shared" si="57"/>
        <v>0</v>
      </c>
      <c r="G305" s="21">
        <f t="shared" si="57"/>
        <v>0</v>
      </c>
      <c r="H305" s="21">
        <f t="shared" si="60"/>
        <v>0</v>
      </c>
      <c r="I305" s="21">
        <f t="shared" si="61"/>
        <v>0</v>
      </c>
      <c r="J305" s="21">
        <f t="shared" si="62"/>
        <v>0</v>
      </c>
      <c r="K305" s="21">
        <f t="shared" si="63"/>
        <v>0</v>
      </c>
      <c r="L305" s="21">
        <f t="shared" si="64"/>
        <v>0</v>
      </c>
      <c r="M305" s="21">
        <f t="shared" ca="1" si="58"/>
        <v>-8.5341321064851645E-4</v>
      </c>
      <c r="N305" s="21">
        <f t="shared" ca="1" si="65"/>
        <v>0</v>
      </c>
      <c r="O305" s="74">
        <f t="shared" ca="1" si="66"/>
        <v>0</v>
      </c>
      <c r="P305" s="21">
        <f t="shared" ca="1" si="67"/>
        <v>0</v>
      </c>
      <c r="Q305" s="21">
        <f t="shared" ca="1" si="68"/>
        <v>0</v>
      </c>
      <c r="R305" s="12">
        <f t="shared" ca="1" si="59"/>
        <v>8.5341321064851645E-4</v>
      </c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</row>
    <row r="306" spans="1:35" x14ac:dyDescent="0.2">
      <c r="A306" s="71"/>
      <c r="B306" s="71"/>
      <c r="C306" s="71"/>
      <c r="D306" s="73">
        <f t="shared" si="56"/>
        <v>0</v>
      </c>
      <c r="E306" s="73">
        <f t="shared" si="56"/>
        <v>0</v>
      </c>
      <c r="F306" s="21">
        <f t="shared" si="57"/>
        <v>0</v>
      </c>
      <c r="G306" s="21">
        <f t="shared" si="57"/>
        <v>0</v>
      </c>
      <c r="H306" s="21">
        <f t="shared" si="60"/>
        <v>0</v>
      </c>
      <c r="I306" s="21">
        <f t="shared" si="61"/>
        <v>0</v>
      </c>
      <c r="J306" s="21">
        <f t="shared" si="62"/>
        <v>0</v>
      </c>
      <c r="K306" s="21">
        <f t="shared" si="63"/>
        <v>0</v>
      </c>
      <c r="L306" s="21">
        <f t="shared" si="64"/>
        <v>0</v>
      </c>
      <c r="M306" s="21">
        <f t="shared" ca="1" si="58"/>
        <v>-8.5341321064851645E-4</v>
      </c>
      <c r="N306" s="21">
        <f t="shared" ca="1" si="65"/>
        <v>0</v>
      </c>
      <c r="O306" s="74">
        <f t="shared" ca="1" si="66"/>
        <v>0</v>
      </c>
      <c r="P306" s="21">
        <f t="shared" ca="1" si="67"/>
        <v>0</v>
      </c>
      <c r="Q306" s="21">
        <f t="shared" ca="1" si="68"/>
        <v>0</v>
      </c>
      <c r="R306" s="12">
        <f t="shared" ca="1" si="59"/>
        <v>8.5341321064851645E-4</v>
      </c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</row>
    <row r="307" spans="1:35" x14ac:dyDescent="0.2">
      <c r="A307" s="71"/>
      <c r="B307" s="71"/>
      <c r="C307" s="71"/>
      <c r="D307" s="73">
        <f t="shared" si="56"/>
        <v>0</v>
      </c>
      <c r="E307" s="73">
        <f t="shared" si="56"/>
        <v>0</v>
      </c>
      <c r="F307" s="21">
        <f t="shared" si="57"/>
        <v>0</v>
      </c>
      <c r="G307" s="21">
        <f t="shared" si="57"/>
        <v>0</v>
      </c>
      <c r="H307" s="21">
        <f t="shared" si="60"/>
        <v>0</v>
      </c>
      <c r="I307" s="21">
        <f t="shared" si="61"/>
        <v>0</v>
      </c>
      <c r="J307" s="21">
        <f t="shared" si="62"/>
        <v>0</v>
      </c>
      <c r="K307" s="21">
        <f t="shared" si="63"/>
        <v>0</v>
      </c>
      <c r="L307" s="21">
        <f t="shared" si="64"/>
        <v>0</v>
      </c>
      <c r="M307" s="21">
        <f t="shared" ca="1" si="58"/>
        <v>-8.5341321064851645E-4</v>
      </c>
      <c r="N307" s="21">
        <f t="shared" ca="1" si="65"/>
        <v>0</v>
      </c>
      <c r="O307" s="74">
        <f t="shared" ca="1" si="66"/>
        <v>0</v>
      </c>
      <c r="P307" s="21">
        <f t="shared" ca="1" si="67"/>
        <v>0</v>
      </c>
      <c r="Q307" s="21">
        <f t="shared" ca="1" si="68"/>
        <v>0</v>
      </c>
      <c r="R307" s="12">
        <f t="shared" ca="1" si="59"/>
        <v>8.5341321064851645E-4</v>
      </c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</row>
    <row r="308" spans="1:35" x14ac:dyDescent="0.2">
      <c r="A308" s="71"/>
      <c r="B308" s="71"/>
      <c r="C308" s="71"/>
      <c r="D308" s="73">
        <f t="shared" si="56"/>
        <v>0</v>
      </c>
      <c r="E308" s="73">
        <f t="shared" si="56"/>
        <v>0</v>
      </c>
      <c r="F308" s="21">
        <f t="shared" si="57"/>
        <v>0</v>
      </c>
      <c r="G308" s="21">
        <f t="shared" si="57"/>
        <v>0</v>
      </c>
      <c r="H308" s="21">
        <f t="shared" si="60"/>
        <v>0</v>
      </c>
      <c r="I308" s="21">
        <f t="shared" si="61"/>
        <v>0</v>
      </c>
      <c r="J308" s="21">
        <f t="shared" si="62"/>
        <v>0</v>
      </c>
      <c r="K308" s="21">
        <f t="shared" si="63"/>
        <v>0</v>
      </c>
      <c r="L308" s="21">
        <f t="shared" si="64"/>
        <v>0</v>
      </c>
      <c r="M308" s="21">
        <f t="shared" ca="1" si="58"/>
        <v>-8.5341321064851645E-4</v>
      </c>
      <c r="N308" s="21">
        <f t="shared" ca="1" si="65"/>
        <v>0</v>
      </c>
      <c r="O308" s="74">
        <f t="shared" ca="1" si="66"/>
        <v>0</v>
      </c>
      <c r="P308" s="21">
        <f t="shared" ca="1" si="67"/>
        <v>0</v>
      </c>
      <c r="Q308" s="21">
        <f t="shared" ca="1" si="68"/>
        <v>0</v>
      </c>
      <c r="R308" s="12">
        <f t="shared" ca="1" si="59"/>
        <v>8.5341321064851645E-4</v>
      </c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</row>
    <row r="309" spans="1:35" x14ac:dyDescent="0.2">
      <c r="A309" s="71"/>
      <c r="B309" s="71"/>
      <c r="C309" s="71"/>
      <c r="D309" s="73">
        <f t="shared" si="56"/>
        <v>0</v>
      </c>
      <c r="E309" s="73">
        <f t="shared" si="56"/>
        <v>0</v>
      </c>
      <c r="F309" s="21">
        <f t="shared" si="57"/>
        <v>0</v>
      </c>
      <c r="G309" s="21">
        <f t="shared" si="57"/>
        <v>0</v>
      </c>
      <c r="H309" s="21">
        <f t="shared" si="60"/>
        <v>0</v>
      </c>
      <c r="I309" s="21">
        <f t="shared" si="61"/>
        <v>0</v>
      </c>
      <c r="J309" s="21">
        <f t="shared" si="62"/>
        <v>0</v>
      </c>
      <c r="K309" s="21">
        <f t="shared" si="63"/>
        <v>0</v>
      </c>
      <c r="L309" s="21">
        <f t="shared" si="64"/>
        <v>0</v>
      </c>
      <c r="M309" s="21">
        <f t="shared" ca="1" si="58"/>
        <v>-8.5341321064851645E-4</v>
      </c>
      <c r="N309" s="21">
        <f t="shared" ca="1" si="65"/>
        <v>0</v>
      </c>
      <c r="O309" s="74">
        <f t="shared" ca="1" si="66"/>
        <v>0</v>
      </c>
      <c r="P309" s="21">
        <f t="shared" ca="1" si="67"/>
        <v>0</v>
      </c>
      <c r="Q309" s="21">
        <f t="shared" ca="1" si="68"/>
        <v>0</v>
      </c>
      <c r="R309" s="12">
        <f t="shared" ca="1" si="59"/>
        <v>8.5341321064851645E-4</v>
      </c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</row>
    <row r="310" spans="1:35" x14ac:dyDescent="0.2">
      <c r="A310" s="71"/>
      <c r="B310" s="71"/>
      <c r="C310" s="71"/>
      <c r="D310" s="73">
        <f t="shared" si="56"/>
        <v>0</v>
      </c>
      <c r="E310" s="73">
        <f t="shared" si="56"/>
        <v>0</v>
      </c>
      <c r="F310" s="21">
        <f t="shared" si="57"/>
        <v>0</v>
      </c>
      <c r="G310" s="21">
        <f t="shared" si="57"/>
        <v>0</v>
      </c>
      <c r="H310" s="21">
        <f t="shared" si="60"/>
        <v>0</v>
      </c>
      <c r="I310" s="21">
        <f t="shared" si="61"/>
        <v>0</v>
      </c>
      <c r="J310" s="21">
        <f t="shared" si="62"/>
        <v>0</v>
      </c>
      <c r="K310" s="21">
        <f t="shared" si="63"/>
        <v>0</v>
      </c>
      <c r="L310" s="21">
        <f t="shared" si="64"/>
        <v>0</v>
      </c>
      <c r="M310" s="21">
        <f t="shared" ca="1" si="58"/>
        <v>-8.5341321064851645E-4</v>
      </c>
      <c r="N310" s="21">
        <f t="shared" ca="1" si="65"/>
        <v>0</v>
      </c>
      <c r="O310" s="74">
        <f t="shared" ca="1" si="66"/>
        <v>0</v>
      </c>
      <c r="P310" s="21">
        <f t="shared" ca="1" si="67"/>
        <v>0</v>
      </c>
      <c r="Q310" s="21">
        <f t="shared" ca="1" si="68"/>
        <v>0</v>
      </c>
      <c r="R310" s="12">
        <f t="shared" ca="1" si="59"/>
        <v>8.5341321064851645E-4</v>
      </c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</row>
    <row r="311" spans="1:35" x14ac:dyDescent="0.2">
      <c r="A311" s="71"/>
      <c r="B311" s="71"/>
      <c r="C311" s="71"/>
      <c r="D311" s="73">
        <f t="shared" si="56"/>
        <v>0</v>
      </c>
      <c r="E311" s="73">
        <f t="shared" si="56"/>
        <v>0</v>
      </c>
      <c r="F311" s="21">
        <f t="shared" si="57"/>
        <v>0</v>
      </c>
      <c r="G311" s="21">
        <f t="shared" si="57"/>
        <v>0</v>
      </c>
      <c r="H311" s="21">
        <f t="shared" si="60"/>
        <v>0</v>
      </c>
      <c r="I311" s="21">
        <f t="shared" si="61"/>
        <v>0</v>
      </c>
      <c r="J311" s="21">
        <f t="shared" si="62"/>
        <v>0</v>
      </c>
      <c r="K311" s="21">
        <f t="shared" si="63"/>
        <v>0</v>
      </c>
      <c r="L311" s="21">
        <f t="shared" si="64"/>
        <v>0</v>
      </c>
      <c r="M311" s="21">
        <f t="shared" ca="1" si="58"/>
        <v>-8.5341321064851645E-4</v>
      </c>
      <c r="N311" s="21">
        <f t="shared" ca="1" si="65"/>
        <v>0</v>
      </c>
      <c r="O311" s="74">
        <f t="shared" ca="1" si="66"/>
        <v>0</v>
      </c>
      <c r="P311" s="21">
        <f t="shared" ca="1" si="67"/>
        <v>0</v>
      </c>
      <c r="Q311" s="21">
        <f t="shared" ca="1" si="68"/>
        <v>0</v>
      </c>
      <c r="R311" s="12">
        <f t="shared" ca="1" si="59"/>
        <v>8.5341321064851645E-4</v>
      </c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</row>
    <row r="312" spans="1:35" x14ac:dyDescent="0.2">
      <c r="A312" s="71"/>
      <c r="B312" s="71"/>
      <c r="C312" s="71"/>
      <c r="D312" s="73">
        <f t="shared" si="56"/>
        <v>0</v>
      </c>
      <c r="E312" s="73">
        <f t="shared" si="56"/>
        <v>0</v>
      </c>
      <c r="F312" s="21">
        <f t="shared" si="57"/>
        <v>0</v>
      </c>
      <c r="G312" s="21">
        <f t="shared" si="57"/>
        <v>0</v>
      </c>
      <c r="H312" s="21">
        <f t="shared" si="60"/>
        <v>0</v>
      </c>
      <c r="I312" s="21">
        <f t="shared" si="61"/>
        <v>0</v>
      </c>
      <c r="J312" s="21">
        <f t="shared" si="62"/>
        <v>0</v>
      </c>
      <c r="K312" s="21">
        <f t="shared" si="63"/>
        <v>0</v>
      </c>
      <c r="L312" s="21">
        <f t="shared" si="64"/>
        <v>0</v>
      </c>
      <c r="M312" s="21">
        <f t="shared" ca="1" si="58"/>
        <v>-8.5341321064851645E-4</v>
      </c>
      <c r="N312" s="21">
        <f t="shared" ca="1" si="65"/>
        <v>0</v>
      </c>
      <c r="O312" s="74">
        <f t="shared" ca="1" si="66"/>
        <v>0</v>
      </c>
      <c r="P312" s="21">
        <f t="shared" ca="1" si="67"/>
        <v>0</v>
      </c>
      <c r="Q312" s="21">
        <f t="shared" ca="1" si="68"/>
        <v>0</v>
      </c>
      <c r="R312" s="12">
        <f t="shared" ca="1" si="59"/>
        <v>8.5341321064851645E-4</v>
      </c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</row>
    <row r="313" spans="1:35" x14ac:dyDescent="0.2">
      <c r="A313" s="71"/>
      <c r="B313" s="71"/>
      <c r="C313" s="71"/>
      <c r="D313" s="73">
        <f t="shared" si="56"/>
        <v>0</v>
      </c>
      <c r="E313" s="73">
        <f t="shared" si="56"/>
        <v>0</v>
      </c>
      <c r="F313" s="21">
        <f t="shared" si="57"/>
        <v>0</v>
      </c>
      <c r="G313" s="21">
        <f t="shared" si="57"/>
        <v>0</v>
      </c>
      <c r="H313" s="21">
        <f t="shared" si="60"/>
        <v>0</v>
      </c>
      <c r="I313" s="21">
        <f t="shared" si="61"/>
        <v>0</v>
      </c>
      <c r="J313" s="21">
        <f t="shared" si="62"/>
        <v>0</v>
      </c>
      <c r="K313" s="21">
        <f t="shared" si="63"/>
        <v>0</v>
      </c>
      <c r="L313" s="21">
        <f t="shared" si="64"/>
        <v>0</v>
      </c>
      <c r="M313" s="21">
        <f t="shared" ca="1" si="58"/>
        <v>-8.5341321064851645E-4</v>
      </c>
      <c r="N313" s="21">
        <f t="shared" ca="1" si="65"/>
        <v>0</v>
      </c>
      <c r="O313" s="74">
        <f t="shared" ca="1" si="66"/>
        <v>0</v>
      </c>
      <c r="P313" s="21">
        <f t="shared" ca="1" si="67"/>
        <v>0</v>
      </c>
      <c r="Q313" s="21">
        <f t="shared" ca="1" si="68"/>
        <v>0</v>
      </c>
      <c r="R313" s="12">
        <f t="shared" ca="1" si="59"/>
        <v>8.5341321064851645E-4</v>
      </c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</row>
    <row r="314" spans="1:35" x14ac:dyDescent="0.2">
      <c r="A314" s="71"/>
      <c r="B314" s="71"/>
      <c r="C314" s="71"/>
      <c r="D314" s="73">
        <f t="shared" si="56"/>
        <v>0</v>
      </c>
      <c r="E314" s="73">
        <f t="shared" si="56"/>
        <v>0</v>
      </c>
      <c r="F314" s="21">
        <f t="shared" si="57"/>
        <v>0</v>
      </c>
      <c r="G314" s="21">
        <f t="shared" si="57"/>
        <v>0</v>
      </c>
      <c r="H314" s="21">
        <f t="shared" si="60"/>
        <v>0</v>
      </c>
      <c r="I314" s="21">
        <f t="shared" si="61"/>
        <v>0</v>
      </c>
      <c r="J314" s="21">
        <f t="shared" si="62"/>
        <v>0</v>
      </c>
      <c r="K314" s="21">
        <f t="shared" si="63"/>
        <v>0</v>
      </c>
      <c r="L314" s="21">
        <f t="shared" si="64"/>
        <v>0</v>
      </c>
      <c r="M314" s="21">
        <f t="shared" ca="1" si="58"/>
        <v>-8.5341321064851645E-4</v>
      </c>
      <c r="N314" s="21">
        <f t="shared" ca="1" si="65"/>
        <v>0</v>
      </c>
      <c r="O314" s="74">
        <f t="shared" ca="1" si="66"/>
        <v>0</v>
      </c>
      <c r="P314" s="21">
        <f t="shared" ca="1" si="67"/>
        <v>0</v>
      </c>
      <c r="Q314" s="21">
        <f t="shared" ca="1" si="68"/>
        <v>0</v>
      </c>
      <c r="R314" s="12">
        <f t="shared" ca="1" si="59"/>
        <v>8.5341321064851645E-4</v>
      </c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</row>
    <row r="315" spans="1:35" x14ac:dyDescent="0.2">
      <c r="A315" s="71"/>
      <c r="B315" s="71"/>
      <c r="C315" s="71"/>
      <c r="D315" s="73">
        <f t="shared" si="56"/>
        <v>0</v>
      </c>
      <c r="E315" s="73">
        <f t="shared" si="56"/>
        <v>0</v>
      </c>
      <c r="F315" s="21">
        <f t="shared" si="57"/>
        <v>0</v>
      </c>
      <c r="G315" s="21">
        <f t="shared" si="57"/>
        <v>0</v>
      </c>
      <c r="H315" s="21">
        <f t="shared" si="60"/>
        <v>0</v>
      </c>
      <c r="I315" s="21">
        <f t="shared" si="61"/>
        <v>0</v>
      </c>
      <c r="J315" s="21">
        <f t="shared" si="62"/>
        <v>0</v>
      </c>
      <c r="K315" s="21">
        <f t="shared" si="63"/>
        <v>0</v>
      </c>
      <c r="L315" s="21">
        <f t="shared" si="64"/>
        <v>0</v>
      </c>
      <c r="M315" s="21">
        <f t="shared" ca="1" si="58"/>
        <v>-8.5341321064851645E-4</v>
      </c>
      <c r="N315" s="21">
        <f t="shared" ca="1" si="65"/>
        <v>0</v>
      </c>
      <c r="O315" s="74">
        <f t="shared" ca="1" si="66"/>
        <v>0</v>
      </c>
      <c r="P315" s="21">
        <f t="shared" ca="1" si="67"/>
        <v>0</v>
      </c>
      <c r="Q315" s="21">
        <f t="shared" ca="1" si="68"/>
        <v>0</v>
      </c>
      <c r="R315" s="12">
        <f t="shared" ca="1" si="59"/>
        <v>8.5341321064851645E-4</v>
      </c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</row>
    <row r="316" spans="1:35" x14ac:dyDescent="0.2">
      <c r="A316" s="71"/>
      <c r="B316" s="71"/>
      <c r="C316" s="71"/>
      <c r="D316" s="73">
        <f t="shared" si="56"/>
        <v>0</v>
      </c>
      <c r="E316" s="73">
        <f t="shared" si="56"/>
        <v>0</v>
      </c>
      <c r="F316" s="21">
        <f t="shared" si="57"/>
        <v>0</v>
      </c>
      <c r="G316" s="21">
        <f t="shared" si="57"/>
        <v>0</v>
      </c>
      <c r="H316" s="21">
        <f t="shared" si="60"/>
        <v>0</v>
      </c>
      <c r="I316" s="21">
        <f t="shared" si="61"/>
        <v>0</v>
      </c>
      <c r="J316" s="21">
        <f t="shared" si="62"/>
        <v>0</v>
      </c>
      <c r="K316" s="21">
        <f t="shared" si="63"/>
        <v>0</v>
      </c>
      <c r="L316" s="21">
        <f t="shared" si="64"/>
        <v>0</v>
      </c>
      <c r="M316" s="21">
        <f t="shared" ca="1" si="58"/>
        <v>-8.5341321064851645E-4</v>
      </c>
      <c r="N316" s="21">
        <f t="shared" ca="1" si="65"/>
        <v>0</v>
      </c>
      <c r="O316" s="74">
        <f t="shared" ca="1" si="66"/>
        <v>0</v>
      </c>
      <c r="P316" s="21">
        <f t="shared" ca="1" si="67"/>
        <v>0</v>
      </c>
      <c r="Q316" s="21">
        <f t="shared" ca="1" si="68"/>
        <v>0</v>
      </c>
      <c r="R316" s="12">
        <f t="shared" ca="1" si="59"/>
        <v>8.5341321064851645E-4</v>
      </c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</row>
    <row r="317" spans="1:35" x14ac:dyDescent="0.2">
      <c r="A317" s="71"/>
      <c r="B317" s="71"/>
      <c r="C317" s="71"/>
      <c r="D317" s="73">
        <f t="shared" si="56"/>
        <v>0</v>
      </c>
      <c r="E317" s="73">
        <f t="shared" si="56"/>
        <v>0</v>
      </c>
      <c r="F317" s="21">
        <f t="shared" si="57"/>
        <v>0</v>
      </c>
      <c r="G317" s="21">
        <f t="shared" si="57"/>
        <v>0</v>
      </c>
      <c r="H317" s="21">
        <f t="shared" si="60"/>
        <v>0</v>
      </c>
      <c r="I317" s="21">
        <f t="shared" si="61"/>
        <v>0</v>
      </c>
      <c r="J317" s="21">
        <f t="shared" si="62"/>
        <v>0</v>
      </c>
      <c r="K317" s="21">
        <f t="shared" si="63"/>
        <v>0</v>
      </c>
      <c r="L317" s="21">
        <f t="shared" si="64"/>
        <v>0</v>
      </c>
      <c r="M317" s="21">
        <f t="shared" ca="1" si="58"/>
        <v>-8.5341321064851645E-4</v>
      </c>
      <c r="N317" s="21">
        <f t="shared" ca="1" si="65"/>
        <v>0</v>
      </c>
      <c r="O317" s="74">
        <f t="shared" ca="1" si="66"/>
        <v>0</v>
      </c>
      <c r="P317" s="21">
        <f t="shared" ca="1" si="67"/>
        <v>0</v>
      </c>
      <c r="Q317" s="21">
        <f t="shared" ca="1" si="68"/>
        <v>0</v>
      </c>
      <c r="R317" s="12">
        <f t="shared" ca="1" si="59"/>
        <v>8.5341321064851645E-4</v>
      </c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</row>
    <row r="318" spans="1:35" x14ac:dyDescent="0.2">
      <c r="A318" s="71"/>
      <c r="B318" s="71"/>
      <c r="C318" s="71"/>
      <c r="D318" s="73">
        <f t="shared" si="56"/>
        <v>0</v>
      </c>
      <c r="E318" s="73">
        <f t="shared" si="56"/>
        <v>0</v>
      </c>
      <c r="F318" s="21">
        <f t="shared" si="57"/>
        <v>0</v>
      </c>
      <c r="G318" s="21">
        <f t="shared" si="57"/>
        <v>0</v>
      </c>
      <c r="H318" s="21">
        <f t="shared" si="60"/>
        <v>0</v>
      </c>
      <c r="I318" s="21">
        <f t="shared" si="61"/>
        <v>0</v>
      </c>
      <c r="J318" s="21">
        <f t="shared" si="62"/>
        <v>0</v>
      </c>
      <c r="K318" s="21">
        <f t="shared" si="63"/>
        <v>0</v>
      </c>
      <c r="L318" s="21">
        <f t="shared" si="64"/>
        <v>0</v>
      </c>
      <c r="M318" s="21">
        <f t="shared" ca="1" si="58"/>
        <v>-8.5341321064851645E-4</v>
      </c>
      <c r="N318" s="21">
        <f t="shared" ca="1" si="65"/>
        <v>0</v>
      </c>
      <c r="O318" s="74">
        <f t="shared" ca="1" si="66"/>
        <v>0</v>
      </c>
      <c r="P318" s="21">
        <f t="shared" ca="1" si="67"/>
        <v>0</v>
      </c>
      <c r="Q318" s="21">
        <f t="shared" ca="1" si="68"/>
        <v>0</v>
      </c>
      <c r="R318" s="12">
        <f t="shared" ca="1" si="59"/>
        <v>8.5341321064851645E-4</v>
      </c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</row>
    <row r="319" spans="1:35" x14ac:dyDescent="0.2">
      <c r="A319" s="71"/>
      <c r="B319" s="71"/>
      <c r="C319" s="71"/>
      <c r="D319" s="73">
        <f t="shared" si="56"/>
        <v>0</v>
      </c>
      <c r="E319" s="73">
        <f t="shared" si="56"/>
        <v>0</v>
      </c>
      <c r="F319" s="21">
        <f t="shared" si="57"/>
        <v>0</v>
      </c>
      <c r="G319" s="21">
        <f t="shared" si="57"/>
        <v>0</v>
      </c>
      <c r="H319" s="21">
        <f t="shared" si="60"/>
        <v>0</v>
      </c>
      <c r="I319" s="21">
        <f t="shared" si="61"/>
        <v>0</v>
      </c>
      <c r="J319" s="21">
        <f t="shared" si="62"/>
        <v>0</v>
      </c>
      <c r="K319" s="21">
        <f t="shared" si="63"/>
        <v>0</v>
      </c>
      <c r="L319" s="21">
        <f t="shared" si="64"/>
        <v>0</v>
      </c>
      <c r="M319" s="21">
        <f t="shared" ca="1" si="58"/>
        <v>-8.5341321064851645E-4</v>
      </c>
      <c r="N319" s="21">
        <f t="shared" ca="1" si="65"/>
        <v>0</v>
      </c>
      <c r="O319" s="74">
        <f t="shared" ca="1" si="66"/>
        <v>0</v>
      </c>
      <c r="P319" s="21">
        <f t="shared" ca="1" si="67"/>
        <v>0</v>
      </c>
      <c r="Q319" s="21">
        <f t="shared" ca="1" si="68"/>
        <v>0</v>
      </c>
      <c r="R319" s="12">
        <f t="shared" ca="1" si="59"/>
        <v>8.5341321064851645E-4</v>
      </c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</row>
    <row r="320" spans="1:35" x14ac:dyDescent="0.2">
      <c r="A320" s="71"/>
      <c r="B320" s="71"/>
      <c r="C320" s="71"/>
      <c r="D320" s="73">
        <f t="shared" si="56"/>
        <v>0</v>
      </c>
      <c r="E320" s="73">
        <f t="shared" si="56"/>
        <v>0</v>
      </c>
      <c r="F320" s="21">
        <f t="shared" si="57"/>
        <v>0</v>
      </c>
      <c r="G320" s="21">
        <f t="shared" si="57"/>
        <v>0</v>
      </c>
      <c r="H320" s="21">
        <f t="shared" si="60"/>
        <v>0</v>
      </c>
      <c r="I320" s="21">
        <f t="shared" si="61"/>
        <v>0</v>
      </c>
      <c r="J320" s="21">
        <f t="shared" si="62"/>
        <v>0</v>
      </c>
      <c r="K320" s="21">
        <f t="shared" si="63"/>
        <v>0</v>
      </c>
      <c r="L320" s="21">
        <f t="shared" si="64"/>
        <v>0</v>
      </c>
      <c r="M320" s="21">
        <f t="shared" ca="1" si="58"/>
        <v>-8.5341321064851645E-4</v>
      </c>
      <c r="N320" s="21">
        <f t="shared" ca="1" si="65"/>
        <v>0</v>
      </c>
      <c r="O320" s="74">
        <f t="shared" ca="1" si="66"/>
        <v>0</v>
      </c>
      <c r="P320" s="21">
        <f t="shared" ca="1" si="67"/>
        <v>0</v>
      </c>
      <c r="Q320" s="21">
        <f t="shared" ca="1" si="68"/>
        <v>0</v>
      </c>
      <c r="R320" s="12">
        <f t="shared" ca="1" si="59"/>
        <v>8.5341321064851645E-4</v>
      </c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</row>
    <row r="321" spans="1:35" x14ac:dyDescent="0.2">
      <c r="A321" s="71"/>
      <c r="B321" s="71"/>
      <c r="C321" s="71"/>
      <c r="D321" s="73">
        <f t="shared" si="56"/>
        <v>0</v>
      </c>
      <c r="E321" s="73">
        <f t="shared" si="56"/>
        <v>0</v>
      </c>
      <c r="F321" s="21">
        <f t="shared" si="57"/>
        <v>0</v>
      </c>
      <c r="G321" s="21">
        <f t="shared" si="57"/>
        <v>0</v>
      </c>
      <c r="H321" s="21">
        <f t="shared" si="60"/>
        <v>0</v>
      </c>
      <c r="I321" s="21">
        <f t="shared" si="61"/>
        <v>0</v>
      </c>
      <c r="J321" s="21">
        <f t="shared" si="62"/>
        <v>0</v>
      </c>
      <c r="K321" s="21">
        <f t="shared" si="63"/>
        <v>0</v>
      </c>
      <c r="L321" s="21">
        <f t="shared" si="64"/>
        <v>0</v>
      </c>
      <c r="M321" s="21">
        <f t="shared" ca="1" si="58"/>
        <v>-8.5341321064851645E-4</v>
      </c>
      <c r="N321" s="21">
        <f t="shared" ca="1" si="65"/>
        <v>0</v>
      </c>
      <c r="O321" s="74">
        <f t="shared" ca="1" si="66"/>
        <v>0</v>
      </c>
      <c r="P321" s="21">
        <f t="shared" ca="1" si="67"/>
        <v>0</v>
      </c>
      <c r="Q321" s="21">
        <f t="shared" ca="1" si="68"/>
        <v>0</v>
      </c>
      <c r="R321" s="12">
        <f t="shared" ca="1" si="59"/>
        <v>8.5341321064851645E-4</v>
      </c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</row>
    <row r="322" spans="1:35" x14ac:dyDescent="0.2">
      <c r="A322" s="71"/>
      <c r="B322" s="71"/>
      <c r="C322" s="71"/>
      <c r="D322" s="73">
        <f t="shared" si="56"/>
        <v>0</v>
      </c>
      <c r="E322" s="73">
        <f t="shared" si="56"/>
        <v>0</v>
      </c>
      <c r="F322" s="21">
        <f t="shared" si="57"/>
        <v>0</v>
      </c>
      <c r="G322" s="21">
        <f t="shared" si="57"/>
        <v>0</v>
      </c>
      <c r="H322" s="21">
        <f t="shared" si="60"/>
        <v>0</v>
      </c>
      <c r="I322" s="21">
        <f t="shared" si="61"/>
        <v>0</v>
      </c>
      <c r="J322" s="21">
        <f t="shared" si="62"/>
        <v>0</v>
      </c>
      <c r="K322" s="21">
        <f t="shared" si="63"/>
        <v>0</v>
      </c>
      <c r="L322" s="21">
        <f t="shared" si="64"/>
        <v>0</v>
      </c>
      <c r="M322" s="21">
        <f t="shared" ca="1" si="58"/>
        <v>-8.5341321064851645E-4</v>
      </c>
      <c r="N322" s="21">
        <f t="shared" ca="1" si="65"/>
        <v>0</v>
      </c>
      <c r="O322" s="74">
        <f t="shared" ca="1" si="66"/>
        <v>0</v>
      </c>
      <c r="P322" s="21">
        <f t="shared" ca="1" si="67"/>
        <v>0</v>
      </c>
      <c r="Q322" s="21">
        <f t="shared" ca="1" si="68"/>
        <v>0</v>
      </c>
      <c r="R322" s="12">
        <f t="shared" ca="1" si="59"/>
        <v>8.5341321064851645E-4</v>
      </c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</row>
    <row r="323" spans="1:35" x14ac:dyDescent="0.2">
      <c r="A323" s="71"/>
      <c r="B323" s="71"/>
      <c r="C323" s="71"/>
      <c r="D323" s="73">
        <f t="shared" si="56"/>
        <v>0</v>
      </c>
      <c r="E323" s="73">
        <f t="shared" si="56"/>
        <v>0</v>
      </c>
      <c r="F323" s="21">
        <f t="shared" si="57"/>
        <v>0</v>
      </c>
      <c r="G323" s="21">
        <f t="shared" si="57"/>
        <v>0</v>
      </c>
      <c r="H323" s="21">
        <f t="shared" si="60"/>
        <v>0</v>
      </c>
      <c r="I323" s="21">
        <f t="shared" si="61"/>
        <v>0</v>
      </c>
      <c r="J323" s="21">
        <f t="shared" si="62"/>
        <v>0</v>
      </c>
      <c r="K323" s="21">
        <f t="shared" si="63"/>
        <v>0</v>
      </c>
      <c r="L323" s="21">
        <f t="shared" si="64"/>
        <v>0</v>
      </c>
      <c r="M323" s="21">
        <f t="shared" ca="1" si="58"/>
        <v>-8.5341321064851645E-4</v>
      </c>
      <c r="N323" s="21">
        <f t="shared" ca="1" si="65"/>
        <v>0</v>
      </c>
      <c r="O323" s="74">
        <f t="shared" ca="1" si="66"/>
        <v>0</v>
      </c>
      <c r="P323" s="21">
        <f t="shared" ca="1" si="67"/>
        <v>0</v>
      </c>
      <c r="Q323" s="21">
        <f t="shared" ca="1" si="68"/>
        <v>0</v>
      </c>
      <c r="R323" s="12">
        <f t="shared" ca="1" si="59"/>
        <v>8.5341321064851645E-4</v>
      </c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</row>
    <row r="324" spans="1:35" x14ac:dyDescent="0.2">
      <c r="A324" s="71"/>
      <c r="B324" s="71"/>
      <c r="C324" s="71"/>
      <c r="D324" s="73">
        <f t="shared" si="56"/>
        <v>0</v>
      </c>
      <c r="E324" s="73">
        <f t="shared" si="56"/>
        <v>0</v>
      </c>
      <c r="F324" s="21">
        <f t="shared" si="57"/>
        <v>0</v>
      </c>
      <c r="G324" s="21">
        <f t="shared" si="57"/>
        <v>0</v>
      </c>
      <c r="H324" s="21">
        <f t="shared" si="60"/>
        <v>0</v>
      </c>
      <c r="I324" s="21">
        <f t="shared" si="61"/>
        <v>0</v>
      </c>
      <c r="J324" s="21">
        <f t="shared" si="62"/>
        <v>0</v>
      </c>
      <c r="K324" s="21">
        <f t="shared" si="63"/>
        <v>0</v>
      </c>
      <c r="L324" s="21">
        <f t="shared" si="64"/>
        <v>0</v>
      </c>
      <c r="M324" s="21">
        <f t="shared" ca="1" si="58"/>
        <v>-8.5341321064851645E-4</v>
      </c>
      <c r="N324" s="21">
        <f t="shared" ca="1" si="65"/>
        <v>0</v>
      </c>
      <c r="O324" s="74">
        <f t="shared" ca="1" si="66"/>
        <v>0</v>
      </c>
      <c r="P324" s="21">
        <f t="shared" ca="1" si="67"/>
        <v>0</v>
      </c>
      <c r="Q324" s="21">
        <f t="shared" ca="1" si="68"/>
        <v>0</v>
      </c>
      <c r="R324" s="12">
        <f t="shared" ca="1" si="59"/>
        <v>8.5341321064851645E-4</v>
      </c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</row>
    <row r="325" spans="1:35" x14ac:dyDescent="0.2">
      <c r="A325" s="71"/>
      <c r="B325" s="71"/>
      <c r="C325" s="71"/>
      <c r="D325" s="73">
        <f t="shared" si="56"/>
        <v>0</v>
      </c>
      <c r="E325" s="73">
        <f t="shared" si="56"/>
        <v>0</v>
      </c>
      <c r="F325" s="21">
        <f t="shared" si="57"/>
        <v>0</v>
      </c>
      <c r="G325" s="21">
        <f t="shared" si="57"/>
        <v>0</v>
      </c>
      <c r="H325" s="21">
        <f t="shared" si="60"/>
        <v>0</v>
      </c>
      <c r="I325" s="21">
        <f t="shared" si="61"/>
        <v>0</v>
      </c>
      <c r="J325" s="21">
        <f t="shared" si="62"/>
        <v>0</v>
      </c>
      <c r="K325" s="21">
        <f t="shared" si="63"/>
        <v>0</v>
      </c>
      <c r="L325" s="21">
        <f t="shared" si="64"/>
        <v>0</v>
      </c>
      <c r="M325" s="21">
        <f t="shared" ca="1" si="58"/>
        <v>-8.5341321064851645E-4</v>
      </c>
      <c r="N325" s="21">
        <f t="shared" ca="1" si="65"/>
        <v>0</v>
      </c>
      <c r="O325" s="74">
        <f t="shared" ca="1" si="66"/>
        <v>0</v>
      </c>
      <c r="P325" s="21">
        <f t="shared" ca="1" si="67"/>
        <v>0</v>
      </c>
      <c r="Q325" s="21">
        <f t="shared" ca="1" si="68"/>
        <v>0</v>
      </c>
      <c r="R325" s="12">
        <f t="shared" ca="1" si="59"/>
        <v>8.5341321064851645E-4</v>
      </c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</row>
    <row r="326" spans="1:35" x14ac:dyDescent="0.2">
      <c r="A326" s="71"/>
      <c r="B326" s="71"/>
      <c r="C326" s="71"/>
      <c r="D326" s="73">
        <f t="shared" si="56"/>
        <v>0</v>
      </c>
      <c r="E326" s="73">
        <f t="shared" si="56"/>
        <v>0</v>
      </c>
      <c r="F326" s="21">
        <f t="shared" si="57"/>
        <v>0</v>
      </c>
      <c r="G326" s="21">
        <f t="shared" si="57"/>
        <v>0</v>
      </c>
      <c r="H326" s="21">
        <f t="shared" si="60"/>
        <v>0</v>
      </c>
      <c r="I326" s="21">
        <f t="shared" si="61"/>
        <v>0</v>
      </c>
      <c r="J326" s="21">
        <f t="shared" si="62"/>
        <v>0</v>
      </c>
      <c r="K326" s="21">
        <f t="shared" si="63"/>
        <v>0</v>
      </c>
      <c r="L326" s="21">
        <f t="shared" si="64"/>
        <v>0</v>
      </c>
      <c r="M326" s="21">
        <f t="shared" ca="1" si="58"/>
        <v>-8.5341321064851645E-4</v>
      </c>
      <c r="N326" s="21">
        <f t="shared" ca="1" si="65"/>
        <v>0</v>
      </c>
      <c r="O326" s="74">
        <f t="shared" ca="1" si="66"/>
        <v>0</v>
      </c>
      <c r="P326" s="21">
        <f t="shared" ca="1" si="67"/>
        <v>0</v>
      </c>
      <c r="Q326" s="21">
        <f t="shared" ca="1" si="68"/>
        <v>0</v>
      </c>
      <c r="R326" s="12">
        <f t="shared" ca="1" si="59"/>
        <v>8.5341321064851645E-4</v>
      </c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</row>
    <row r="327" spans="1:35" x14ac:dyDescent="0.2">
      <c r="A327" s="71"/>
      <c r="B327" s="71"/>
      <c r="C327" s="71"/>
      <c r="D327" s="73">
        <f t="shared" si="56"/>
        <v>0</v>
      </c>
      <c r="E327" s="73">
        <f t="shared" si="56"/>
        <v>0</v>
      </c>
      <c r="F327" s="21">
        <f t="shared" si="57"/>
        <v>0</v>
      </c>
      <c r="G327" s="21">
        <f t="shared" si="57"/>
        <v>0</v>
      </c>
      <c r="H327" s="21">
        <f t="shared" si="60"/>
        <v>0</v>
      </c>
      <c r="I327" s="21">
        <f t="shared" si="61"/>
        <v>0</v>
      </c>
      <c r="J327" s="21">
        <f t="shared" si="62"/>
        <v>0</v>
      </c>
      <c r="K327" s="21">
        <f t="shared" si="63"/>
        <v>0</v>
      </c>
      <c r="L327" s="21">
        <f t="shared" si="64"/>
        <v>0</v>
      </c>
      <c r="M327" s="21">
        <f t="shared" ca="1" si="58"/>
        <v>-8.5341321064851645E-4</v>
      </c>
      <c r="N327" s="21">
        <f t="shared" ca="1" si="65"/>
        <v>0</v>
      </c>
      <c r="O327" s="74">
        <f t="shared" ca="1" si="66"/>
        <v>0</v>
      </c>
      <c r="P327" s="21">
        <f t="shared" ca="1" si="67"/>
        <v>0</v>
      </c>
      <c r="Q327" s="21">
        <f t="shared" ca="1" si="68"/>
        <v>0</v>
      </c>
      <c r="R327" s="12">
        <f t="shared" ca="1" si="59"/>
        <v>8.5341321064851645E-4</v>
      </c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</row>
    <row r="328" spans="1:35" x14ac:dyDescent="0.2">
      <c r="A328" s="71"/>
      <c r="B328" s="71"/>
      <c r="C328" s="71"/>
      <c r="D328" s="73">
        <f t="shared" si="56"/>
        <v>0</v>
      </c>
      <c r="E328" s="73">
        <f t="shared" si="56"/>
        <v>0</v>
      </c>
      <c r="F328" s="21">
        <f t="shared" si="57"/>
        <v>0</v>
      </c>
      <c r="G328" s="21">
        <f t="shared" si="57"/>
        <v>0</v>
      </c>
      <c r="H328" s="21">
        <f t="shared" si="60"/>
        <v>0</v>
      </c>
      <c r="I328" s="21">
        <f t="shared" si="61"/>
        <v>0</v>
      </c>
      <c r="J328" s="21">
        <f t="shared" si="62"/>
        <v>0</v>
      </c>
      <c r="K328" s="21">
        <f t="shared" si="63"/>
        <v>0</v>
      </c>
      <c r="L328" s="21">
        <f t="shared" si="64"/>
        <v>0</v>
      </c>
      <c r="M328" s="21">
        <f t="shared" ca="1" si="58"/>
        <v>-8.5341321064851645E-4</v>
      </c>
      <c r="N328" s="21">
        <f t="shared" ca="1" si="65"/>
        <v>0</v>
      </c>
      <c r="O328" s="74">
        <f t="shared" ca="1" si="66"/>
        <v>0</v>
      </c>
      <c r="P328" s="21">
        <f t="shared" ca="1" si="67"/>
        <v>0</v>
      </c>
      <c r="Q328" s="21">
        <f t="shared" ca="1" si="68"/>
        <v>0</v>
      </c>
      <c r="R328" s="12">
        <f t="shared" ca="1" si="59"/>
        <v>8.5341321064851645E-4</v>
      </c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</row>
    <row r="329" spans="1:35" x14ac:dyDescent="0.2">
      <c r="A329" s="71"/>
      <c r="B329" s="71"/>
      <c r="C329" s="71"/>
      <c r="D329" s="73">
        <f t="shared" si="56"/>
        <v>0</v>
      </c>
      <c r="E329" s="73">
        <f t="shared" si="56"/>
        <v>0</v>
      </c>
      <c r="F329" s="21">
        <f t="shared" si="57"/>
        <v>0</v>
      </c>
      <c r="G329" s="21">
        <f t="shared" si="57"/>
        <v>0</v>
      </c>
      <c r="H329" s="21">
        <f t="shared" si="60"/>
        <v>0</v>
      </c>
      <c r="I329" s="21">
        <f t="shared" si="61"/>
        <v>0</v>
      </c>
      <c r="J329" s="21">
        <f t="shared" si="62"/>
        <v>0</v>
      </c>
      <c r="K329" s="21">
        <f t="shared" si="63"/>
        <v>0</v>
      </c>
      <c r="L329" s="21">
        <f t="shared" si="64"/>
        <v>0</v>
      </c>
      <c r="M329" s="21">
        <f t="shared" ca="1" si="58"/>
        <v>-8.5341321064851645E-4</v>
      </c>
      <c r="N329" s="21">
        <f t="shared" ca="1" si="65"/>
        <v>0</v>
      </c>
      <c r="O329" s="74">
        <f t="shared" ca="1" si="66"/>
        <v>0</v>
      </c>
      <c r="P329" s="21">
        <f t="shared" ca="1" si="67"/>
        <v>0</v>
      </c>
      <c r="Q329" s="21">
        <f t="shared" ca="1" si="68"/>
        <v>0</v>
      </c>
      <c r="R329" s="12">
        <f t="shared" ca="1" si="59"/>
        <v>8.5341321064851645E-4</v>
      </c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</row>
    <row r="330" spans="1:35" x14ac:dyDescent="0.2">
      <c r="A330" s="71"/>
      <c r="B330" s="71"/>
      <c r="C330" s="71"/>
      <c r="D330" s="73">
        <f t="shared" si="56"/>
        <v>0</v>
      </c>
      <c r="E330" s="73">
        <f t="shared" si="56"/>
        <v>0</v>
      </c>
      <c r="F330" s="21">
        <f t="shared" si="57"/>
        <v>0</v>
      </c>
      <c r="G330" s="21">
        <f t="shared" si="57"/>
        <v>0</v>
      </c>
      <c r="H330" s="21">
        <f t="shared" si="60"/>
        <v>0</v>
      </c>
      <c r="I330" s="21">
        <f t="shared" si="61"/>
        <v>0</v>
      </c>
      <c r="J330" s="21">
        <f t="shared" si="62"/>
        <v>0</v>
      </c>
      <c r="K330" s="21">
        <f t="shared" si="63"/>
        <v>0</v>
      </c>
      <c r="L330" s="21">
        <f t="shared" si="64"/>
        <v>0</v>
      </c>
      <c r="M330" s="21">
        <f t="shared" ca="1" si="58"/>
        <v>-8.5341321064851645E-4</v>
      </c>
      <c r="N330" s="21">
        <f t="shared" ca="1" si="65"/>
        <v>0</v>
      </c>
      <c r="O330" s="74">
        <f t="shared" ca="1" si="66"/>
        <v>0</v>
      </c>
      <c r="P330" s="21">
        <f t="shared" ca="1" si="67"/>
        <v>0</v>
      </c>
      <c r="Q330" s="21">
        <f t="shared" ca="1" si="68"/>
        <v>0</v>
      </c>
      <c r="R330" s="12">
        <f t="shared" ca="1" si="59"/>
        <v>8.5341321064851645E-4</v>
      </c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</row>
    <row r="331" spans="1:35" x14ac:dyDescent="0.2">
      <c r="A331" s="71"/>
      <c r="B331" s="71"/>
      <c r="C331" s="71"/>
      <c r="D331" s="73">
        <f t="shared" si="56"/>
        <v>0</v>
      </c>
      <c r="E331" s="73">
        <f t="shared" si="56"/>
        <v>0</v>
      </c>
      <c r="F331" s="21">
        <f t="shared" si="57"/>
        <v>0</v>
      </c>
      <c r="G331" s="21">
        <f t="shared" si="57"/>
        <v>0</v>
      </c>
      <c r="H331" s="21">
        <f t="shared" si="60"/>
        <v>0</v>
      </c>
      <c r="I331" s="21">
        <f t="shared" si="61"/>
        <v>0</v>
      </c>
      <c r="J331" s="21">
        <f t="shared" si="62"/>
        <v>0</v>
      </c>
      <c r="K331" s="21">
        <f t="shared" si="63"/>
        <v>0</v>
      </c>
      <c r="L331" s="21">
        <f t="shared" si="64"/>
        <v>0</v>
      </c>
      <c r="M331" s="21">
        <f t="shared" ca="1" si="58"/>
        <v>-8.5341321064851645E-4</v>
      </c>
      <c r="N331" s="21">
        <f t="shared" ca="1" si="65"/>
        <v>0</v>
      </c>
      <c r="O331" s="74">
        <f t="shared" ca="1" si="66"/>
        <v>0</v>
      </c>
      <c r="P331" s="21">
        <f t="shared" ca="1" si="67"/>
        <v>0</v>
      </c>
      <c r="Q331" s="21">
        <f t="shared" ca="1" si="68"/>
        <v>0</v>
      </c>
      <c r="R331" s="12">
        <f t="shared" ca="1" si="59"/>
        <v>8.5341321064851645E-4</v>
      </c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</row>
    <row r="332" spans="1:35" x14ac:dyDescent="0.2">
      <c r="A332" s="71"/>
      <c r="B332" s="71"/>
      <c r="C332" s="71"/>
      <c r="D332" s="73">
        <f t="shared" si="56"/>
        <v>0</v>
      </c>
      <c r="E332" s="73">
        <f t="shared" si="56"/>
        <v>0</v>
      </c>
      <c r="F332" s="21">
        <f t="shared" si="57"/>
        <v>0</v>
      </c>
      <c r="G332" s="21">
        <f t="shared" si="57"/>
        <v>0</v>
      </c>
      <c r="H332" s="21">
        <f t="shared" si="60"/>
        <v>0</v>
      </c>
      <c r="I332" s="21">
        <f t="shared" si="61"/>
        <v>0</v>
      </c>
      <c r="J332" s="21">
        <f t="shared" si="62"/>
        <v>0</v>
      </c>
      <c r="K332" s="21">
        <f t="shared" si="63"/>
        <v>0</v>
      </c>
      <c r="L332" s="21">
        <f t="shared" si="64"/>
        <v>0</v>
      </c>
      <c r="M332" s="21">
        <f t="shared" ca="1" si="58"/>
        <v>-8.5341321064851645E-4</v>
      </c>
      <c r="N332" s="21">
        <f t="shared" ca="1" si="65"/>
        <v>0</v>
      </c>
      <c r="O332" s="74">
        <f t="shared" ca="1" si="66"/>
        <v>0</v>
      </c>
      <c r="P332" s="21">
        <f t="shared" ca="1" si="67"/>
        <v>0</v>
      </c>
      <c r="Q332" s="21">
        <f t="shared" ca="1" si="68"/>
        <v>0</v>
      </c>
      <c r="R332" s="12">
        <f t="shared" ca="1" si="59"/>
        <v>8.5341321064851645E-4</v>
      </c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</row>
    <row r="333" spans="1:35" x14ac:dyDescent="0.2">
      <c r="A333" s="71"/>
      <c r="B333" s="71"/>
      <c r="C333" s="71"/>
      <c r="D333" s="73">
        <f t="shared" si="56"/>
        <v>0</v>
      </c>
      <c r="E333" s="73">
        <f t="shared" si="56"/>
        <v>0</v>
      </c>
      <c r="F333" s="21">
        <f t="shared" si="57"/>
        <v>0</v>
      </c>
      <c r="G333" s="21">
        <f t="shared" si="57"/>
        <v>0</v>
      </c>
      <c r="H333" s="21">
        <f t="shared" si="60"/>
        <v>0</v>
      </c>
      <c r="I333" s="21">
        <f t="shared" si="61"/>
        <v>0</v>
      </c>
      <c r="J333" s="21">
        <f t="shared" si="62"/>
        <v>0</v>
      </c>
      <c r="K333" s="21">
        <f t="shared" si="63"/>
        <v>0</v>
      </c>
      <c r="L333" s="21">
        <f t="shared" si="64"/>
        <v>0</v>
      </c>
      <c r="M333" s="21">
        <f t="shared" ca="1" si="58"/>
        <v>-8.5341321064851645E-4</v>
      </c>
      <c r="N333" s="21">
        <f t="shared" ca="1" si="65"/>
        <v>0</v>
      </c>
      <c r="O333" s="74">
        <f t="shared" ca="1" si="66"/>
        <v>0</v>
      </c>
      <c r="P333" s="21">
        <f t="shared" ca="1" si="67"/>
        <v>0</v>
      </c>
      <c r="Q333" s="21">
        <f t="shared" ca="1" si="68"/>
        <v>0</v>
      </c>
      <c r="R333" s="12">
        <f t="shared" ca="1" si="59"/>
        <v>8.5341321064851645E-4</v>
      </c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</row>
    <row r="334" spans="1:35" x14ac:dyDescent="0.2">
      <c r="A334" s="71"/>
      <c r="B334" s="71"/>
      <c r="C334" s="71"/>
      <c r="D334" s="73">
        <f t="shared" si="56"/>
        <v>0</v>
      </c>
      <c r="E334" s="73">
        <f t="shared" si="56"/>
        <v>0</v>
      </c>
      <c r="F334" s="21">
        <f t="shared" si="57"/>
        <v>0</v>
      </c>
      <c r="G334" s="21">
        <f t="shared" si="57"/>
        <v>0</v>
      </c>
      <c r="H334" s="21">
        <f t="shared" si="60"/>
        <v>0</v>
      </c>
      <c r="I334" s="21">
        <f t="shared" si="61"/>
        <v>0</v>
      </c>
      <c r="J334" s="21">
        <f t="shared" si="62"/>
        <v>0</v>
      </c>
      <c r="K334" s="21">
        <f t="shared" si="63"/>
        <v>0</v>
      </c>
      <c r="L334" s="21">
        <f t="shared" si="64"/>
        <v>0</v>
      </c>
      <c r="M334" s="21">
        <f t="shared" ca="1" si="58"/>
        <v>-8.5341321064851645E-4</v>
      </c>
      <c r="N334" s="21">
        <f t="shared" ca="1" si="65"/>
        <v>0</v>
      </c>
      <c r="O334" s="74">
        <f t="shared" ca="1" si="66"/>
        <v>0</v>
      </c>
      <c r="P334" s="21">
        <f t="shared" ca="1" si="67"/>
        <v>0</v>
      </c>
      <c r="Q334" s="21">
        <f t="shared" ca="1" si="68"/>
        <v>0</v>
      </c>
      <c r="R334" s="12">
        <f t="shared" ca="1" si="59"/>
        <v>8.5341321064851645E-4</v>
      </c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</row>
    <row r="335" spans="1:35" x14ac:dyDescent="0.2">
      <c r="A335" s="71"/>
      <c r="B335" s="71"/>
      <c r="C335" s="71"/>
      <c r="D335" s="73">
        <f t="shared" si="56"/>
        <v>0</v>
      </c>
      <c r="E335" s="73">
        <f t="shared" si="56"/>
        <v>0</v>
      </c>
      <c r="F335" s="21">
        <f t="shared" si="57"/>
        <v>0</v>
      </c>
      <c r="G335" s="21">
        <f t="shared" si="57"/>
        <v>0</v>
      </c>
      <c r="H335" s="21">
        <f t="shared" si="60"/>
        <v>0</v>
      </c>
      <c r="I335" s="21">
        <f t="shared" si="61"/>
        <v>0</v>
      </c>
      <c r="J335" s="21">
        <f t="shared" si="62"/>
        <v>0</v>
      </c>
      <c r="K335" s="21">
        <f t="shared" si="63"/>
        <v>0</v>
      </c>
      <c r="L335" s="21">
        <f t="shared" si="64"/>
        <v>0</v>
      </c>
      <c r="M335" s="21">
        <f t="shared" ca="1" si="58"/>
        <v>-8.5341321064851645E-4</v>
      </c>
      <c r="N335" s="21">
        <f t="shared" ca="1" si="65"/>
        <v>0</v>
      </c>
      <c r="O335" s="74">
        <f t="shared" ca="1" si="66"/>
        <v>0</v>
      </c>
      <c r="P335" s="21">
        <f t="shared" ca="1" si="67"/>
        <v>0</v>
      </c>
      <c r="Q335" s="21">
        <f t="shared" ca="1" si="68"/>
        <v>0</v>
      </c>
      <c r="R335" s="12">
        <f t="shared" ca="1" si="59"/>
        <v>8.5341321064851645E-4</v>
      </c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</row>
    <row r="336" spans="1:35" x14ac:dyDescent="0.2">
      <c r="A336" s="71"/>
      <c r="B336" s="71"/>
      <c r="C336" s="71"/>
      <c r="D336" s="73">
        <f t="shared" si="56"/>
        <v>0</v>
      </c>
      <c r="E336" s="73">
        <f t="shared" si="56"/>
        <v>0</v>
      </c>
      <c r="F336" s="21">
        <f t="shared" si="57"/>
        <v>0</v>
      </c>
      <c r="G336" s="21">
        <f t="shared" si="57"/>
        <v>0</v>
      </c>
      <c r="H336" s="21">
        <f t="shared" si="60"/>
        <v>0</v>
      </c>
      <c r="I336" s="21">
        <f t="shared" si="61"/>
        <v>0</v>
      </c>
      <c r="J336" s="21">
        <f t="shared" si="62"/>
        <v>0</v>
      </c>
      <c r="K336" s="21">
        <f t="shared" si="63"/>
        <v>0</v>
      </c>
      <c r="L336" s="21">
        <f t="shared" si="64"/>
        <v>0</v>
      </c>
      <c r="M336" s="21">
        <f t="shared" ca="1" si="58"/>
        <v>-8.5341321064851645E-4</v>
      </c>
      <c r="N336" s="21">
        <f t="shared" ca="1" si="65"/>
        <v>0</v>
      </c>
      <c r="O336" s="74">
        <f t="shared" ca="1" si="66"/>
        <v>0</v>
      </c>
      <c r="P336" s="21">
        <f t="shared" ca="1" si="67"/>
        <v>0</v>
      </c>
      <c r="Q336" s="21">
        <f t="shared" ca="1" si="68"/>
        <v>0</v>
      </c>
      <c r="R336" s="12">
        <f t="shared" ca="1" si="59"/>
        <v>8.5341321064851645E-4</v>
      </c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</row>
    <row r="337" spans="1:35" x14ac:dyDescent="0.2">
      <c r="A337" s="71"/>
      <c r="B337" s="71"/>
      <c r="C337" s="71"/>
      <c r="D337" s="73">
        <f>A337/A$18</f>
        <v>0</v>
      </c>
      <c r="E337" s="73">
        <f>B337/B$18</f>
        <v>0</v>
      </c>
      <c r="F337" s="21">
        <f>$C337*D337</f>
        <v>0</v>
      </c>
      <c r="G337" s="21">
        <f>$C337*E337</f>
        <v>0</v>
      </c>
      <c r="H337" s="21">
        <f>C337*D337*D337</f>
        <v>0</v>
      </c>
      <c r="I337" s="21">
        <f>C337*D337*D337*D337</f>
        <v>0</v>
      </c>
      <c r="J337" s="21">
        <f>C337*D337*D337*D337*D337</f>
        <v>0</v>
      </c>
      <c r="K337" s="21">
        <f>C337*E337*D337</f>
        <v>0</v>
      </c>
      <c r="L337" s="21">
        <f>C337*E337*D337*D337</f>
        <v>0</v>
      </c>
      <c r="M337" s="21">
        <f t="shared" ca="1" si="58"/>
        <v>-8.5341321064851645E-4</v>
      </c>
      <c r="N337" s="21">
        <f ca="1">C337*(M337-E337)^2</f>
        <v>0</v>
      </c>
      <c r="O337" s="74">
        <f ca="1">(C337*O$1-O$2*F337+O$3*H337)^2</f>
        <v>0</v>
      </c>
      <c r="P337" s="21">
        <f ca="1">(-C337*O$2+O$4*F337-O$5*H337)^2</f>
        <v>0</v>
      </c>
      <c r="Q337" s="21">
        <f ca="1">+(C337*O$3-F337*O$5+H337*O$6)^2</f>
        <v>0</v>
      </c>
      <c r="R337" s="12">
        <f t="shared" ca="1" si="59"/>
        <v>8.5341321064851645E-4</v>
      </c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</row>
    <row r="338" spans="1:35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</row>
    <row r="339" spans="1:35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</row>
    <row r="340" spans="1:35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</row>
    <row r="341" spans="1:35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</row>
    <row r="342" spans="1:35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</row>
    <row r="343" spans="1:35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</row>
    <row r="344" spans="1:35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</row>
    <row r="345" spans="1:35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</row>
    <row r="346" spans="1:35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</row>
    <row r="347" spans="1:35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</row>
    <row r="348" spans="1:35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</row>
    <row r="349" spans="1:35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</row>
    <row r="350" spans="1:35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</row>
    <row r="351" spans="1:35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</row>
    <row r="352" spans="1:35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</row>
    <row r="353" spans="1:35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</row>
    <row r="354" spans="1:35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</row>
    <row r="355" spans="1:35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</row>
    <row r="356" spans="1:35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</row>
    <row r="357" spans="1:35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</row>
    <row r="358" spans="1:35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</row>
    <row r="359" spans="1:35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</row>
    <row r="360" spans="1:35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</row>
    <row r="361" spans="1:35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</row>
    <row r="362" spans="1:35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</row>
    <row r="363" spans="1:35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</row>
    <row r="364" spans="1:35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</row>
    <row r="365" spans="1:35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</row>
    <row r="366" spans="1:35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</row>
    <row r="367" spans="1:35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</row>
    <row r="368" spans="1:35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</row>
    <row r="369" spans="1:35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</row>
    <row r="370" spans="1:35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</row>
    <row r="371" spans="1:35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</row>
    <row r="372" spans="1:35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</row>
    <row r="373" spans="1:35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</row>
    <row r="374" spans="1:35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</row>
    <row r="375" spans="1:35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</row>
    <row r="376" spans="1:35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</row>
    <row r="377" spans="1:35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</row>
    <row r="378" spans="1:35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</row>
    <row r="379" spans="1:35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</row>
    <row r="380" spans="1:35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</row>
    <row r="381" spans="1:35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</row>
    <row r="382" spans="1:35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</row>
    <row r="383" spans="1:35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</row>
    <row r="384" spans="1:35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</row>
    <row r="385" spans="1:35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</row>
    <row r="386" spans="1:35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</row>
    <row r="387" spans="1:35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</row>
    <row r="388" spans="1:35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</row>
    <row r="389" spans="1:35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</row>
    <row r="390" spans="1:35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</row>
    <row r="391" spans="1:35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</row>
    <row r="392" spans="1:35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</row>
    <row r="393" spans="1:35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</row>
    <row r="394" spans="1:35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</row>
    <row r="395" spans="1:35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</row>
    <row r="396" spans="1:35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</row>
    <row r="397" spans="1:35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</row>
    <row r="398" spans="1:35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</row>
    <row r="399" spans="1:35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</row>
    <row r="400" spans="1:35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</row>
    <row r="401" spans="1:35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</row>
    <row r="402" spans="1:35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</row>
    <row r="403" spans="1:35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</row>
    <row r="404" spans="1:35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</row>
    <row r="405" spans="1:35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</row>
    <row r="406" spans="1:35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</row>
    <row r="407" spans="1:35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</row>
    <row r="408" spans="1:35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</row>
    <row r="409" spans="1:35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</row>
    <row r="410" spans="1:35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</row>
    <row r="411" spans="1:35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</row>
    <row r="412" spans="1:35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</row>
    <row r="413" spans="1:35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</row>
    <row r="414" spans="1:35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</row>
    <row r="415" spans="1:35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</row>
    <row r="416" spans="1:35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</row>
    <row r="417" spans="1:35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</row>
    <row r="418" spans="1:35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</row>
    <row r="419" spans="1:35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</row>
    <row r="420" spans="1:35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</row>
    <row r="421" spans="1:35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</row>
    <row r="422" spans="1:35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</row>
    <row r="423" spans="1:35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</row>
    <row r="424" spans="1:35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</row>
    <row r="425" spans="1:35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</row>
    <row r="426" spans="1:35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</row>
    <row r="427" spans="1:35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</row>
    <row r="428" spans="1:35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</row>
    <row r="429" spans="1:35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</row>
    <row r="430" spans="1:35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</row>
    <row r="431" spans="1:35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</row>
    <row r="432" spans="1:35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</row>
    <row r="433" spans="1:35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</row>
    <row r="434" spans="1:35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</row>
    <row r="435" spans="1:35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</row>
    <row r="436" spans="1:35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</row>
    <row r="437" spans="1:35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</row>
    <row r="438" spans="1:35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</row>
    <row r="439" spans="1:35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</row>
    <row r="440" spans="1:35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</row>
    <row r="441" spans="1:35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</row>
    <row r="442" spans="1:35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</row>
    <row r="443" spans="1:35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</row>
    <row r="444" spans="1:35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</row>
    <row r="445" spans="1:35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</row>
    <row r="446" spans="1:35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</row>
    <row r="447" spans="1:35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</row>
    <row r="448" spans="1:35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</row>
    <row r="449" spans="1:35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</row>
    <row r="450" spans="1:35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</row>
    <row r="451" spans="1:35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</row>
    <row r="452" spans="1:35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</row>
    <row r="453" spans="1:35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</row>
    <row r="454" spans="1:35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</row>
    <row r="455" spans="1:35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</row>
    <row r="456" spans="1:35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</row>
    <row r="457" spans="1:35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</row>
    <row r="458" spans="1:35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</row>
    <row r="459" spans="1:35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</row>
    <row r="460" spans="1:35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</row>
    <row r="461" spans="1:35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</row>
    <row r="462" spans="1:35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</row>
    <row r="463" spans="1:35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</row>
    <row r="464" spans="1:35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</row>
    <row r="465" spans="1:35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</row>
    <row r="466" spans="1:35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</row>
    <row r="467" spans="1:35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</row>
    <row r="468" spans="1:35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</row>
    <row r="469" spans="1:35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</row>
    <row r="470" spans="1:35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</row>
    <row r="471" spans="1:35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</row>
    <row r="472" spans="1:35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</row>
    <row r="473" spans="1:35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</row>
    <row r="474" spans="1:35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</row>
    <row r="475" spans="1:35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</row>
    <row r="476" spans="1:35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</row>
    <row r="477" spans="1:35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</row>
    <row r="478" spans="1:35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</row>
    <row r="479" spans="1:35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</row>
    <row r="480" spans="1:35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</row>
    <row r="481" spans="1:35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</row>
    <row r="482" spans="1:35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</row>
    <row r="483" spans="1:35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</row>
    <row r="484" spans="1:35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</row>
    <row r="485" spans="1:35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</row>
    <row r="486" spans="1:35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</row>
    <row r="487" spans="1:35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</row>
    <row r="488" spans="1:35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</row>
    <row r="489" spans="1:35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</row>
    <row r="490" spans="1:35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</row>
    <row r="491" spans="1:35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</row>
    <row r="492" spans="1:35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</row>
    <row r="493" spans="1:35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</row>
    <row r="494" spans="1:35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</row>
    <row r="495" spans="1:35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</row>
    <row r="496" spans="1:35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</row>
    <row r="497" spans="1:35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</row>
    <row r="498" spans="1:35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</row>
    <row r="499" spans="1:35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</row>
    <row r="500" spans="1:35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</row>
    <row r="501" spans="1:35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</row>
    <row r="502" spans="1:35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</row>
    <row r="503" spans="1:35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</row>
    <row r="504" spans="1:35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</row>
    <row r="505" spans="1:35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</row>
    <row r="506" spans="1:35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</row>
    <row r="507" spans="1:35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</row>
    <row r="508" spans="1:35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</row>
    <row r="509" spans="1:35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</row>
    <row r="510" spans="1:35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</row>
    <row r="511" spans="1:35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</row>
    <row r="512" spans="1:35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</row>
    <row r="513" spans="1:35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</row>
    <row r="514" spans="1:35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</row>
    <row r="515" spans="1:35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</row>
    <row r="516" spans="1:35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</row>
    <row r="517" spans="1:35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</row>
    <row r="518" spans="1:35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</row>
    <row r="519" spans="1:35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</row>
    <row r="520" spans="1:35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</row>
    <row r="521" spans="1:35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</row>
    <row r="522" spans="1:35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</row>
    <row r="523" spans="1:35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</row>
    <row r="524" spans="1:35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</row>
    <row r="525" spans="1:35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</row>
    <row r="526" spans="1:35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</row>
    <row r="527" spans="1:35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</row>
    <row r="528" spans="1:35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</row>
    <row r="529" spans="1:35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</row>
    <row r="530" spans="1:35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</row>
    <row r="531" spans="1:35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</row>
    <row r="532" spans="1:35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</row>
    <row r="533" spans="1:35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</row>
    <row r="534" spans="1:35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</row>
    <row r="535" spans="1:35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</row>
    <row r="536" spans="1:35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</row>
    <row r="537" spans="1:35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</row>
    <row r="538" spans="1:35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</row>
    <row r="539" spans="1:35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</row>
    <row r="540" spans="1:35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</row>
    <row r="541" spans="1:35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</row>
    <row r="542" spans="1:35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</row>
    <row r="543" spans="1:35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</row>
    <row r="544" spans="1:35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</row>
    <row r="545" spans="1:35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</row>
    <row r="546" spans="1:35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</row>
    <row r="547" spans="1:35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</row>
    <row r="548" spans="1:35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</row>
    <row r="549" spans="1:35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</row>
    <row r="550" spans="1:35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</row>
    <row r="551" spans="1:35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</row>
    <row r="552" spans="1:35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</row>
    <row r="553" spans="1:35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</row>
    <row r="554" spans="1:35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</row>
    <row r="555" spans="1:35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</row>
    <row r="556" spans="1:35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</row>
    <row r="557" spans="1:35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</row>
    <row r="558" spans="1:35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</row>
    <row r="559" spans="1:35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</row>
    <row r="560" spans="1:35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</row>
    <row r="561" spans="1:35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</row>
    <row r="562" spans="1:35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</row>
    <row r="563" spans="1:35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</row>
    <row r="564" spans="1:35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</row>
    <row r="565" spans="1:35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</row>
    <row r="566" spans="1:35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</row>
    <row r="567" spans="1:35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</row>
    <row r="568" spans="1:35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</row>
    <row r="569" spans="1:35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</row>
    <row r="570" spans="1:35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</row>
    <row r="571" spans="1:35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</row>
    <row r="572" spans="1:35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</row>
    <row r="573" spans="1:35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</row>
    <row r="574" spans="1:35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</row>
    <row r="575" spans="1:35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</row>
    <row r="576" spans="1:35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</row>
    <row r="577" spans="1:35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</row>
    <row r="578" spans="1:35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</row>
    <row r="579" spans="1:35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</row>
    <row r="580" spans="1:35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</row>
    <row r="581" spans="1:35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</row>
    <row r="582" spans="1:35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</row>
    <row r="583" spans="1:35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</row>
    <row r="584" spans="1:35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</row>
    <row r="585" spans="1:35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</row>
    <row r="586" spans="1:35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</row>
    <row r="587" spans="1:35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</row>
    <row r="588" spans="1:35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</row>
    <row r="589" spans="1:35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</row>
    <row r="590" spans="1:35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</row>
    <row r="591" spans="1:35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</row>
    <row r="592" spans="1:35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</row>
    <row r="593" spans="1:35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</row>
    <row r="594" spans="1:35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</row>
    <row r="595" spans="1:35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</row>
    <row r="596" spans="1:35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</row>
    <row r="597" spans="1:35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</row>
    <row r="598" spans="1:35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</row>
    <row r="599" spans="1:35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</row>
    <row r="600" spans="1:35" x14ac:dyDescent="0.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</row>
    <row r="601" spans="1:35" x14ac:dyDescent="0.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</row>
    <row r="602" spans="1:35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</row>
    <row r="603" spans="1:35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</row>
    <row r="604" spans="1:35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</row>
    <row r="605" spans="1:35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</row>
    <row r="606" spans="1:35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</row>
    <row r="607" spans="1:35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</row>
    <row r="608" spans="1:35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</row>
    <row r="609" spans="1:35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</row>
    <row r="610" spans="1:35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</row>
    <row r="611" spans="1:35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</row>
    <row r="612" spans="1:35" x14ac:dyDescent="0.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</row>
    <row r="613" spans="1:35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</row>
    <row r="614" spans="1:35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</row>
    <row r="615" spans="1:35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</row>
    <row r="616" spans="1:35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</row>
    <row r="617" spans="1:35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</row>
    <row r="618" spans="1:35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</row>
    <row r="619" spans="1:35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</row>
    <row r="620" spans="1:35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</row>
    <row r="621" spans="1:35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</row>
    <row r="622" spans="1:35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</row>
    <row r="623" spans="1:35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</row>
    <row r="624" spans="1:35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</row>
    <row r="625" spans="1:35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</row>
    <row r="626" spans="1:35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</row>
    <row r="627" spans="1:35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</row>
    <row r="628" spans="1:35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</row>
    <row r="629" spans="1:35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</row>
    <row r="630" spans="1:35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</row>
    <row r="631" spans="1:35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</row>
    <row r="632" spans="1:35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</row>
    <row r="633" spans="1:35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</row>
    <row r="634" spans="1:35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</row>
    <row r="635" spans="1:35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</row>
    <row r="636" spans="1:35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</row>
    <row r="637" spans="1:35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</row>
    <row r="638" spans="1:35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</row>
    <row r="639" spans="1:35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</row>
    <row r="640" spans="1:35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</row>
    <row r="641" spans="1:35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</row>
    <row r="642" spans="1:35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</row>
    <row r="643" spans="1:35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</row>
    <row r="644" spans="1:35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</row>
    <row r="645" spans="1:35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</row>
    <row r="646" spans="1:35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</row>
    <row r="647" spans="1:35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</row>
    <row r="648" spans="1:35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</row>
    <row r="649" spans="1:35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</row>
    <row r="650" spans="1:35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</row>
    <row r="651" spans="1:35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</row>
    <row r="652" spans="1:35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</row>
    <row r="653" spans="1:35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</row>
    <row r="654" spans="1:35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</row>
    <row r="655" spans="1:35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</row>
    <row r="656" spans="1:35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</row>
    <row r="657" spans="1:35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</row>
    <row r="658" spans="1:35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</row>
    <row r="659" spans="1:35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</row>
    <row r="660" spans="1:35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</row>
    <row r="661" spans="1:35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</row>
    <row r="662" spans="1:35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</row>
    <row r="663" spans="1:35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</row>
    <row r="664" spans="1:35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</row>
    <row r="665" spans="1:35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</row>
    <row r="666" spans="1:35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</row>
    <row r="667" spans="1:35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</row>
    <row r="668" spans="1:35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</row>
    <row r="669" spans="1:35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</row>
    <row r="670" spans="1:35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</row>
    <row r="671" spans="1:35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</row>
    <row r="672" spans="1:35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</row>
    <row r="673" spans="1:35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</row>
    <row r="674" spans="1:35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</row>
    <row r="675" spans="1:35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</row>
    <row r="676" spans="1:35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</row>
    <row r="677" spans="1:35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</row>
    <row r="678" spans="1:35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</row>
    <row r="679" spans="1:35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</row>
    <row r="680" spans="1:35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</row>
    <row r="681" spans="1:35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</row>
    <row r="682" spans="1:35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</row>
    <row r="683" spans="1:35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</row>
    <row r="684" spans="1:35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</row>
    <row r="685" spans="1:35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</row>
    <row r="686" spans="1:35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</row>
    <row r="687" spans="1:35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</row>
    <row r="688" spans="1:35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</row>
    <row r="689" spans="1:35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</row>
    <row r="690" spans="1:35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</row>
    <row r="691" spans="1:35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</row>
    <row r="692" spans="1:35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</row>
    <row r="693" spans="1:35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</row>
    <row r="694" spans="1:35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</row>
    <row r="695" spans="1:35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</row>
    <row r="696" spans="1:35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</row>
    <row r="697" spans="1:35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</row>
    <row r="698" spans="1:35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</row>
    <row r="699" spans="1:35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</row>
    <row r="700" spans="1:35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</row>
    <row r="701" spans="1:35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</row>
    <row r="702" spans="1:35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</row>
    <row r="703" spans="1:35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</row>
    <row r="704" spans="1:35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</row>
    <row r="705" spans="1:35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</row>
    <row r="706" spans="1:35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</row>
    <row r="707" spans="1:35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</row>
    <row r="708" spans="1:35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</row>
    <row r="709" spans="1:35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</row>
    <row r="710" spans="1:35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</row>
    <row r="711" spans="1:35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</row>
    <row r="712" spans="1:35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</row>
    <row r="713" spans="1:35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</row>
    <row r="714" spans="1:35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</row>
    <row r="715" spans="1:35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</row>
    <row r="716" spans="1:35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</row>
    <row r="717" spans="1:35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</row>
    <row r="718" spans="1:35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</row>
    <row r="719" spans="1:35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</row>
    <row r="720" spans="1:35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</row>
    <row r="721" spans="1:35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</row>
    <row r="722" spans="1:35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</row>
    <row r="723" spans="1:35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</row>
    <row r="724" spans="1:35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</row>
    <row r="725" spans="1:35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</row>
    <row r="726" spans="1:35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</row>
    <row r="727" spans="1:35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</row>
    <row r="728" spans="1:35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</row>
    <row r="729" spans="1:35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</row>
    <row r="730" spans="1:35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</row>
    <row r="731" spans="1:35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</row>
    <row r="732" spans="1:35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</row>
    <row r="733" spans="1:35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</row>
    <row r="734" spans="1:35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</row>
    <row r="735" spans="1:35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</row>
    <row r="736" spans="1:35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</row>
    <row r="737" spans="1:35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</row>
    <row r="738" spans="1:35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</row>
    <row r="739" spans="1:35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</row>
    <row r="740" spans="1:35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</row>
    <row r="741" spans="1:35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</row>
    <row r="742" spans="1:35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</row>
    <row r="743" spans="1:35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</row>
    <row r="744" spans="1:35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</row>
    <row r="745" spans="1:35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</row>
    <row r="746" spans="1:35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</row>
    <row r="747" spans="1:35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</row>
    <row r="748" spans="1:35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</row>
    <row r="749" spans="1:35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</row>
    <row r="750" spans="1:35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</row>
    <row r="751" spans="1:35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</row>
    <row r="752" spans="1:35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</row>
    <row r="753" spans="1:35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</row>
    <row r="754" spans="1:35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</row>
    <row r="755" spans="1:35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</row>
    <row r="756" spans="1:35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</row>
    <row r="757" spans="1:35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</row>
    <row r="758" spans="1:35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</row>
    <row r="759" spans="1:35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</row>
    <row r="760" spans="1:35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</row>
    <row r="761" spans="1:35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</row>
    <row r="762" spans="1:35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</row>
    <row r="763" spans="1:35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</row>
    <row r="764" spans="1:35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</row>
    <row r="765" spans="1:35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</row>
    <row r="766" spans="1:35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</row>
    <row r="767" spans="1:35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</row>
    <row r="768" spans="1:35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</row>
    <row r="769" spans="1:35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</row>
    <row r="770" spans="1:35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</row>
    <row r="771" spans="1:35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</row>
    <row r="772" spans="1:35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</row>
    <row r="773" spans="1:35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</row>
    <row r="774" spans="1:35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</row>
    <row r="775" spans="1:35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</row>
    <row r="776" spans="1:35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</row>
    <row r="777" spans="1:35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</row>
    <row r="778" spans="1:35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</row>
    <row r="779" spans="1:35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</row>
    <row r="780" spans="1:35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</row>
    <row r="781" spans="1:35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</row>
    <row r="782" spans="1:35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</row>
    <row r="783" spans="1:35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</row>
    <row r="784" spans="1:35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</row>
    <row r="785" spans="1:35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</row>
    <row r="786" spans="1:35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</row>
    <row r="787" spans="1:35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</row>
    <row r="788" spans="1:35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</row>
    <row r="789" spans="1:35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</row>
    <row r="790" spans="1:35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</row>
    <row r="791" spans="1:35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</row>
    <row r="792" spans="1:35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</row>
    <row r="793" spans="1:35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</row>
    <row r="794" spans="1:35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</row>
    <row r="795" spans="1:35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</row>
    <row r="796" spans="1:35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</row>
    <row r="797" spans="1:35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</row>
    <row r="798" spans="1:35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</row>
    <row r="799" spans="1:35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</row>
    <row r="800" spans="1:35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</row>
    <row r="801" spans="1:35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</row>
    <row r="802" spans="1:35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</row>
    <row r="803" spans="1:35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</row>
    <row r="804" spans="1:35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</row>
    <row r="805" spans="1:35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</row>
    <row r="806" spans="1:35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</row>
    <row r="807" spans="1:35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</row>
    <row r="808" spans="1:35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</row>
    <row r="809" spans="1:35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</row>
    <row r="810" spans="1:35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</row>
    <row r="811" spans="1:35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</row>
    <row r="812" spans="1:35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</row>
    <row r="813" spans="1:35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</row>
    <row r="814" spans="1:35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</row>
    <row r="815" spans="1:35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</row>
    <row r="816" spans="1:35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</row>
    <row r="817" spans="1:35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</row>
    <row r="818" spans="1:35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</row>
    <row r="819" spans="1:35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</row>
    <row r="820" spans="1:35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</row>
    <row r="821" spans="1:35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</row>
    <row r="822" spans="1:35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</row>
    <row r="823" spans="1:35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</row>
    <row r="824" spans="1:35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</row>
    <row r="825" spans="1:35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</row>
    <row r="826" spans="1:35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</row>
    <row r="827" spans="1:35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</row>
    <row r="828" spans="1:35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</row>
    <row r="829" spans="1:35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</row>
    <row r="830" spans="1:35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</row>
    <row r="831" spans="1:35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</row>
    <row r="832" spans="1:35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</row>
    <row r="833" spans="1:35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</row>
    <row r="834" spans="1:35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</row>
    <row r="835" spans="1:35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</row>
    <row r="836" spans="1:35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</row>
    <row r="837" spans="1:35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</row>
    <row r="838" spans="1:35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</row>
    <row r="839" spans="1:35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</row>
    <row r="840" spans="1:35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</row>
    <row r="841" spans="1:35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</row>
    <row r="842" spans="1:35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</row>
    <row r="843" spans="1:35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</row>
    <row r="844" spans="1:35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</row>
    <row r="845" spans="1:35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</row>
    <row r="846" spans="1:35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</row>
    <row r="847" spans="1:35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</row>
    <row r="848" spans="1:35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</row>
    <row r="849" spans="1:35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</row>
    <row r="850" spans="1:35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</row>
    <row r="851" spans="1:35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</row>
    <row r="852" spans="1:35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</row>
    <row r="853" spans="1:35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</row>
    <row r="854" spans="1:35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</row>
    <row r="855" spans="1:35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</row>
    <row r="856" spans="1:35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</row>
    <row r="857" spans="1:35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</row>
    <row r="858" spans="1:35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</row>
    <row r="859" spans="1:35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</row>
    <row r="860" spans="1:35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</row>
    <row r="861" spans="1:35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</row>
    <row r="862" spans="1:35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</row>
    <row r="863" spans="1:35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</row>
    <row r="864" spans="1:35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</row>
    <row r="865" spans="1:35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</row>
    <row r="866" spans="1:35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</row>
    <row r="867" spans="1:35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</row>
    <row r="868" spans="1:35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</row>
    <row r="869" spans="1:35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</row>
    <row r="870" spans="1:35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</row>
    <row r="871" spans="1:35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</row>
    <row r="872" spans="1:35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</row>
    <row r="873" spans="1:35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</row>
    <row r="874" spans="1:35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</row>
    <row r="875" spans="1:35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</row>
    <row r="876" spans="1:35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</row>
    <row r="877" spans="1:35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</row>
    <row r="878" spans="1:35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</row>
    <row r="879" spans="1:35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</row>
    <row r="880" spans="1:35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</row>
    <row r="881" spans="1:35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</row>
    <row r="882" spans="1:35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</row>
    <row r="883" spans="1:35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</row>
    <row r="884" spans="1:35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</row>
    <row r="885" spans="1:35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</row>
    <row r="886" spans="1:35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</row>
    <row r="887" spans="1:35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</row>
    <row r="888" spans="1:35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</row>
    <row r="889" spans="1:35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</row>
    <row r="890" spans="1:35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</row>
    <row r="891" spans="1:35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</row>
    <row r="892" spans="1:35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</row>
    <row r="893" spans="1:35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</row>
    <row r="894" spans="1:35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</row>
    <row r="895" spans="1:35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</row>
    <row r="896" spans="1:35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</row>
    <row r="897" spans="1:35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</row>
    <row r="898" spans="1:35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</row>
    <row r="899" spans="1:35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</row>
    <row r="900" spans="1:35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</row>
    <row r="901" spans="1:35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</row>
    <row r="902" spans="1:35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</row>
    <row r="903" spans="1:35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</row>
    <row r="904" spans="1:35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</row>
    <row r="905" spans="1:35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</row>
    <row r="906" spans="1:35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</row>
    <row r="907" spans="1:35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</row>
    <row r="908" spans="1:35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</row>
    <row r="909" spans="1:35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</row>
    <row r="910" spans="1:35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</row>
    <row r="911" spans="1:35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</row>
    <row r="912" spans="1:35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</row>
    <row r="913" spans="1:35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</row>
    <row r="914" spans="1:35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</row>
    <row r="915" spans="1:35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</row>
    <row r="916" spans="1:35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</row>
    <row r="917" spans="1:35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</row>
    <row r="918" spans="1:35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</row>
    <row r="919" spans="1:35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</row>
    <row r="920" spans="1:35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</row>
    <row r="921" spans="1:35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</row>
    <row r="922" spans="1:35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</row>
    <row r="923" spans="1:35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</row>
    <row r="924" spans="1:35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</row>
    <row r="925" spans="1:35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</row>
    <row r="926" spans="1:35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</row>
    <row r="927" spans="1:35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</row>
    <row r="928" spans="1:35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</row>
    <row r="929" spans="1:35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</row>
    <row r="930" spans="1:35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</row>
    <row r="931" spans="1:35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</row>
    <row r="932" spans="1:35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</row>
    <row r="933" spans="1:35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</row>
    <row r="934" spans="1:35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</row>
    <row r="935" spans="1:35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</row>
    <row r="936" spans="1:35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</row>
    <row r="937" spans="1:35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</row>
    <row r="938" spans="1:35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</row>
    <row r="939" spans="1:35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</row>
    <row r="940" spans="1:35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</row>
    <row r="941" spans="1:35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</row>
    <row r="942" spans="1:35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</row>
    <row r="943" spans="1:35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</row>
    <row r="944" spans="1:35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</row>
    <row r="945" spans="1:35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</row>
    <row r="946" spans="1:35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</row>
    <row r="947" spans="1:35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</row>
    <row r="948" spans="1:35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</row>
    <row r="949" spans="1:35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Graphs 1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2024-08-24T08:01:54Z</dcterms:modified>
</cp:coreProperties>
</file>