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46CEA4-62A1-492A-9008-158063B86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D9" i="1"/>
  <c r="C9" i="1"/>
  <c r="Q27" i="1"/>
  <c r="E25" i="1"/>
  <c r="F25" i="1"/>
  <c r="G25" i="1"/>
  <c r="K25" i="1"/>
  <c r="Q24" i="1"/>
  <c r="Q22" i="1"/>
  <c r="Q23" i="1"/>
  <c r="Q25" i="1"/>
  <c r="Q26" i="1"/>
  <c r="C8" i="1"/>
  <c r="E22" i="1"/>
  <c r="F22" i="1"/>
  <c r="G22" i="1"/>
  <c r="K22" i="1"/>
  <c r="E21" i="1"/>
  <c r="F21" i="1"/>
  <c r="G21" i="1"/>
  <c r="I21" i="1"/>
  <c r="D8" i="1"/>
  <c r="F16" i="1"/>
  <c r="F17" i="1" s="1"/>
  <c r="C17" i="1"/>
  <c r="Q21" i="1"/>
  <c r="E24" i="1"/>
  <c r="F24" i="1"/>
  <c r="G24" i="1"/>
  <c r="K24" i="1"/>
  <c r="E23" i="1"/>
  <c r="F23" i="1"/>
  <c r="G23" i="1"/>
  <c r="E27" i="1"/>
  <c r="F27" i="1"/>
  <c r="G27" i="1"/>
  <c r="K27" i="1"/>
  <c r="E26" i="1"/>
  <c r="F26" i="1"/>
  <c r="G26" i="1"/>
  <c r="K26" i="1"/>
  <c r="K23" i="1"/>
  <c r="C12" i="1"/>
  <c r="C11" i="1"/>
  <c r="O31" i="1" l="1"/>
  <c r="R31" i="1" s="1"/>
  <c r="O30" i="1"/>
  <c r="R30" i="1" s="1"/>
  <c r="O29" i="1"/>
  <c r="R29" i="1" s="1"/>
  <c r="O28" i="1"/>
  <c r="R28" i="1" s="1"/>
  <c r="C16" i="1"/>
  <c r="D18" i="1" s="1"/>
  <c r="C15" i="1"/>
  <c r="O22" i="1"/>
  <c r="R22" i="1" s="1"/>
  <c r="O21" i="1"/>
  <c r="O27" i="1"/>
  <c r="R27" i="1" s="1"/>
  <c r="O25" i="1"/>
  <c r="R25" i="1" s="1"/>
  <c r="O24" i="1"/>
  <c r="R24" i="1" s="1"/>
  <c r="O26" i="1"/>
  <c r="R26" i="1" s="1"/>
  <c r="O23" i="1"/>
  <c r="R23" i="1" s="1"/>
  <c r="R19" i="1" l="1"/>
  <c r="C18" i="1"/>
  <c r="F18" i="1"/>
  <c r="F19" i="1" s="1"/>
</calcChain>
</file>

<file path=xl/sharedStrings.xml><?xml version="1.0" encoding="utf-8"?>
<sst xmlns="http://schemas.openxmlformats.org/spreadsheetml/2006/main" count="72" uniqueCount="57">
  <si>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</si>
  <si>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</si>
  <si>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</si>
  <si>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</si>
  <si>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</si>
  <si>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</si>
  <si>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</si>
  <si>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</si>
  <si>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</si>
  <si>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</si>
  <si>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</si>
  <si>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</si>
  <si>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</si>
  <si>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</si>
  <si>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</si>
  <si>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</si>
  <si>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</si>
  <si>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</si>
  <si>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</si>
  <si>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</si>
  <si>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</si>
  <si>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</si>
  <si>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</si>
  <si>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</si>
  <si>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</si>
  <si>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</si>
  <si>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</si>
  <si>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</si>
  <si>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</si>
  <si>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</si>
  <si>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</si>
  <si>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</si>
  <si>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</si>
  <si>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</si>
  <si>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</si>
  <si>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</si>
  <si>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</si>
  <si>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</si>
  <si>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</si>
  <si>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</si>
  <si>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</si>
  <si>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V1160 Her  </t>
  </si>
  <si>
    <t>2017K</t>
  </si>
  <si>
    <t>G3067-0085</t>
  </si>
  <si>
    <t xml:space="preserve">EW        </t>
  </si>
  <si>
    <t>pr_6</t>
  </si>
  <si>
    <t xml:space="preserve">        </t>
  </si>
  <si>
    <t>V1160 Her   / GSC 3067-0085</t>
  </si>
  <si>
    <t>GCVS</t>
  </si>
  <si>
    <t>IBVS 6196</t>
  </si>
  <si>
    <t>I</t>
  </si>
  <si>
    <t>OEJV 0179</t>
  </si>
  <si>
    <t>RHN 2018</t>
  </si>
  <si>
    <t>IBVS, 63, 6262</t>
  </si>
  <si>
    <t>II</t>
  </si>
  <si>
    <t>JBAV, 60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</si>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</sst>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15" fillId="0" borderId="0" xfId="41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166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V1160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FE-4D7F-ABC8-DE0C82EDE2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FE-4D7F-ABC8-DE0C82EDE2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FE-4D7F-ABC8-DE0C82EDE2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-1.7712500004563481E-2</c:v>
                </c:pt>
                <c:pt idx="2">
                  <c:v>-1.8587500002468005E-2</c:v>
                </c:pt>
                <c:pt idx="3">
                  <c:v>-1.8025000004854519E-2</c:v>
                </c:pt>
                <c:pt idx="4">
                  <c:v>-6.4000000056694262E-3</c:v>
                </c:pt>
                <c:pt idx="5">
                  <c:v>-5.8600000047590584E-3</c:v>
                </c:pt>
                <c:pt idx="6">
                  <c:v>-1.8437500002619345E-2</c:v>
                </c:pt>
                <c:pt idx="7">
                  <c:v>-1.8437500002619345E-2</c:v>
                </c:pt>
                <c:pt idx="8">
                  <c:v>-2.5625000002037268E-2</c:v>
                </c:pt>
                <c:pt idx="9">
                  <c:v>-2.6562500002910383E-2</c:v>
                </c:pt>
                <c:pt idx="10">
                  <c:v>-3.3462500003224704E-2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FE-4D7F-ABC8-DE0C82EDE2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FE-4D7F-ABC8-DE0C82EDE2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FE-4D7F-ABC8-DE0C82EDE2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FE-4D7F-ABC8-DE0C82EDE2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3.8724160712375402E-3</c:v>
                </c:pt>
                <c:pt idx="1">
                  <c:v>-1.5876082277275119E-2</c:v>
                </c:pt>
                <c:pt idx="2">
                  <c:v>-1.5903235088701364E-2</c:v>
                </c:pt>
                <c:pt idx="3">
                  <c:v>-1.5903881584211514E-2</c:v>
                </c:pt>
                <c:pt idx="4">
                  <c:v>-1.7299018895112431E-2</c:v>
                </c:pt>
                <c:pt idx="5">
                  <c:v>-1.7299018895112431E-2</c:v>
                </c:pt>
                <c:pt idx="6">
                  <c:v>-1.9655495029604481E-2</c:v>
                </c:pt>
                <c:pt idx="7">
                  <c:v>-1.9655495029604481E-2</c:v>
                </c:pt>
                <c:pt idx="8">
                  <c:v>-2.3449777178667263E-2</c:v>
                </c:pt>
                <c:pt idx="9">
                  <c:v>-2.345042367417741E-2</c:v>
                </c:pt>
                <c:pt idx="10">
                  <c:v>-2.4489988454496538E-2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FE-4D7F-ABC8-DE0C82EDE2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FE-4D7F-ABC8-DE0C82ED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4312"/>
        <c:axId val="1"/>
      </c:scatterChart>
      <c:valAx>
        <c:axId val="837894312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579741-88C6-154F-03DB-9E5DB8918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7" t="s">
        <v>41</v>
      </c>
      <c r="G1" s="3" t="s">
        <v>42</v>
      </c>
      <c r="H1" s="8"/>
      <c r="I1" s="9" t="s">
        <v>43</v>
      </c>
      <c r="J1" s="10" t="s">
        <v>41</v>
      </c>
      <c r="K1" s="11">
        <v>16.121600000000001</v>
      </c>
      <c r="L1" s="5">
        <v>43.163140000000006</v>
      </c>
      <c r="M1" s="6">
        <v>51381.548000000003</v>
      </c>
      <c r="N1" s="6">
        <v>0.37607499999999999</v>
      </c>
      <c r="O1" s="4" t="s">
        <v>44</v>
      </c>
      <c r="P1" s="5">
        <v>12.2</v>
      </c>
      <c r="Q1" s="5">
        <v>12.65</v>
      </c>
      <c r="R1" s="12" t="s">
        <v>45</v>
      </c>
      <c r="S1" s="4" t="s">
        <v>46</v>
      </c>
    </row>
    <row r="2" spans="1:19" s="16" customFormat="1" ht="12.95" customHeight="1" x14ac:dyDescent="0.2">
      <c r="A2" s="16" t="s">
        <v>23</v>
      </c>
      <c r="B2" s="16" t="s">
        <v>44</v>
      </c>
      <c r="C2" s="17"/>
      <c r="D2" s="18"/>
    </row>
    <row r="3" spans="1:19" s="16" customFormat="1" ht="12.95" customHeight="1" thickBot="1" x14ac:dyDescent="0.25"/>
    <row r="4" spans="1:19" s="16" customFormat="1" ht="12.95" customHeight="1" thickTop="1" thickBot="1" x14ac:dyDescent="0.25">
      <c r="A4" s="19" t="s">
        <v>0</v>
      </c>
      <c r="C4" s="20">
        <v>51381.548000000003</v>
      </c>
      <c r="D4" s="21">
        <v>0.37607499999999999</v>
      </c>
    </row>
    <row r="5" spans="1:19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9" s="16" customFormat="1" ht="12.95" customHeight="1" x14ac:dyDescent="0.2">
      <c r="A6" s="19" t="s">
        <v>1</v>
      </c>
    </row>
    <row r="7" spans="1:19" s="16" customFormat="1" ht="12.95" customHeight="1" x14ac:dyDescent="0.2">
      <c r="A7" s="16" t="s">
        <v>2</v>
      </c>
      <c r="C7" s="56">
        <v>51381.548000000003</v>
      </c>
      <c r="D7" s="25" t="s">
        <v>48</v>
      </c>
    </row>
    <row r="8" spans="1:19" s="16" customFormat="1" ht="12.95" customHeight="1" x14ac:dyDescent="0.2">
      <c r="A8" s="16" t="s">
        <v>3</v>
      </c>
      <c r="C8" s="56">
        <f>N1</f>
        <v>0.37607499999999999</v>
      </c>
      <c r="D8" s="25" t="str">
        <f>D7</f>
        <v>GCVS</v>
      </c>
    </row>
    <row r="9" spans="1:19" s="16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9" s="16" customFormat="1" ht="12.95" customHeight="1" thickBot="1" x14ac:dyDescent="0.25">
      <c r="C10" s="30" t="s">
        <v>19</v>
      </c>
      <c r="D10" s="30" t="s">
        <v>20</v>
      </c>
    </row>
    <row r="11" spans="1:19" s="16" customFormat="1" ht="12.95" customHeight="1" x14ac:dyDescent="0.2">
      <c r="A11" s="16" t="s">
        <v>15</v>
      </c>
      <c r="C11" s="29">
        <f ca="1">INTERCEPT(INDIRECT($D$9):G992,INDIRECT($C$9):F992)</f>
        <v>3.8724160712375402E-3</v>
      </c>
      <c r="D11" s="18"/>
    </row>
    <row r="12" spans="1:19" s="16" customFormat="1" ht="12.95" customHeight="1" x14ac:dyDescent="0.2">
      <c r="A12" s="16" t="s">
        <v>16</v>
      </c>
      <c r="C12" s="29">
        <f ca="1">SLOPE(INDIRECT($D$9):G992,INDIRECT($C$9):F992)</f>
        <v>-1.292991020297421E-6</v>
      </c>
      <c r="D12" s="18"/>
    </row>
    <row r="13" spans="1:19" s="16" customFormat="1" ht="12.95" customHeight="1" x14ac:dyDescent="0.2">
      <c r="A13" s="16" t="s">
        <v>18</v>
      </c>
      <c r="C13" s="18" t="s">
        <v>13</v>
      </c>
    </row>
    <row r="14" spans="1:19" s="16" customFormat="1" ht="12.95" customHeight="1" x14ac:dyDescent="0.2"/>
    <row r="15" spans="1:19" s="16" customFormat="1" ht="12.95" customHeight="1" x14ac:dyDescent="0.2">
      <c r="A15" s="31" t="s">
        <v>17</v>
      </c>
      <c r="C15" s="32">
        <f ca="1">(C7+C11)+(C8+C12)*INT(MAX(F21:F3533))</f>
        <v>59630.728635658044</v>
      </c>
      <c r="E15" s="33" t="s">
        <v>34</v>
      </c>
      <c r="F15" s="27">
        <v>1</v>
      </c>
    </row>
    <row r="16" spans="1:19" s="16" customFormat="1" ht="12.95" customHeight="1" x14ac:dyDescent="0.2">
      <c r="A16" s="19" t="s">
        <v>4</v>
      </c>
      <c r="C16" s="34">
        <f ca="1">+C8+C12</f>
        <v>0.37607370700897969</v>
      </c>
      <c r="E16" s="33" t="s">
        <v>30</v>
      </c>
      <c r="F16" s="34">
        <f ca="1">NOW()+15018.5+$C$5/24</f>
        <v>60354.787705787036</v>
      </c>
    </row>
    <row r="17" spans="1:21" s="16" customFormat="1" ht="12.95" customHeight="1" thickBot="1" x14ac:dyDescent="0.25">
      <c r="A17" s="33" t="s">
        <v>27</v>
      </c>
      <c r="C17" s="16">
        <f>COUNT(C21:C2191)</f>
        <v>11</v>
      </c>
      <c r="E17" s="33" t="s">
        <v>35</v>
      </c>
      <c r="F17" s="35">
        <f ca="1">ROUND(2*(F16-$C$7)/$C$8,0)/2+F15</f>
        <v>23861</v>
      </c>
    </row>
    <row r="18" spans="1:21" s="16" customFormat="1" ht="12.95" customHeight="1" thickTop="1" thickBot="1" x14ac:dyDescent="0.25">
      <c r="A18" s="19" t="s">
        <v>5</v>
      </c>
      <c r="C18" s="36">
        <f ca="1">+C15</f>
        <v>59630.728635658044</v>
      </c>
      <c r="D18" s="37">
        <f ca="1">+C16</f>
        <v>0.37607370700897969</v>
      </c>
      <c r="E18" s="33" t="s">
        <v>36</v>
      </c>
      <c r="F18" s="29">
        <f ca="1">ROUND(2*(F16-$C$15)/$C$16,0)/2+F15</f>
        <v>1926.5</v>
      </c>
    </row>
    <row r="19" spans="1:21" s="16" customFormat="1" ht="12.95" customHeight="1" thickTop="1" x14ac:dyDescent="0.2">
      <c r="E19" s="33" t="s">
        <v>31</v>
      </c>
      <c r="F19" s="38">
        <f ca="1">+$C$15+$C$16*F18-15018.5-$C$5/24</f>
        <v>45337.130465544178</v>
      </c>
      <c r="R19" s="39">
        <f ca="1">SQRT(SUM(R22:R27)/6)</f>
        <v>6.6608323974663751E-3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0" t="s">
        <v>37</v>
      </c>
      <c r="I20" s="40" t="s">
        <v>38</v>
      </c>
      <c r="J20" s="40" t="s">
        <v>39</v>
      </c>
      <c r="K20" s="40" t="s">
        <v>40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30" t="s">
        <v>14</v>
      </c>
      <c r="U20" s="42" t="s">
        <v>33</v>
      </c>
    </row>
    <row r="21" spans="1:21" s="16" customFormat="1" ht="12.95" customHeight="1" x14ac:dyDescent="0.2">
      <c r="A21" s="16" t="s">
        <v>48</v>
      </c>
      <c r="C21" s="24">
        <v>51381.548000000003</v>
      </c>
      <c r="D21" s="24" t="s">
        <v>13</v>
      </c>
      <c r="E21" s="16">
        <f t="shared" ref="E21:E26" si="0">+(C21-C$7)/C$8</f>
        <v>0</v>
      </c>
      <c r="F21" s="16">
        <f t="shared" ref="F21:F27" si="1">ROUND(2*E21,0)/2</f>
        <v>0</v>
      </c>
      <c r="G21" s="16">
        <f t="shared" ref="G21:G26" si="2">+C21-(C$7+F21*C$8)</f>
        <v>0</v>
      </c>
      <c r="I21" s="16">
        <f>+G21</f>
        <v>0</v>
      </c>
      <c r="O21" s="16">
        <f t="shared" ref="O21:O26" ca="1" si="3">+C$11+C$12*$F21</f>
        <v>3.8724160712375402E-3</v>
      </c>
      <c r="Q21" s="43">
        <f t="shared" ref="Q21:Q26" si="4">+C21-15018.5</f>
        <v>36363.048000000003</v>
      </c>
    </row>
    <row r="22" spans="1:21" s="16" customFormat="1" ht="12.95" customHeight="1" x14ac:dyDescent="0.2">
      <c r="A22" s="44" t="s">
        <v>49</v>
      </c>
      <c r="B22" s="45" t="s">
        <v>50</v>
      </c>
      <c r="C22" s="46">
        <v>57125.5118</v>
      </c>
      <c r="D22" s="46">
        <v>8.0000000000000004E-4</v>
      </c>
      <c r="E22" s="16">
        <f t="shared" si="0"/>
        <v>15273.45290168184</v>
      </c>
      <c r="F22" s="16">
        <f t="shared" si="1"/>
        <v>15273.5</v>
      </c>
      <c r="G22" s="16">
        <f t="shared" si="2"/>
        <v>-1.7712500004563481E-2</v>
      </c>
      <c r="K22" s="16">
        <f t="shared" ref="K22:K27" si="5">+G22</f>
        <v>-1.7712500004563481E-2</v>
      </c>
      <c r="O22" s="16">
        <f t="shared" ca="1" si="3"/>
        <v>-1.5876082277275119E-2</v>
      </c>
      <c r="Q22" s="43">
        <f t="shared" si="4"/>
        <v>42107.0118</v>
      </c>
      <c r="R22" s="16">
        <f t="shared" ref="R22:R27" ca="1" si="6">(O22-G22)^2</f>
        <v>3.3724300690989506E-6</v>
      </c>
    </row>
    <row r="23" spans="1:21" s="16" customFormat="1" ht="12.95" customHeight="1" x14ac:dyDescent="0.2">
      <c r="A23" s="44" t="s">
        <v>49</v>
      </c>
      <c r="B23" s="45" t="s">
        <v>50</v>
      </c>
      <c r="C23" s="46">
        <v>57133.408499999998</v>
      </c>
      <c r="D23" s="46">
        <v>1.8E-3</v>
      </c>
      <c r="E23" s="16">
        <f t="shared" si="0"/>
        <v>15294.450575018269</v>
      </c>
      <c r="F23" s="16">
        <f t="shared" si="1"/>
        <v>15294.5</v>
      </c>
      <c r="G23" s="16">
        <f t="shared" si="2"/>
        <v>-1.8587500002468005E-2</v>
      </c>
      <c r="K23" s="16">
        <f t="shared" si="5"/>
        <v>-1.8587500002468005E-2</v>
      </c>
      <c r="O23" s="16">
        <f t="shared" ca="1" si="3"/>
        <v>-1.5903235088701364E-2</v>
      </c>
      <c r="Q23" s="43">
        <f t="shared" si="4"/>
        <v>42114.908499999998</v>
      </c>
      <c r="R23" s="16">
        <f t="shared" ca="1" si="6"/>
        <v>7.2052781272786326E-6</v>
      </c>
    </row>
    <row r="24" spans="1:21" s="16" customFormat="1" ht="12.95" customHeight="1" x14ac:dyDescent="0.2">
      <c r="A24" s="44" t="s">
        <v>49</v>
      </c>
      <c r="B24" s="45" t="s">
        <v>50</v>
      </c>
      <c r="C24" s="46">
        <v>57133.597099999999</v>
      </c>
      <c r="D24" s="46">
        <v>5.9999999999999995E-4</v>
      </c>
      <c r="E24" s="16">
        <f t="shared" si="0"/>
        <v>15294.952070730564</v>
      </c>
      <c r="F24" s="16">
        <f t="shared" si="1"/>
        <v>15295</v>
      </c>
      <c r="G24" s="16">
        <f t="shared" si="2"/>
        <v>-1.8025000004854519E-2</v>
      </c>
      <c r="K24" s="16">
        <f t="shared" si="5"/>
        <v>-1.8025000004854519E-2</v>
      </c>
      <c r="O24" s="16">
        <f t="shared" ca="1" si="3"/>
        <v>-1.5903881584211514E-2</v>
      </c>
      <c r="Q24" s="43">
        <f t="shared" si="4"/>
        <v>42115.097099999999</v>
      </c>
      <c r="R24" s="16">
        <f t="shared" ca="1" si="6"/>
        <v>4.4991433543910753E-6</v>
      </c>
    </row>
    <row r="25" spans="1:21" s="16" customFormat="1" ht="12.95" customHeight="1" x14ac:dyDescent="0.2">
      <c r="A25" s="47" t="s">
        <v>51</v>
      </c>
      <c r="B25" s="48" t="s">
        <v>50</v>
      </c>
      <c r="C25" s="49">
        <v>57539.393649999998</v>
      </c>
      <c r="D25" s="49">
        <v>2.0000000000000001E-4</v>
      </c>
      <c r="E25" s="16">
        <f t="shared" si="0"/>
        <v>16373.982982117917</v>
      </c>
      <c r="F25" s="16">
        <f t="shared" si="1"/>
        <v>16374</v>
      </c>
      <c r="G25" s="16">
        <f t="shared" si="2"/>
        <v>-6.4000000056694262E-3</v>
      </c>
      <c r="K25" s="16">
        <f t="shared" si="5"/>
        <v>-6.4000000056694262E-3</v>
      </c>
      <c r="O25" s="16">
        <f t="shared" ca="1" si="3"/>
        <v>-1.7299018895112431E-2</v>
      </c>
      <c r="Q25" s="43">
        <f t="shared" si="4"/>
        <v>42520.893649999998</v>
      </c>
      <c r="R25" s="16">
        <f t="shared" ca="1" si="6"/>
        <v>1.1878861275243544E-4</v>
      </c>
    </row>
    <row r="26" spans="1:21" s="16" customFormat="1" ht="12.95" customHeight="1" x14ac:dyDescent="0.2">
      <c r="A26" s="47" t="s">
        <v>51</v>
      </c>
      <c r="B26" s="48" t="s">
        <v>50</v>
      </c>
      <c r="C26" s="49">
        <v>57539.394189999999</v>
      </c>
      <c r="D26" s="49">
        <v>2.0000000000000001E-4</v>
      </c>
      <c r="E26" s="16">
        <f t="shared" si="0"/>
        <v>16373.984418001719</v>
      </c>
      <c r="F26" s="16">
        <f t="shared" si="1"/>
        <v>16374</v>
      </c>
      <c r="G26" s="16">
        <f t="shared" si="2"/>
        <v>-5.8600000047590584E-3</v>
      </c>
      <c r="K26" s="16">
        <f t="shared" si="5"/>
        <v>-5.8600000047590584E-3</v>
      </c>
      <c r="O26" s="16">
        <f t="shared" ca="1" si="3"/>
        <v>-1.7299018895112431E-2</v>
      </c>
      <c r="Q26" s="43">
        <f t="shared" si="4"/>
        <v>42520.894189999999</v>
      </c>
      <c r="R26" s="16">
        <f t="shared" ca="1" si="6"/>
        <v>1.3085115317386132E-4</v>
      </c>
    </row>
    <row r="27" spans="1:21" s="16" customFormat="1" ht="12.95" customHeight="1" x14ac:dyDescent="0.2">
      <c r="A27" s="50" t="s">
        <v>52</v>
      </c>
      <c r="C27" s="24">
        <v>58224.778299999998</v>
      </c>
      <c r="D27" s="24">
        <v>4.0000000000000002E-4</v>
      </c>
      <c r="E27" s="16">
        <f>+(C27-C$7)/C$8</f>
        <v>18196.450973874882</v>
      </c>
      <c r="F27" s="16">
        <f t="shared" si="1"/>
        <v>18196.5</v>
      </c>
      <c r="G27" s="16">
        <f>+C27-(C$7+F27*C$8)</f>
        <v>-1.8437500002619345E-2</v>
      </c>
      <c r="K27" s="16">
        <f t="shared" si="5"/>
        <v>-1.8437500002619345E-2</v>
      </c>
      <c r="O27" s="16">
        <f ca="1">+C$11+C$12*$F27</f>
        <v>-1.9655495029604481E-2</v>
      </c>
      <c r="Q27" s="43">
        <f>+C27-15018.5</f>
        <v>43206.278299999998</v>
      </c>
      <c r="R27" s="16">
        <f t="shared" ca="1" si="6"/>
        <v>1.4835118857605217E-6</v>
      </c>
    </row>
    <row r="28" spans="1:21" s="16" customFormat="1" ht="12.95" customHeight="1" x14ac:dyDescent="0.2">
      <c r="A28" s="13" t="s">
        <v>53</v>
      </c>
      <c r="B28" s="14" t="s">
        <v>54</v>
      </c>
      <c r="C28" s="54">
        <v>58224.778299999998</v>
      </c>
      <c r="D28" s="55">
        <v>4.0000000000000002E-4</v>
      </c>
      <c r="E28" s="16">
        <f t="shared" ref="E28:E30" si="7">+(C28-C$7)/C$8</f>
        <v>18196.450973874882</v>
      </c>
      <c r="F28" s="16">
        <f t="shared" ref="F28:F30" si="8">ROUND(2*E28,0)/2</f>
        <v>18196.5</v>
      </c>
      <c r="G28" s="16">
        <f t="shared" ref="G28:G30" si="9">+C28-(C$7+F28*C$8)</f>
        <v>-1.8437500002619345E-2</v>
      </c>
      <c r="K28" s="16">
        <f t="shared" ref="K28:K30" si="10">+G28</f>
        <v>-1.8437500002619345E-2</v>
      </c>
      <c r="O28" s="16">
        <f t="shared" ref="O28:O30" ca="1" si="11">+C$11+C$12*$F28</f>
        <v>-1.9655495029604481E-2</v>
      </c>
      <c r="Q28" s="43">
        <f t="shared" ref="Q28:Q30" si="12">+C28-15018.5</f>
        <v>43206.278299999998</v>
      </c>
      <c r="R28" s="16">
        <f t="shared" ref="R28:R30" ca="1" si="13">(O28-G28)^2</f>
        <v>1.4835118857605217E-6</v>
      </c>
    </row>
    <row r="29" spans="1:21" s="16" customFormat="1" ht="12.95" customHeight="1" x14ac:dyDescent="0.2">
      <c r="A29" s="13" t="s">
        <v>55</v>
      </c>
      <c r="B29" s="14" t="s">
        <v>50</v>
      </c>
      <c r="C29" s="54">
        <v>59328.3632</v>
      </c>
      <c r="D29" s="55">
        <v>4.1999999999999997E-3</v>
      </c>
      <c r="E29" s="16">
        <f t="shared" si="7"/>
        <v>21130.931861995607</v>
      </c>
      <c r="F29" s="16">
        <f t="shared" si="8"/>
        <v>21131</v>
      </c>
      <c r="G29" s="16">
        <f t="shared" si="9"/>
        <v>-2.5625000002037268E-2</v>
      </c>
      <c r="K29" s="16">
        <f t="shared" si="10"/>
        <v>-2.5625000002037268E-2</v>
      </c>
      <c r="O29" s="16">
        <f t="shared" ca="1" si="11"/>
        <v>-2.3449777178667263E-2</v>
      </c>
      <c r="Q29" s="43">
        <f t="shared" si="12"/>
        <v>44309.8632</v>
      </c>
      <c r="R29" s="16">
        <f t="shared" ca="1" si="13"/>
        <v>4.7315943313097765E-6</v>
      </c>
    </row>
    <row r="30" spans="1:21" s="16" customFormat="1" ht="12.95" customHeight="1" x14ac:dyDescent="0.2">
      <c r="A30" s="13" t="s">
        <v>55</v>
      </c>
      <c r="B30" s="14" t="s">
        <v>50</v>
      </c>
      <c r="C30" s="54">
        <v>59328.550300000003</v>
      </c>
      <c r="D30" s="55">
        <v>2.5999999999999999E-3</v>
      </c>
      <c r="E30" s="16">
        <f t="shared" si="7"/>
        <v>21131.429369141795</v>
      </c>
      <c r="F30" s="16">
        <f t="shared" si="8"/>
        <v>21131.5</v>
      </c>
      <c r="G30" s="16">
        <f t="shared" si="9"/>
        <v>-2.6562500002910383E-2</v>
      </c>
      <c r="K30" s="16">
        <f t="shared" si="10"/>
        <v>-2.6562500002910383E-2</v>
      </c>
      <c r="O30" s="16">
        <f t="shared" ca="1" si="11"/>
        <v>-2.345042367417741E-2</v>
      </c>
      <c r="Q30" s="43">
        <f t="shared" si="12"/>
        <v>44310.050300000003</v>
      </c>
      <c r="R30" s="16">
        <f t="shared" ca="1" si="13"/>
        <v>9.6850190758601013E-6</v>
      </c>
    </row>
    <row r="31" spans="1:21" s="16" customFormat="1" ht="12.95" customHeight="1" x14ac:dyDescent="0.2">
      <c r="A31" s="15" t="s">
        <v>56</v>
      </c>
      <c r="B31" s="51" t="s">
        <v>54</v>
      </c>
      <c r="C31" s="52">
        <v>59630.907700000003</v>
      </c>
      <c r="D31" s="53">
        <v>2.9999999999999997E-4</v>
      </c>
      <c r="E31" s="16">
        <f t="shared" ref="E31" si="14">+(C31-C$7)/C$8</f>
        <v>21935.411021737687</v>
      </c>
      <c r="F31" s="16">
        <f t="shared" ref="F31" si="15">ROUND(2*E31,0)/2</f>
        <v>21935.5</v>
      </c>
      <c r="G31" s="16">
        <f t="shared" ref="G31" si="16">+C31-(C$7+F31*C$8)</f>
        <v>-3.3462500003224704E-2</v>
      </c>
      <c r="K31" s="16">
        <f t="shared" ref="K31" si="17">+G31</f>
        <v>-3.3462500003224704E-2</v>
      </c>
      <c r="O31" s="16">
        <f t="shared" ref="O31" ca="1" si="18">+C$11+C$12*$F31</f>
        <v>-2.4489988454496538E-2</v>
      </c>
      <c r="Q31" s="43">
        <f t="shared" ref="Q31" si="19">+C31-15018.5</f>
        <v>44612.407700000003</v>
      </c>
      <c r="R31" s="16">
        <f t="shared" ref="R31" ca="1" si="20">(O31-G31)^2</f>
        <v>8.0505963492060308E-5</v>
      </c>
    </row>
    <row r="32" spans="1:21" s="16" customFormat="1" ht="12.95" customHeight="1" x14ac:dyDescent="0.2">
      <c r="C32" s="24"/>
      <c r="D32" s="24"/>
      <c r="Q32" s="43"/>
    </row>
    <row r="33" spans="3:17" s="16" customFormat="1" ht="12.95" customHeight="1" x14ac:dyDescent="0.2">
      <c r="C33" s="24"/>
      <c r="D33" s="24"/>
      <c r="Q33" s="43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s="16" customFormat="1" ht="12.95" customHeight="1" x14ac:dyDescent="0.2">
      <c r="C44" s="24"/>
      <c r="D44" s="24"/>
    </row>
    <row r="45" spans="3:17" s="16" customFormat="1" ht="12.95" customHeight="1" x14ac:dyDescent="0.2">
      <c r="C45" s="24"/>
      <c r="D45" s="24"/>
    </row>
    <row r="46" spans="3:17" s="16" customFormat="1" ht="12.95" customHeight="1" x14ac:dyDescent="0.2">
      <c r="C46" s="24"/>
      <c r="D46" s="24"/>
    </row>
    <row r="47" spans="3:17" s="16" customFormat="1" ht="12.95" customHeight="1" x14ac:dyDescent="0.2">
      <c r="C47" s="24"/>
      <c r="D47" s="24"/>
    </row>
    <row r="48" spans="3:17" s="16" customFormat="1" ht="12.95" customHeight="1" x14ac:dyDescent="0.2">
      <c r="C48" s="24"/>
      <c r="D48" s="24"/>
    </row>
    <row r="49" spans="3:4" s="16" customFormat="1" ht="12.95" customHeight="1" x14ac:dyDescent="0.2">
      <c r="C49" s="24"/>
      <c r="D49" s="24"/>
    </row>
    <row r="50" spans="3:4" s="16" customFormat="1" ht="12.95" customHeight="1" x14ac:dyDescent="0.2">
      <c r="C50" s="24"/>
      <c r="D50" s="24"/>
    </row>
    <row r="51" spans="3:4" s="16" customFormat="1" ht="12.95" customHeight="1" x14ac:dyDescent="0.2">
      <c r="C51" s="24"/>
      <c r="D51" s="24"/>
    </row>
    <row r="52" spans="3:4" s="16" customFormat="1" ht="12.95" customHeight="1" x14ac:dyDescent="0.2">
      <c r="C52" s="24"/>
      <c r="D52" s="24"/>
    </row>
    <row r="53" spans="3:4" s="16" customFormat="1" ht="12.95" customHeight="1" x14ac:dyDescent="0.2">
      <c r="C53" s="24"/>
      <c r="D53" s="24"/>
    </row>
    <row r="54" spans="3:4" s="16" customFormat="1" ht="12.95" customHeight="1" x14ac:dyDescent="0.2">
      <c r="C54" s="24"/>
      <c r="D54" s="24"/>
    </row>
    <row r="55" spans="3:4" s="16" customFormat="1" ht="12.95" customHeight="1" x14ac:dyDescent="0.2">
      <c r="C55" s="24"/>
      <c r="D55" s="24"/>
    </row>
    <row r="56" spans="3:4" s="16" customFormat="1" ht="12.95" customHeight="1" x14ac:dyDescent="0.2">
      <c r="C56" s="24"/>
      <c r="D56" s="24"/>
    </row>
    <row r="57" spans="3:4" s="16" customFormat="1" ht="12.95" customHeight="1" x14ac:dyDescent="0.2">
      <c r="C57" s="24"/>
      <c r="D57" s="24"/>
    </row>
    <row r="58" spans="3:4" s="16" customFormat="1" ht="12.95" customHeight="1" x14ac:dyDescent="0.2">
      <c r="C58" s="24"/>
      <c r="D58" s="24"/>
    </row>
    <row r="59" spans="3:4" s="16" customFormat="1" ht="12.95" customHeight="1" x14ac:dyDescent="0.2">
      <c r="C59" s="24"/>
      <c r="D59" s="24"/>
    </row>
    <row r="60" spans="3:4" s="16" customFormat="1" ht="12.95" customHeight="1" x14ac:dyDescent="0.2">
      <c r="C60" s="24"/>
      <c r="D60" s="24"/>
    </row>
    <row r="61" spans="3:4" s="16" customFormat="1" ht="12.95" customHeight="1" x14ac:dyDescent="0.2">
      <c r="C61" s="24"/>
      <c r="D61" s="24"/>
    </row>
    <row r="62" spans="3:4" s="16" customFormat="1" ht="12.95" customHeight="1" x14ac:dyDescent="0.2">
      <c r="C62" s="24"/>
      <c r="D62" s="24"/>
    </row>
    <row r="63" spans="3:4" s="16" customFormat="1" ht="12.95" customHeight="1" x14ac:dyDescent="0.2">
      <c r="C63" s="24"/>
      <c r="D63" s="24"/>
    </row>
    <row r="64" spans="3:4" s="16" customFormat="1" ht="12.95" customHeight="1" x14ac:dyDescent="0.2">
      <c r="C64" s="24"/>
      <c r="D64" s="24"/>
    </row>
    <row r="65" spans="3:4" s="16" customFormat="1" ht="12.95" customHeight="1" x14ac:dyDescent="0.2">
      <c r="C65" s="24"/>
      <c r="D65" s="24"/>
    </row>
    <row r="66" spans="3:4" s="16" customFormat="1" ht="12.95" customHeight="1" x14ac:dyDescent="0.2">
      <c r="C66" s="24"/>
      <c r="D66" s="24"/>
    </row>
    <row r="67" spans="3:4" s="16" customFormat="1" ht="12.95" customHeight="1" x14ac:dyDescent="0.2">
      <c r="C67" s="24"/>
      <c r="D67" s="24"/>
    </row>
    <row r="68" spans="3:4" s="16" customFormat="1" ht="12.95" customHeight="1" x14ac:dyDescent="0.2">
      <c r="C68" s="24"/>
      <c r="D68" s="24"/>
    </row>
    <row r="69" spans="3:4" s="16" customFormat="1" ht="12.95" customHeight="1" x14ac:dyDescent="0.2">
      <c r="C69" s="24"/>
      <c r="D69" s="24"/>
    </row>
    <row r="70" spans="3:4" s="16" customFormat="1" ht="12.95" customHeight="1" x14ac:dyDescent="0.2">
      <c r="C70" s="24"/>
      <c r="D70" s="24"/>
    </row>
    <row r="71" spans="3:4" s="16" customFormat="1" ht="12.95" customHeight="1" x14ac:dyDescent="0.2">
      <c r="C71" s="24"/>
      <c r="D71" s="24"/>
    </row>
    <row r="72" spans="3:4" s="16" customFormat="1" ht="12.95" customHeight="1" x14ac:dyDescent="0.2">
      <c r="C72" s="24"/>
      <c r="D72" s="24"/>
    </row>
    <row r="73" spans="3:4" s="16" customFormat="1" ht="12.95" customHeight="1" x14ac:dyDescent="0.2">
      <c r="C73" s="24"/>
      <c r="D73" s="24"/>
    </row>
    <row r="74" spans="3:4" s="16" customFormat="1" ht="12.95" customHeight="1" x14ac:dyDescent="0.2">
      <c r="C74" s="24"/>
      <c r="D74" s="24"/>
    </row>
    <row r="75" spans="3:4" s="16" customFormat="1" ht="12.95" customHeight="1" x14ac:dyDescent="0.2">
      <c r="C75" s="24"/>
      <c r="D75" s="24"/>
    </row>
    <row r="76" spans="3:4" s="16" customFormat="1" ht="12.95" customHeight="1" x14ac:dyDescent="0.2">
      <c r="C76" s="24"/>
      <c r="D76" s="24"/>
    </row>
    <row r="77" spans="3:4" s="16" customFormat="1" ht="12.95" customHeight="1" x14ac:dyDescent="0.2">
      <c r="C77" s="24"/>
      <c r="D77" s="24"/>
    </row>
    <row r="78" spans="3:4" s="16" customFormat="1" ht="12.95" customHeight="1" x14ac:dyDescent="0.2">
      <c r="C78" s="24"/>
      <c r="D78" s="24"/>
    </row>
    <row r="79" spans="3:4" s="16" customFormat="1" ht="12.95" customHeight="1" x14ac:dyDescent="0.2">
      <c r="C79" s="24"/>
      <c r="D79" s="24"/>
    </row>
    <row r="80" spans="3:4" s="16" customFormat="1" ht="12.95" customHeight="1" x14ac:dyDescent="0.2">
      <c r="C80" s="24"/>
      <c r="D80" s="24"/>
    </row>
    <row r="81" spans="3:4" s="16" customFormat="1" ht="12.95" customHeight="1" x14ac:dyDescent="0.2">
      <c r="C81" s="24"/>
      <c r="D81" s="24"/>
    </row>
    <row r="82" spans="3:4" s="16" customFormat="1" ht="12.95" customHeight="1" x14ac:dyDescent="0.2">
      <c r="C82" s="24"/>
      <c r="D82" s="24"/>
    </row>
    <row r="83" spans="3:4" s="16" customFormat="1" ht="12.95" customHeight="1" x14ac:dyDescent="0.2">
      <c r="C83" s="24"/>
      <c r="D83" s="24"/>
    </row>
    <row r="84" spans="3:4" s="16" customFormat="1" ht="12.95" customHeight="1" x14ac:dyDescent="0.2">
      <c r="C84" s="24"/>
      <c r="D84" s="24"/>
    </row>
    <row r="85" spans="3:4" s="16" customFormat="1" ht="12.95" customHeight="1" x14ac:dyDescent="0.2">
      <c r="C85" s="24"/>
      <c r="D85" s="24"/>
    </row>
    <row r="86" spans="3:4" s="16" customFormat="1" ht="12.95" customHeight="1" x14ac:dyDescent="0.2">
      <c r="C86" s="24"/>
      <c r="D86" s="24"/>
    </row>
    <row r="87" spans="3:4" s="16" customFormat="1" ht="12.95" customHeight="1" x14ac:dyDescent="0.2">
      <c r="C87" s="24"/>
      <c r="D87" s="24"/>
    </row>
    <row r="88" spans="3:4" s="16" customFormat="1" ht="12.95" customHeight="1" x14ac:dyDescent="0.2">
      <c r="C88" s="24"/>
      <c r="D88" s="24"/>
    </row>
    <row r="89" spans="3:4" s="16" customFormat="1" ht="12.95" customHeight="1" x14ac:dyDescent="0.2">
      <c r="C89" s="24"/>
      <c r="D89" s="24"/>
    </row>
    <row r="90" spans="3:4" s="16" customFormat="1" ht="12.95" customHeight="1" x14ac:dyDescent="0.2">
      <c r="C90" s="24"/>
      <c r="D90" s="24"/>
    </row>
    <row r="91" spans="3:4" s="16" customFormat="1" ht="12.95" customHeight="1" x14ac:dyDescent="0.2">
      <c r="C91" s="24"/>
      <c r="D91" s="24"/>
    </row>
    <row r="92" spans="3:4" s="16" customFormat="1" ht="12.95" customHeight="1" x14ac:dyDescent="0.2">
      <c r="C92" s="24"/>
      <c r="D92" s="24"/>
    </row>
    <row r="93" spans="3:4" s="16" customFormat="1" ht="12.95" customHeight="1" x14ac:dyDescent="0.2">
      <c r="C93" s="24"/>
      <c r="D93" s="24"/>
    </row>
    <row r="94" spans="3:4" s="16" customFormat="1" ht="12.95" customHeight="1" x14ac:dyDescent="0.2">
      <c r="C94" s="24"/>
      <c r="D94" s="24"/>
    </row>
    <row r="95" spans="3:4" s="16" customFormat="1" ht="12.95" customHeight="1" x14ac:dyDescent="0.2">
      <c r="C95" s="24"/>
      <c r="D95" s="24"/>
    </row>
    <row r="96" spans="3:4" s="16" customFormat="1" ht="12.95" customHeight="1" x14ac:dyDescent="0.2">
      <c r="C96" s="24"/>
      <c r="D96" s="24"/>
    </row>
    <row r="97" spans="3:4" s="16" customFormat="1" ht="12.95" customHeight="1" x14ac:dyDescent="0.2">
      <c r="C97" s="24"/>
      <c r="D97" s="24"/>
    </row>
    <row r="98" spans="3:4" s="16" customFormat="1" ht="12.95" customHeight="1" x14ac:dyDescent="0.2">
      <c r="C98" s="24"/>
      <c r="D98" s="24"/>
    </row>
    <row r="99" spans="3:4" s="16" customFormat="1" ht="12.95" customHeight="1" x14ac:dyDescent="0.2">
      <c r="C99" s="24"/>
      <c r="D99" s="24"/>
    </row>
    <row r="100" spans="3:4" s="16" customFormat="1" ht="12.95" customHeight="1" x14ac:dyDescent="0.2">
      <c r="C100" s="24"/>
      <c r="D100" s="24"/>
    </row>
    <row r="101" spans="3:4" s="16" customFormat="1" ht="12.95" customHeight="1" x14ac:dyDescent="0.2">
      <c r="C101" s="24"/>
      <c r="D101" s="24"/>
    </row>
    <row r="102" spans="3:4" s="16" customFormat="1" ht="12.95" customHeight="1" x14ac:dyDescent="0.2">
      <c r="C102" s="24"/>
      <c r="D102" s="24"/>
    </row>
    <row r="103" spans="3:4" s="16" customFormat="1" ht="12.95" customHeight="1" x14ac:dyDescent="0.2">
      <c r="C103" s="24"/>
      <c r="D103" s="24"/>
    </row>
    <row r="104" spans="3:4" s="16" customFormat="1" ht="12.95" customHeight="1" x14ac:dyDescent="0.2">
      <c r="C104" s="24"/>
      <c r="D104" s="24"/>
    </row>
    <row r="105" spans="3:4" s="16" customFormat="1" ht="12.95" customHeight="1" x14ac:dyDescent="0.2">
      <c r="C105" s="24"/>
      <c r="D105" s="24"/>
    </row>
    <row r="106" spans="3:4" s="16" customFormat="1" ht="12.95" customHeight="1" x14ac:dyDescent="0.2">
      <c r="C106" s="24"/>
      <c r="D106" s="24"/>
    </row>
    <row r="107" spans="3:4" s="16" customFormat="1" ht="12.95" customHeight="1" x14ac:dyDescent="0.2">
      <c r="C107" s="24"/>
      <c r="D107" s="24"/>
    </row>
    <row r="108" spans="3:4" s="16" customFormat="1" ht="12.95" customHeight="1" x14ac:dyDescent="0.2">
      <c r="C108" s="24"/>
      <c r="D108" s="24"/>
    </row>
    <row r="109" spans="3:4" s="16" customFormat="1" ht="12.95" customHeight="1" x14ac:dyDescent="0.2">
      <c r="C109" s="24"/>
      <c r="D109" s="24"/>
    </row>
    <row r="110" spans="3:4" s="16" customFormat="1" ht="12.95" customHeight="1" x14ac:dyDescent="0.2">
      <c r="C110" s="24"/>
      <c r="D110" s="24"/>
    </row>
    <row r="111" spans="3:4" s="16" customFormat="1" ht="12.95" customHeight="1" x14ac:dyDescent="0.2">
      <c r="C111" s="24"/>
      <c r="D111" s="24"/>
    </row>
    <row r="112" spans="3:4" s="16" customFormat="1" ht="12.95" customHeight="1" x14ac:dyDescent="0.2">
      <c r="C112" s="24"/>
      <c r="D112" s="24"/>
    </row>
    <row r="113" spans="3:4" s="16" customFormat="1" ht="12.95" customHeight="1" x14ac:dyDescent="0.2">
      <c r="C113" s="24"/>
      <c r="D113" s="24"/>
    </row>
    <row r="114" spans="3:4" s="16" customFormat="1" ht="12.95" customHeight="1" x14ac:dyDescent="0.2">
      <c r="C114" s="24"/>
      <c r="D114" s="24"/>
    </row>
    <row r="115" spans="3:4" s="16" customFormat="1" ht="12.95" customHeight="1" x14ac:dyDescent="0.2">
      <c r="C115" s="24"/>
      <c r="D115" s="24"/>
    </row>
    <row r="116" spans="3:4" s="16" customFormat="1" ht="12.95" customHeight="1" x14ac:dyDescent="0.2">
      <c r="C116" s="24"/>
      <c r="D116" s="24"/>
    </row>
    <row r="117" spans="3:4" s="16" customFormat="1" ht="12.95" customHeight="1" x14ac:dyDescent="0.2">
      <c r="C117" s="24"/>
      <c r="D117" s="24"/>
    </row>
    <row r="118" spans="3:4" s="16" customFormat="1" ht="12.95" customHeight="1" x14ac:dyDescent="0.2">
      <c r="C118" s="24"/>
      <c r="D118" s="24"/>
    </row>
    <row r="119" spans="3:4" s="16" customFormat="1" ht="12.95" customHeight="1" x14ac:dyDescent="0.2">
      <c r="C119" s="24"/>
      <c r="D119" s="24"/>
    </row>
    <row r="120" spans="3:4" s="16" customFormat="1" ht="12.95" customHeight="1" x14ac:dyDescent="0.2">
      <c r="C120" s="24"/>
      <c r="D120" s="24"/>
    </row>
    <row r="121" spans="3:4" s="16" customFormat="1" ht="12.95" customHeight="1" x14ac:dyDescent="0.2">
      <c r="C121" s="24"/>
      <c r="D121" s="24"/>
    </row>
    <row r="122" spans="3:4" s="16" customFormat="1" ht="12.95" customHeight="1" x14ac:dyDescent="0.2">
      <c r="C122" s="24"/>
      <c r="D122" s="24"/>
    </row>
    <row r="123" spans="3:4" s="16" customFormat="1" ht="12.95" customHeight="1" x14ac:dyDescent="0.2">
      <c r="C123" s="24"/>
      <c r="D123" s="24"/>
    </row>
    <row r="124" spans="3:4" s="16" customFormat="1" ht="12.95" customHeight="1" x14ac:dyDescent="0.2">
      <c r="C124" s="24"/>
      <c r="D124" s="24"/>
    </row>
    <row r="125" spans="3:4" s="16" customFormat="1" ht="12.95" customHeight="1" x14ac:dyDescent="0.2">
      <c r="C125" s="24"/>
      <c r="D125" s="24"/>
    </row>
    <row r="126" spans="3:4" s="16" customFormat="1" ht="12.95" customHeight="1" x14ac:dyDescent="0.2">
      <c r="C126" s="24"/>
      <c r="D126" s="24"/>
    </row>
    <row r="127" spans="3:4" s="16" customFormat="1" ht="12.95" customHeight="1" x14ac:dyDescent="0.2">
      <c r="C127" s="24"/>
      <c r="D127" s="24"/>
    </row>
    <row r="128" spans="3:4" s="16" customFormat="1" ht="12.95" customHeight="1" x14ac:dyDescent="0.2">
      <c r="C128" s="24"/>
      <c r="D128" s="24"/>
    </row>
    <row r="129" spans="3:4" s="16" customFormat="1" ht="12.95" customHeight="1" x14ac:dyDescent="0.2">
      <c r="C129" s="24"/>
      <c r="D129" s="24"/>
    </row>
    <row r="130" spans="3:4" s="16" customFormat="1" ht="12.95" customHeight="1" x14ac:dyDescent="0.2">
      <c r="C130" s="24"/>
      <c r="D130" s="24"/>
    </row>
    <row r="131" spans="3:4" s="16" customFormat="1" ht="12.95" customHeight="1" x14ac:dyDescent="0.2">
      <c r="C131" s="24"/>
      <c r="D131" s="24"/>
    </row>
    <row r="132" spans="3:4" s="16" customFormat="1" ht="12.95" customHeight="1" x14ac:dyDescent="0.2">
      <c r="C132" s="24"/>
      <c r="D132" s="24"/>
    </row>
    <row r="133" spans="3:4" s="16" customFormat="1" ht="12.95" customHeight="1" x14ac:dyDescent="0.2">
      <c r="C133" s="24"/>
      <c r="D133" s="24"/>
    </row>
    <row r="134" spans="3:4" s="16" customFormat="1" ht="12.95" customHeight="1" x14ac:dyDescent="0.2">
      <c r="C134" s="24"/>
      <c r="D134" s="24"/>
    </row>
    <row r="135" spans="3:4" s="16" customFormat="1" ht="12.95" customHeight="1" x14ac:dyDescent="0.2">
      <c r="C135" s="24"/>
      <c r="D135" s="24"/>
    </row>
    <row r="136" spans="3:4" s="16" customFormat="1" ht="12.95" customHeight="1" x14ac:dyDescent="0.2">
      <c r="C136" s="24"/>
      <c r="D136" s="24"/>
    </row>
    <row r="137" spans="3:4" s="16" customFormat="1" ht="12.95" customHeight="1" x14ac:dyDescent="0.2">
      <c r="C137" s="24"/>
      <c r="D137" s="24"/>
    </row>
    <row r="138" spans="3:4" s="16" customFormat="1" ht="12.95" customHeight="1" x14ac:dyDescent="0.2">
      <c r="C138" s="24"/>
      <c r="D138" s="24"/>
    </row>
    <row r="139" spans="3:4" s="16" customFormat="1" ht="12.95" customHeight="1" x14ac:dyDescent="0.2">
      <c r="C139" s="24"/>
      <c r="D139" s="24"/>
    </row>
    <row r="140" spans="3:4" s="16" customFormat="1" ht="12.95" customHeight="1" x14ac:dyDescent="0.2">
      <c r="C140" s="24"/>
      <c r="D140" s="24"/>
    </row>
    <row r="141" spans="3:4" s="16" customFormat="1" ht="12.95" customHeight="1" x14ac:dyDescent="0.2">
      <c r="C141" s="24"/>
      <c r="D141" s="24"/>
    </row>
    <row r="142" spans="3:4" s="16" customFormat="1" ht="12.95" customHeight="1" x14ac:dyDescent="0.2">
      <c r="C142" s="24"/>
      <c r="D142" s="24"/>
    </row>
    <row r="143" spans="3:4" s="16" customFormat="1" ht="12.95" customHeight="1" x14ac:dyDescent="0.2">
      <c r="C143" s="24"/>
      <c r="D143" s="24"/>
    </row>
    <row r="144" spans="3:4" s="16" customFormat="1" ht="12.95" customHeight="1" x14ac:dyDescent="0.2">
      <c r="C144" s="24"/>
      <c r="D144" s="24"/>
    </row>
    <row r="145" spans="3:4" s="16" customFormat="1" ht="12.95" customHeight="1" x14ac:dyDescent="0.2">
      <c r="C145" s="24"/>
      <c r="D145" s="24"/>
    </row>
    <row r="146" spans="3:4" s="16" customFormat="1" ht="12.95" customHeight="1" x14ac:dyDescent="0.2">
      <c r="C146" s="24"/>
      <c r="D146" s="24"/>
    </row>
    <row r="147" spans="3:4" s="16" customFormat="1" ht="12.95" customHeight="1" x14ac:dyDescent="0.2">
      <c r="C147" s="24"/>
      <c r="D147" s="24"/>
    </row>
    <row r="148" spans="3:4" s="16" customFormat="1" ht="12.95" customHeight="1" x14ac:dyDescent="0.2">
      <c r="C148" s="24"/>
      <c r="D148" s="24"/>
    </row>
    <row r="149" spans="3:4" s="16" customFormat="1" ht="12.95" customHeight="1" x14ac:dyDescent="0.2">
      <c r="C149" s="24"/>
      <c r="D149" s="24"/>
    </row>
    <row r="150" spans="3:4" s="16" customFormat="1" ht="12.95" customHeight="1" x14ac:dyDescent="0.2">
      <c r="C150" s="24"/>
      <c r="D150" s="24"/>
    </row>
    <row r="151" spans="3:4" s="16" customFormat="1" ht="12.95" customHeight="1" x14ac:dyDescent="0.2">
      <c r="C151" s="24"/>
      <c r="D151" s="24"/>
    </row>
    <row r="152" spans="3:4" s="16" customFormat="1" ht="12.95" customHeight="1" x14ac:dyDescent="0.2">
      <c r="C152" s="24"/>
      <c r="D152" s="24"/>
    </row>
    <row r="153" spans="3:4" s="16" customFormat="1" ht="12.95" customHeight="1" x14ac:dyDescent="0.2">
      <c r="C153" s="24"/>
      <c r="D153" s="24"/>
    </row>
    <row r="154" spans="3:4" s="16" customFormat="1" ht="12.95" customHeight="1" x14ac:dyDescent="0.2">
      <c r="C154" s="24"/>
      <c r="D154" s="24"/>
    </row>
    <row r="155" spans="3:4" s="16" customFormat="1" ht="12.95" customHeight="1" x14ac:dyDescent="0.2">
      <c r="C155" s="24"/>
      <c r="D155" s="24"/>
    </row>
    <row r="156" spans="3:4" s="16" customFormat="1" ht="12.95" customHeight="1" x14ac:dyDescent="0.2">
      <c r="C156" s="24"/>
      <c r="D156" s="24"/>
    </row>
    <row r="157" spans="3:4" s="16" customFormat="1" ht="12.95" customHeight="1" x14ac:dyDescent="0.2">
      <c r="C157" s="24"/>
      <c r="D157" s="24"/>
    </row>
    <row r="158" spans="3:4" s="16" customFormat="1" ht="12.95" customHeight="1" x14ac:dyDescent="0.2">
      <c r="C158" s="24"/>
      <c r="D158" s="24"/>
    </row>
    <row r="159" spans="3:4" s="16" customFormat="1" ht="12.95" customHeight="1" x14ac:dyDescent="0.2">
      <c r="C159" s="24"/>
      <c r="D159" s="24"/>
    </row>
    <row r="160" spans="3:4" s="16" customFormat="1" ht="12.95" customHeight="1" x14ac:dyDescent="0.2">
      <c r="C160" s="24"/>
      <c r="D160" s="24"/>
    </row>
    <row r="161" spans="3:4" s="16" customFormat="1" ht="12.95" customHeight="1" x14ac:dyDescent="0.2">
      <c r="C161" s="24"/>
      <c r="D161" s="24"/>
    </row>
    <row r="162" spans="3:4" s="16" customFormat="1" ht="12.95" customHeight="1" x14ac:dyDescent="0.2">
      <c r="C162" s="24"/>
      <c r="D162" s="24"/>
    </row>
    <row r="163" spans="3:4" s="16" customFormat="1" ht="12.95" customHeight="1" x14ac:dyDescent="0.2">
      <c r="C163" s="24"/>
      <c r="D163" s="24"/>
    </row>
    <row r="164" spans="3:4" s="16" customFormat="1" ht="12.95" customHeight="1" x14ac:dyDescent="0.2">
      <c r="C164" s="24"/>
      <c r="D164" s="24"/>
    </row>
    <row r="165" spans="3:4" s="16" customFormat="1" ht="12.95" customHeight="1" x14ac:dyDescent="0.2">
      <c r="C165" s="24"/>
      <c r="D165" s="24"/>
    </row>
    <row r="166" spans="3:4" s="16" customFormat="1" ht="12.95" customHeight="1" x14ac:dyDescent="0.2">
      <c r="C166" s="24"/>
      <c r="D166" s="24"/>
    </row>
    <row r="167" spans="3:4" s="16" customFormat="1" ht="12.95" customHeight="1" x14ac:dyDescent="0.2">
      <c r="C167" s="24"/>
      <c r="D167" s="24"/>
    </row>
    <row r="168" spans="3:4" s="16" customFormat="1" ht="12.95" customHeight="1" x14ac:dyDescent="0.2">
      <c r="C168" s="24"/>
      <c r="D168" s="24"/>
    </row>
    <row r="169" spans="3:4" s="16" customFormat="1" ht="12.95" customHeight="1" x14ac:dyDescent="0.2">
      <c r="C169" s="24"/>
      <c r="D169" s="24"/>
    </row>
    <row r="170" spans="3:4" s="16" customFormat="1" ht="12.95" customHeight="1" x14ac:dyDescent="0.2">
      <c r="C170" s="24"/>
      <c r="D170" s="24"/>
    </row>
    <row r="171" spans="3:4" s="16" customFormat="1" ht="12.95" customHeight="1" x14ac:dyDescent="0.2">
      <c r="C171" s="24"/>
      <c r="D171" s="24"/>
    </row>
    <row r="172" spans="3:4" s="16" customFormat="1" ht="12.95" customHeight="1" x14ac:dyDescent="0.2">
      <c r="C172" s="24"/>
      <c r="D172" s="24"/>
    </row>
    <row r="173" spans="3:4" s="16" customFormat="1" ht="12.95" customHeight="1" x14ac:dyDescent="0.2">
      <c r="C173" s="24"/>
      <c r="D173" s="24"/>
    </row>
    <row r="174" spans="3:4" s="16" customFormat="1" ht="12.95" customHeight="1" x14ac:dyDescent="0.2">
      <c r="C174" s="24"/>
      <c r="D174" s="24"/>
    </row>
    <row r="175" spans="3:4" s="16" customFormat="1" ht="12.95" customHeight="1" x14ac:dyDescent="0.2">
      <c r="C175" s="24"/>
      <c r="D175" s="24"/>
    </row>
    <row r="176" spans="3:4" s="16" customFormat="1" ht="12.95" customHeight="1" x14ac:dyDescent="0.2">
      <c r="C176" s="24"/>
      <c r="D176" s="24"/>
    </row>
    <row r="177" spans="3:4" s="16" customFormat="1" ht="12.95" customHeight="1" x14ac:dyDescent="0.2">
      <c r="C177" s="24"/>
      <c r="D177" s="24"/>
    </row>
    <row r="178" spans="3:4" s="16" customFormat="1" ht="12.95" customHeight="1" x14ac:dyDescent="0.2">
      <c r="C178" s="24"/>
      <c r="D178" s="24"/>
    </row>
    <row r="179" spans="3:4" s="16" customFormat="1" ht="12.95" customHeight="1" x14ac:dyDescent="0.2">
      <c r="C179" s="24"/>
      <c r="D179" s="24"/>
    </row>
    <row r="180" spans="3:4" s="16" customFormat="1" ht="12.95" customHeight="1" x14ac:dyDescent="0.2">
      <c r="C180" s="24"/>
      <c r="D180" s="24"/>
    </row>
    <row r="181" spans="3:4" s="16" customFormat="1" ht="12.95" customHeight="1" x14ac:dyDescent="0.2">
      <c r="C181" s="24"/>
      <c r="D181" s="24"/>
    </row>
    <row r="182" spans="3:4" s="16" customFormat="1" ht="12.95" customHeight="1" x14ac:dyDescent="0.2">
      <c r="C182" s="24"/>
      <c r="D182" s="24"/>
    </row>
    <row r="183" spans="3:4" s="16" customFormat="1" ht="12.95" customHeight="1" x14ac:dyDescent="0.2">
      <c r="C183" s="24"/>
      <c r="D183" s="24"/>
    </row>
    <row r="184" spans="3:4" s="16" customFormat="1" ht="12.95" customHeight="1" x14ac:dyDescent="0.2">
      <c r="C184" s="24"/>
      <c r="D184" s="24"/>
    </row>
    <row r="185" spans="3:4" s="16" customFormat="1" ht="12.95" customHeight="1" x14ac:dyDescent="0.2">
      <c r="C185" s="24"/>
      <c r="D185" s="24"/>
    </row>
    <row r="186" spans="3:4" s="16" customFormat="1" ht="12.95" customHeight="1" x14ac:dyDescent="0.2">
      <c r="C186" s="24"/>
      <c r="D186" s="24"/>
    </row>
    <row r="187" spans="3:4" s="16" customFormat="1" ht="12.95" customHeight="1" x14ac:dyDescent="0.2">
      <c r="C187" s="24"/>
      <c r="D187" s="24"/>
    </row>
    <row r="188" spans="3:4" s="16" customFormat="1" ht="12.95" customHeight="1" x14ac:dyDescent="0.2">
      <c r="C188" s="24"/>
      <c r="D188" s="24"/>
    </row>
    <row r="189" spans="3:4" s="16" customFormat="1" ht="12.95" customHeight="1" x14ac:dyDescent="0.2">
      <c r="C189" s="24"/>
      <c r="D189" s="24"/>
    </row>
    <row r="190" spans="3:4" s="16" customFormat="1" ht="12.95" customHeight="1" x14ac:dyDescent="0.2">
      <c r="C190" s="24"/>
      <c r="D190" s="24"/>
    </row>
    <row r="191" spans="3:4" s="16" customFormat="1" ht="12.95" customHeight="1" x14ac:dyDescent="0.2">
      <c r="C191" s="24"/>
      <c r="D191" s="24"/>
    </row>
    <row r="192" spans="3:4" s="16" customFormat="1" ht="12.95" customHeight="1" x14ac:dyDescent="0.2">
      <c r="C192" s="24"/>
      <c r="D192" s="24"/>
    </row>
    <row r="193" spans="3:4" s="16" customFormat="1" ht="12.95" customHeight="1" x14ac:dyDescent="0.2">
      <c r="C193" s="24"/>
      <c r="D193" s="24"/>
    </row>
    <row r="194" spans="3:4" s="16" customFormat="1" ht="12.95" customHeight="1" x14ac:dyDescent="0.2">
      <c r="C194" s="24"/>
      <c r="D194" s="24"/>
    </row>
    <row r="195" spans="3:4" s="16" customFormat="1" ht="12.95" customHeight="1" x14ac:dyDescent="0.2">
      <c r="C195" s="24"/>
      <c r="D195" s="24"/>
    </row>
    <row r="196" spans="3:4" s="16" customFormat="1" ht="12.95" customHeight="1" x14ac:dyDescent="0.2">
      <c r="C196" s="24"/>
      <c r="D196" s="24"/>
    </row>
    <row r="197" spans="3:4" s="16" customFormat="1" ht="12.95" customHeight="1" x14ac:dyDescent="0.2">
      <c r="C197" s="24"/>
      <c r="D197" s="24"/>
    </row>
    <row r="198" spans="3:4" s="16" customFormat="1" ht="12.95" customHeight="1" x14ac:dyDescent="0.2">
      <c r="C198" s="24"/>
      <c r="D198" s="24"/>
    </row>
    <row r="199" spans="3:4" s="16" customFormat="1" ht="12.95" customHeight="1" x14ac:dyDescent="0.2">
      <c r="C199" s="24"/>
      <c r="D199" s="24"/>
    </row>
    <row r="200" spans="3:4" s="16" customFormat="1" ht="12.95" customHeight="1" x14ac:dyDescent="0.2">
      <c r="C200" s="24"/>
      <c r="D200" s="24"/>
    </row>
    <row r="201" spans="3:4" s="16" customFormat="1" ht="12.95" customHeight="1" x14ac:dyDescent="0.2">
      <c r="C201" s="24"/>
      <c r="D201" s="24"/>
    </row>
    <row r="202" spans="3:4" s="16" customFormat="1" ht="12.95" customHeight="1" x14ac:dyDescent="0.2">
      <c r="C202" s="24"/>
      <c r="D202" s="24"/>
    </row>
    <row r="203" spans="3:4" s="16" customFormat="1" ht="12.95" customHeight="1" x14ac:dyDescent="0.2">
      <c r="C203" s="24"/>
      <c r="D203" s="24"/>
    </row>
    <row r="204" spans="3:4" s="16" customFormat="1" ht="12.95" customHeight="1" x14ac:dyDescent="0.2">
      <c r="C204" s="24"/>
      <c r="D204" s="24"/>
    </row>
    <row r="205" spans="3:4" s="16" customFormat="1" ht="12.95" customHeight="1" x14ac:dyDescent="0.2">
      <c r="C205" s="24"/>
      <c r="D205" s="24"/>
    </row>
    <row r="206" spans="3:4" s="16" customFormat="1" ht="12.95" customHeight="1" x14ac:dyDescent="0.2">
      <c r="C206" s="24"/>
      <c r="D206" s="24"/>
    </row>
    <row r="207" spans="3:4" s="16" customFormat="1" ht="12.95" customHeight="1" x14ac:dyDescent="0.2">
      <c r="C207" s="24"/>
      <c r="D207" s="24"/>
    </row>
    <row r="208" spans="3:4" s="16" customFormat="1" ht="12.95" customHeight="1" x14ac:dyDescent="0.2">
      <c r="C208" s="24"/>
      <c r="D208" s="24"/>
    </row>
    <row r="209" spans="3:4" s="16" customFormat="1" ht="12.95" customHeight="1" x14ac:dyDescent="0.2">
      <c r="C209" s="24"/>
      <c r="D209" s="24"/>
    </row>
    <row r="210" spans="3:4" s="16" customFormat="1" ht="12.95" customHeight="1" x14ac:dyDescent="0.2">
      <c r="C210" s="24"/>
      <c r="D210" s="24"/>
    </row>
    <row r="211" spans="3:4" s="16" customFormat="1" ht="12.95" customHeight="1" x14ac:dyDescent="0.2">
      <c r="C211" s="24"/>
      <c r="D211" s="24"/>
    </row>
    <row r="212" spans="3:4" s="16" customFormat="1" ht="12.95" customHeight="1" x14ac:dyDescent="0.2">
      <c r="C212" s="24"/>
      <c r="D212" s="24"/>
    </row>
    <row r="213" spans="3:4" s="16" customFormat="1" ht="12.95" customHeight="1" x14ac:dyDescent="0.2">
      <c r="C213" s="24"/>
      <c r="D213" s="24"/>
    </row>
    <row r="214" spans="3:4" s="16" customFormat="1" ht="12.95" customHeight="1" x14ac:dyDescent="0.2">
      <c r="C214" s="24"/>
      <c r="D214" s="24"/>
    </row>
    <row r="215" spans="3:4" s="16" customFormat="1" ht="12.95" customHeight="1" x14ac:dyDescent="0.2">
      <c r="C215" s="24"/>
      <c r="D215" s="24"/>
    </row>
    <row r="216" spans="3:4" s="16" customFormat="1" ht="12.95" customHeight="1" x14ac:dyDescent="0.2">
      <c r="C216" s="24"/>
      <c r="D216" s="24"/>
    </row>
    <row r="217" spans="3:4" s="16" customFormat="1" ht="12.95" customHeight="1" x14ac:dyDescent="0.2">
      <c r="C217" s="24"/>
      <c r="D217" s="24"/>
    </row>
    <row r="218" spans="3:4" s="16" customFormat="1" ht="12.95" customHeight="1" x14ac:dyDescent="0.2">
      <c r="C218" s="24"/>
      <c r="D218" s="24"/>
    </row>
    <row r="219" spans="3:4" s="16" customFormat="1" ht="12.95" customHeight="1" x14ac:dyDescent="0.2">
      <c r="C219" s="24"/>
      <c r="D219" s="24"/>
    </row>
    <row r="220" spans="3:4" s="16" customFormat="1" ht="12.95" customHeight="1" x14ac:dyDescent="0.2">
      <c r="C220" s="24"/>
      <c r="D220" s="24"/>
    </row>
    <row r="221" spans="3:4" s="16" customFormat="1" ht="12.95" customHeight="1" x14ac:dyDescent="0.2">
      <c r="C221" s="24"/>
      <c r="D221" s="24"/>
    </row>
    <row r="222" spans="3:4" s="16" customFormat="1" ht="12.95" customHeight="1" x14ac:dyDescent="0.2">
      <c r="C222" s="24"/>
      <c r="D222" s="24"/>
    </row>
    <row r="223" spans="3:4" s="16" customFormat="1" ht="12.95" customHeight="1" x14ac:dyDescent="0.2">
      <c r="C223" s="24"/>
      <c r="D223" s="24"/>
    </row>
    <row r="224" spans="3:4" s="16" customFormat="1" ht="12.95" customHeight="1" x14ac:dyDescent="0.2">
      <c r="C224" s="24"/>
      <c r="D224" s="24"/>
    </row>
    <row r="225" spans="3:4" s="16" customFormat="1" ht="12.95" customHeight="1" x14ac:dyDescent="0.2">
      <c r="C225" s="24"/>
      <c r="D225" s="24"/>
    </row>
    <row r="226" spans="3:4" s="16" customFormat="1" ht="12.95" customHeight="1" x14ac:dyDescent="0.2">
      <c r="C226" s="24"/>
      <c r="D226" s="24"/>
    </row>
    <row r="227" spans="3:4" s="16" customFormat="1" ht="12.95" customHeight="1" x14ac:dyDescent="0.2">
      <c r="C227" s="24"/>
      <c r="D227" s="24"/>
    </row>
    <row r="228" spans="3:4" s="16" customFormat="1" ht="12.95" customHeight="1" x14ac:dyDescent="0.2">
      <c r="C228" s="24"/>
      <c r="D228" s="24"/>
    </row>
    <row r="229" spans="3:4" s="16" customFormat="1" ht="12.95" customHeight="1" x14ac:dyDescent="0.2">
      <c r="C229" s="24"/>
      <c r="D229" s="24"/>
    </row>
    <row r="230" spans="3:4" s="16" customFormat="1" ht="12.95" customHeight="1" x14ac:dyDescent="0.2">
      <c r="C230" s="24"/>
      <c r="D230" s="24"/>
    </row>
    <row r="231" spans="3:4" s="16" customFormat="1" ht="12.95" customHeight="1" x14ac:dyDescent="0.2">
      <c r="C231" s="24"/>
      <c r="D231" s="24"/>
    </row>
    <row r="232" spans="3:4" s="16" customFormat="1" ht="12.95" customHeight="1" x14ac:dyDescent="0.2">
      <c r="C232" s="24"/>
      <c r="D232" s="24"/>
    </row>
    <row r="233" spans="3:4" s="16" customFormat="1" ht="12.95" customHeight="1" x14ac:dyDescent="0.2">
      <c r="C233" s="24"/>
      <c r="D233" s="24"/>
    </row>
    <row r="234" spans="3:4" s="16" customFormat="1" ht="12.95" customHeight="1" x14ac:dyDescent="0.2">
      <c r="C234" s="24"/>
      <c r="D234" s="24"/>
    </row>
    <row r="235" spans="3:4" s="16" customFormat="1" ht="12.95" customHeight="1" x14ac:dyDescent="0.2">
      <c r="C235" s="24"/>
      <c r="D235" s="24"/>
    </row>
    <row r="236" spans="3:4" s="16" customFormat="1" ht="12.95" customHeight="1" x14ac:dyDescent="0.2">
      <c r="C236" s="24"/>
      <c r="D236" s="24"/>
    </row>
    <row r="237" spans="3:4" s="16" customFormat="1" ht="12.95" customHeight="1" x14ac:dyDescent="0.2">
      <c r="C237" s="24"/>
      <c r="D237" s="24"/>
    </row>
    <row r="238" spans="3:4" s="16" customFormat="1" ht="12.95" customHeight="1" x14ac:dyDescent="0.2">
      <c r="C238" s="24"/>
      <c r="D238" s="24"/>
    </row>
    <row r="239" spans="3:4" s="16" customFormat="1" ht="12.95" customHeight="1" x14ac:dyDescent="0.2">
      <c r="C239" s="24"/>
      <c r="D239" s="24"/>
    </row>
    <row r="240" spans="3:4" s="16" customFormat="1" ht="12.95" customHeight="1" x14ac:dyDescent="0.2">
      <c r="C240" s="24"/>
      <c r="D240" s="24"/>
    </row>
    <row r="241" spans="3:4" s="16" customFormat="1" ht="12.95" customHeight="1" x14ac:dyDescent="0.2">
      <c r="C241" s="24"/>
      <c r="D241" s="24"/>
    </row>
    <row r="242" spans="3:4" s="16" customFormat="1" ht="12.95" customHeight="1" x14ac:dyDescent="0.2">
      <c r="C242" s="24"/>
      <c r="D242" s="24"/>
    </row>
    <row r="243" spans="3:4" s="16" customFormat="1" ht="12.95" customHeight="1" x14ac:dyDescent="0.2">
      <c r="C243" s="24"/>
      <c r="D243" s="24"/>
    </row>
    <row r="244" spans="3:4" s="16" customFormat="1" ht="12.95" customHeight="1" x14ac:dyDescent="0.2">
      <c r="C244" s="24"/>
      <c r="D244" s="24"/>
    </row>
    <row r="245" spans="3:4" s="16" customFormat="1" ht="12.95" customHeight="1" x14ac:dyDescent="0.2">
      <c r="C245" s="24"/>
      <c r="D245" s="24"/>
    </row>
    <row r="246" spans="3:4" s="16" customFormat="1" ht="12.95" customHeight="1" x14ac:dyDescent="0.2">
      <c r="C246" s="24"/>
      <c r="D246" s="24"/>
    </row>
    <row r="247" spans="3:4" s="16" customFormat="1" ht="12.95" customHeight="1" x14ac:dyDescent="0.2">
      <c r="C247" s="24"/>
      <c r="D247" s="24"/>
    </row>
    <row r="248" spans="3:4" s="16" customFormat="1" ht="12.95" customHeight="1" x14ac:dyDescent="0.2">
      <c r="C248" s="24"/>
      <c r="D248" s="24"/>
    </row>
    <row r="249" spans="3:4" s="16" customFormat="1" ht="12.95" customHeight="1" x14ac:dyDescent="0.2">
      <c r="C249" s="24"/>
      <c r="D249" s="24"/>
    </row>
    <row r="250" spans="3:4" s="16" customFormat="1" ht="12.95" customHeight="1" x14ac:dyDescent="0.2">
      <c r="C250" s="24"/>
      <c r="D250" s="24"/>
    </row>
    <row r="251" spans="3:4" s="16" customFormat="1" ht="12.95" customHeight="1" x14ac:dyDescent="0.2">
      <c r="C251" s="24"/>
      <c r="D251" s="24"/>
    </row>
    <row r="252" spans="3:4" s="16" customFormat="1" ht="12.95" customHeight="1" x14ac:dyDescent="0.2">
      <c r="C252" s="24"/>
      <c r="D252" s="24"/>
    </row>
    <row r="253" spans="3:4" s="16" customFormat="1" ht="12.95" customHeight="1" x14ac:dyDescent="0.2">
      <c r="C253" s="24"/>
      <c r="D253" s="24"/>
    </row>
    <row r="254" spans="3:4" s="16" customFormat="1" ht="12.95" customHeight="1" x14ac:dyDescent="0.2">
      <c r="C254" s="24"/>
      <c r="D254" s="24"/>
    </row>
    <row r="255" spans="3:4" s="16" customFormat="1" ht="12.95" customHeight="1" x14ac:dyDescent="0.2">
      <c r="C255" s="24"/>
      <c r="D255" s="24"/>
    </row>
    <row r="256" spans="3:4" s="16" customFormat="1" ht="12.95" customHeight="1" x14ac:dyDescent="0.2">
      <c r="C256" s="24"/>
      <c r="D256" s="24"/>
    </row>
    <row r="257" spans="3:4" s="16" customFormat="1" ht="12.95" customHeight="1" x14ac:dyDescent="0.2">
      <c r="C257" s="24"/>
      <c r="D257" s="24"/>
    </row>
    <row r="258" spans="3:4" s="16" customFormat="1" ht="12.95" customHeight="1" x14ac:dyDescent="0.2">
      <c r="C258" s="24"/>
      <c r="D258" s="24"/>
    </row>
    <row r="259" spans="3:4" s="16" customFormat="1" ht="12.95" customHeight="1" x14ac:dyDescent="0.2">
      <c r="C259" s="24"/>
      <c r="D259" s="24"/>
    </row>
    <row r="260" spans="3:4" s="16" customFormat="1" ht="12.95" customHeight="1" x14ac:dyDescent="0.2">
      <c r="C260" s="24"/>
      <c r="D260" s="24"/>
    </row>
    <row r="261" spans="3:4" s="16" customFormat="1" ht="12.95" customHeight="1" x14ac:dyDescent="0.2">
      <c r="C261" s="24"/>
      <c r="D261" s="24"/>
    </row>
    <row r="262" spans="3:4" s="16" customFormat="1" ht="12.95" customHeight="1" x14ac:dyDescent="0.2">
      <c r="C262" s="24"/>
      <c r="D262" s="24"/>
    </row>
    <row r="263" spans="3:4" s="16" customFormat="1" ht="12.95" customHeight="1" x14ac:dyDescent="0.2">
      <c r="C263" s="24"/>
      <c r="D263" s="24"/>
    </row>
    <row r="264" spans="3:4" s="16" customFormat="1" ht="12.95" customHeight="1" x14ac:dyDescent="0.2">
      <c r="C264" s="24"/>
      <c r="D264" s="24"/>
    </row>
    <row r="265" spans="3:4" s="16" customFormat="1" ht="12.95" customHeight="1" x14ac:dyDescent="0.2">
      <c r="C265" s="24"/>
      <c r="D265" s="24"/>
    </row>
    <row r="266" spans="3:4" s="16" customFormat="1" ht="12.95" customHeight="1" x14ac:dyDescent="0.2">
      <c r="C266" s="24"/>
      <c r="D266" s="24"/>
    </row>
    <row r="267" spans="3:4" s="16" customFormat="1" ht="12.95" customHeight="1" x14ac:dyDescent="0.2">
      <c r="C267" s="24"/>
      <c r="D267" s="24"/>
    </row>
    <row r="268" spans="3:4" s="16" customFormat="1" ht="12.95" customHeight="1" x14ac:dyDescent="0.2">
      <c r="C268" s="24"/>
      <c r="D268" s="24"/>
    </row>
    <row r="269" spans="3:4" s="16" customFormat="1" ht="12.95" customHeight="1" x14ac:dyDescent="0.2">
      <c r="C269" s="24"/>
      <c r="D269" s="24"/>
    </row>
    <row r="270" spans="3:4" s="16" customFormat="1" ht="12.95" customHeight="1" x14ac:dyDescent="0.2">
      <c r="C270" s="24"/>
      <c r="D270" s="24"/>
    </row>
    <row r="271" spans="3:4" s="16" customFormat="1" ht="12.95" customHeight="1" x14ac:dyDescent="0.2">
      <c r="C271" s="24"/>
      <c r="D271" s="24"/>
    </row>
    <row r="272" spans="3:4" s="16" customFormat="1" ht="12.95" customHeight="1" x14ac:dyDescent="0.2">
      <c r="C272" s="24"/>
      <c r="D272" s="24"/>
    </row>
    <row r="273" spans="3:4" s="16" customFormat="1" ht="12.95" customHeight="1" x14ac:dyDescent="0.2">
      <c r="C273" s="24"/>
      <c r="D273" s="24"/>
    </row>
    <row r="274" spans="3:4" s="16" customFormat="1" ht="12.95" customHeight="1" x14ac:dyDescent="0.2">
      <c r="C274" s="24"/>
      <c r="D274" s="24"/>
    </row>
    <row r="275" spans="3:4" s="16" customFormat="1" ht="12.95" customHeight="1" x14ac:dyDescent="0.2">
      <c r="C275" s="24"/>
      <c r="D275" s="24"/>
    </row>
    <row r="276" spans="3:4" s="16" customFormat="1" ht="12.95" customHeight="1" x14ac:dyDescent="0.2">
      <c r="C276" s="24"/>
      <c r="D276" s="24"/>
    </row>
    <row r="277" spans="3:4" s="16" customFormat="1" ht="12.95" customHeight="1" x14ac:dyDescent="0.2">
      <c r="C277" s="24"/>
      <c r="D277" s="24"/>
    </row>
    <row r="278" spans="3:4" s="16" customFormat="1" ht="12.95" customHeight="1" x14ac:dyDescent="0.2">
      <c r="C278" s="24"/>
      <c r="D278" s="24"/>
    </row>
    <row r="279" spans="3:4" s="16" customFormat="1" ht="12.95" customHeight="1" x14ac:dyDescent="0.2">
      <c r="C279" s="24"/>
      <c r="D279" s="24"/>
    </row>
    <row r="280" spans="3:4" s="16" customFormat="1" ht="12.95" customHeight="1" x14ac:dyDescent="0.2">
      <c r="C280" s="24"/>
      <c r="D280" s="24"/>
    </row>
    <row r="281" spans="3:4" s="16" customFormat="1" ht="12.95" customHeight="1" x14ac:dyDescent="0.2">
      <c r="C281" s="24"/>
      <c r="D281" s="24"/>
    </row>
    <row r="282" spans="3:4" s="16" customFormat="1" ht="12.95" customHeight="1" x14ac:dyDescent="0.2">
      <c r="C282" s="24"/>
      <c r="D282" s="24"/>
    </row>
    <row r="283" spans="3:4" s="16" customFormat="1" ht="12.95" customHeight="1" x14ac:dyDescent="0.2">
      <c r="C283" s="24"/>
      <c r="D283" s="24"/>
    </row>
    <row r="284" spans="3:4" s="16" customFormat="1" ht="12.95" customHeight="1" x14ac:dyDescent="0.2">
      <c r="C284" s="24"/>
      <c r="D284" s="24"/>
    </row>
    <row r="285" spans="3:4" s="16" customFormat="1" ht="12.95" customHeight="1" x14ac:dyDescent="0.2">
      <c r="C285" s="24"/>
      <c r="D285" s="24"/>
    </row>
    <row r="286" spans="3:4" s="16" customFormat="1" ht="12.95" customHeight="1" x14ac:dyDescent="0.2">
      <c r="C286" s="24"/>
      <c r="D286" s="24"/>
    </row>
    <row r="287" spans="3:4" s="16" customFormat="1" ht="12.95" customHeight="1" x14ac:dyDescent="0.2">
      <c r="C287" s="24"/>
      <c r="D287" s="24"/>
    </row>
    <row r="288" spans="3:4" s="16" customFormat="1" ht="12.95" customHeight="1" x14ac:dyDescent="0.2">
      <c r="C288" s="24"/>
      <c r="D288" s="24"/>
    </row>
    <row r="289" spans="3:4" s="16" customFormat="1" ht="12.95" customHeight="1" x14ac:dyDescent="0.2">
      <c r="C289" s="24"/>
      <c r="D289" s="24"/>
    </row>
    <row r="290" spans="3:4" s="16" customFormat="1" ht="12.95" customHeight="1" x14ac:dyDescent="0.2">
      <c r="C290" s="24"/>
      <c r="D290" s="24"/>
    </row>
    <row r="291" spans="3:4" s="16" customFormat="1" ht="12.95" customHeight="1" x14ac:dyDescent="0.2">
      <c r="C291" s="24"/>
      <c r="D291" s="24"/>
    </row>
    <row r="292" spans="3:4" s="16" customFormat="1" ht="12.95" customHeight="1" x14ac:dyDescent="0.2">
      <c r="C292" s="24"/>
      <c r="D292" s="24"/>
    </row>
    <row r="293" spans="3:4" s="16" customFormat="1" ht="12.95" customHeight="1" x14ac:dyDescent="0.2">
      <c r="C293" s="24"/>
      <c r="D293" s="24"/>
    </row>
    <row r="294" spans="3:4" s="16" customFormat="1" ht="12.95" customHeight="1" x14ac:dyDescent="0.2">
      <c r="C294" s="24"/>
      <c r="D294" s="24"/>
    </row>
    <row r="295" spans="3:4" s="16" customFormat="1" ht="12.95" customHeight="1" x14ac:dyDescent="0.2">
      <c r="C295" s="24"/>
      <c r="D295" s="24"/>
    </row>
    <row r="296" spans="3:4" s="16" customFormat="1" ht="12.95" customHeight="1" x14ac:dyDescent="0.2">
      <c r="C296" s="24"/>
      <c r="D296" s="24"/>
    </row>
    <row r="297" spans="3:4" s="16" customFormat="1" ht="12.95" customHeight="1" x14ac:dyDescent="0.2">
      <c r="C297" s="24"/>
      <c r="D297" s="24"/>
    </row>
    <row r="298" spans="3:4" s="16" customFormat="1" ht="12.95" customHeight="1" x14ac:dyDescent="0.2">
      <c r="C298" s="24"/>
      <c r="D298" s="24"/>
    </row>
    <row r="299" spans="3:4" s="16" customFormat="1" ht="12.95" customHeight="1" x14ac:dyDescent="0.2">
      <c r="C299" s="24"/>
      <c r="D299" s="24"/>
    </row>
    <row r="300" spans="3:4" s="16" customFormat="1" ht="12.95" customHeight="1" x14ac:dyDescent="0.2">
      <c r="C300" s="24"/>
      <c r="D300" s="24"/>
    </row>
    <row r="301" spans="3:4" s="16" customFormat="1" ht="12.95" customHeight="1" x14ac:dyDescent="0.2">
      <c r="C301" s="24"/>
      <c r="D301" s="24"/>
    </row>
    <row r="302" spans="3:4" s="16" customFormat="1" ht="12.95" customHeight="1" x14ac:dyDescent="0.2">
      <c r="C302" s="24"/>
      <c r="D302" s="24"/>
    </row>
    <row r="303" spans="3:4" s="16" customFormat="1" ht="12.95" customHeight="1" x14ac:dyDescent="0.2">
      <c r="C303" s="24"/>
      <c r="D303" s="24"/>
    </row>
    <row r="304" spans="3:4" s="16" customFormat="1" ht="12.95" customHeight="1" x14ac:dyDescent="0.2">
      <c r="C304" s="24"/>
      <c r="D304" s="24"/>
    </row>
    <row r="305" spans="3:4" s="16" customFormat="1" ht="12.95" customHeight="1" x14ac:dyDescent="0.2">
      <c r="C305" s="24"/>
      <c r="D305" s="24"/>
    </row>
    <row r="306" spans="3:4" s="16" customFormat="1" ht="12.95" customHeight="1" x14ac:dyDescent="0.2">
      <c r="C306" s="24"/>
      <c r="D306" s="24"/>
    </row>
    <row r="307" spans="3:4" s="16" customFormat="1" ht="12.95" customHeight="1" x14ac:dyDescent="0.2">
      <c r="C307" s="24"/>
      <c r="D307" s="24"/>
    </row>
    <row r="308" spans="3:4" s="16" customFormat="1" ht="12.95" customHeight="1" x14ac:dyDescent="0.2">
      <c r="C308" s="24"/>
      <c r="D308" s="24"/>
    </row>
    <row r="309" spans="3:4" s="16" customFormat="1" ht="12.95" customHeight="1" x14ac:dyDescent="0.2">
      <c r="C309" s="24"/>
      <c r="D309" s="24"/>
    </row>
    <row r="310" spans="3:4" s="16" customFormat="1" ht="12.95" customHeight="1" x14ac:dyDescent="0.2">
      <c r="C310" s="24"/>
      <c r="D310" s="24"/>
    </row>
    <row r="311" spans="3:4" s="16" customFormat="1" ht="12.95" customHeight="1" x14ac:dyDescent="0.2">
      <c r="C311" s="24"/>
      <c r="D311" s="24"/>
    </row>
    <row r="312" spans="3:4" s="16" customFormat="1" ht="12.95" customHeight="1" x14ac:dyDescent="0.2">
      <c r="C312" s="24"/>
      <c r="D312" s="24"/>
    </row>
    <row r="313" spans="3:4" s="16" customFormat="1" ht="12.95" customHeight="1" x14ac:dyDescent="0.2">
      <c r="C313" s="24"/>
      <c r="D313" s="24"/>
    </row>
    <row r="314" spans="3:4" s="16" customFormat="1" ht="12.95" customHeight="1" x14ac:dyDescent="0.2">
      <c r="C314" s="24"/>
      <c r="D314" s="24"/>
    </row>
    <row r="315" spans="3:4" s="16" customFormat="1" ht="12.95" customHeight="1" x14ac:dyDescent="0.2">
      <c r="C315" s="24"/>
      <c r="D315" s="24"/>
    </row>
    <row r="316" spans="3:4" s="16" customFormat="1" ht="12.95" customHeight="1" x14ac:dyDescent="0.2">
      <c r="C316" s="24"/>
      <c r="D316" s="24"/>
    </row>
    <row r="317" spans="3:4" s="16" customFormat="1" ht="12.95" customHeight="1" x14ac:dyDescent="0.2">
      <c r="C317" s="24"/>
      <c r="D317" s="24"/>
    </row>
    <row r="318" spans="3:4" s="16" customFormat="1" ht="12.95" customHeight="1" x14ac:dyDescent="0.2">
      <c r="C318" s="24"/>
      <c r="D318" s="24"/>
    </row>
    <row r="319" spans="3:4" s="16" customFormat="1" ht="12.95" customHeight="1" x14ac:dyDescent="0.2">
      <c r="C319" s="24"/>
      <c r="D319" s="24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2024-02-14T05:54:17Z</dcterms:modified>
</cp:coreProperties>
</file>